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5E7C68C9-EC1A-4F08-9D38-34AAA55C89ED}" xr6:coauthVersionLast="47" xr6:coauthVersionMax="47" xr10:uidLastSave="{00000000-0000-0000-0000-000000000000}"/>
  <bookViews>
    <workbookView xWindow="-120" yWindow="-120" windowWidth="29040" windowHeight="15840" tabRatio="514" firstSheet="17" activeTab="18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35" l="1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V4" i="35"/>
  <c r="W4" i="35"/>
  <c r="X4" i="35"/>
  <c r="Y4" i="35"/>
  <c r="Z4" i="35"/>
  <c r="AA4" i="35"/>
  <c r="AB4" i="35"/>
  <c r="AC4" i="35"/>
  <c r="AD4" i="35"/>
  <c r="AE4" i="35"/>
  <c r="AF4" i="35"/>
  <c r="AG4" i="35"/>
  <c r="AH4" i="35"/>
  <c r="AI4" i="35"/>
  <c r="AJ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V5" i="35"/>
  <c r="W5" i="35"/>
  <c r="X5" i="35"/>
  <c r="Y5" i="35"/>
  <c r="Z5" i="35"/>
  <c r="AA5" i="35"/>
  <c r="AB5" i="35"/>
  <c r="AC5" i="35"/>
  <c r="AD5" i="35"/>
  <c r="AE5" i="35"/>
  <c r="AF5" i="35"/>
  <c r="AG5" i="35"/>
  <c r="AH5" i="35"/>
  <c r="AI5" i="35"/>
  <c r="AJ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V6" i="35"/>
  <c r="W6" i="35"/>
  <c r="X6" i="35"/>
  <c r="Y6" i="35"/>
  <c r="Z6" i="35"/>
  <c r="AA6" i="35"/>
  <c r="AB6" i="35"/>
  <c r="AC6" i="35"/>
  <c r="AD6" i="35"/>
  <c r="AE6" i="35"/>
  <c r="AF6" i="35"/>
  <c r="AG6" i="35"/>
  <c r="AH6" i="35"/>
  <c r="AI6" i="35"/>
  <c r="AJ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V7" i="35"/>
  <c r="W7" i="35"/>
  <c r="X7" i="35"/>
  <c r="Y7" i="35"/>
  <c r="Z7" i="35"/>
  <c r="AA7" i="35"/>
  <c r="AB7" i="35"/>
  <c r="AC7" i="35"/>
  <c r="AD7" i="35"/>
  <c r="AE7" i="35"/>
  <c r="AF7" i="35"/>
  <c r="AG7" i="35"/>
  <c r="AH7" i="35"/>
  <c r="AI7" i="35"/>
  <c r="AJ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V8" i="35"/>
  <c r="W8" i="35"/>
  <c r="X8" i="35"/>
  <c r="Y8" i="35"/>
  <c r="Z8" i="35"/>
  <c r="AA8" i="35"/>
  <c r="AB8" i="35"/>
  <c r="AC8" i="35"/>
  <c r="AD8" i="35"/>
  <c r="AE8" i="35"/>
  <c r="AF8" i="35"/>
  <c r="AG8" i="35"/>
  <c r="AH8" i="35"/>
  <c r="AI8" i="35"/>
  <c r="AJ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V9" i="35"/>
  <c r="W9" i="35"/>
  <c r="X9" i="35"/>
  <c r="Y9" i="35"/>
  <c r="Z9" i="35"/>
  <c r="AA9" i="35"/>
  <c r="AB9" i="35"/>
  <c r="AC9" i="35"/>
  <c r="AD9" i="35"/>
  <c r="AE9" i="35"/>
  <c r="AF9" i="35"/>
  <c r="AG9" i="35"/>
  <c r="AH9" i="35"/>
  <c r="AI9" i="35"/>
  <c r="AJ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V10" i="35"/>
  <c r="W10" i="35"/>
  <c r="X10" i="35"/>
  <c r="Y10" i="35"/>
  <c r="Z10" i="35"/>
  <c r="AA10" i="35"/>
  <c r="AB10" i="35"/>
  <c r="AC10" i="35"/>
  <c r="AD10" i="35"/>
  <c r="AE10" i="35"/>
  <c r="AF10" i="35"/>
  <c r="AG10" i="35"/>
  <c r="AH10" i="35"/>
  <c r="AI10" i="35"/>
  <c r="AJ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V11" i="35"/>
  <c r="W11" i="35"/>
  <c r="X11" i="35"/>
  <c r="Y11" i="35"/>
  <c r="Z11" i="35"/>
  <c r="AA11" i="35"/>
  <c r="AB11" i="35"/>
  <c r="AC11" i="35"/>
  <c r="AD11" i="35"/>
  <c r="AE11" i="35"/>
  <c r="AF11" i="35"/>
  <c r="AG11" i="35"/>
  <c r="AH11" i="35"/>
  <c r="AI11" i="35"/>
  <c r="AJ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V12" i="35"/>
  <c r="W12" i="35"/>
  <c r="X12" i="35"/>
  <c r="Y12" i="35"/>
  <c r="Z12" i="35"/>
  <c r="AA12" i="35"/>
  <c r="AB12" i="35"/>
  <c r="AC12" i="35"/>
  <c r="AD12" i="35"/>
  <c r="AE12" i="35"/>
  <c r="AF12" i="35"/>
  <c r="AG12" i="35"/>
  <c r="AH12" i="35"/>
  <c r="AI12" i="35"/>
  <c r="AJ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V13" i="35"/>
  <c r="W13" i="35"/>
  <c r="X13" i="35"/>
  <c r="Y13" i="35"/>
  <c r="Z13" i="35"/>
  <c r="AA13" i="35"/>
  <c r="AB13" i="35"/>
  <c r="AC13" i="35"/>
  <c r="AD13" i="35"/>
  <c r="AE13" i="35"/>
  <c r="AF13" i="35"/>
  <c r="AG13" i="35"/>
  <c r="AH13" i="35"/>
  <c r="AI13" i="35"/>
  <c r="AJ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V14" i="35"/>
  <c r="W14" i="35"/>
  <c r="X14" i="35"/>
  <c r="Y14" i="35"/>
  <c r="Z14" i="35"/>
  <c r="AA14" i="35"/>
  <c r="AB14" i="35"/>
  <c r="AC14" i="35"/>
  <c r="AD14" i="35"/>
  <c r="AE14" i="35"/>
  <c r="AF14" i="35"/>
  <c r="AG14" i="35"/>
  <c r="AH14" i="35"/>
  <c r="AI14" i="35"/>
  <c r="AJ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V15" i="35"/>
  <c r="W15" i="35"/>
  <c r="X15" i="35"/>
  <c r="Y15" i="35"/>
  <c r="Z15" i="35"/>
  <c r="AA15" i="35"/>
  <c r="AB15" i="35"/>
  <c r="AC15" i="35"/>
  <c r="AD15" i="35"/>
  <c r="AE15" i="35"/>
  <c r="AF15" i="35"/>
  <c r="AG15" i="35"/>
  <c r="AH15" i="35"/>
  <c r="AI15" i="35"/>
  <c r="AJ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AK16" i="35" s="1"/>
  <c r="D16" i="35"/>
  <c r="E16" i="35"/>
  <c r="F16" i="35"/>
  <c r="G16" i="35"/>
  <c r="H16" i="35"/>
  <c r="I16" i="35"/>
  <c r="AN16" i="35" s="1"/>
  <c r="J16" i="35"/>
  <c r="K16" i="35"/>
  <c r="L16" i="35"/>
  <c r="M16" i="35"/>
  <c r="N16" i="35"/>
  <c r="O16" i="35"/>
  <c r="P16" i="35"/>
  <c r="Q16" i="35"/>
  <c r="R16" i="35"/>
  <c r="S16" i="35"/>
  <c r="T16" i="35"/>
  <c r="U16" i="35"/>
  <c r="V16" i="35"/>
  <c r="W16" i="35"/>
  <c r="X16" i="35"/>
  <c r="Y16" i="35"/>
  <c r="Z16" i="35"/>
  <c r="AA16" i="35"/>
  <c r="AB16" i="35"/>
  <c r="AC16" i="35"/>
  <c r="AD16" i="35"/>
  <c r="AE16" i="35"/>
  <c r="AF16" i="35"/>
  <c r="AG16" i="35"/>
  <c r="AH16" i="35"/>
  <c r="AI16" i="35"/>
  <c r="AJ16" i="35"/>
  <c r="AO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M16" i="35" l="1"/>
  <c r="AL16" i="35"/>
  <c r="AQ16" i="35" s="1"/>
  <c r="AC10" i="19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P16" i="35" l="1"/>
  <c r="AG8" i="4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G27" i="34" l="1"/>
  <c r="AJ22" i="35" s="1"/>
  <c r="AG27" i="6"/>
  <c r="AC22" i="35" s="1"/>
  <c r="U22" i="35"/>
  <c r="M22" i="35"/>
  <c r="AM23" i="35"/>
  <c r="AK24" i="35"/>
  <c r="AN23" i="35"/>
  <c r="AL23" i="35"/>
  <c r="AN24" i="35"/>
  <c r="AL24" i="35"/>
  <c r="AK25" i="35"/>
  <c r="AF22" i="35"/>
  <c r="AG27" i="15"/>
  <c r="X22" i="35" s="1"/>
  <c r="P22" i="35"/>
  <c r="H22" i="35"/>
  <c r="AG27" i="3"/>
  <c r="AG27" i="11"/>
  <c r="AB22" i="35" s="1"/>
  <c r="AG27" i="7"/>
  <c r="W22" i="35" s="1"/>
  <c r="AG27" i="20"/>
  <c r="T22" i="35" s="1"/>
  <c r="O22" i="35"/>
  <c r="L22" i="35"/>
  <c r="G22" i="35"/>
  <c r="AG27" i="16"/>
  <c r="AI22" i="35" s="1"/>
  <c r="AG27" i="18"/>
  <c r="V22" i="35" s="1"/>
  <c r="D22" i="35"/>
  <c r="AG27" i="12"/>
  <c r="AA22" i="35" s="1"/>
  <c r="S22" i="35"/>
  <c r="K22" i="35"/>
  <c r="AG27" i="27"/>
  <c r="AH22" i="35" s="1"/>
  <c r="AG27" i="13"/>
  <c r="Z22" i="35" s="1"/>
  <c r="R22" i="35"/>
  <c r="J22" i="35"/>
  <c r="AG27" i="2"/>
  <c r="AD22" i="35" s="1"/>
  <c r="F22" i="35"/>
  <c r="Q22" i="35"/>
  <c r="N22" i="35"/>
  <c r="AG27" i="5"/>
  <c r="AG22" i="35" s="1"/>
  <c r="AG27" i="14"/>
  <c r="Y22" i="35" s="1"/>
  <c r="I22" i="35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R21" i="35"/>
  <c r="N21" i="35"/>
  <c r="L21" i="35"/>
  <c r="J21" i="35"/>
  <c r="AG26" i="5"/>
  <c r="AG21" i="35" s="1"/>
  <c r="AG26" i="6"/>
  <c r="AC21" i="35" s="1"/>
  <c r="AG26" i="14"/>
  <c r="Y21" i="35" s="1"/>
  <c r="U21" i="35"/>
  <c r="Q21" i="35"/>
  <c r="I21" i="35"/>
  <c r="AG26" i="3"/>
  <c r="AG26" i="7"/>
  <c r="W21" i="35" s="1"/>
  <c r="O21" i="35"/>
  <c r="G20" i="35"/>
  <c r="AF21" i="35"/>
  <c r="AG26" i="2"/>
  <c r="AD21" i="35" s="1"/>
  <c r="AG26" i="15"/>
  <c r="X21" i="35" s="1"/>
  <c r="P21" i="35"/>
  <c r="AG26" i="12"/>
  <c r="AA21" i="35" s="1"/>
  <c r="S21" i="35"/>
  <c r="M21" i="35"/>
  <c r="K21" i="35"/>
  <c r="AG12" i="14"/>
  <c r="AG23" i="14" l="1"/>
  <c r="Y18" i="35" s="1"/>
  <c r="AG17" i="15"/>
  <c r="AG17" i="22"/>
  <c r="AG9" i="26"/>
  <c r="AG16" i="34"/>
  <c r="AG10" i="34"/>
  <c r="AG16" i="6"/>
  <c r="AG15" i="13"/>
  <c r="AG15" i="15"/>
  <c r="AG20" i="7"/>
  <c r="AG12" i="7"/>
  <c r="AG17" i="18"/>
  <c r="AG11" i="18"/>
  <c r="AG20" i="14"/>
  <c r="AG14" i="28"/>
  <c r="AG19" i="28"/>
  <c r="AG11" i="28"/>
  <c r="M18" i="35"/>
  <c r="AG15" i="28"/>
  <c r="AG17" i="28"/>
  <c r="M17" i="35"/>
  <c r="AG22" i="34"/>
  <c r="AJ17" i="35" s="1"/>
  <c r="AG15" i="34"/>
  <c r="AG13" i="34"/>
  <c r="AG10" i="11"/>
  <c r="AG21" i="12"/>
  <c r="AG13" i="12"/>
  <c r="AG20" i="15"/>
  <c r="AG13" i="15"/>
  <c r="AG18" i="7"/>
  <c r="AG23" i="18"/>
  <c r="V18" i="35" s="1"/>
  <c r="AG15" i="18"/>
  <c r="AG13" i="20"/>
  <c r="AG18" i="21"/>
  <c r="R18" i="35"/>
  <c r="AG12" i="22"/>
  <c r="AG9" i="28"/>
  <c r="AG23" i="34"/>
  <c r="AJ18" i="35" s="1"/>
  <c r="AG21" i="34"/>
  <c r="AG14" i="34"/>
  <c r="AG9" i="34"/>
  <c r="AG17" i="14"/>
  <c r="AG19" i="15"/>
  <c r="AG12" i="15"/>
  <c r="AG17" i="7"/>
  <c r="AG11" i="7"/>
  <c r="AG22" i="18"/>
  <c r="V17" i="35" s="1"/>
  <c r="AG14" i="18"/>
  <c r="AG12" i="20"/>
  <c r="AG17" i="21"/>
  <c r="AG11" i="21"/>
  <c r="AG15" i="22"/>
  <c r="AG20" i="34"/>
  <c r="AG12" i="34"/>
  <c r="AG16" i="13"/>
  <c r="AG13" i="13"/>
  <c r="AG11" i="13"/>
  <c r="AG11" i="14"/>
  <c r="AG22" i="15"/>
  <c r="X17" i="35" s="1"/>
  <c r="AG18" i="15"/>
  <c r="AG16" i="7"/>
  <c r="AG10" i="7"/>
  <c r="AG21" i="18"/>
  <c r="AG13" i="18"/>
  <c r="AG16" i="21"/>
  <c r="AG10" i="21"/>
  <c r="R17" i="35"/>
  <c r="AG19" i="34"/>
  <c r="AG10" i="13"/>
  <c r="AG22" i="14"/>
  <c r="Y17" i="35" s="1"/>
  <c r="AG10" i="14"/>
  <c r="AG23" i="7"/>
  <c r="W18" i="35" s="1"/>
  <c r="AG15" i="7"/>
  <c r="AG20" i="18"/>
  <c r="AG12" i="18"/>
  <c r="S18" i="35"/>
  <c r="AG15" i="21"/>
  <c r="AG18" i="34"/>
  <c r="AG15" i="6"/>
  <c r="AG17" i="12"/>
  <c r="AG11" i="12"/>
  <c r="AG22" i="13"/>
  <c r="Z17" i="35" s="1"/>
  <c r="AG18" i="13"/>
  <c r="AG21" i="14"/>
  <c r="AG18" i="14"/>
  <c r="AG14" i="14"/>
  <c r="AG16" i="15"/>
  <c r="AG11" i="15"/>
  <c r="AG22" i="7"/>
  <c r="W17" i="35" s="1"/>
  <c r="AG14" i="7"/>
  <c r="AG9" i="7"/>
  <c r="AG19" i="18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G10" i="12"/>
  <c r="AG21" i="13"/>
  <c r="AG13" i="14"/>
  <c r="AG9" i="14"/>
  <c r="AG23" i="15"/>
  <c r="X18" i="35" s="1"/>
  <c r="AG10" i="15"/>
  <c r="AG21" i="7"/>
  <c r="AG13" i="7"/>
  <c r="AG18" i="18"/>
  <c r="AG16" i="20"/>
  <c r="AG10" i="20"/>
  <c r="AG13" i="21"/>
  <c r="AG18" i="22"/>
  <c r="AG16" i="23"/>
  <c r="AG10" i="23"/>
  <c r="AG11" i="34"/>
  <c r="AG22" i="16"/>
  <c r="AI17" i="35" s="1"/>
  <c r="AG20" i="13"/>
  <c r="AG15" i="20"/>
  <c r="AG20" i="21"/>
  <c r="AG12" i="21"/>
  <c r="AG15" i="23"/>
  <c r="AG11" i="11"/>
  <c r="AG22" i="12"/>
  <c r="AA17" i="35" s="1"/>
  <c r="AG14" i="12"/>
  <c r="AG9" i="12"/>
  <c r="AG19" i="13"/>
  <c r="AG12" i="13"/>
  <c r="AG15" i="14"/>
  <c r="AG9" i="15"/>
  <c r="AG19" i="7"/>
  <c r="AG24" i="18"/>
  <c r="V19" i="35" s="1"/>
  <c r="AG16" i="18"/>
  <c r="AG10" i="18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5" i="15"/>
  <c r="X20" i="35" s="1"/>
  <c r="S19" i="35"/>
  <c r="AG24" i="7"/>
  <c r="W19" i="35" s="1"/>
  <c r="K20" i="35"/>
  <c r="AG24" i="14"/>
  <c r="Y19" i="35" s="1"/>
  <c r="AG25" i="12"/>
  <c r="AA20" i="35" s="1"/>
  <c r="AG25" i="18"/>
  <c r="V20" i="35" s="1"/>
  <c r="AG24" i="34"/>
  <c r="AJ19" i="35" s="1"/>
  <c r="K19" i="35"/>
  <c r="AG25" i="34"/>
  <c r="AJ20" i="35" s="1"/>
  <c r="AG25" i="14"/>
  <c r="Y20" i="35" s="1"/>
  <c r="AG25" i="7"/>
  <c r="W20" i="35" s="1"/>
  <c r="S20" i="35"/>
  <c r="M20" i="35"/>
  <c r="L19" i="35"/>
  <c r="AG24" i="12"/>
  <c r="AA19" i="35" s="1"/>
  <c r="AG25" i="16"/>
  <c r="AI20" i="35" s="1"/>
  <c r="AG20" i="16"/>
  <c r="AG18" i="16"/>
  <c r="AG16" i="16"/>
  <c r="AG14" i="16"/>
  <c r="AG12" i="16"/>
  <c r="AG10" i="16"/>
  <c r="AG9" i="16"/>
  <c r="AG25" i="27"/>
  <c r="AH20" i="35" s="1"/>
  <c r="AG23" i="27"/>
  <c r="AH18" i="35" s="1"/>
  <c r="AG21" i="27"/>
  <c r="AG19" i="27"/>
  <c r="AG17" i="27"/>
  <c r="AG15" i="27"/>
  <c r="AG13" i="27"/>
  <c r="AG11" i="27"/>
  <c r="AG24" i="5"/>
  <c r="AG19" i="35" s="1"/>
  <c r="AG22" i="5"/>
  <c r="AG17" i="35" s="1"/>
  <c r="AG20" i="5"/>
  <c r="AG18" i="5"/>
  <c r="AG16" i="5"/>
  <c r="AG14" i="5"/>
  <c r="AG12" i="5"/>
  <c r="AG10" i="5"/>
  <c r="AG9" i="5"/>
  <c r="AF20" i="35"/>
  <c r="AF18" i="35"/>
  <c r="AG24" i="3"/>
  <c r="AG22" i="3"/>
  <c r="AE17" i="35" s="1"/>
  <c r="AG20" i="3"/>
  <c r="AG18" i="3"/>
  <c r="AG16" i="3"/>
  <c r="AG14" i="3"/>
  <c r="AG12" i="3"/>
  <c r="AG10" i="3"/>
  <c r="AG9" i="3"/>
  <c r="AG25" i="2"/>
  <c r="AD20" i="35" s="1"/>
  <c r="AG23" i="2"/>
  <c r="AD18" i="35" s="1"/>
  <c r="AG21" i="2"/>
  <c r="AG19" i="2"/>
  <c r="AG17" i="2"/>
  <c r="AG15" i="2"/>
  <c r="AG13" i="2"/>
  <c r="AG11" i="2"/>
  <c r="AG24" i="6"/>
  <c r="AC19" i="35" s="1"/>
  <c r="AG22" i="6"/>
  <c r="AC17" i="35" s="1"/>
  <c r="AG21" i="6"/>
  <c r="AG19" i="6"/>
  <c r="AG23" i="16"/>
  <c r="AI18" i="35" s="1"/>
  <c r="AG14" i="6"/>
  <c r="AG9" i="6"/>
  <c r="AG21" i="16"/>
  <c r="AG19" i="16"/>
  <c r="AG17" i="16"/>
  <c r="AG15" i="16"/>
  <c r="AG13" i="16"/>
  <c r="AG11" i="16"/>
  <c r="AG24" i="27"/>
  <c r="AH19" i="35" s="1"/>
  <c r="AG22" i="27"/>
  <c r="AH17" i="35" s="1"/>
  <c r="AG20" i="27"/>
  <c r="AG18" i="27"/>
  <c r="AG16" i="27"/>
  <c r="AG14" i="27"/>
  <c r="AG12" i="27"/>
  <c r="AG10" i="27"/>
  <c r="AG9" i="27"/>
  <c r="AG25" i="5"/>
  <c r="AG20" i="35" s="1"/>
  <c r="AG23" i="5"/>
  <c r="AG18" i="35" s="1"/>
  <c r="AG21" i="5"/>
  <c r="AG19" i="5"/>
  <c r="AG17" i="5"/>
  <c r="AG15" i="5"/>
  <c r="AG13" i="5"/>
  <c r="AG11" i="5"/>
  <c r="AF19" i="35"/>
  <c r="AF17" i="35"/>
  <c r="AG25" i="3"/>
  <c r="AG23" i="3"/>
  <c r="AE18" i="35" s="1"/>
  <c r="AG21" i="3"/>
  <c r="AG19" i="3"/>
  <c r="AG17" i="3"/>
  <c r="AG15" i="3"/>
  <c r="AG13" i="3"/>
  <c r="AG11" i="3"/>
  <c r="AG24" i="2"/>
  <c r="AD19" i="35" s="1"/>
  <c r="AG22" i="2"/>
  <c r="AD17" i="35" s="1"/>
  <c r="AG20" i="2"/>
  <c r="AG18" i="2"/>
  <c r="AG16" i="2"/>
  <c r="AG14" i="2"/>
  <c r="AG12" i="2"/>
  <c r="AG10" i="2"/>
  <c r="AG9" i="2"/>
  <c r="AG25" i="6"/>
  <c r="AC20" i="35" s="1"/>
  <c r="AG23" i="6"/>
  <c r="AC18" i="35" s="1"/>
  <c r="AG20" i="6"/>
  <c r="AG18" i="6"/>
  <c r="AG17" i="6"/>
  <c r="AG19" i="11"/>
  <c r="AG24" i="16"/>
  <c r="AI19" i="35" s="1"/>
  <c r="AG14" i="13"/>
  <c r="AG11" i="6"/>
  <c r="AG22" i="11"/>
  <c r="AB17" i="35" s="1"/>
  <c r="AG14" i="11"/>
  <c r="AG9" i="11"/>
  <c r="AG19" i="12"/>
  <c r="AG24" i="13"/>
  <c r="Z19" i="35" s="1"/>
  <c r="AG12" i="6"/>
  <c r="AG25" i="11"/>
  <c r="AB20" i="35" s="1"/>
  <c r="AG17" i="11"/>
  <c r="AG20" i="11"/>
  <c r="AG12" i="11"/>
  <c r="AG17" i="13"/>
  <c r="AG9" i="13"/>
  <c r="AG16" i="14"/>
  <c r="AG23" i="11"/>
  <c r="AB18" i="35" s="1"/>
  <c r="AG15" i="11"/>
  <c r="AG20" i="12"/>
  <c r="AG12" i="12"/>
  <c r="AG25" i="13"/>
  <c r="Z20" i="35" s="1"/>
  <c r="AG24" i="15"/>
  <c r="X19" i="35" s="1"/>
  <c r="AG13" i="6"/>
  <c r="AG18" i="11"/>
  <c r="AG23" i="12"/>
  <c r="AA18" i="35" s="1"/>
  <c r="AG15" i="12"/>
  <c r="AG21" i="15"/>
  <c r="AG10" i="6"/>
  <c r="AG21" i="11"/>
  <c r="AG13" i="11"/>
  <c r="AG18" i="12"/>
  <c r="AG23" i="13"/>
  <c r="Z18" i="35" s="1"/>
  <c r="AG19" i="14"/>
  <c r="AG24" i="11"/>
  <c r="AB19" i="35" s="1"/>
  <c r="AG16" i="11"/>
  <c r="AG14" i="15"/>
  <c r="U19" i="35"/>
  <c r="AG9" i="18"/>
  <c r="U17" i="35"/>
  <c r="AG19" i="22"/>
  <c r="Q20" i="35"/>
  <c r="U20" i="35"/>
  <c r="AG24" i="20"/>
  <c r="T19" i="35" s="1"/>
  <c r="AG22" i="20"/>
  <c r="T17" i="35" s="1"/>
  <c r="AG20" i="20"/>
  <c r="AG18" i="20"/>
  <c r="R19" i="35"/>
  <c r="AG13" i="22"/>
  <c r="U18" i="35"/>
  <c r="AG17" i="26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E20" i="35" l="1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11" i="19"/>
  <c r="AH20" i="19"/>
  <c r="AQ21" i="35"/>
  <c r="AQ20" i="35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K8" i="35" l="1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P17" i="35" l="1"/>
  <c r="AQ17" i="35"/>
  <c r="AQ5" i="35"/>
  <c r="AQ8" i="35"/>
  <c r="AQ7" i="35"/>
  <c r="AQ14" i="35"/>
  <c r="AQ13" i="35" l="1"/>
  <c r="AQ15" i="35"/>
  <c r="AQ18" i="35"/>
  <c r="AQ19" i="35"/>
  <c r="AK15" i="35" l="1"/>
  <c r="AP20" i="35" l="1"/>
  <c r="AP9" i="35"/>
  <c r="AP15" i="35"/>
  <c r="AP8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G8" i="16"/>
  <c r="AI3" i="35" s="1"/>
  <c r="AG8" i="18"/>
  <c r="V3" i="35" s="1"/>
  <c r="AG8" i="23"/>
  <c r="Q3" i="35" s="1"/>
  <c r="U3" i="35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L3" i="35" s="1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J28" i="35" l="1"/>
  <c r="AM3" i="35"/>
  <c r="AK3" i="35"/>
  <c r="AN3" i="35"/>
  <c r="AO3" i="35"/>
  <c r="E28" i="35"/>
  <c r="AM12" i="35"/>
  <c r="AM28" i="35" s="1"/>
  <c r="AO12" i="35"/>
  <c r="AL12" i="35"/>
  <c r="AL28" i="35" s="1"/>
  <c r="AK12" i="35"/>
  <c r="AN12" i="35"/>
  <c r="AI18" i="38"/>
  <c r="AI17" i="38"/>
  <c r="AI9" i="38"/>
  <c r="AI10" i="38"/>
  <c r="AI15" i="38"/>
  <c r="AI13" i="38"/>
  <c r="AP7" i="35"/>
  <c r="AQ6" i="35"/>
  <c r="AI11" i="38"/>
  <c r="AN4" i="35"/>
  <c r="AO4" i="35"/>
  <c r="AM4" i="35"/>
  <c r="AK4" i="35"/>
  <c r="AL4" i="35"/>
  <c r="AQ11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4" i="35"/>
  <c r="AQ9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N28" i="35" l="1"/>
  <c r="AP3" i="35"/>
  <c r="AQ3" i="35"/>
  <c r="AP12" i="35"/>
  <c r="AP28" i="35" s="1"/>
  <c r="AQ10" i="35"/>
  <c r="AQ28" i="35" s="1"/>
  <c r="AK28" i="35"/>
  <c r="AQ4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O28" i="35" l="1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27" i="2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8" i="32"/>
  <c r="AJ8" i="32" s="1"/>
  <c r="AJ27" i="3" l="1"/>
  <c r="AH27" i="4"/>
  <c r="AJ27" i="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27" i="16"/>
  <c r="AJ27" i="16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2" i="18"/>
  <c r="AJ12" i="18" s="1"/>
  <c r="AH18" i="28"/>
  <c r="AJ18" i="28" s="1"/>
  <c r="AK18" i="29"/>
  <c r="AK13" i="29"/>
  <c r="AH19" i="18"/>
  <c r="AJ19" i="18" s="1"/>
  <c r="AK14" i="29"/>
  <c r="AH20" i="28"/>
  <c r="AJ20" i="28" s="1"/>
  <c r="AK20" i="29"/>
  <c r="AH9" i="18"/>
  <c r="AJ9" i="18" s="1"/>
  <c r="AK12" i="29"/>
  <c r="AH14" i="26"/>
  <c r="AJ14" i="26" s="1"/>
  <c r="AK9" i="29"/>
  <c r="AK8" i="29"/>
  <c r="AH16" i="7"/>
  <c r="AJ16" i="7" s="1"/>
  <c r="AH22" i="18"/>
  <c r="AJ22" i="18" s="1"/>
  <c r="AK11" i="29"/>
  <c r="AK17" i="29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13" i="7"/>
  <c r="AJ13" i="7" s="1"/>
  <c r="AH9" i="15"/>
  <c r="AJ9" i="15" s="1"/>
  <c r="AK13" i="26"/>
  <c r="AK10" i="26"/>
  <c r="AH10" i="7"/>
  <c r="AJ10" i="7" s="1"/>
  <c r="AH26" i="25"/>
  <c r="AJ26" i="25" s="1"/>
  <c r="AH14" i="24"/>
  <c r="AJ14" i="24" s="1"/>
  <c r="AK9" i="26"/>
  <c r="AK12" i="26"/>
  <c r="A21" i="28"/>
  <c r="AH12" i="15"/>
  <c r="AJ12" i="15" s="1"/>
  <c r="AK19" i="26"/>
  <c r="AK15" i="26"/>
  <c r="A24" i="28"/>
  <c r="AH19" i="15"/>
  <c r="AJ19" i="15" s="1"/>
  <c r="AK16" i="26"/>
  <c r="AH15" i="7"/>
  <c r="AJ15" i="7" s="1"/>
  <c r="AH8" i="21"/>
  <c r="AJ8" i="21" s="1"/>
  <c r="AH11" i="7"/>
  <c r="AJ11" i="7" s="1"/>
  <c r="AH24" i="25"/>
  <c r="AJ24" i="25" s="1"/>
  <c r="AH17" i="7"/>
  <c r="AJ17" i="7" s="1"/>
  <c r="A20" i="28"/>
  <c r="AI20" i="26"/>
  <c r="AK11" i="26"/>
  <c r="A18" i="28"/>
  <c r="AI18" i="26"/>
  <c r="A25" i="28"/>
  <c r="AH16" i="14"/>
  <c r="AJ16" i="14" s="1"/>
  <c r="AH22" i="15"/>
  <c r="AJ22" i="15" s="1"/>
  <c r="AH20" i="25"/>
  <c r="AJ20" i="25" s="1"/>
  <c r="AK20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H15" i="14"/>
  <c r="AJ15" i="14" s="1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H13" i="14"/>
  <c r="AJ13" i="14" s="1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23" i="13"/>
  <c r="AJ23" i="13" s="1"/>
  <c r="AH11" i="13"/>
  <c r="AJ11" i="13" s="1"/>
  <c r="AH9" i="12"/>
  <c r="AJ9" i="12" s="1"/>
  <c r="A18" i="24"/>
  <c r="AI18" i="23"/>
  <c r="A26" i="24"/>
  <c r="AH18" i="22"/>
  <c r="AJ18" i="22" s="1"/>
  <c r="AK18" i="23"/>
  <c r="AH12" i="12"/>
  <c r="AJ12" i="12" s="1"/>
  <c r="AH22" i="12"/>
  <c r="AJ22" i="12" s="1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22" i="24"/>
  <c r="A24" i="24"/>
  <c r="AH13" i="13"/>
  <c r="AJ13" i="13" s="1"/>
  <c r="AK14" i="23"/>
  <c r="A8" i="24"/>
  <c r="AI8" i="23"/>
  <c r="A27" i="24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10" i="12"/>
  <c r="AJ10" i="12" s="1"/>
  <c r="AH22" i="11"/>
  <c r="AJ22" i="11" s="1"/>
  <c r="AH21" i="20"/>
  <c r="AJ21" i="20" s="1"/>
  <c r="AH15" i="12"/>
  <c r="AJ15" i="12" s="1"/>
  <c r="A24" i="23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26" i="23"/>
  <c r="AH17" i="12"/>
  <c r="AJ17" i="12" s="1"/>
  <c r="AH19" i="11"/>
  <c r="AJ19" i="11" s="1"/>
  <c r="A25" i="23"/>
  <c r="AH13" i="12"/>
  <c r="AJ13" i="12" s="1"/>
  <c r="AH16" i="6"/>
  <c r="AJ16" i="6" s="1"/>
  <c r="AH16" i="2" s="1"/>
  <c r="AK13" i="22"/>
  <c r="AK10" i="22"/>
  <c r="AH23" i="12"/>
  <c r="AJ23" i="12" s="1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27" i="22"/>
  <c r="AK12" i="21"/>
  <c r="A13" i="22"/>
  <c r="AI13" i="21"/>
  <c r="AH11" i="11"/>
  <c r="AJ11" i="11" s="1"/>
  <c r="AK14" i="21"/>
  <c r="A26" i="22"/>
  <c r="AH23" i="11"/>
  <c r="AJ23" i="11" s="1"/>
  <c r="AH13" i="11"/>
  <c r="AJ13" i="11" s="1"/>
  <c r="A18" i="22"/>
  <c r="AI18" i="21"/>
  <c r="A19" i="22"/>
  <c r="AI19" i="21"/>
  <c r="AK16" i="21"/>
  <c r="AK9" i="21"/>
  <c r="AH15" i="11"/>
  <c r="AJ15" i="11" s="1"/>
  <c r="AH8" i="14"/>
  <c r="AJ8" i="14" s="1"/>
  <c r="AK25" i="20" l="1"/>
  <c r="AI8" i="20"/>
  <c r="AK14" i="20"/>
  <c r="AK11" i="20"/>
  <c r="AK15" i="20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K24" i="20"/>
  <c r="AI24" i="20"/>
  <c r="AH14" i="18"/>
  <c r="AJ14" i="18" s="1"/>
  <c r="AH23" i="6"/>
  <c r="AJ23" i="6" s="1"/>
  <c r="AH23" i="2" s="1"/>
  <c r="AI19" i="20"/>
  <c r="A19" i="21"/>
  <c r="AK20" i="20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I21" i="20"/>
  <c r="AJ19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3" i="2" s="1"/>
  <c r="AI16" i="20"/>
  <c r="A16" i="21"/>
  <c r="AI23" i="20"/>
  <c r="A12" i="21"/>
  <c r="AI12" i="20"/>
  <c r="A18" i="21"/>
  <c r="AI18" i="20"/>
  <c r="AJ9" i="2"/>
  <c r="AK9" i="20"/>
  <c r="AI27" i="20"/>
  <c r="A14" i="21"/>
  <c r="AI14" i="20"/>
  <c r="AH17" i="6"/>
  <c r="AJ17" i="6" s="1"/>
  <c r="AH17" i="2" s="1"/>
  <c r="A11" i="21"/>
  <c r="AI11" i="20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11" i="20"/>
  <c r="A26" i="20"/>
  <c r="AH9" i="3"/>
  <c r="AH26" i="18"/>
  <c r="AJ26" i="18" s="1"/>
  <c r="A23" i="20"/>
  <c r="A10" i="20"/>
  <c r="A24" i="20"/>
  <c r="A13" i="20"/>
  <c r="AH12" i="3"/>
  <c r="A18" i="20"/>
  <c r="A21" i="20"/>
  <c r="AJ23" i="2"/>
  <c r="AH24" i="18"/>
  <c r="AJ24" i="18" s="1"/>
  <c r="AJ10" i="2"/>
  <c r="AH25" i="7"/>
  <c r="AJ25" i="7" s="1"/>
  <c r="AJ17" i="2"/>
  <c r="A19" i="20"/>
  <c r="AH18" i="18"/>
  <c r="AJ18" i="18" s="1"/>
  <c r="AJ15" i="2"/>
  <c r="AH22" i="3"/>
  <c r="A17" i="20"/>
  <c r="A16" i="20"/>
  <c r="AH14" i="7"/>
  <c r="AJ14" i="7" s="1"/>
  <c r="A22" i="20"/>
  <c r="AH19" i="3"/>
  <c r="AJ11" i="2"/>
  <c r="A20" i="20"/>
  <c r="AH21" i="7"/>
  <c r="AJ21" i="7" s="1"/>
  <c r="A8" i="20"/>
  <c r="A9" i="20"/>
  <c r="AJ13" i="2"/>
  <c r="A12" i="20"/>
  <c r="AH20" i="18"/>
  <c r="AJ20" i="18" s="1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I26" i="18"/>
  <c r="AH20" i="7"/>
  <c r="AJ20" i="7" s="1"/>
  <c r="AK20" i="18"/>
  <c r="AI15" i="18"/>
  <c r="AH14" i="15"/>
  <c r="AJ14" i="15" s="1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I23" i="18"/>
  <c r="AK22" i="18"/>
  <c r="AI21" i="18"/>
  <c r="AK23" i="18"/>
  <c r="AI27" i="18"/>
  <c r="AK21" i="18"/>
  <c r="AI16" i="18"/>
  <c r="AH17" i="3"/>
  <c r="AH23" i="3"/>
  <c r="AK17" i="18"/>
  <c r="AK8" i="18"/>
  <c r="AH16" i="5"/>
  <c r="AJ16" i="5" s="1"/>
  <c r="AI19" i="18"/>
  <c r="AH21" i="15"/>
  <c r="AJ21" i="15" s="1"/>
  <c r="AH11" i="3"/>
  <c r="AI13" i="18"/>
  <c r="AK25" i="18"/>
  <c r="AK9" i="18"/>
  <c r="AH18" i="7"/>
  <c r="AJ18" i="7" s="1"/>
  <c r="AK18" i="18"/>
  <c r="AI14" i="18"/>
  <c r="AI9" i="18"/>
  <c r="AH25" i="15"/>
  <c r="AJ25" i="15" s="1"/>
  <c r="AK13" i="18"/>
  <c r="AK16" i="18"/>
  <c r="AI8" i="18"/>
  <c r="AH13" i="3"/>
  <c r="AI18" i="18"/>
  <c r="AK11" i="18"/>
  <c r="AK12" i="18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<sst xmlns="http://schemas.openxmlformats.org/spreadsheetml/2006/main" count="6214" uniqueCount="100">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</sst>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9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78" priority="14">
      <formula>($AG8&gt;40)</formula>
    </cfRule>
  </conditionalFormatting>
  <conditionalFormatting sqref="AL6:AL10">
    <cfRule type="top10" dxfId="177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6" priority="2" rank="3"/>
  </conditionalFormatting>
  <conditionalFormatting sqref="U4 C6 X4 L6 C4 I4 F6 O6 AA4 R6 R4 U6 F4 I6 O4 AA6 L4 X6">
    <cfRule type="cellIs" dxfId="1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4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3" priority="1103" rank="3"/>
  </conditionalFormatting>
  <conditionalFormatting sqref="AG1:AG1048576">
    <cfRule type="top10" dxfId="172" priority="2" rank="3"/>
  </conditionalFormatting>
  <conditionalFormatting sqref="B8:B27">
    <cfRule type="expression" dxfId="17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0" priority="11" operator="equal">
      <formula>"Schalke 04"</formula>
    </cfRule>
  </conditionalFormatting>
  <conditionalFormatting sqref="L6 AA6 I4 I6 C6 U4 X6 F6">
    <cfRule type="cellIs" dxfId="169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8" priority="1095" rank="3"/>
  </conditionalFormatting>
  <conditionalFormatting sqref="AG1:AG1048576">
    <cfRule type="top10" dxfId="167" priority="3" rank="3"/>
  </conditionalFormatting>
  <conditionalFormatting sqref="B8:B27">
    <cfRule type="expression" dxfId="166" priority="2">
      <formula>($AG8&gt;40)</formula>
    </cfRule>
  </conditionalFormatting>
  <conditionalFormatting sqref="F4">
    <cfRule type="cellIs" dxfId="16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4" priority="1086" rank="3"/>
  </conditionalFormatting>
  <conditionalFormatting sqref="AG1:AG1048576">
    <cfRule type="top10" dxfId="163" priority="3" rank="3"/>
  </conditionalFormatting>
  <conditionalFormatting sqref="B8:B27">
    <cfRule type="expression" dxfId="162" priority="2">
      <formula>($AG8&gt;40)</formula>
    </cfRule>
  </conditionalFormatting>
  <conditionalFormatting sqref="R6 I6 AA4 F6 C6 L4 I4 C4 U6 F4 X6 U4 R4 L6 X4 O6 O4 AA6">
    <cfRule type="cellIs" dxfId="161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0" priority="1080" rank="3"/>
  </conditionalFormatting>
  <conditionalFormatting sqref="AG1:AG1048576">
    <cfRule type="top10" dxfId="159" priority="4" rank="3"/>
  </conditionalFormatting>
  <conditionalFormatting sqref="B8:B27">
    <cfRule type="expression" dxfId="158" priority="3">
      <formula>($AG8&gt;40)</formula>
    </cfRule>
  </conditionalFormatting>
  <conditionalFormatting sqref="X4 I6 F6 R6 L6 X6 L4 AA6 R4 U6 C6 O6 C4 F4 O4 U4 I4 AA4">
    <cfRule type="cellIs" dxfId="15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6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6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6" priority="1072" rank="3"/>
  </conditionalFormatting>
  <conditionalFormatting sqref="AG1:AG1048576">
    <cfRule type="top10" dxfId="155" priority="4" rank="3"/>
  </conditionalFormatting>
  <conditionalFormatting sqref="B8:B27">
    <cfRule type="expression" dxfId="154" priority="3">
      <formula>($AG8&gt;40)</formula>
    </cfRule>
  </conditionalFormatting>
  <conditionalFormatting sqref="C6 O6 AA4 F6 X6 L4 F4 I6 C4 L6 R4 R6 O4 U6 U4 X4 I4 AA6">
    <cfRule type="cellIs" dxfId="15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7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5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5" si="7">AG8+AH8</f>
        <v>76</v>
      </c>
      <c r="AK8" s="25">
        <f t="shared" ref="AK8:AK27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2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1" priority="4" rank="3"/>
  </conditionalFormatting>
  <conditionalFormatting sqref="B8:B27">
    <cfRule type="expression" dxfId="150" priority="3">
      <formula>($AG8&gt;40)</formula>
    </cfRule>
  </conditionalFormatting>
  <conditionalFormatting sqref="L4 L6 I6 R6 I4 X6 R4 F6 C6 C4 F4 O6 O4 U4 U6 X4 AA4 AA6">
    <cfRule type="cellIs" dxfId="14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5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5" si="8">AG8+AH8</f>
        <v>88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7" priority="4" rank="3"/>
  </conditionalFormatting>
  <conditionalFormatting sqref="B8:B27">
    <cfRule type="expression" dxfId="146" priority="3">
      <formula>($AG8&gt;40)</formula>
    </cfRule>
  </conditionalFormatting>
  <conditionalFormatting sqref="C6 R6 AA6 O4 AA4 L6 I6 L4 F4 U4 R4 F6 X4 O6 I4 U6 C4 X6">
    <cfRule type="cellIs" dxfId="14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7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7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7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6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7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5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4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3" priority="4" rank="3"/>
  </conditionalFormatting>
  <conditionalFormatting sqref="B8:B27">
    <cfRule type="expression" dxfId="142" priority="3">
      <formula>($AG8&gt;40)</formula>
    </cfRule>
  </conditionalFormatting>
  <conditionalFormatting sqref="C4 U4 L4 R6 F6 I4 AA6 L6 X6 I6 U6 C6 F4 O6 O4 R4 X4 AA4">
    <cfRule type="cellIs" dxfId="14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5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5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0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9" priority="4" rank="3"/>
  </conditionalFormatting>
  <conditionalFormatting sqref="B8:B27">
    <cfRule type="expression" dxfId="138" priority="3">
      <formula>($AG8&gt;40)</formula>
    </cfRule>
  </conditionalFormatting>
  <conditionalFormatting sqref="L4 F6 C6 O6 R4 AA4 AA6 L6 I4 I6 C4 R6 F4 O4 U6 U4 X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7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7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7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5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6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5" priority="4" rank="3"/>
  </conditionalFormatting>
  <conditionalFormatting sqref="B8:B27">
    <cfRule type="expression" dxfId="134" priority="3">
      <formula>($AG8&gt;40)</formula>
    </cfRule>
  </conditionalFormatting>
  <conditionalFormatting sqref="R6 C6 X6 U6 F4 F6 L4 I6 C4 L6 O4 R4 U4 O6 X4 AA4 I4 AA6">
    <cfRule type="cellIs" dxfId="13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7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5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2" priority="4" rank="3"/>
  </conditionalFormatting>
  <conditionalFormatting sqref="B8:B27">
    <cfRule type="expression" dxfId="131" priority="3">
      <formula>($AG8&gt;40)</formula>
    </cfRule>
  </conditionalFormatting>
  <conditionalFormatting sqref="R6 X6 AA6 R4 AA4 F6 L4 I6 C6 I4 F4 U4 O4 L6 C4 O6 X4 U6">
    <cfRule type="cellIs" dxfId="13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9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8" priority="4" rank="3"/>
  </conditionalFormatting>
  <conditionalFormatting sqref="B8:B27">
    <cfRule type="expression" dxfId="127" priority="3">
      <formula>($AG8&gt;40)</formula>
    </cfRule>
  </conditionalFormatting>
  <conditionalFormatting sqref="R6 X6 X4 AA4 I6 O6 C6 R4 L4 C4 L6 F4 F6 O4 I4 U6 U4 AA6">
    <cfRule type="cellIs" dxfId="12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7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7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5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4" priority="4" rank="3"/>
  </conditionalFormatting>
  <conditionalFormatting sqref="B8:B27">
    <cfRule type="expression" dxfId="123" priority="3">
      <formula>($AG8&gt;40)</formula>
    </cfRule>
  </conditionalFormatting>
  <conditionalFormatting sqref="R4 L4 C4 X6 U6 F6 AA4 L6 I4 O6 I6 AA6 C6 O4 R6 F4 U4 X4">
    <cfRule type="cellIs" dxfId="12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7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1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0" priority="5" rank="3"/>
  </conditionalFormatting>
  <conditionalFormatting sqref="B21:B27">
    <cfRule type="expression" dxfId="119" priority="4">
      <formula>($AG21&gt;40)</formula>
    </cfRule>
  </conditionalFormatting>
  <conditionalFormatting sqref="C6 O4 L6 O6 L4 AA4 X4 F6 C4 I6 F4 R6 I4 U6 U4 AA6 R4 X6">
    <cfRule type="cellIs" dxfId="118" priority="2" operator="equal">
      <formula>"Schalke 04"</formula>
    </cfRule>
  </conditionalFormatting>
  <conditionalFormatting sqref="B8:B20">
    <cfRule type="expression" dxfId="11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2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6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5" priority="6">
      <formula>($AG28&gt;40)</formula>
    </cfRule>
  </conditionalFormatting>
  <conditionalFormatting sqref="AG1:AG1048576">
    <cfRule type="top10" dxfId="114" priority="5" rank="3"/>
  </conditionalFormatting>
  <conditionalFormatting sqref="B21:B27">
    <cfRule type="expression" dxfId="113" priority="4">
      <formula>($AG21&gt;40)</formula>
    </cfRule>
  </conditionalFormatting>
  <conditionalFormatting sqref="U4 C6 F6 AA4 O6 I6 L6 X6 C4 F4 X4 O4 L4 R6 I4 U6 R4 AA6">
    <cfRule type="cellIs" dxfId="112" priority="2" operator="equal">
      <formula>"Schalke 04"</formula>
    </cfRule>
  </conditionalFormatting>
  <conditionalFormatting sqref="B8:B20">
    <cfRule type="expression" dxfId="11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5" rank="3"/>
  </conditionalFormatting>
  <conditionalFormatting sqref="B21:B27">
    <cfRule type="expression" dxfId="108" priority="4">
      <formula>($AG21&gt;40)</formula>
    </cfRule>
  </conditionalFormatting>
  <conditionalFormatting sqref="C6 AA4 R4 O6 L6 X4 C4 F6 F4 I6 L4 R6 I4 U6 O4 X6 U4 AA6">
    <cfRule type="cellIs" dxfId="107" priority="2" operator="equal">
      <formula>"Schalke 04"</formula>
    </cfRule>
  </conditionalFormatting>
  <conditionalFormatting sqref="B8:B20">
    <cfRule type="expression" dxfId="10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4" priority="7" rank="3"/>
  </conditionalFormatting>
  <conditionalFormatting sqref="B21:B27">
    <cfRule type="expression" dxfId="103" priority="6">
      <formula>($AG21&gt;40)</formula>
    </cfRule>
  </conditionalFormatting>
  <conditionalFormatting sqref="R4 I4 X4 C4 L4 F4 AA4 U4 O4">
    <cfRule type="cellIs" dxfId="102" priority="3" operator="equal">
      <formula>"Schalke 04"</formula>
    </cfRule>
  </conditionalFormatting>
  <conditionalFormatting sqref="F6 O6 R6 AA6 U6 L6 X6 C6 I6">
    <cfRule type="cellIs" dxfId="101" priority="2" operator="equal">
      <formula>"Schalke 04"</formula>
    </cfRule>
  </conditionalFormatting>
  <conditionalFormatting sqref="B8:B20">
    <cfRule type="expression" dxfId="10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abSelected="1" workbookViewId="0">
      <selection activeCell="S18" sqref="S1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>
      <c r="B3" s="16"/>
      <c r="AD3" s="32"/>
      <c r="AE3" s="69"/>
      <c r="AF3" s="69"/>
    </row>
    <row r="4" spans="1:42" ht="16.5" thickBot="1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83</v>
      </c>
      <c r="C8" s="17" t="s">
        <v>77</v>
      </c>
      <c r="D8" s="18" t="s">
        <v>13</v>
      </c>
      <c r="E8" s="19">
        <v>0</v>
      </c>
      <c r="F8" s="17" t="s">
        <v>78</v>
      </c>
      <c r="G8" s="18" t="s">
        <v>77</v>
      </c>
      <c r="H8" s="19">
        <v>0</v>
      </c>
      <c r="I8" s="17" t="s">
        <v>78</v>
      </c>
      <c r="J8" s="18" t="s">
        <v>78</v>
      </c>
      <c r="K8" s="19">
        <v>0</v>
      </c>
      <c r="L8" s="17" t="s">
        <v>13</v>
      </c>
      <c r="M8" s="18" t="s">
        <v>78</v>
      </c>
      <c r="N8" s="66">
        <v>0</v>
      </c>
      <c r="O8" s="17" t="s">
        <v>13</v>
      </c>
      <c r="P8" s="18" t="s">
        <v>77</v>
      </c>
      <c r="Q8" s="19">
        <v>0</v>
      </c>
      <c r="R8" s="17" t="s">
        <v>77</v>
      </c>
      <c r="S8" s="18" t="s">
        <v>78</v>
      </c>
      <c r="T8" s="19">
        <v>0</v>
      </c>
      <c r="U8" s="17" t="s">
        <v>2</v>
      </c>
      <c r="V8" s="18" t="s">
        <v>77</v>
      </c>
      <c r="W8" s="88">
        <v>0</v>
      </c>
      <c r="X8" s="17" t="s">
        <v>78</v>
      </c>
      <c r="Y8" s="18" t="s">
        <v>77</v>
      </c>
      <c r="Z8" s="19" t="s">
        <v>2</v>
      </c>
      <c r="AA8" s="17" t="s">
        <v>78</v>
      </c>
      <c r="AB8" s="18" t="s">
        <v>13</v>
      </c>
      <c r="AC8" s="19" t="s">
        <v>13</v>
      </c>
      <c r="AD8" s="20"/>
      <c r="AE8" s="18"/>
      <c r="AF8" s="19"/>
      <c r="AG8" s="21">
        <v>5</v>
      </c>
      <c r="AH8" s="22">
        <v>269</v>
      </c>
      <c r="AI8" s="29">
        <v>1</v>
      </c>
      <c r="AJ8" s="24">
        <v>274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2</v>
      </c>
      <c r="B9" s="21" t="s">
        <v>82</v>
      </c>
      <c r="C9" s="17" t="s">
        <v>78</v>
      </c>
      <c r="D9" s="18" t="s">
        <v>2</v>
      </c>
      <c r="E9" s="19">
        <v>0</v>
      </c>
      <c r="F9" s="17" t="s">
        <v>13</v>
      </c>
      <c r="G9" s="18" t="s">
        <v>13</v>
      </c>
      <c r="H9" s="19">
        <v>0</v>
      </c>
      <c r="I9" s="17" t="s">
        <v>13</v>
      </c>
      <c r="J9" s="18" t="s">
        <v>77</v>
      </c>
      <c r="K9" s="19" t="s">
        <v>13</v>
      </c>
      <c r="L9" s="17" t="s">
        <v>2</v>
      </c>
      <c r="M9" s="18" t="s">
        <v>77</v>
      </c>
      <c r="N9" s="66">
        <v>0</v>
      </c>
      <c r="O9" s="17" t="s">
        <v>13</v>
      </c>
      <c r="P9" s="18" t="s">
        <v>78</v>
      </c>
      <c r="Q9" s="19">
        <v>0</v>
      </c>
      <c r="R9" s="17" t="s">
        <v>91</v>
      </c>
      <c r="S9" s="18" t="s">
        <v>13</v>
      </c>
      <c r="T9" s="19">
        <v>0</v>
      </c>
      <c r="U9" s="17" t="s">
        <v>2</v>
      </c>
      <c r="V9" s="18" t="s">
        <v>78</v>
      </c>
      <c r="W9" s="88">
        <v>0</v>
      </c>
      <c r="X9" s="17" t="s">
        <v>13</v>
      </c>
      <c r="Y9" s="18" t="s">
        <v>77</v>
      </c>
      <c r="Z9" s="19" t="s">
        <v>13</v>
      </c>
      <c r="AA9" s="17" t="s">
        <v>77</v>
      </c>
      <c r="AB9" s="18" t="s">
        <v>77</v>
      </c>
      <c r="AC9" s="19">
        <v>0</v>
      </c>
      <c r="AD9" s="28"/>
      <c r="AE9" s="26"/>
      <c r="AF9" s="19"/>
      <c r="AG9" s="21">
        <v>4</v>
      </c>
      <c r="AH9" s="22">
        <v>263</v>
      </c>
      <c r="AI9" s="29">
        <v>2</v>
      </c>
      <c r="AJ9" s="24">
        <v>267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76</v>
      </c>
      <c r="C10" s="17" t="s">
        <v>78</v>
      </c>
      <c r="D10" s="18" t="s">
        <v>77</v>
      </c>
      <c r="E10" s="19">
        <v>0</v>
      </c>
      <c r="F10" s="17" t="s">
        <v>13</v>
      </c>
      <c r="G10" s="18" t="s">
        <v>78</v>
      </c>
      <c r="H10" s="19">
        <v>0</v>
      </c>
      <c r="I10" s="17" t="s">
        <v>13</v>
      </c>
      <c r="J10" s="18" t="s">
        <v>77</v>
      </c>
      <c r="K10" s="19" t="s">
        <v>13</v>
      </c>
      <c r="L10" s="17" t="s">
        <v>13</v>
      </c>
      <c r="M10" s="18" t="s">
        <v>77</v>
      </c>
      <c r="N10" s="66">
        <v>0</v>
      </c>
      <c r="O10" s="17" t="s">
        <v>13</v>
      </c>
      <c r="P10" s="18" t="s">
        <v>78</v>
      </c>
      <c r="Q10" s="19">
        <v>0</v>
      </c>
      <c r="R10" s="17" t="s">
        <v>13</v>
      </c>
      <c r="S10" s="18" t="s">
        <v>77</v>
      </c>
      <c r="T10" s="19">
        <v>0</v>
      </c>
      <c r="U10" s="17" t="s">
        <v>13</v>
      </c>
      <c r="V10" s="18" t="s">
        <v>77</v>
      </c>
      <c r="W10" s="88">
        <v>0</v>
      </c>
      <c r="X10" s="17" t="s">
        <v>13</v>
      </c>
      <c r="Y10" s="18" t="s">
        <v>77</v>
      </c>
      <c r="Z10" s="19" t="s">
        <v>13</v>
      </c>
      <c r="AA10" s="17" t="s">
        <v>78</v>
      </c>
      <c r="AB10" s="18" t="s">
        <v>77</v>
      </c>
      <c r="AC10" s="19">
        <v>0</v>
      </c>
      <c r="AD10" s="28"/>
      <c r="AE10" s="26"/>
      <c r="AF10" s="19"/>
      <c r="AG10" s="21">
        <v>4</v>
      </c>
      <c r="AH10" s="22">
        <v>260</v>
      </c>
      <c r="AI10" s="29">
        <v>3</v>
      </c>
      <c r="AJ10" s="24">
        <v>264</v>
      </c>
      <c r="AK10" s="25">
        <v>3</v>
      </c>
      <c r="AL10" s="76"/>
      <c r="AM10" s="77"/>
      <c r="AN10" s="77"/>
      <c r="AO10" s="78"/>
    </row>
    <row r="11" spans="1:42" ht="24.95" customHeight="1" thickBot="1">
      <c r="A11" s="29">
        <v>4</v>
      </c>
      <c r="B11" s="21" t="s">
        <v>79</v>
      </c>
      <c r="C11" s="17" t="s">
        <v>78</v>
      </c>
      <c r="D11" s="18" t="s">
        <v>13</v>
      </c>
      <c r="E11" s="19">
        <v>0</v>
      </c>
      <c r="F11" s="17" t="s">
        <v>78</v>
      </c>
      <c r="G11" s="18" t="s">
        <v>78</v>
      </c>
      <c r="H11" s="19">
        <v>0</v>
      </c>
      <c r="I11" s="17" t="s">
        <v>13</v>
      </c>
      <c r="J11" s="18" t="s">
        <v>77</v>
      </c>
      <c r="K11" s="19" t="s">
        <v>13</v>
      </c>
      <c r="L11" s="17" t="s">
        <v>13</v>
      </c>
      <c r="M11" s="18" t="s">
        <v>77</v>
      </c>
      <c r="N11" s="66">
        <v>0</v>
      </c>
      <c r="O11" s="17" t="s">
        <v>13</v>
      </c>
      <c r="P11" s="18" t="s">
        <v>77</v>
      </c>
      <c r="Q11" s="19">
        <v>0</v>
      </c>
      <c r="R11" s="17" t="s">
        <v>78</v>
      </c>
      <c r="S11" s="18" t="s">
        <v>78</v>
      </c>
      <c r="T11" s="19" t="s">
        <v>2</v>
      </c>
      <c r="U11" s="17" t="s">
        <v>78</v>
      </c>
      <c r="V11" s="18" t="s">
        <v>77</v>
      </c>
      <c r="W11" s="88">
        <v>0</v>
      </c>
      <c r="X11" s="17" t="s">
        <v>13</v>
      </c>
      <c r="Y11" s="18" t="s">
        <v>77</v>
      </c>
      <c r="Z11" s="19" t="s">
        <v>13</v>
      </c>
      <c r="AA11" s="17" t="s">
        <v>78</v>
      </c>
      <c r="AB11" s="18" t="s">
        <v>78</v>
      </c>
      <c r="AC11" s="19">
        <v>0</v>
      </c>
      <c r="AD11" s="28"/>
      <c r="AE11" s="26"/>
      <c r="AF11" s="19"/>
      <c r="AG11" s="21">
        <v>7</v>
      </c>
      <c r="AH11" s="22">
        <v>248</v>
      </c>
      <c r="AI11" s="29">
        <v>4</v>
      </c>
      <c r="AJ11" s="24">
        <v>255</v>
      </c>
      <c r="AK11" s="25">
        <v>4</v>
      </c>
      <c r="AL11" s="1"/>
      <c r="AP11" s="67"/>
    </row>
    <row r="12" spans="1:42" ht="24.95" customHeight="1" thickBot="1">
      <c r="A12" s="29">
        <v>5</v>
      </c>
      <c r="B12" s="21" t="s">
        <v>84</v>
      </c>
      <c r="C12" s="17" t="s">
        <v>78</v>
      </c>
      <c r="D12" s="18" t="s">
        <v>2</v>
      </c>
      <c r="E12" s="19">
        <v>0</v>
      </c>
      <c r="F12" s="17" t="s">
        <v>78</v>
      </c>
      <c r="G12" s="18" t="s">
        <v>78</v>
      </c>
      <c r="H12" s="19">
        <v>0</v>
      </c>
      <c r="I12" s="17" t="s">
        <v>13</v>
      </c>
      <c r="J12" s="18" t="s">
        <v>78</v>
      </c>
      <c r="K12" s="19" t="s">
        <v>13</v>
      </c>
      <c r="L12" s="17" t="s">
        <v>13</v>
      </c>
      <c r="M12" s="18" t="s">
        <v>77</v>
      </c>
      <c r="N12" s="66">
        <v>0</v>
      </c>
      <c r="O12" s="17" t="s">
        <v>13</v>
      </c>
      <c r="P12" s="18" t="s">
        <v>78</v>
      </c>
      <c r="Q12" s="19">
        <v>0</v>
      </c>
      <c r="R12" s="17" t="s">
        <v>13</v>
      </c>
      <c r="S12" s="18" t="s">
        <v>78</v>
      </c>
      <c r="T12" s="19">
        <v>0</v>
      </c>
      <c r="U12" s="17" t="s">
        <v>13</v>
      </c>
      <c r="V12" s="18" t="s">
        <v>78</v>
      </c>
      <c r="W12" s="88">
        <v>0</v>
      </c>
      <c r="X12" s="17" t="s">
        <v>13</v>
      </c>
      <c r="Y12" s="18" t="s">
        <v>78</v>
      </c>
      <c r="Z12" s="19" t="s">
        <v>14</v>
      </c>
      <c r="AA12" s="17" t="s">
        <v>78</v>
      </c>
      <c r="AB12" s="18" t="s">
        <v>13</v>
      </c>
      <c r="AC12" s="19" t="s">
        <v>13</v>
      </c>
      <c r="AD12" s="28"/>
      <c r="AE12" s="26"/>
      <c r="AF12" s="19"/>
      <c r="AG12" s="21">
        <v>9</v>
      </c>
      <c r="AH12" s="22">
        <v>244</v>
      </c>
      <c r="AI12" s="29">
        <v>5</v>
      </c>
      <c r="AJ12" s="24">
        <v>253</v>
      </c>
      <c r="AK12" s="25">
        <v>5</v>
      </c>
      <c r="AL12" s="1"/>
    </row>
    <row r="13" spans="1:42" ht="24.95" customHeight="1" thickBot="1">
      <c r="A13" s="29">
        <v>6</v>
      </c>
      <c r="B13" s="21" t="s">
        <v>80</v>
      </c>
      <c r="C13" s="17" t="s">
        <v>78</v>
      </c>
      <c r="D13" s="18" t="s">
        <v>13</v>
      </c>
      <c r="E13" s="19">
        <v>0</v>
      </c>
      <c r="F13" s="17" t="s">
        <v>13</v>
      </c>
      <c r="G13" s="18" t="s">
        <v>78</v>
      </c>
      <c r="H13" s="19">
        <v>0</v>
      </c>
      <c r="I13" s="17" t="s">
        <v>13</v>
      </c>
      <c r="J13" s="18" t="s">
        <v>13</v>
      </c>
      <c r="K13" s="19">
        <v>0</v>
      </c>
      <c r="L13" s="17" t="s">
        <v>2</v>
      </c>
      <c r="M13" s="18" t="s">
        <v>78</v>
      </c>
      <c r="N13" s="66">
        <v>0</v>
      </c>
      <c r="O13" s="17" t="s">
        <v>13</v>
      </c>
      <c r="P13" s="18" t="s">
        <v>78</v>
      </c>
      <c r="Q13" s="19">
        <v>0</v>
      </c>
      <c r="R13" s="17" t="s">
        <v>13</v>
      </c>
      <c r="S13" s="18" t="s">
        <v>78</v>
      </c>
      <c r="T13" s="19">
        <v>0</v>
      </c>
      <c r="U13" s="17" t="s">
        <v>2</v>
      </c>
      <c r="V13" s="18" t="s">
        <v>78</v>
      </c>
      <c r="W13" s="88">
        <v>0</v>
      </c>
      <c r="X13" s="17" t="s">
        <v>2</v>
      </c>
      <c r="Y13" s="18" t="s">
        <v>78</v>
      </c>
      <c r="Z13" s="19" t="s">
        <v>13</v>
      </c>
      <c r="AA13" s="17" t="s">
        <v>78</v>
      </c>
      <c r="AB13" s="18" t="s">
        <v>2</v>
      </c>
      <c r="AC13" s="19" t="s">
        <v>13</v>
      </c>
      <c r="AD13" s="28"/>
      <c r="AE13" s="26"/>
      <c r="AF13" s="19"/>
      <c r="AG13" s="21">
        <v>4</v>
      </c>
      <c r="AH13" s="22">
        <v>242</v>
      </c>
      <c r="AI13" s="29">
        <v>6</v>
      </c>
      <c r="AJ13" s="24">
        <v>246</v>
      </c>
      <c r="AK13" s="25">
        <v>6</v>
      </c>
      <c r="AL13" s="1"/>
    </row>
    <row r="14" spans="1:42" ht="24.95" customHeight="1" thickBot="1">
      <c r="A14" s="29">
        <v>7</v>
      </c>
      <c r="B14" s="21" t="s">
        <v>89</v>
      </c>
      <c r="C14" s="17" t="s">
        <v>78</v>
      </c>
      <c r="D14" s="18" t="s">
        <v>13</v>
      </c>
      <c r="E14" s="19">
        <v>0</v>
      </c>
      <c r="F14" s="17" t="s">
        <v>78</v>
      </c>
      <c r="G14" s="18" t="s">
        <v>78</v>
      </c>
      <c r="H14" s="19">
        <v>0</v>
      </c>
      <c r="I14" s="17" t="s">
        <v>2</v>
      </c>
      <c r="J14" s="18" t="s">
        <v>78</v>
      </c>
      <c r="K14" s="19" t="s">
        <v>13</v>
      </c>
      <c r="L14" s="17" t="s">
        <v>2</v>
      </c>
      <c r="M14" s="18" t="s">
        <v>78</v>
      </c>
      <c r="N14" s="66">
        <v>0</v>
      </c>
      <c r="O14" s="17" t="s">
        <v>78</v>
      </c>
      <c r="P14" s="18" t="s">
        <v>78</v>
      </c>
      <c r="Q14" s="19">
        <v>0</v>
      </c>
      <c r="R14" s="17" t="s">
        <v>13</v>
      </c>
      <c r="S14" s="18" t="s">
        <v>77</v>
      </c>
      <c r="T14" s="19">
        <v>0</v>
      </c>
      <c r="U14" s="17" t="s">
        <v>13</v>
      </c>
      <c r="V14" s="18" t="s">
        <v>78</v>
      </c>
      <c r="W14" s="88">
        <v>0</v>
      </c>
      <c r="X14" s="17" t="s">
        <v>13</v>
      </c>
      <c r="Y14" s="18" t="s">
        <v>77</v>
      </c>
      <c r="Z14" s="19" t="s">
        <v>13</v>
      </c>
      <c r="AA14" s="17" t="s">
        <v>78</v>
      </c>
      <c r="AB14" s="18" t="s">
        <v>2</v>
      </c>
      <c r="AC14" s="19" t="s">
        <v>13</v>
      </c>
      <c r="AD14" s="27"/>
      <c r="AE14" s="26"/>
      <c r="AF14" s="19"/>
      <c r="AG14" s="21">
        <v>6</v>
      </c>
      <c r="AH14" s="22">
        <v>237</v>
      </c>
      <c r="AI14" s="29">
        <v>7</v>
      </c>
      <c r="AJ14" s="24">
        <v>243</v>
      </c>
      <c r="AK14" s="25">
        <v>7</v>
      </c>
      <c r="AL14" s="1"/>
    </row>
    <row r="15" spans="1:42" ht="24.95" customHeight="1" thickBot="1">
      <c r="A15" s="29">
        <v>8</v>
      </c>
      <c r="B15" s="21" t="s">
        <v>90</v>
      </c>
      <c r="C15" s="17" t="s">
        <v>78</v>
      </c>
      <c r="D15" s="18" t="s">
        <v>78</v>
      </c>
      <c r="E15" s="19" t="s">
        <v>14</v>
      </c>
      <c r="F15" s="17" t="s">
        <v>13</v>
      </c>
      <c r="G15" s="18" t="s">
        <v>78</v>
      </c>
      <c r="H15" s="19">
        <v>0</v>
      </c>
      <c r="I15" s="17" t="s">
        <v>2</v>
      </c>
      <c r="J15" s="18" t="s">
        <v>77</v>
      </c>
      <c r="K15" s="19" t="s">
        <v>14</v>
      </c>
      <c r="L15" s="17" t="s">
        <v>91</v>
      </c>
      <c r="M15" s="18" t="s">
        <v>78</v>
      </c>
      <c r="N15" s="66">
        <v>0</v>
      </c>
      <c r="O15" s="17" t="s">
        <v>2</v>
      </c>
      <c r="P15" s="18" t="s">
        <v>78</v>
      </c>
      <c r="Q15" s="19">
        <v>0</v>
      </c>
      <c r="R15" s="17" t="s">
        <v>91</v>
      </c>
      <c r="S15" s="18" t="s">
        <v>77</v>
      </c>
      <c r="T15" s="19">
        <v>0</v>
      </c>
      <c r="U15" s="17" t="s">
        <v>2</v>
      </c>
      <c r="V15" s="18" t="s">
        <v>77</v>
      </c>
      <c r="W15" s="88">
        <v>0</v>
      </c>
      <c r="X15" s="17" t="s">
        <v>13</v>
      </c>
      <c r="Y15" s="18" t="s">
        <v>78</v>
      </c>
      <c r="Z15" s="19" t="s">
        <v>14</v>
      </c>
      <c r="AA15" s="17" t="s">
        <v>78</v>
      </c>
      <c r="AB15" s="18" t="s">
        <v>77</v>
      </c>
      <c r="AC15" s="19">
        <v>0</v>
      </c>
      <c r="AD15" s="28"/>
      <c r="AE15" s="26"/>
      <c r="AF15" s="19"/>
      <c r="AG15" s="21">
        <v>15</v>
      </c>
      <c r="AH15" s="22">
        <v>227</v>
      </c>
      <c r="AI15" s="29">
        <v>9</v>
      </c>
      <c r="AJ15" s="24">
        <v>242</v>
      </c>
      <c r="AK15" s="25">
        <v>8</v>
      </c>
      <c r="AL15" s="1"/>
    </row>
    <row r="16" spans="1:42" ht="24.95" customHeight="1" thickBot="1">
      <c r="A16" s="29">
        <v>9</v>
      </c>
      <c r="B16" s="21" t="s">
        <v>86</v>
      </c>
      <c r="C16" s="17" t="s">
        <v>78</v>
      </c>
      <c r="D16" s="18" t="s">
        <v>78</v>
      </c>
      <c r="E16" s="19" t="s">
        <v>14</v>
      </c>
      <c r="F16" s="17" t="s">
        <v>13</v>
      </c>
      <c r="G16" s="18" t="s">
        <v>78</v>
      </c>
      <c r="H16" s="19">
        <v>0</v>
      </c>
      <c r="I16" s="17" t="s">
        <v>2</v>
      </c>
      <c r="J16" s="18" t="s">
        <v>78</v>
      </c>
      <c r="K16" s="19" t="s">
        <v>13</v>
      </c>
      <c r="L16" s="17" t="s">
        <v>13</v>
      </c>
      <c r="M16" s="18" t="s">
        <v>77</v>
      </c>
      <c r="N16" s="66">
        <v>0</v>
      </c>
      <c r="O16" s="17" t="s">
        <v>78</v>
      </c>
      <c r="P16" s="18" t="s">
        <v>77</v>
      </c>
      <c r="Q16" s="19">
        <v>0</v>
      </c>
      <c r="R16" s="17" t="s">
        <v>2</v>
      </c>
      <c r="S16" s="18" t="s">
        <v>78</v>
      </c>
      <c r="T16" s="19">
        <v>0</v>
      </c>
      <c r="U16" s="17" t="s">
        <v>13</v>
      </c>
      <c r="V16" s="18" t="s">
        <v>78</v>
      </c>
      <c r="W16" s="88">
        <v>0</v>
      </c>
      <c r="X16" s="17" t="s">
        <v>13</v>
      </c>
      <c r="Y16" s="18" t="s">
        <v>77</v>
      </c>
      <c r="Z16" s="19" t="s">
        <v>13</v>
      </c>
      <c r="AA16" s="17" t="s">
        <v>13</v>
      </c>
      <c r="AB16" s="18" t="s">
        <v>13</v>
      </c>
      <c r="AC16" s="19">
        <v>0</v>
      </c>
      <c r="AD16" s="28"/>
      <c r="AE16" s="26"/>
      <c r="AF16" s="19"/>
      <c r="AG16" s="21">
        <v>9</v>
      </c>
      <c r="AH16" s="22">
        <v>231</v>
      </c>
      <c r="AI16" s="29">
        <v>8</v>
      </c>
      <c r="AJ16" s="24">
        <v>240</v>
      </c>
      <c r="AK16" s="25">
        <v>9</v>
      </c>
      <c r="AL16" s="1"/>
    </row>
    <row r="17" spans="1:38" ht="24.95" customHeight="1" thickBot="1">
      <c r="A17" s="29">
        <v>10</v>
      </c>
      <c r="B17" s="21" t="s">
        <v>87</v>
      </c>
      <c r="C17" s="17" t="s">
        <v>78</v>
      </c>
      <c r="D17" s="18" t="s">
        <v>13</v>
      </c>
      <c r="E17" s="19">
        <v>0</v>
      </c>
      <c r="F17" s="17" t="s">
        <v>13</v>
      </c>
      <c r="G17" s="18" t="s">
        <v>78</v>
      </c>
      <c r="H17" s="19">
        <v>0</v>
      </c>
      <c r="I17" s="17" t="s">
        <v>13</v>
      </c>
      <c r="J17" s="18" t="s">
        <v>78</v>
      </c>
      <c r="K17" s="19" t="s">
        <v>13</v>
      </c>
      <c r="L17" s="17" t="s">
        <v>2</v>
      </c>
      <c r="M17" s="18" t="s">
        <v>78</v>
      </c>
      <c r="N17" s="66">
        <v>0</v>
      </c>
      <c r="O17" s="17" t="s">
        <v>13</v>
      </c>
      <c r="P17" s="18" t="s">
        <v>78</v>
      </c>
      <c r="Q17" s="19">
        <v>0</v>
      </c>
      <c r="R17" s="17" t="s">
        <v>2</v>
      </c>
      <c r="S17" s="18" t="s">
        <v>78</v>
      </c>
      <c r="T17" s="19">
        <v>0</v>
      </c>
      <c r="U17" s="17" t="s">
        <v>13</v>
      </c>
      <c r="V17" s="18" t="s">
        <v>78</v>
      </c>
      <c r="W17" s="88">
        <v>0</v>
      </c>
      <c r="X17" s="17" t="s">
        <v>13</v>
      </c>
      <c r="Y17" s="18" t="s">
        <v>78</v>
      </c>
      <c r="Z17" s="19" t="s">
        <v>14</v>
      </c>
      <c r="AA17" s="17" t="s">
        <v>78</v>
      </c>
      <c r="AB17" s="18" t="s">
        <v>13</v>
      </c>
      <c r="AC17" s="19" t="s">
        <v>13</v>
      </c>
      <c r="AD17" s="28"/>
      <c r="AE17" s="26"/>
      <c r="AF17" s="19"/>
      <c r="AG17" s="21">
        <v>9</v>
      </c>
      <c r="AH17" s="22">
        <v>223</v>
      </c>
      <c r="AI17" s="29">
        <v>10</v>
      </c>
      <c r="AJ17" s="24">
        <v>232</v>
      </c>
      <c r="AK17" s="25">
        <v>10</v>
      </c>
      <c r="AL17" s="1"/>
    </row>
    <row r="18" spans="1:38" ht="24.95" customHeight="1" thickBot="1">
      <c r="A18" s="29">
        <v>11</v>
      </c>
      <c r="B18" s="21" t="s">
        <v>81</v>
      </c>
      <c r="C18" s="17" t="s">
        <v>77</v>
      </c>
      <c r="D18" s="18" t="s">
        <v>13</v>
      </c>
      <c r="E18" s="19">
        <v>0</v>
      </c>
      <c r="F18" s="17" t="s">
        <v>78</v>
      </c>
      <c r="G18" s="18" t="s">
        <v>78</v>
      </c>
      <c r="H18" s="19">
        <v>0</v>
      </c>
      <c r="I18" s="17" t="s">
        <v>13</v>
      </c>
      <c r="J18" s="18" t="s">
        <v>78</v>
      </c>
      <c r="K18" s="19" t="s">
        <v>13</v>
      </c>
      <c r="L18" s="17" t="s">
        <v>2</v>
      </c>
      <c r="M18" s="18" t="s">
        <v>77</v>
      </c>
      <c r="N18" s="66">
        <v>0</v>
      </c>
      <c r="O18" s="17" t="s">
        <v>78</v>
      </c>
      <c r="P18" s="18" t="s">
        <v>77</v>
      </c>
      <c r="Q18" s="19">
        <v>0</v>
      </c>
      <c r="R18" s="17" t="s">
        <v>13</v>
      </c>
      <c r="S18" s="18" t="s">
        <v>78</v>
      </c>
      <c r="T18" s="19">
        <v>0</v>
      </c>
      <c r="U18" s="17" t="s">
        <v>2</v>
      </c>
      <c r="V18" s="18" t="s">
        <v>78</v>
      </c>
      <c r="W18" s="88">
        <v>0</v>
      </c>
      <c r="X18" s="17" t="s">
        <v>13</v>
      </c>
      <c r="Y18" s="18" t="s">
        <v>13</v>
      </c>
      <c r="Z18" s="19">
        <v>0</v>
      </c>
      <c r="AA18" s="17" t="s">
        <v>77</v>
      </c>
      <c r="AB18" s="18" t="s">
        <v>77</v>
      </c>
      <c r="AC18" s="19">
        <v>0</v>
      </c>
      <c r="AD18" s="28"/>
      <c r="AE18" s="26"/>
      <c r="AF18" s="19"/>
      <c r="AG18" s="21">
        <v>2</v>
      </c>
      <c r="AH18" s="22">
        <v>215</v>
      </c>
      <c r="AI18" s="29">
        <v>12</v>
      </c>
      <c r="AJ18" s="24">
        <v>217</v>
      </c>
      <c r="AK18" s="25">
        <v>11</v>
      </c>
      <c r="AL18" s="1"/>
    </row>
    <row r="19" spans="1:38" ht="24.95" customHeight="1" thickBot="1">
      <c r="A19" s="29">
        <v>12</v>
      </c>
      <c r="B19" s="21" t="s">
        <v>88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88"/>
      <c r="X19" s="17"/>
      <c r="Y19" s="18"/>
      <c r="Z19" s="19"/>
      <c r="AA19" s="17"/>
      <c r="AB19" s="18"/>
      <c r="AC19" s="19"/>
      <c r="AD19" s="28"/>
      <c r="AE19" s="26"/>
      <c r="AF19" s="19"/>
      <c r="AG19" s="21">
        <v>0</v>
      </c>
      <c r="AH19" s="22">
        <v>216</v>
      </c>
      <c r="AI19" s="29">
        <v>11</v>
      </c>
      <c r="AJ19" s="24">
        <v>216</v>
      </c>
      <c r="AK19" s="25">
        <v>12</v>
      </c>
      <c r="AL19" s="1"/>
    </row>
    <row r="20" spans="1:38" ht="24.95" customHeight="1" thickBot="1">
      <c r="A20" s="29">
        <v>13</v>
      </c>
      <c r="B20" s="21" t="s">
        <v>85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88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>
      <c r="A21" s="29"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8" priority="6" rank="3"/>
  </conditionalFormatting>
  <conditionalFormatting sqref="B21:B27">
    <cfRule type="expression" dxfId="97" priority="5">
      <formula>($AG21&gt;40)</formula>
    </cfRule>
  </conditionalFormatting>
  <conditionalFormatting sqref="O4 AA4 U4 I4 L6 C6 I6 F6 X6 R4 O6 F4 L4 R6 C4 U6 X4 AA6">
    <cfRule type="cellIs" dxfId="96" priority="2" operator="equal">
      <formula>"Schalke 04"</formula>
    </cfRule>
  </conditionalFormatting>
  <conditionalFormatting sqref="B8:B20">
    <cfRule type="expression" dxfId="9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274</v>
      </c>
      <c r="AI8" s="29">
        <f>'19.Spieltag'!AK8</f>
        <v>1</v>
      </c>
      <c r="AJ8" s="24">
        <f t="shared" ref="AJ8" si="8">AG8+AH8</f>
        <v>319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267</v>
      </c>
      <c r="AI9" s="29">
        <f>'19.Spieltag'!AK9</f>
        <v>2</v>
      </c>
      <c r="AJ9" s="24">
        <f t="shared" ref="AJ9:AJ25" si="14">AG9+AH9</f>
        <v>312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264</v>
      </c>
      <c r="AI10" s="29">
        <f>'19.Spieltag'!AK10</f>
        <v>3</v>
      </c>
      <c r="AJ10" s="24">
        <f t="shared" si="14"/>
        <v>309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255</v>
      </c>
      <c r="AI11" s="29">
        <f>'19.Spieltag'!AK11</f>
        <v>4</v>
      </c>
      <c r="AJ11" s="24">
        <f t="shared" si="14"/>
        <v>300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253</v>
      </c>
      <c r="AI12" s="29">
        <f>'19.Spieltag'!AK12</f>
        <v>5</v>
      </c>
      <c r="AJ12" s="24">
        <f t="shared" si="14"/>
        <v>298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246</v>
      </c>
      <c r="AI13" s="29">
        <f>'19.Spieltag'!AK13</f>
        <v>6</v>
      </c>
      <c r="AJ13" s="24">
        <f t="shared" si="14"/>
        <v>291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243</v>
      </c>
      <c r="AI14" s="29">
        <f>'19.Spieltag'!AK14</f>
        <v>7</v>
      </c>
      <c r="AJ14" s="24">
        <f t="shared" si="14"/>
        <v>288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242</v>
      </c>
      <c r="AI15" s="29">
        <f>'19.Spieltag'!AK15</f>
        <v>8</v>
      </c>
      <c r="AJ15" s="24">
        <f t="shared" si="14"/>
        <v>287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240</v>
      </c>
      <c r="AI16" s="29">
        <f>'19.Spieltag'!AK16</f>
        <v>9</v>
      </c>
      <c r="AJ16" s="24">
        <f t="shared" si="14"/>
        <v>285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232</v>
      </c>
      <c r="AI17" s="29">
        <f>'19.Spieltag'!AK17</f>
        <v>10</v>
      </c>
      <c r="AJ17" s="24">
        <f t="shared" si="14"/>
        <v>277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217</v>
      </c>
      <c r="AI18" s="29">
        <f>'19.Spieltag'!AK18</f>
        <v>11</v>
      </c>
      <c r="AJ18" s="24">
        <f t="shared" si="14"/>
        <v>262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216</v>
      </c>
      <c r="AI19" s="29">
        <f>'19.Spieltag'!AK19</f>
        <v>12</v>
      </c>
      <c r="AJ19" s="24">
        <f t="shared" si="14"/>
        <v>261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145</v>
      </c>
      <c r="AI20" s="29">
        <f>'19.Spieltag'!AK20</f>
        <v>13</v>
      </c>
      <c r="AJ20" s="24">
        <f t="shared" si="14"/>
        <v>190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0</v>
      </c>
      <c r="AI21" s="29">
        <f>'19.Spieltag'!AK21</f>
        <v>0</v>
      </c>
      <c r="AJ21" s="24">
        <f t="shared" si="14"/>
        <v>45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0</v>
      </c>
      <c r="AI22" s="29">
        <f>'19.Spieltag'!AK22</f>
        <v>0</v>
      </c>
      <c r="AJ22" s="24">
        <f t="shared" si="14"/>
        <v>45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0</v>
      </c>
      <c r="AI23" s="29">
        <f>'19.Spieltag'!AK23</f>
        <v>0</v>
      </c>
      <c r="AJ23" s="24">
        <f t="shared" si="14"/>
        <v>45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0</v>
      </c>
      <c r="AI24" s="29">
        <f>'19.Spieltag'!AK24</f>
        <v>0</v>
      </c>
      <c r="AJ24" s="24">
        <f t="shared" si="14"/>
        <v>45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0</v>
      </c>
      <c r="AI25" s="29">
        <f>'19.Spieltag'!AK25</f>
        <v>0</v>
      </c>
      <c r="AJ25" s="24">
        <f t="shared" si="14"/>
        <v>45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45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45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3" priority="8" rank="3"/>
  </conditionalFormatting>
  <conditionalFormatting sqref="B21:B27">
    <cfRule type="expression" dxfId="92" priority="7">
      <formula>($AG21&gt;40)</formula>
    </cfRule>
  </conditionalFormatting>
  <conditionalFormatting sqref="C4 L4 O6 I4:I6 AA6">
    <cfRule type="cellIs" dxfId="91" priority="5" operator="equal">
      <formula>"Schalke 04"</formula>
    </cfRule>
  </conditionalFormatting>
  <conditionalFormatting sqref="L6 X6 C6 U6 F4">
    <cfRule type="cellIs" dxfId="90" priority="4" operator="equal">
      <formula>"Schalke 04"</formula>
    </cfRule>
  </conditionalFormatting>
  <conditionalFormatting sqref="O4 X4 AA4 F6 U4 R4">
    <cfRule type="cellIs" dxfId="89" priority="3" operator="equal">
      <formula>"Schalke 04"</formula>
    </cfRule>
  </conditionalFormatting>
  <conditionalFormatting sqref="R6">
    <cfRule type="cellIs" dxfId="88" priority="2" operator="equal">
      <formula>"Schalke 04"</formula>
    </cfRule>
  </conditionalFormatting>
  <conditionalFormatting sqref="B8:B20">
    <cfRule type="expression" dxfId="8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319</v>
      </c>
      <c r="AI8" s="29">
        <f>'20.Spieltag'!AK8</f>
        <v>1</v>
      </c>
      <c r="AJ8" s="24">
        <f t="shared" ref="AJ8" si="8">AG8+AH8</f>
        <v>364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312</v>
      </c>
      <c r="AI9" s="29">
        <f>'20.Spieltag'!AK9</f>
        <v>2</v>
      </c>
      <c r="AJ9" s="24">
        <f t="shared" ref="AJ9:AJ25" si="14">AG9+AH9</f>
        <v>357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309</v>
      </c>
      <c r="AI10" s="29">
        <f>'20.Spieltag'!AK10</f>
        <v>3</v>
      </c>
      <c r="AJ10" s="24">
        <f t="shared" si="14"/>
        <v>354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300</v>
      </c>
      <c r="AI11" s="29">
        <f>'20.Spieltag'!AK11</f>
        <v>4</v>
      </c>
      <c r="AJ11" s="24">
        <f t="shared" si="14"/>
        <v>345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298</v>
      </c>
      <c r="AI12" s="29">
        <f>'20.Spieltag'!AK12</f>
        <v>5</v>
      </c>
      <c r="AJ12" s="24">
        <f t="shared" si="14"/>
        <v>343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291</v>
      </c>
      <c r="AI13" s="29">
        <f>'20.Spieltag'!AK13</f>
        <v>6</v>
      </c>
      <c r="AJ13" s="24">
        <f t="shared" si="14"/>
        <v>336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288</v>
      </c>
      <c r="AI14" s="29">
        <f>'20.Spieltag'!AK14</f>
        <v>7</v>
      </c>
      <c r="AJ14" s="24">
        <f t="shared" si="14"/>
        <v>333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287</v>
      </c>
      <c r="AI15" s="29">
        <f>'20.Spieltag'!AK15</f>
        <v>8</v>
      </c>
      <c r="AJ15" s="24">
        <f t="shared" si="14"/>
        <v>332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285</v>
      </c>
      <c r="AI16" s="29">
        <f>'20.Spieltag'!AK16</f>
        <v>9</v>
      </c>
      <c r="AJ16" s="24">
        <f t="shared" si="14"/>
        <v>330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277</v>
      </c>
      <c r="AI17" s="29">
        <f>'20.Spieltag'!AK17</f>
        <v>10</v>
      </c>
      <c r="AJ17" s="24">
        <f t="shared" si="14"/>
        <v>322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262</v>
      </c>
      <c r="AI18" s="29">
        <f>'20.Spieltag'!AK18</f>
        <v>11</v>
      </c>
      <c r="AJ18" s="24">
        <f t="shared" si="14"/>
        <v>307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261</v>
      </c>
      <c r="AI19" s="29">
        <f>'20.Spieltag'!AK19</f>
        <v>12</v>
      </c>
      <c r="AJ19" s="24">
        <f t="shared" si="14"/>
        <v>306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190</v>
      </c>
      <c r="AI20" s="29">
        <f>'20.Spieltag'!AK20</f>
        <v>13</v>
      </c>
      <c r="AJ20" s="24">
        <f t="shared" si="14"/>
        <v>235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45</v>
      </c>
      <c r="AI21" s="29">
        <f>'20.Spieltag'!AK21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45</v>
      </c>
      <c r="AI22" s="29">
        <f>'20.Spieltag'!AK22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45</v>
      </c>
      <c r="AI23" s="29">
        <f>'20.Spieltag'!AK23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45</v>
      </c>
      <c r="AI24" s="29">
        <f>'20.Spieltag'!AK24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45</v>
      </c>
      <c r="AI25" s="29">
        <f>'20.Spieltag'!AK25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45</v>
      </c>
      <c r="AI26" s="29">
        <f>'20.Spieltag'!AK26</f>
        <v>14</v>
      </c>
      <c r="AJ26" s="24">
        <f t="shared" ref="AJ26" si="17">AG26+AH26</f>
        <v>90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45</v>
      </c>
      <c r="AI27" s="29">
        <f>'20.Spieltag'!AK27</f>
        <v>14</v>
      </c>
      <c r="AJ27" s="24">
        <f t="shared" ref="AJ27" si="20">AG27+AH27</f>
        <v>90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6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5" priority="6" rank="3"/>
  </conditionalFormatting>
  <conditionalFormatting sqref="B21:B27">
    <cfRule type="expression" dxfId="84" priority="5">
      <formula>($AG21&gt;40)</formula>
    </cfRule>
  </conditionalFormatting>
  <conditionalFormatting sqref="L4 R6 F4 U6 C4 X4:X6 AA6">
    <cfRule type="cellIs" dxfId="83" priority="3" operator="equal">
      <formula>"Schalke 04"</formula>
    </cfRule>
  </conditionalFormatting>
  <conditionalFormatting sqref="I4 F6 U4 I6 AA4 L6 C6 R4 O4 O6">
    <cfRule type="cellIs" dxfId="82" priority="2" operator="equal">
      <formula>"Schalke 04"</formula>
    </cfRule>
  </conditionalFormatting>
  <conditionalFormatting sqref="B8:B20">
    <cfRule type="expression" dxfId="81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" workbookViewId="0">
      <selection activeCell="Q3" sqref="Q3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P1" s="69"/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364</v>
      </c>
      <c r="AI8" s="29">
        <f>'21.Spieltag'!AK8</f>
        <v>1</v>
      </c>
      <c r="AJ8" s="24">
        <f t="shared" ref="AJ8" si="8">AG8+AH8</f>
        <v>409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357</v>
      </c>
      <c r="AI9" s="29">
        <f>'21.Spieltag'!AK9</f>
        <v>2</v>
      </c>
      <c r="AJ9" s="24">
        <f t="shared" ref="AJ9:AJ25" si="14">AG9+AH9</f>
        <v>402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354</v>
      </c>
      <c r="AI10" s="29">
        <f>'21.Spieltag'!AK10</f>
        <v>3</v>
      </c>
      <c r="AJ10" s="24">
        <f t="shared" si="14"/>
        <v>399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345</v>
      </c>
      <c r="AI11" s="29">
        <f>'21.Spieltag'!AK11</f>
        <v>4</v>
      </c>
      <c r="AJ11" s="24">
        <f t="shared" si="14"/>
        <v>390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343</v>
      </c>
      <c r="AI12" s="29">
        <f>'21.Spieltag'!AK12</f>
        <v>5</v>
      </c>
      <c r="AJ12" s="24">
        <f t="shared" si="14"/>
        <v>388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336</v>
      </c>
      <c r="AI13" s="29">
        <f>'21.Spieltag'!AK13</f>
        <v>6</v>
      </c>
      <c r="AJ13" s="24">
        <f t="shared" si="14"/>
        <v>381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333</v>
      </c>
      <c r="AI14" s="29">
        <f>'21.Spieltag'!AK14</f>
        <v>7</v>
      </c>
      <c r="AJ14" s="24">
        <f t="shared" si="14"/>
        <v>378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332</v>
      </c>
      <c r="AI15" s="29">
        <f>'21.Spieltag'!AK15</f>
        <v>8</v>
      </c>
      <c r="AJ15" s="24">
        <f t="shared" si="14"/>
        <v>377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330</v>
      </c>
      <c r="AI16" s="29">
        <f>'21.Spieltag'!AK16</f>
        <v>9</v>
      </c>
      <c r="AJ16" s="24">
        <f t="shared" si="14"/>
        <v>375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322</v>
      </c>
      <c r="AI17" s="29">
        <f>'21.Spieltag'!AK17</f>
        <v>10</v>
      </c>
      <c r="AJ17" s="24">
        <f t="shared" si="14"/>
        <v>367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307</v>
      </c>
      <c r="AI18" s="29">
        <f>'21.Spieltag'!AK18</f>
        <v>11</v>
      </c>
      <c r="AJ18" s="24">
        <f t="shared" si="14"/>
        <v>352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306</v>
      </c>
      <c r="AI19" s="29">
        <f>'21.Spieltag'!AK19</f>
        <v>12</v>
      </c>
      <c r="AJ19" s="24">
        <f t="shared" si="14"/>
        <v>351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235</v>
      </c>
      <c r="AI20" s="29">
        <f>'21.Spieltag'!AK20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90</v>
      </c>
      <c r="AI21" s="29">
        <f>'21.Spieltag'!AK21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90</v>
      </c>
      <c r="AI22" s="29">
        <f>'21.Spieltag'!AK22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90</v>
      </c>
      <c r="AI23" s="29">
        <f>'21.Spieltag'!AK23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90</v>
      </c>
      <c r="AI24" s="29">
        <f>'21.Spieltag'!AK24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90</v>
      </c>
      <c r="AI25" s="29">
        <f>'21.Spieltag'!AK25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90</v>
      </c>
      <c r="AI26" s="29">
        <f>'21.Spieltag'!AK26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90</v>
      </c>
      <c r="AI27" s="29">
        <f>'21.Spieltag'!AK27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0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9" priority="6" rank="3"/>
  </conditionalFormatting>
  <conditionalFormatting sqref="B21:B27">
    <cfRule type="expression" dxfId="78" priority="5">
      <formula>($AG21&gt;40)</formula>
    </cfRule>
  </conditionalFormatting>
  <conditionalFormatting sqref="C4 F4:F6 U6 L4 X6 X4 AA6">
    <cfRule type="cellIs" dxfId="77" priority="3" operator="equal">
      <formula>"Schalke 04"</formula>
    </cfRule>
  </conditionalFormatting>
  <conditionalFormatting sqref="U4 R4 AA4 O4 R6 I4 I6 L6 C6 O6">
    <cfRule type="cellIs" dxfId="76" priority="2" operator="equal">
      <formula>"Schalke 04"</formula>
    </cfRule>
  </conditionalFormatting>
  <conditionalFormatting sqref="B8:B20">
    <cfRule type="expression" dxfId="7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A4" sqref="AA4: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 t="str">
        <f>'13.Spieltag'!B8</f>
        <v>Franzi04</v>
      </c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409</v>
      </c>
      <c r="AI8" s="29">
        <f>'22.Spieltag'!AK8</f>
        <v>1</v>
      </c>
      <c r="AJ8" s="24">
        <f t="shared" ref="AJ8" si="7">AG8+AH8</f>
        <v>454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 t="str">
        <f>'13.Spieltag'!B9</f>
        <v>jupp04</v>
      </c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402</v>
      </c>
      <c r="AI9" s="29">
        <f>'22.Spieltag'!AK9</f>
        <v>2</v>
      </c>
      <c r="AJ9" s="24">
        <f t="shared" ref="AJ9:AJ25" si="13">AG9+AH9</f>
        <v>447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 t="str">
        <f>'13.Spieltag'!B10</f>
        <v>Lola04</v>
      </c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399</v>
      </c>
      <c r="AI10" s="29">
        <f>'22.Spieltag'!AK10</f>
        <v>3</v>
      </c>
      <c r="AJ10" s="24">
        <f t="shared" si="13"/>
        <v>444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 t="str">
        <f>'13.Spieltag'!B11</f>
        <v>Master1</v>
      </c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390</v>
      </c>
      <c r="AI11" s="29">
        <f>'22.Spieltag'!AK11</f>
        <v>4</v>
      </c>
      <c r="AJ11" s="24">
        <f t="shared" si="13"/>
        <v>435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5</v>
      </c>
      <c r="B12" s="21" t="str">
        <f>'13.Spieltag'!B12</f>
        <v>Mike04</v>
      </c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388</v>
      </c>
      <c r="AI12" s="29">
        <f>'22.Spieltag'!AK12</f>
        <v>5</v>
      </c>
      <c r="AJ12" s="24">
        <f t="shared" si="13"/>
        <v>433</v>
      </c>
      <c r="AK12" s="25">
        <f t="shared" si="8"/>
        <v>5</v>
      </c>
      <c r="AL12" s="1"/>
    </row>
    <row r="13" spans="1:42" ht="24.95" customHeight="1" thickBot="1">
      <c r="A13" s="29">
        <f t="shared" si="9"/>
        <v>6</v>
      </c>
      <c r="B13" s="21" t="str">
        <f>'13.Spieltag'!B13</f>
        <v>Rainer04</v>
      </c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381</v>
      </c>
      <c r="AI13" s="29">
        <f>'22.Spieltag'!AK13</f>
        <v>6</v>
      </c>
      <c r="AJ13" s="24">
        <f t="shared" si="13"/>
        <v>426</v>
      </c>
      <c r="AK13" s="25">
        <f t="shared" si="8"/>
        <v>6</v>
      </c>
      <c r="AL13" s="1"/>
    </row>
    <row r="14" spans="1:42" ht="24.95" customHeight="1" thickBot="1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378</v>
      </c>
      <c r="AI14" s="29">
        <f>'22.Spieltag'!AK14</f>
        <v>7</v>
      </c>
      <c r="AJ14" s="24">
        <f t="shared" si="13"/>
        <v>423</v>
      </c>
      <c r="AK14" s="25">
        <f t="shared" si="8"/>
        <v>7</v>
      </c>
      <c r="AL14" s="1"/>
    </row>
    <row r="15" spans="1:42" ht="24.95" customHeight="1" thickBot="1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377</v>
      </c>
      <c r="AI15" s="29">
        <f>'22.Spieltag'!AK15</f>
        <v>8</v>
      </c>
      <c r="AJ15" s="24">
        <f t="shared" si="13"/>
        <v>422</v>
      </c>
      <c r="AK15" s="25">
        <f t="shared" si="8"/>
        <v>8</v>
      </c>
      <c r="AL15" s="1"/>
    </row>
    <row r="16" spans="1:42" ht="24.95" customHeight="1" thickBot="1">
      <c r="A16" s="29">
        <f t="shared" si="9"/>
        <v>9</v>
      </c>
      <c r="B16" s="21" t="str">
        <f>'13.Spieltag'!B16</f>
        <v>schmiddi04</v>
      </c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375</v>
      </c>
      <c r="AI16" s="29">
        <f>'22.Spieltag'!AK16</f>
        <v>9</v>
      </c>
      <c r="AJ16" s="24">
        <f t="shared" si="13"/>
        <v>420</v>
      </c>
      <c r="AK16" s="25">
        <f t="shared" si="8"/>
        <v>9</v>
      </c>
      <c r="AL16" s="1"/>
    </row>
    <row r="17" spans="1:38" ht="24.95" customHeight="1" thickBot="1">
      <c r="A17" s="29">
        <f t="shared" si="9"/>
        <v>10</v>
      </c>
      <c r="B17" s="21" t="str">
        <f>'13.Spieltag'!B17</f>
        <v>shiny</v>
      </c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367</v>
      </c>
      <c r="AI17" s="29">
        <f>'22.Spieltag'!AK17</f>
        <v>10</v>
      </c>
      <c r="AJ17" s="24">
        <f t="shared" si="13"/>
        <v>412</v>
      </c>
      <c r="AK17" s="25">
        <f t="shared" si="8"/>
        <v>10</v>
      </c>
      <c r="AL17" s="1"/>
    </row>
    <row r="18" spans="1:38" ht="24.95" customHeight="1" thickBot="1">
      <c r="A18" s="29">
        <f t="shared" si="9"/>
        <v>11</v>
      </c>
      <c r="B18" s="21" t="str">
        <f>'13.Spieltag'!B18</f>
        <v>Skopp04</v>
      </c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352</v>
      </c>
      <c r="AI18" s="29">
        <f>'22.Spieltag'!AK18</f>
        <v>11</v>
      </c>
      <c r="AJ18" s="24">
        <f t="shared" si="13"/>
        <v>397</v>
      </c>
      <c r="AK18" s="25">
        <f t="shared" si="8"/>
        <v>11</v>
      </c>
      <c r="AL18" s="1"/>
    </row>
    <row r="19" spans="1:38" ht="24.95" customHeight="1" thickBot="1">
      <c r="A19" s="29">
        <f t="shared" si="9"/>
        <v>12</v>
      </c>
      <c r="B19" s="21" t="str">
        <f>'13.Spieltag'!B19</f>
        <v>Tanja04</v>
      </c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351</v>
      </c>
      <c r="AI19" s="29">
        <f>'22.Spieltag'!AK19</f>
        <v>12</v>
      </c>
      <c r="AJ19" s="24">
        <f t="shared" si="13"/>
        <v>396</v>
      </c>
      <c r="AK19" s="25">
        <f t="shared" si="8"/>
        <v>12</v>
      </c>
      <c r="AL19" s="1"/>
    </row>
    <row r="20" spans="1:38" ht="24.95" customHeight="1" thickBot="1">
      <c r="A20" s="29">
        <f t="shared" si="9"/>
        <v>13</v>
      </c>
      <c r="B20" s="21" t="str">
        <f>'13.Spieltag'!B20</f>
        <v>UltraGE</v>
      </c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280</v>
      </c>
      <c r="AI20" s="29">
        <f>'22.Spieltag'!AK20</f>
        <v>13</v>
      </c>
      <c r="AJ20" s="24">
        <f t="shared" si="13"/>
        <v>325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135</v>
      </c>
      <c r="AI21" s="29">
        <f>'22.Spieltag'!AK21</f>
        <v>14</v>
      </c>
      <c r="AJ21" s="24">
        <f t="shared" si="13"/>
        <v>180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135</v>
      </c>
      <c r="AI22" s="29">
        <f>'22.Spieltag'!AK22</f>
        <v>14</v>
      </c>
      <c r="AJ22" s="24">
        <f t="shared" si="13"/>
        <v>180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135</v>
      </c>
      <c r="AI23" s="29">
        <f>'22.Spieltag'!AK23</f>
        <v>14</v>
      </c>
      <c r="AJ23" s="24">
        <f t="shared" si="13"/>
        <v>180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135</v>
      </c>
      <c r="AI24" s="29">
        <f>'22.Spieltag'!AK24</f>
        <v>14</v>
      </c>
      <c r="AJ24" s="24">
        <f t="shared" si="13"/>
        <v>180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135</v>
      </c>
      <c r="AI25" s="29">
        <f>'22.Spieltag'!AK25</f>
        <v>14</v>
      </c>
      <c r="AJ25" s="24">
        <f t="shared" si="13"/>
        <v>180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135</v>
      </c>
      <c r="AI26" s="29">
        <f>'22.Spieltag'!AK26</f>
        <v>14</v>
      </c>
      <c r="AJ26" s="24">
        <f t="shared" ref="AJ26" si="16">AG26+AH26</f>
        <v>180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135</v>
      </c>
      <c r="AI27" s="29">
        <f>'22.Spieltag'!AK27</f>
        <v>14</v>
      </c>
      <c r="AJ27" s="24">
        <f t="shared" ref="AJ27" si="19">AG27+AH27</f>
        <v>180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6" rank="3"/>
  </conditionalFormatting>
  <conditionalFormatting sqref="B21:B27">
    <cfRule type="expression" dxfId="72" priority="5">
      <formula>($AG21&gt;40)</formula>
    </cfRule>
  </conditionalFormatting>
  <conditionalFormatting sqref="F4 L6 C4 O4:O6 U6 R4 AA6">
    <cfRule type="cellIs" dxfId="71" priority="3" operator="equal">
      <formula>"Schalke 04"</formula>
    </cfRule>
  </conditionalFormatting>
  <conditionalFormatting sqref="U4 I6 L4 X4 C6 AA4 R6 X6 F6 I4">
    <cfRule type="cellIs" dxfId="70" priority="2" operator="equal">
      <formula>"Schalke 04"</formula>
    </cfRule>
  </conditionalFormatting>
  <conditionalFormatting sqref="B8:B20">
    <cfRule type="expression" dxfId="6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workbookViewId="0">
      <selection activeCell="AA4" sqref="AA4: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454</v>
      </c>
      <c r="AI8" s="29">
        <f>'23.Spieltag'!AK8</f>
        <v>1</v>
      </c>
      <c r="AJ8" s="24">
        <f t="shared" ref="AJ8" si="8">AG8+AH8</f>
        <v>499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447</v>
      </c>
      <c r="AI9" s="29">
        <f>'23.Spieltag'!AK9</f>
        <v>2</v>
      </c>
      <c r="AJ9" s="24">
        <f t="shared" ref="AJ9:AJ25" si="14">AG9+AH9</f>
        <v>492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444</v>
      </c>
      <c r="AI10" s="29">
        <f>'23.Spieltag'!AK10</f>
        <v>3</v>
      </c>
      <c r="AJ10" s="24">
        <f t="shared" si="14"/>
        <v>489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435</v>
      </c>
      <c r="AI11" s="29">
        <f>'23.Spieltag'!AK11</f>
        <v>4</v>
      </c>
      <c r="AJ11" s="24">
        <f t="shared" si="14"/>
        <v>480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433</v>
      </c>
      <c r="AI12" s="29">
        <f>'23.Spieltag'!AK12</f>
        <v>5</v>
      </c>
      <c r="AJ12" s="24">
        <f t="shared" si="14"/>
        <v>478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426</v>
      </c>
      <c r="AI13" s="29">
        <f>'23.Spieltag'!AK13</f>
        <v>6</v>
      </c>
      <c r="AJ13" s="24">
        <f t="shared" si="14"/>
        <v>471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423</v>
      </c>
      <c r="AI14" s="29">
        <f>'23.Spieltag'!AK14</f>
        <v>7</v>
      </c>
      <c r="AJ14" s="24">
        <f t="shared" si="14"/>
        <v>468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422</v>
      </c>
      <c r="AI15" s="29">
        <f>'23.Spieltag'!AK15</f>
        <v>8</v>
      </c>
      <c r="AJ15" s="24">
        <f t="shared" si="14"/>
        <v>467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420</v>
      </c>
      <c r="AI16" s="29">
        <f>'23.Spieltag'!AK16</f>
        <v>9</v>
      </c>
      <c r="AJ16" s="24">
        <f t="shared" si="14"/>
        <v>465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412</v>
      </c>
      <c r="AI17" s="29">
        <f>'23.Spieltag'!AK17</f>
        <v>10</v>
      </c>
      <c r="AJ17" s="24">
        <f t="shared" si="14"/>
        <v>457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397</v>
      </c>
      <c r="AI18" s="29">
        <f>'23.Spieltag'!AK18</f>
        <v>11</v>
      </c>
      <c r="AJ18" s="24">
        <f t="shared" si="14"/>
        <v>442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396</v>
      </c>
      <c r="AI19" s="29">
        <f>'23.Spieltag'!AK19</f>
        <v>12</v>
      </c>
      <c r="AJ19" s="24">
        <f t="shared" si="14"/>
        <v>441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325</v>
      </c>
      <c r="AI20" s="29">
        <f>'23.Spieltag'!AK20</f>
        <v>13</v>
      </c>
      <c r="AJ20" s="24">
        <f t="shared" si="14"/>
        <v>370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180</v>
      </c>
      <c r="AI21" s="29">
        <f>'23.Spieltag'!AK21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180</v>
      </c>
      <c r="AI22" s="29">
        <f>'23.Spieltag'!AK22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180</v>
      </c>
      <c r="AI23" s="29">
        <f>'23.Spieltag'!AK23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180</v>
      </c>
      <c r="AI24" s="29">
        <f>'23.Spieltag'!AK24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180</v>
      </c>
      <c r="AI25" s="29">
        <f>'23.Spieltag'!AK25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180</v>
      </c>
      <c r="AI26" s="29">
        <f>'23.Spieltag'!AK26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180</v>
      </c>
      <c r="AI27" s="29">
        <f>'23.Spieltag'!AK27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8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7" priority="6" rank="3"/>
  </conditionalFormatting>
  <conditionalFormatting sqref="B21:B27">
    <cfRule type="expression" dxfId="66" priority="5">
      <formula>($AG21&gt;40)</formula>
    </cfRule>
  </conditionalFormatting>
  <conditionalFormatting sqref="F4 I6 O4 R6 C4 U5:U6 L4 AA6">
    <cfRule type="cellIs" dxfId="65" priority="3" operator="equal">
      <formula>"Schalke 04"</formula>
    </cfRule>
  </conditionalFormatting>
  <conditionalFormatting sqref="AA4 F6 O6 I4 U4 R4 L6 C6 X6 X4">
    <cfRule type="cellIs" dxfId="64" priority="2" operator="equal">
      <formula>"Schalke 04"</formula>
    </cfRule>
  </conditionalFormatting>
  <conditionalFormatting sqref="B8:B20">
    <cfRule type="expression" dxfId="6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workbookViewId="0">
      <selection activeCell="AA4" sqref="AA4: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499</v>
      </c>
      <c r="AI8" s="29">
        <f>'24.Spieltag'!AK8</f>
        <v>1</v>
      </c>
      <c r="AJ8" s="24">
        <f t="shared" ref="AJ8" si="8">AG8+AH8</f>
        <v>544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492</v>
      </c>
      <c r="AI9" s="29">
        <f>'24.Spieltag'!AK9</f>
        <v>2</v>
      </c>
      <c r="AJ9" s="24">
        <f t="shared" ref="AJ9:AJ25" si="14">AG9+AH9</f>
        <v>537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489</v>
      </c>
      <c r="AI10" s="29">
        <f>'24.Spieltag'!AK10</f>
        <v>3</v>
      </c>
      <c r="AJ10" s="24">
        <f t="shared" si="14"/>
        <v>534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480</v>
      </c>
      <c r="AI11" s="29">
        <f>'24.Spieltag'!AK11</f>
        <v>4</v>
      </c>
      <c r="AJ11" s="24">
        <f t="shared" si="14"/>
        <v>525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478</v>
      </c>
      <c r="AI12" s="29">
        <f>'24.Spieltag'!AK12</f>
        <v>5</v>
      </c>
      <c r="AJ12" s="24">
        <f t="shared" si="14"/>
        <v>523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471</v>
      </c>
      <c r="AI13" s="29">
        <f>'24.Spieltag'!AK13</f>
        <v>6</v>
      </c>
      <c r="AJ13" s="24">
        <f t="shared" si="14"/>
        <v>516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468</v>
      </c>
      <c r="AI14" s="29">
        <f>'24.Spieltag'!AK14</f>
        <v>7</v>
      </c>
      <c r="AJ14" s="24">
        <f t="shared" si="14"/>
        <v>513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467</v>
      </c>
      <c r="AI15" s="29">
        <f>'24.Spieltag'!AK15</f>
        <v>8</v>
      </c>
      <c r="AJ15" s="24">
        <f t="shared" si="14"/>
        <v>512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465</v>
      </c>
      <c r="AI16" s="29">
        <f>'24.Spieltag'!AK16</f>
        <v>9</v>
      </c>
      <c r="AJ16" s="24">
        <f t="shared" si="14"/>
        <v>510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457</v>
      </c>
      <c r="AI17" s="29">
        <f>'24.Spieltag'!AK17</f>
        <v>10</v>
      </c>
      <c r="AJ17" s="24">
        <f t="shared" si="14"/>
        <v>502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442</v>
      </c>
      <c r="AI18" s="29">
        <f>'24.Spieltag'!AK18</f>
        <v>11</v>
      </c>
      <c r="AJ18" s="24">
        <f t="shared" si="14"/>
        <v>487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441</v>
      </c>
      <c r="AI19" s="29">
        <f>'24.Spieltag'!AK19</f>
        <v>12</v>
      </c>
      <c r="AJ19" s="24">
        <f t="shared" si="14"/>
        <v>486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370</v>
      </c>
      <c r="AI20" s="29">
        <f>'24.Spieltag'!AK20</f>
        <v>13</v>
      </c>
      <c r="AJ20" s="24">
        <f t="shared" si="14"/>
        <v>415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225</v>
      </c>
      <c r="AI21" s="29">
        <f>'24.Spieltag'!AK21</f>
        <v>14</v>
      </c>
      <c r="AJ21" s="24">
        <f t="shared" si="14"/>
        <v>270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225</v>
      </c>
      <c r="AI22" s="29">
        <f>'24.Spieltag'!AK22</f>
        <v>14</v>
      </c>
      <c r="AJ22" s="24">
        <f t="shared" si="14"/>
        <v>270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225</v>
      </c>
      <c r="AI23" s="29">
        <f>'24.Spieltag'!AK23</f>
        <v>14</v>
      </c>
      <c r="AJ23" s="24">
        <f t="shared" si="14"/>
        <v>270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225</v>
      </c>
      <c r="AI24" s="29">
        <f>'24.Spieltag'!AK24</f>
        <v>14</v>
      </c>
      <c r="AJ24" s="24">
        <f t="shared" si="14"/>
        <v>270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225</v>
      </c>
      <c r="AI25" s="29">
        <f>'24.Spieltag'!AK25</f>
        <v>14</v>
      </c>
      <c r="AJ25" s="24">
        <f t="shared" si="14"/>
        <v>270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225</v>
      </c>
      <c r="AI26" s="29">
        <f>'24.Spieltag'!AK26</f>
        <v>14</v>
      </c>
      <c r="AJ26" s="24">
        <f t="shared" ref="AJ26" si="17">AG26+AH26</f>
        <v>270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225</v>
      </c>
      <c r="AI27" s="29">
        <f>'24.Spieltag'!AK27</f>
        <v>14</v>
      </c>
      <c r="AJ27" s="24">
        <f t="shared" ref="AJ27" si="20">AG27+AH27</f>
        <v>270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2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1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0" priority="6" rank="3"/>
  </conditionalFormatting>
  <conditionalFormatting sqref="B21:B27">
    <cfRule type="expression" dxfId="59" priority="5">
      <formula>($AG21&gt;40)</formula>
    </cfRule>
  </conditionalFormatting>
  <conditionalFormatting sqref="F4 L6 C4 R4:R6 AA6">
    <cfRule type="cellIs" dxfId="58" priority="3" operator="equal">
      <formula>"Schalke 04"</formula>
    </cfRule>
  </conditionalFormatting>
  <conditionalFormatting sqref="AA4 X4 O6 X6 C6 U6 L4 I6 O4 F6 U4 I4">
    <cfRule type="cellIs" dxfId="57" priority="2" operator="equal">
      <formula>"Schalke 04"</formula>
    </cfRule>
  </conditionalFormatting>
  <conditionalFormatting sqref="B8:B20">
    <cfRule type="expression" dxfId="5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X4" sqref="X4:X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544</v>
      </c>
      <c r="AI8" s="29">
        <f>'25.Spieltag'!AK8</f>
        <v>1</v>
      </c>
      <c r="AJ8" s="24">
        <f t="shared" ref="AJ8" si="8">AG8+AH8</f>
        <v>589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537</v>
      </c>
      <c r="AI9" s="29">
        <f>'25.Spieltag'!AK9</f>
        <v>2</v>
      </c>
      <c r="AJ9" s="24">
        <f t="shared" ref="AJ9:AJ25" si="14">AG9+AH9</f>
        <v>582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534</v>
      </c>
      <c r="AI10" s="29">
        <f>'25.Spieltag'!AK10</f>
        <v>3</v>
      </c>
      <c r="AJ10" s="24">
        <f t="shared" si="14"/>
        <v>579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525</v>
      </c>
      <c r="AI11" s="29">
        <f>'25.Spieltag'!AK11</f>
        <v>4</v>
      </c>
      <c r="AJ11" s="24">
        <f t="shared" si="14"/>
        <v>570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523</v>
      </c>
      <c r="AI12" s="29">
        <f>'25.Spieltag'!AK12</f>
        <v>5</v>
      </c>
      <c r="AJ12" s="24">
        <f t="shared" si="14"/>
        <v>568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516</v>
      </c>
      <c r="AI13" s="29">
        <f>'25.Spieltag'!AK13</f>
        <v>6</v>
      </c>
      <c r="AJ13" s="24">
        <f t="shared" si="14"/>
        <v>561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513</v>
      </c>
      <c r="AI14" s="29">
        <f>'25.Spieltag'!AK14</f>
        <v>7</v>
      </c>
      <c r="AJ14" s="24">
        <f t="shared" si="14"/>
        <v>558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512</v>
      </c>
      <c r="AI15" s="29">
        <f>'25.Spieltag'!AK15</f>
        <v>8</v>
      </c>
      <c r="AJ15" s="24">
        <f t="shared" si="14"/>
        <v>557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510</v>
      </c>
      <c r="AI16" s="29">
        <f>'25.Spieltag'!AK16</f>
        <v>9</v>
      </c>
      <c r="AJ16" s="24">
        <f t="shared" si="14"/>
        <v>555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502</v>
      </c>
      <c r="AI17" s="29">
        <f>'25.Spieltag'!AK17</f>
        <v>10</v>
      </c>
      <c r="AJ17" s="24">
        <f t="shared" si="14"/>
        <v>547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487</v>
      </c>
      <c r="AI18" s="29">
        <f>'25.Spieltag'!AK18</f>
        <v>11</v>
      </c>
      <c r="AJ18" s="24">
        <f t="shared" si="14"/>
        <v>532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486</v>
      </c>
      <c r="AI19" s="29">
        <f>'25.Spieltag'!AK19</f>
        <v>12</v>
      </c>
      <c r="AJ19" s="24">
        <f t="shared" si="14"/>
        <v>531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415</v>
      </c>
      <c r="AI20" s="29">
        <f>'25.Spieltag'!AK20</f>
        <v>13</v>
      </c>
      <c r="AJ20" s="24">
        <f t="shared" si="14"/>
        <v>460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270</v>
      </c>
      <c r="AI21" s="29">
        <f>'25.Spieltag'!AK21</f>
        <v>14</v>
      </c>
      <c r="AJ21" s="24">
        <f t="shared" si="14"/>
        <v>315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270</v>
      </c>
      <c r="AI22" s="29">
        <f>'25.Spieltag'!AK22</f>
        <v>14</v>
      </c>
      <c r="AJ22" s="24">
        <f t="shared" si="14"/>
        <v>315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270</v>
      </c>
      <c r="AI23" s="29">
        <f>'25.Spieltag'!AK23</f>
        <v>14</v>
      </c>
      <c r="AJ23" s="24">
        <f t="shared" si="14"/>
        <v>315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270</v>
      </c>
      <c r="AI24" s="29">
        <f>'25.Spieltag'!AK24</f>
        <v>14</v>
      </c>
      <c r="AJ24" s="24">
        <f t="shared" si="14"/>
        <v>315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270</v>
      </c>
      <c r="AI25" s="29">
        <f>'25.Spieltag'!AK25</f>
        <v>14</v>
      </c>
      <c r="AJ25" s="24">
        <f t="shared" si="14"/>
        <v>315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270</v>
      </c>
      <c r="AI26" s="29">
        <f>'25.Spieltag'!AK26</f>
        <v>14</v>
      </c>
      <c r="AJ26" s="24">
        <f t="shared" ref="AJ26" si="17">AG26+AH26</f>
        <v>315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270</v>
      </c>
      <c r="AI27" s="29">
        <f>'25.Spieltag'!AK27</f>
        <v>14</v>
      </c>
      <c r="AJ27" s="24">
        <f t="shared" ref="AJ27" si="20">AG27+AH27</f>
        <v>315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5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4" priority="6" rank="3"/>
  </conditionalFormatting>
  <conditionalFormatting sqref="B21:B27">
    <cfRule type="expression" dxfId="53" priority="5">
      <formula>($AG21&gt;40)</formula>
    </cfRule>
  </conditionalFormatting>
  <conditionalFormatting sqref="C4 F4 AA6 R4:R6 X6">
    <cfRule type="cellIs" dxfId="52" priority="3" operator="equal">
      <formula>"Schalke 04"</formula>
    </cfRule>
  </conditionalFormatting>
  <conditionalFormatting sqref="I6 L6 X4 AA4 F6 L4 U4 I4 O4 O6 U6 C6">
    <cfRule type="cellIs" dxfId="51" priority="2" operator="equal">
      <formula>"Schalke 04"</formula>
    </cfRule>
  </conditionalFormatting>
  <conditionalFormatting sqref="B8:B20">
    <cfRule type="expression" dxfId="5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workbookViewId="0">
      <selection activeCell="Q3" sqref="Q3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589</v>
      </c>
      <c r="AI8" s="29">
        <f>'26.Spieltag'!AK8</f>
        <v>1</v>
      </c>
      <c r="AJ8" s="24">
        <f t="shared" ref="AJ8" si="8">AG8+AH8</f>
        <v>634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582</v>
      </c>
      <c r="AI9" s="29">
        <f>'26.Spieltag'!AK9</f>
        <v>2</v>
      </c>
      <c r="AJ9" s="24">
        <f t="shared" ref="AJ9:AJ25" si="14">AG9+AH9</f>
        <v>627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579</v>
      </c>
      <c r="AI10" s="29">
        <f>'26.Spieltag'!AK10</f>
        <v>3</v>
      </c>
      <c r="AJ10" s="24">
        <f t="shared" si="14"/>
        <v>624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570</v>
      </c>
      <c r="AI11" s="29">
        <f>'26.Spieltag'!AK11</f>
        <v>4</v>
      </c>
      <c r="AJ11" s="24">
        <f t="shared" si="14"/>
        <v>615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568</v>
      </c>
      <c r="AI12" s="29">
        <f>'26.Spieltag'!AK12</f>
        <v>5</v>
      </c>
      <c r="AJ12" s="24">
        <f t="shared" si="14"/>
        <v>613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561</v>
      </c>
      <c r="AI13" s="29">
        <f>'26.Spieltag'!AK13</f>
        <v>6</v>
      </c>
      <c r="AJ13" s="24">
        <f t="shared" si="14"/>
        <v>606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558</v>
      </c>
      <c r="AI14" s="29">
        <f>'26.Spieltag'!AK14</f>
        <v>7</v>
      </c>
      <c r="AJ14" s="24">
        <f t="shared" si="14"/>
        <v>603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557</v>
      </c>
      <c r="AI15" s="29">
        <f>'26.Spieltag'!AK15</f>
        <v>8</v>
      </c>
      <c r="AJ15" s="24">
        <f t="shared" si="14"/>
        <v>602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555</v>
      </c>
      <c r="AI16" s="29">
        <f>'26.Spieltag'!AK16</f>
        <v>9</v>
      </c>
      <c r="AJ16" s="24">
        <f t="shared" si="14"/>
        <v>600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547</v>
      </c>
      <c r="AI17" s="29">
        <f>'26.Spieltag'!AK17</f>
        <v>10</v>
      </c>
      <c r="AJ17" s="24">
        <f t="shared" si="14"/>
        <v>592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532</v>
      </c>
      <c r="AI18" s="29">
        <f>'26.Spieltag'!AK18</f>
        <v>11</v>
      </c>
      <c r="AJ18" s="24">
        <f t="shared" si="14"/>
        <v>577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531</v>
      </c>
      <c r="AI19" s="29">
        <f>'26.Spieltag'!AK19</f>
        <v>12</v>
      </c>
      <c r="AJ19" s="24">
        <f t="shared" si="14"/>
        <v>576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460</v>
      </c>
      <c r="AI20" s="29">
        <f>'26.Spieltag'!AK20</f>
        <v>13</v>
      </c>
      <c r="AJ20" s="24">
        <f t="shared" si="14"/>
        <v>505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315</v>
      </c>
      <c r="AI21" s="29">
        <f>'26.Spieltag'!AK21</f>
        <v>14</v>
      </c>
      <c r="AJ21" s="24">
        <f t="shared" si="14"/>
        <v>360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315</v>
      </c>
      <c r="AI22" s="29">
        <f>'26.Spieltag'!AK22</f>
        <v>14</v>
      </c>
      <c r="AJ22" s="24">
        <f t="shared" si="14"/>
        <v>360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315</v>
      </c>
      <c r="AI23" s="29">
        <f>'26.Spieltag'!AK23</f>
        <v>14</v>
      </c>
      <c r="AJ23" s="24">
        <f t="shared" si="14"/>
        <v>360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315</v>
      </c>
      <c r="AI24" s="29">
        <f>'26.Spieltag'!AK24</f>
        <v>14</v>
      </c>
      <c r="AJ24" s="24">
        <f t="shared" si="14"/>
        <v>360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315</v>
      </c>
      <c r="AI25" s="29">
        <f>'26.Spieltag'!AK25</f>
        <v>14</v>
      </c>
      <c r="AJ25" s="24">
        <f t="shared" si="14"/>
        <v>360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315</v>
      </c>
      <c r="AI26" s="29">
        <f>'26.Spieltag'!AK26</f>
        <v>14</v>
      </c>
      <c r="AJ26" s="24">
        <f t="shared" ref="AJ26" si="17">AG26+AH26</f>
        <v>360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315</v>
      </c>
      <c r="AI27" s="29">
        <f>'26.Spieltag'!AK27</f>
        <v>14</v>
      </c>
      <c r="AJ27" s="24">
        <f t="shared" ref="AJ27" si="20">AG27+AH27</f>
        <v>360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9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8" priority="6" rank="3"/>
  </conditionalFormatting>
  <conditionalFormatting sqref="B21:B27">
    <cfRule type="expression" dxfId="47" priority="5">
      <formula>($AG21&gt;40)</formula>
    </cfRule>
  </conditionalFormatting>
  <conditionalFormatting sqref="C4 L5:L6 I4 R6 U4 X6 O4 AA6">
    <cfRule type="cellIs" dxfId="46" priority="3" operator="equal">
      <formula>"Schalke 04"</formula>
    </cfRule>
  </conditionalFormatting>
  <conditionalFormatting sqref="C6 F4 L4 AA4 I6 U6 R4 F6 X4 O6">
    <cfRule type="cellIs" dxfId="45" priority="2" operator="equal">
      <formula>"Schalke 04"</formula>
    </cfRule>
  </conditionalFormatting>
  <conditionalFormatting sqref="B8:B20">
    <cfRule type="expression" dxfId="44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66</v>
      </c>
      <c r="F1" s="68" t="s">
        <v>70</v>
      </c>
      <c r="I1" s="68" t="s">
        <v>62</v>
      </c>
      <c r="L1" s="68" t="s">
        <v>60</v>
      </c>
      <c r="O1" s="68" t="s">
        <v>61</v>
      </c>
      <c r="R1" s="68" t="s">
        <v>74</v>
      </c>
      <c r="U1" s="68" t="s">
        <v>67</v>
      </c>
      <c r="X1" s="68" t="s">
        <v>63</v>
      </c>
      <c r="AA1" s="68" t="s">
        <v>12</v>
      </c>
      <c r="AD1" s="68"/>
      <c r="AF1" s="69"/>
      <c r="AK1" s="32"/>
    </row>
    <row r="2" spans="1:42" ht="12">
      <c r="B2" s="16"/>
      <c r="C2" s="68"/>
      <c r="AD2" s="67"/>
      <c r="AE2" s="70"/>
      <c r="AF2" s="70"/>
    </row>
    <row r="3" spans="1:42" ht="12">
      <c r="B3" s="16"/>
      <c r="C3" s="68" t="s">
        <v>11</v>
      </c>
      <c r="F3" s="68" t="s">
        <v>65</v>
      </c>
      <c r="I3" s="68" t="s">
        <v>73</v>
      </c>
      <c r="L3" s="68" t="s">
        <v>75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>
      <c r="A4" s="2" t="s">
        <v>42</v>
      </c>
      <c r="B4" s="16"/>
      <c r="AE4" s="71"/>
      <c r="AF4" s="71"/>
      <c r="AK4" s="45"/>
    </row>
    <row r="5" spans="1:42" ht="13.5" thickBot="1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634</v>
      </c>
      <c r="AI8" s="29">
        <f>'27.Spieltag'!AK8</f>
        <v>1</v>
      </c>
      <c r="AJ8" s="24">
        <f t="shared" ref="AJ8" si="8">AG8+AH8</f>
        <v>679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627</v>
      </c>
      <c r="AI9" s="29">
        <f>'27.Spieltag'!AK9</f>
        <v>2</v>
      </c>
      <c r="AJ9" s="24">
        <f t="shared" ref="AJ9:AJ25" si="14">AG9+AH9</f>
        <v>672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624</v>
      </c>
      <c r="AI10" s="29">
        <f>'27.Spieltag'!AK10</f>
        <v>3</v>
      </c>
      <c r="AJ10" s="24">
        <f t="shared" si="14"/>
        <v>669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615</v>
      </c>
      <c r="AI11" s="29">
        <f>'27.Spieltag'!AK11</f>
        <v>4</v>
      </c>
      <c r="AJ11" s="24">
        <f t="shared" si="14"/>
        <v>660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613</v>
      </c>
      <c r="AI12" s="29">
        <f>'27.Spieltag'!AK12</f>
        <v>5</v>
      </c>
      <c r="AJ12" s="24">
        <f t="shared" si="14"/>
        <v>658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606</v>
      </c>
      <c r="AI13" s="29">
        <f>'27.Spieltag'!AK13</f>
        <v>6</v>
      </c>
      <c r="AJ13" s="24">
        <f t="shared" si="14"/>
        <v>651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603</v>
      </c>
      <c r="AI14" s="29">
        <f>'27.Spieltag'!AK14</f>
        <v>7</v>
      </c>
      <c r="AJ14" s="24">
        <f t="shared" si="14"/>
        <v>648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602</v>
      </c>
      <c r="AI15" s="29">
        <f>'27.Spieltag'!AK15</f>
        <v>8</v>
      </c>
      <c r="AJ15" s="24">
        <f t="shared" si="14"/>
        <v>647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600</v>
      </c>
      <c r="AI16" s="29">
        <f>'27.Spieltag'!AK16</f>
        <v>9</v>
      </c>
      <c r="AJ16" s="24">
        <f t="shared" si="14"/>
        <v>645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592</v>
      </c>
      <c r="AI17" s="29">
        <f>'27.Spieltag'!AK17</f>
        <v>10</v>
      </c>
      <c r="AJ17" s="24">
        <f t="shared" si="14"/>
        <v>637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577</v>
      </c>
      <c r="AI18" s="29">
        <f>'27.Spieltag'!AK18</f>
        <v>11</v>
      </c>
      <c r="AJ18" s="24">
        <f t="shared" si="14"/>
        <v>622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576</v>
      </c>
      <c r="AI19" s="29">
        <f>'27.Spieltag'!AK19</f>
        <v>12</v>
      </c>
      <c r="AJ19" s="24">
        <f t="shared" si="14"/>
        <v>621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505</v>
      </c>
      <c r="AI20" s="29">
        <f>'27.Spieltag'!AK20</f>
        <v>13</v>
      </c>
      <c r="AJ20" s="24">
        <f t="shared" si="14"/>
        <v>550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360</v>
      </c>
      <c r="AI21" s="29">
        <f>'27.Spieltag'!AK21</f>
        <v>14</v>
      </c>
      <c r="AJ21" s="24">
        <f t="shared" si="14"/>
        <v>405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360</v>
      </c>
      <c r="AI22" s="29">
        <f>'27.Spieltag'!AK22</f>
        <v>14</v>
      </c>
      <c r="AJ22" s="24">
        <f t="shared" si="14"/>
        <v>405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360</v>
      </c>
      <c r="AI23" s="29">
        <f>'27.Spieltag'!AK23</f>
        <v>14</v>
      </c>
      <c r="AJ23" s="24">
        <f t="shared" si="14"/>
        <v>405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360</v>
      </c>
      <c r="AI24" s="29">
        <f>'27.Spieltag'!AK24</f>
        <v>14</v>
      </c>
      <c r="AJ24" s="24">
        <f t="shared" si="14"/>
        <v>405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360</v>
      </c>
      <c r="AI25" s="29">
        <f>'27.Spieltag'!AK25</f>
        <v>14</v>
      </c>
      <c r="AJ25" s="24">
        <f t="shared" si="14"/>
        <v>405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360</v>
      </c>
      <c r="AI26" s="29">
        <f>'27.Spieltag'!AK26</f>
        <v>14</v>
      </c>
      <c r="AJ26" s="24">
        <f t="shared" ref="AJ26" si="17">AG26+AH26</f>
        <v>405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360</v>
      </c>
      <c r="AI27" s="29">
        <f>'27.Spieltag'!AK27</f>
        <v>14</v>
      </c>
      <c r="AJ27" s="24">
        <f t="shared" ref="AJ27" si="20">AG27+AH27</f>
        <v>405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3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2" priority="6" rank="3"/>
  </conditionalFormatting>
  <conditionalFormatting sqref="B21:B27">
    <cfRule type="expression" dxfId="41" priority="5">
      <formula>($AG21&gt;40)</formula>
    </cfRule>
  </conditionalFormatting>
  <conditionalFormatting sqref="C2 C6">
    <cfRule type="cellIs" dxfId="40" priority="3" operator="equal">
      <formula>"Schalke 04"</formula>
    </cfRule>
  </conditionalFormatting>
  <conditionalFormatting sqref="R1 C1 X1 U1 F3 F1 L3 I1 C3 L1 O3 R3 U3 O1 X3 AA3 I3 AA1">
    <cfRule type="cellIs" dxfId="39" priority="2" operator="equal">
      <formula>"Schalke 04"</formula>
    </cfRule>
  </conditionalFormatting>
  <conditionalFormatting sqref="B8:B20">
    <cfRule type="expression" dxfId="38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64</v>
      </c>
      <c r="F1" s="68" t="s">
        <v>65</v>
      </c>
      <c r="I1" s="68" t="s">
        <v>75</v>
      </c>
      <c r="L1" s="68" t="s">
        <v>68</v>
      </c>
      <c r="O1" s="68" t="s">
        <v>11</v>
      </c>
      <c r="R1" s="68" t="s">
        <v>69</v>
      </c>
      <c r="U1" s="68" t="s">
        <v>72</v>
      </c>
      <c r="X1" s="68" t="s">
        <v>73</v>
      </c>
      <c r="AA1" s="68" t="s">
        <v>71</v>
      </c>
      <c r="AD1" s="68"/>
      <c r="AE1" s="69"/>
      <c r="AF1" s="69"/>
      <c r="AK1" s="32"/>
    </row>
    <row r="2" spans="1:41" ht="12">
      <c r="B2" s="16"/>
      <c r="C2" s="68"/>
      <c r="AD2" s="68"/>
      <c r="AE2" s="70"/>
      <c r="AF2" s="70"/>
    </row>
    <row r="3" spans="1:41" ht="12">
      <c r="B3" s="16"/>
      <c r="C3" s="68" t="s">
        <v>12</v>
      </c>
      <c r="F3" s="68" t="s">
        <v>60</v>
      </c>
      <c r="I3" s="68" t="s">
        <v>62</v>
      </c>
      <c r="L3" s="68" t="s">
        <v>70</v>
      </c>
      <c r="O3" s="68" t="s">
        <v>74</v>
      </c>
      <c r="R3" s="68" t="s">
        <v>63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1" ht="16.5" thickBot="1">
      <c r="A4" s="2" t="s">
        <v>43</v>
      </c>
      <c r="B4" s="16"/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679</v>
      </c>
      <c r="AI8" s="29">
        <f>'28.Spieltag'!AK8</f>
        <v>1</v>
      </c>
      <c r="AJ8" s="24">
        <f t="shared" ref="AJ8:AJ27" si="8">AG8+AH8</f>
        <v>724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672</v>
      </c>
      <c r="AI9" s="29">
        <f>'28.Spieltag'!AK9</f>
        <v>2</v>
      </c>
      <c r="AJ9" s="24">
        <f t="shared" si="8"/>
        <v>717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669</v>
      </c>
      <c r="AI10" s="29">
        <f>'28.Spieltag'!AK10</f>
        <v>3</v>
      </c>
      <c r="AJ10" s="24">
        <f t="shared" si="8"/>
        <v>714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660</v>
      </c>
      <c r="AI11" s="29">
        <f>'28.Spieltag'!AK11</f>
        <v>4</v>
      </c>
      <c r="AJ11" s="24">
        <f t="shared" si="8"/>
        <v>705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658</v>
      </c>
      <c r="AI12" s="29">
        <f>'28.Spieltag'!AK12</f>
        <v>5</v>
      </c>
      <c r="AJ12" s="24">
        <f t="shared" si="8"/>
        <v>703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651</v>
      </c>
      <c r="AI13" s="29">
        <f>'28.Spieltag'!AK13</f>
        <v>6</v>
      </c>
      <c r="AJ13" s="24">
        <f t="shared" si="8"/>
        <v>696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648</v>
      </c>
      <c r="AI14" s="29">
        <f>'28.Spieltag'!AK14</f>
        <v>7</v>
      </c>
      <c r="AJ14" s="24">
        <f t="shared" si="8"/>
        <v>693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647</v>
      </c>
      <c r="AI15" s="29">
        <f>'28.Spieltag'!AK15</f>
        <v>8</v>
      </c>
      <c r="AJ15" s="24">
        <f t="shared" si="8"/>
        <v>692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645</v>
      </c>
      <c r="AI16" s="29">
        <f>'28.Spieltag'!AK16</f>
        <v>9</v>
      </c>
      <c r="AJ16" s="24">
        <f t="shared" si="8"/>
        <v>690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637</v>
      </c>
      <c r="AI17" s="29">
        <f>'28.Spieltag'!AK17</f>
        <v>10</v>
      </c>
      <c r="AJ17" s="24">
        <f t="shared" si="8"/>
        <v>682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622</v>
      </c>
      <c r="AI18" s="29">
        <f>'28.Spieltag'!AK18</f>
        <v>11</v>
      </c>
      <c r="AJ18" s="24">
        <f t="shared" si="8"/>
        <v>667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621</v>
      </c>
      <c r="AI19" s="29">
        <f>'28.Spieltag'!AK19</f>
        <v>12</v>
      </c>
      <c r="AJ19" s="24">
        <f t="shared" si="8"/>
        <v>666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550</v>
      </c>
      <c r="AI20" s="29">
        <f>'28.Spieltag'!AK20</f>
        <v>13</v>
      </c>
      <c r="AJ20" s="24">
        <f t="shared" si="8"/>
        <v>595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405</v>
      </c>
      <c r="AI21" s="29">
        <f>'28.Spieltag'!AK21</f>
        <v>14</v>
      </c>
      <c r="AJ21" s="24">
        <f t="shared" si="8"/>
        <v>450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405</v>
      </c>
      <c r="AI22" s="29">
        <f>'28.Spieltag'!AK22</f>
        <v>14</v>
      </c>
      <c r="AJ22" s="24">
        <f t="shared" si="8"/>
        <v>450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405</v>
      </c>
      <c r="AI23" s="29">
        <f>'28.Spieltag'!AK23</f>
        <v>14</v>
      </c>
      <c r="AJ23" s="24">
        <f t="shared" si="8"/>
        <v>450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405</v>
      </c>
      <c r="AI24" s="29">
        <f>'28.Spieltag'!AK24</f>
        <v>14</v>
      </c>
      <c r="AJ24" s="24">
        <f t="shared" si="8"/>
        <v>450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405</v>
      </c>
      <c r="AI25" s="29">
        <f>'28.Spieltag'!AK25</f>
        <v>14</v>
      </c>
      <c r="AJ25" s="24">
        <f t="shared" si="8"/>
        <v>450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405</v>
      </c>
      <c r="AI26" s="29">
        <f>'28.Spieltag'!AK26</f>
        <v>14</v>
      </c>
      <c r="AJ26" s="24">
        <f t="shared" si="8"/>
        <v>450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405</v>
      </c>
      <c r="AI27" s="29">
        <f>'28.Spieltag'!AK27</f>
        <v>14</v>
      </c>
      <c r="AJ27" s="24">
        <f t="shared" si="8"/>
        <v>450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6" rank="3"/>
  </conditionalFormatting>
  <conditionalFormatting sqref="B21:B27">
    <cfRule type="expression" dxfId="35" priority="5">
      <formula>($AG21&gt;40)</formula>
    </cfRule>
  </conditionalFormatting>
  <conditionalFormatting sqref="C2 C6">
    <cfRule type="cellIs" dxfId="34" priority="3" operator="equal">
      <formula>"Schalke 04"</formula>
    </cfRule>
  </conditionalFormatting>
  <conditionalFormatting sqref="R1 X1 AA1 R3 AA3 F1 L3 I1 C1 I3 F3 U3 O3 L1 C3 O1 X3 U1">
    <cfRule type="cellIs" dxfId="33" priority="2" operator="equal">
      <formula>"Schalke 04"</formula>
    </cfRule>
  </conditionalFormatting>
  <conditionalFormatting sqref="B8:B20">
    <cfRule type="expression" dxfId="32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70</v>
      </c>
      <c r="F1" s="68" t="s">
        <v>66</v>
      </c>
      <c r="I1" s="68" t="s">
        <v>63</v>
      </c>
      <c r="L1" s="68" t="s">
        <v>60</v>
      </c>
      <c r="O1" s="68" t="s">
        <v>67</v>
      </c>
      <c r="R1" s="68" t="s">
        <v>72</v>
      </c>
      <c r="U1" s="68" t="s">
        <v>12</v>
      </c>
      <c r="X1" s="68" t="s">
        <v>74</v>
      </c>
      <c r="AA1" s="68" t="s">
        <v>61</v>
      </c>
      <c r="AC1" s="32"/>
      <c r="AD1" s="16"/>
      <c r="AE1" s="82"/>
      <c r="AF1" s="82"/>
      <c r="AK1" s="32"/>
    </row>
    <row r="2" spans="1:41" ht="12">
      <c r="B2" s="16"/>
      <c r="C2" s="68"/>
      <c r="AD2" s="16"/>
      <c r="AE2" s="83"/>
      <c r="AF2" s="83"/>
    </row>
    <row r="3" spans="1:41" ht="12">
      <c r="B3" s="16"/>
      <c r="C3" s="68" t="s">
        <v>11</v>
      </c>
      <c r="F3" s="68" t="s">
        <v>65</v>
      </c>
      <c r="I3" s="68" t="s">
        <v>73</v>
      </c>
      <c r="L3" s="68" t="s">
        <v>62</v>
      </c>
      <c r="O3" s="68" t="s">
        <v>75</v>
      </c>
      <c r="R3" s="68" t="s">
        <v>64</v>
      </c>
      <c r="U3" s="68" t="s">
        <v>68</v>
      </c>
      <c r="X3" s="68" t="s">
        <v>69</v>
      </c>
      <c r="AA3" s="68" t="s">
        <v>71</v>
      </c>
      <c r="AC3" s="32"/>
      <c r="AD3" s="16"/>
      <c r="AE3" s="82"/>
      <c r="AF3" s="82"/>
    </row>
    <row r="4" spans="1:41" ht="16.5" thickBot="1">
      <c r="A4" s="2" t="s">
        <v>44</v>
      </c>
      <c r="B4" s="16"/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679</v>
      </c>
      <c r="AI8" s="29">
        <f>'29.Spieltag'!AK8</f>
        <v>1</v>
      </c>
      <c r="AJ8" s="24">
        <f t="shared" ref="AJ8:AJ27" si="8">AG8+AH8</f>
        <v>724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672</v>
      </c>
      <c r="AI9" s="29">
        <f>'29.Spieltag'!AK9</f>
        <v>2</v>
      </c>
      <c r="AJ9" s="24">
        <f t="shared" si="8"/>
        <v>717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669</v>
      </c>
      <c r="AI10" s="29">
        <f>'29.Spieltag'!AK10</f>
        <v>3</v>
      </c>
      <c r="AJ10" s="24">
        <f t="shared" si="8"/>
        <v>714</v>
      </c>
      <c r="AK10" s="25">
        <f t="shared" si="9"/>
        <v>3</v>
      </c>
      <c r="AL10" s="85"/>
    </row>
    <row r="11" spans="1:41" ht="24.95" customHeight="1" thickBot="1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660</v>
      </c>
      <c r="AI11" s="29">
        <f>'29.Spieltag'!AK11</f>
        <v>4</v>
      </c>
      <c r="AJ11" s="24">
        <f t="shared" si="8"/>
        <v>705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658</v>
      </c>
      <c r="AI12" s="29">
        <f>'29.Spieltag'!AK12</f>
        <v>5</v>
      </c>
      <c r="AJ12" s="24">
        <f t="shared" si="8"/>
        <v>703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651</v>
      </c>
      <c r="AI13" s="29">
        <f>'29.Spieltag'!AK13</f>
        <v>6</v>
      </c>
      <c r="AJ13" s="24">
        <f t="shared" si="8"/>
        <v>696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648</v>
      </c>
      <c r="AI14" s="29">
        <f>'29.Spieltag'!AK14</f>
        <v>7</v>
      </c>
      <c r="AJ14" s="24">
        <f t="shared" si="8"/>
        <v>693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647</v>
      </c>
      <c r="AI15" s="29">
        <f>'29.Spieltag'!AK15</f>
        <v>8</v>
      </c>
      <c r="AJ15" s="24">
        <f t="shared" si="8"/>
        <v>692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645</v>
      </c>
      <c r="AI16" s="29">
        <f>'29.Spieltag'!AK16</f>
        <v>9</v>
      </c>
      <c r="AJ16" s="24">
        <f t="shared" si="8"/>
        <v>690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637</v>
      </c>
      <c r="AI17" s="29">
        <f>'29.Spieltag'!AK17</f>
        <v>10</v>
      </c>
      <c r="AJ17" s="24">
        <f t="shared" si="8"/>
        <v>682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622</v>
      </c>
      <c r="AI18" s="29">
        <f>'29.Spieltag'!AK18</f>
        <v>11</v>
      </c>
      <c r="AJ18" s="24">
        <f t="shared" si="8"/>
        <v>667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621</v>
      </c>
      <c r="AI19" s="29">
        <f>'29.Spieltag'!AK19</f>
        <v>12</v>
      </c>
      <c r="AJ19" s="24">
        <f t="shared" si="8"/>
        <v>666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550</v>
      </c>
      <c r="AI20" s="29">
        <f>'29.Spieltag'!AK20</f>
        <v>13</v>
      </c>
      <c r="AJ20" s="24">
        <f t="shared" si="8"/>
        <v>595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405</v>
      </c>
      <c r="AI21" s="29">
        <f>'29.Spieltag'!AK21</f>
        <v>14</v>
      </c>
      <c r="AJ21" s="24">
        <f t="shared" si="8"/>
        <v>450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405</v>
      </c>
      <c r="AI22" s="29">
        <f>'29.Spieltag'!AK22</f>
        <v>14</v>
      </c>
      <c r="AJ22" s="24">
        <f t="shared" si="8"/>
        <v>450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405</v>
      </c>
      <c r="AI23" s="29">
        <f>'29.Spieltag'!AK23</f>
        <v>14</v>
      </c>
      <c r="AJ23" s="24">
        <f t="shared" si="8"/>
        <v>450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405</v>
      </c>
      <c r="AI24" s="29">
        <f>'29.Spieltag'!AK24</f>
        <v>14</v>
      </c>
      <c r="AJ24" s="24">
        <f t="shared" si="8"/>
        <v>450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405</v>
      </c>
      <c r="AI25" s="29">
        <f>'29.Spieltag'!AK25</f>
        <v>14</v>
      </c>
      <c r="AJ25" s="24">
        <f t="shared" si="8"/>
        <v>450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405</v>
      </c>
      <c r="AI26" s="29">
        <f>'29.Spieltag'!AK26</f>
        <v>14</v>
      </c>
      <c r="AJ26" s="24">
        <f t="shared" si="8"/>
        <v>450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405</v>
      </c>
      <c r="AI27" s="29">
        <f>'29.Spieltag'!AK27</f>
        <v>14</v>
      </c>
      <c r="AJ27" s="24">
        <f t="shared" si="8"/>
        <v>450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14" rank="3"/>
  </conditionalFormatting>
  <conditionalFormatting sqref="AG1:AG1048576">
    <cfRule type="top10" dxfId="30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29" priority="5">
      <formula>($AG21&gt;40)</formula>
    </cfRule>
  </conditionalFormatting>
  <conditionalFormatting sqref="C2 C6">
    <cfRule type="cellIs" dxfId="28" priority="3" operator="equal">
      <formula>"Schalke 04"</formula>
    </cfRule>
  </conditionalFormatting>
  <conditionalFormatting sqref="R1 X1 X3 AA3 I1 O1 C1 R3 L3 C3 L1 F3 F1 O3 I3 U1 U3 AA1">
    <cfRule type="cellIs" dxfId="27" priority="2" operator="equal">
      <formula>"Schalke 04"</formula>
    </cfRule>
  </conditionalFormatting>
  <conditionalFormatting sqref="B8:B20">
    <cfRule type="expression" dxfId="2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11</v>
      </c>
      <c r="F1" s="68" t="s">
        <v>71</v>
      </c>
      <c r="I1" s="68" t="s">
        <v>64</v>
      </c>
      <c r="L1" s="68" t="s">
        <v>65</v>
      </c>
      <c r="O1" s="68" t="s">
        <v>75</v>
      </c>
      <c r="R1" s="68" t="s">
        <v>68</v>
      </c>
      <c r="U1" s="68" t="s">
        <v>73</v>
      </c>
      <c r="X1" s="68" t="s">
        <v>69</v>
      </c>
      <c r="AA1" s="68" t="s">
        <v>62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60</v>
      </c>
      <c r="I3" s="68" t="s">
        <v>70</v>
      </c>
      <c r="L3" s="68" t="s">
        <v>74</v>
      </c>
      <c r="O3" s="68" t="s">
        <v>63</v>
      </c>
      <c r="R3" s="68" t="s">
        <v>72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45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724</v>
      </c>
      <c r="AI8" s="29">
        <f>'30.Spieltag'!AK8</f>
        <v>1</v>
      </c>
      <c r="AJ8" s="24">
        <f t="shared" ref="AJ8" si="8">AG8+AH8</f>
        <v>769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717</v>
      </c>
      <c r="AI9" s="29">
        <f>'30.Spieltag'!AK9</f>
        <v>2</v>
      </c>
      <c r="AJ9" s="24">
        <f t="shared" ref="AJ9:AJ25" si="14">AG9+AH9</f>
        <v>762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714</v>
      </c>
      <c r="AI10" s="29">
        <f>'30.Spieltag'!AK10</f>
        <v>3</v>
      </c>
      <c r="AJ10" s="24">
        <f t="shared" si="14"/>
        <v>759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705</v>
      </c>
      <c r="AI11" s="29">
        <f>'30.Spieltag'!AK11</f>
        <v>4</v>
      </c>
      <c r="AJ11" s="24">
        <f t="shared" si="14"/>
        <v>750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703</v>
      </c>
      <c r="AI12" s="29">
        <f>'30.Spieltag'!AK12</f>
        <v>5</v>
      </c>
      <c r="AJ12" s="24">
        <f t="shared" si="14"/>
        <v>748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696</v>
      </c>
      <c r="AI13" s="29">
        <f>'30.Spieltag'!AK13</f>
        <v>6</v>
      </c>
      <c r="AJ13" s="24">
        <f t="shared" si="14"/>
        <v>741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693</v>
      </c>
      <c r="AI14" s="29">
        <f>'30.Spieltag'!AK14</f>
        <v>7</v>
      </c>
      <c r="AJ14" s="24">
        <f t="shared" si="14"/>
        <v>738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692</v>
      </c>
      <c r="AI15" s="29">
        <f>'30.Spieltag'!AK15</f>
        <v>8</v>
      </c>
      <c r="AJ15" s="24">
        <f t="shared" si="14"/>
        <v>737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690</v>
      </c>
      <c r="AI16" s="29">
        <f>'30.Spieltag'!AK16</f>
        <v>9</v>
      </c>
      <c r="AJ16" s="24">
        <f t="shared" si="14"/>
        <v>735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682</v>
      </c>
      <c r="AI17" s="29">
        <f>'30.Spieltag'!AK17</f>
        <v>10</v>
      </c>
      <c r="AJ17" s="24">
        <f t="shared" si="14"/>
        <v>727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667</v>
      </c>
      <c r="AI18" s="29">
        <f>'30.Spieltag'!AK18</f>
        <v>11</v>
      </c>
      <c r="AJ18" s="24">
        <f t="shared" si="14"/>
        <v>712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666</v>
      </c>
      <c r="AI19" s="29">
        <f>'30.Spieltag'!AK19</f>
        <v>12</v>
      </c>
      <c r="AJ19" s="24">
        <f t="shared" si="14"/>
        <v>711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595</v>
      </c>
      <c r="AI20" s="29">
        <f>'30.Spieltag'!AK20</f>
        <v>13</v>
      </c>
      <c r="AJ20" s="24">
        <f t="shared" si="14"/>
        <v>640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450</v>
      </c>
      <c r="AI21" s="29">
        <f>'30.Spieltag'!AK21</f>
        <v>14</v>
      </c>
      <c r="AJ21" s="24">
        <f t="shared" si="14"/>
        <v>495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450</v>
      </c>
      <c r="AI22" s="29">
        <f>'30.Spieltag'!AK22</f>
        <v>14</v>
      </c>
      <c r="AJ22" s="24">
        <f t="shared" si="14"/>
        <v>495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450</v>
      </c>
      <c r="AI23" s="29">
        <f>'30.Spieltag'!AK23</f>
        <v>14</v>
      </c>
      <c r="AJ23" s="24">
        <f t="shared" si="14"/>
        <v>495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450</v>
      </c>
      <c r="AI24" s="29">
        <f>'30.Spieltag'!AK24</f>
        <v>14</v>
      </c>
      <c r="AJ24" s="24">
        <f t="shared" si="14"/>
        <v>495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450</v>
      </c>
      <c r="AI25" s="29">
        <f>'30.Spieltag'!AK25</f>
        <v>14</v>
      </c>
      <c r="AJ25" s="24">
        <f t="shared" si="14"/>
        <v>495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450</v>
      </c>
      <c r="AI26" s="29">
        <f>'30.Spieltag'!AK26</f>
        <v>14</v>
      </c>
      <c r="AJ26" s="24">
        <f t="shared" ref="AJ26" si="17">AG26+AH26</f>
        <v>495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450</v>
      </c>
      <c r="AI27" s="29">
        <f>'30.Spieltag'!AK27</f>
        <v>14</v>
      </c>
      <c r="AJ27" s="24">
        <f t="shared" ref="AJ27" si="20">AG27+AH27</f>
        <v>495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6" rank="3"/>
  </conditionalFormatting>
  <conditionalFormatting sqref="B21:B27">
    <cfRule type="expression" dxfId="23" priority="5">
      <formula>($AG21&gt;40)</formula>
    </cfRule>
  </conditionalFormatting>
  <conditionalFormatting sqref="C2 C6">
    <cfRule type="cellIs" dxfId="22" priority="3" operator="equal">
      <formula>"Schalke 04"</formula>
    </cfRule>
  </conditionalFormatting>
  <conditionalFormatting sqref="R3 L3 C3 X1 U1 F1 AA3 L1 I3 O1 I1 AA1 C1 O3 R1 F3 U3 X3">
    <cfRule type="cellIs" dxfId="21" priority="2" operator="equal">
      <formula>"Schalke 04"</formula>
    </cfRule>
  </conditionalFormatting>
  <conditionalFormatting sqref="B8:B20">
    <cfRule type="expression" dxfId="2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72</v>
      </c>
      <c r="F1" s="68" t="s">
        <v>12</v>
      </c>
      <c r="I1" s="68" t="s">
        <v>67</v>
      </c>
      <c r="L1" s="68" t="s">
        <v>74</v>
      </c>
      <c r="O1" s="68" t="s">
        <v>63</v>
      </c>
      <c r="R1" s="68" t="s">
        <v>61</v>
      </c>
      <c r="U1" s="68" t="s">
        <v>64</v>
      </c>
      <c r="X1" s="68" t="s">
        <v>70</v>
      </c>
      <c r="AA1" s="68" t="s">
        <v>66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68</v>
      </c>
      <c r="X3" s="68" t="s">
        <v>69</v>
      </c>
      <c r="AA3" s="68" t="s">
        <v>71</v>
      </c>
      <c r="AD3" s="68"/>
      <c r="AE3" s="69"/>
      <c r="AF3" s="69"/>
    </row>
    <row r="4" spans="1:42" ht="16.5" thickBot="1">
      <c r="A4" s="2" t="s">
        <v>46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769</v>
      </c>
      <c r="AI8" s="29">
        <f>'31.Spieltag'!AK8</f>
        <v>1</v>
      </c>
      <c r="AJ8" s="24">
        <f t="shared" ref="AJ8" si="8">AG8+AH8</f>
        <v>814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762</v>
      </c>
      <c r="AI9" s="29">
        <f>'31.Spieltag'!AK9</f>
        <v>2</v>
      </c>
      <c r="AJ9" s="24">
        <f t="shared" ref="AJ9:AJ25" si="14">AG9+AH9</f>
        <v>807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759</v>
      </c>
      <c r="AI10" s="29">
        <f>'31.Spieltag'!AK10</f>
        <v>3</v>
      </c>
      <c r="AJ10" s="24">
        <f t="shared" si="14"/>
        <v>804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750</v>
      </c>
      <c r="AI11" s="29">
        <f>'31.Spieltag'!AK11</f>
        <v>4</v>
      </c>
      <c r="AJ11" s="24">
        <f t="shared" si="14"/>
        <v>795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748</v>
      </c>
      <c r="AI12" s="29">
        <f>'31.Spieltag'!AK12</f>
        <v>5</v>
      </c>
      <c r="AJ12" s="24">
        <f t="shared" si="14"/>
        <v>793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741</v>
      </c>
      <c r="AI13" s="29">
        <f>'31.Spieltag'!AK13</f>
        <v>6</v>
      </c>
      <c r="AJ13" s="24">
        <f t="shared" si="14"/>
        <v>786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738</v>
      </c>
      <c r="AI14" s="29">
        <f>'31.Spieltag'!AK14</f>
        <v>7</v>
      </c>
      <c r="AJ14" s="24">
        <f t="shared" si="14"/>
        <v>783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737</v>
      </c>
      <c r="AI15" s="29">
        <f>'31.Spieltag'!AK15</f>
        <v>8</v>
      </c>
      <c r="AJ15" s="24">
        <f t="shared" si="14"/>
        <v>782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735</v>
      </c>
      <c r="AI16" s="29">
        <f>'31.Spieltag'!AK16</f>
        <v>9</v>
      </c>
      <c r="AJ16" s="24">
        <f t="shared" si="14"/>
        <v>780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727</v>
      </c>
      <c r="AI17" s="29">
        <f>'31.Spieltag'!AK17</f>
        <v>10</v>
      </c>
      <c r="AJ17" s="24">
        <f t="shared" si="14"/>
        <v>772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712</v>
      </c>
      <c r="AI18" s="29">
        <f>'31.Spieltag'!AK18</f>
        <v>11</v>
      </c>
      <c r="AJ18" s="24">
        <f t="shared" si="14"/>
        <v>757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711</v>
      </c>
      <c r="AI19" s="29">
        <f>'31.Spieltag'!AK19</f>
        <v>12</v>
      </c>
      <c r="AJ19" s="24">
        <f t="shared" si="14"/>
        <v>756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640</v>
      </c>
      <c r="AI20" s="29">
        <f>'31.Spieltag'!AK20</f>
        <v>13</v>
      </c>
      <c r="AJ20" s="24">
        <f t="shared" si="14"/>
        <v>685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495</v>
      </c>
      <c r="AI21" s="29">
        <f>'31.Spieltag'!AK21</f>
        <v>14</v>
      </c>
      <c r="AJ21" s="24">
        <f t="shared" si="14"/>
        <v>540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495</v>
      </c>
      <c r="AI22" s="29">
        <f>'31.Spieltag'!AK22</f>
        <v>14</v>
      </c>
      <c r="AJ22" s="24">
        <f t="shared" si="14"/>
        <v>540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495</v>
      </c>
      <c r="AI23" s="29">
        <f>'31.Spieltag'!AK23</f>
        <v>14</v>
      </c>
      <c r="AJ23" s="24">
        <f t="shared" si="14"/>
        <v>540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495</v>
      </c>
      <c r="AI24" s="29">
        <f>'31.Spieltag'!AK24</f>
        <v>14</v>
      </c>
      <c r="AJ24" s="24">
        <f t="shared" si="14"/>
        <v>540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495</v>
      </c>
      <c r="AI25" s="29">
        <f>'31.Spieltag'!AK25</f>
        <v>14</v>
      </c>
      <c r="AJ25" s="24">
        <f t="shared" si="14"/>
        <v>540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495</v>
      </c>
      <c r="AI26" s="29">
        <f>'31.Spieltag'!AK26</f>
        <v>14</v>
      </c>
      <c r="AJ26" s="24">
        <f t="shared" ref="AJ26" si="17">AG26+AH26</f>
        <v>540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495</v>
      </c>
      <c r="AI27" s="29">
        <f>'31.Spieltag'!AK27</f>
        <v>14</v>
      </c>
      <c r="AJ27" s="24">
        <f t="shared" ref="AJ27" si="20">AG27+AH27</f>
        <v>540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8" priority="6" rank="3"/>
  </conditionalFormatting>
  <conditionalFormatting sqref="B21:B27">
    <cfRule type="expression" dxfId="17" priority="5">
      <formula>($AG21&gt;40)</formula>
    </cfRule>
  </conditionalFormatting>
  <conditionalFormatting sqref="C2 C6">
    <cfRule type="cellIs" dxfId="16" priority="3" operator="equal">
      <formula>"Schalke 04"</formula>
    </cfRule>
  </conditionalFormatting>
  <conditionalFormatting sqref="C1 L1 F1 X3 L3 AA3 O1 I1 X1 R1 C3 I3 O3 U3 R3 U1 F3 AA1">
    <cfRule type="cellIs" dxfId="15" priority="2" operator="equal">
      <formula>"Schalke 04"</formula>
    </cfRule>
  </conditionalFormatting>
  <conditionalFormatting sqref="B8:B20">
    <cfRule type="expression" dxfId="1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69</v>
      </c>
      <c r="F1" s="68" t="s">
        <v>73</v>
      </c>
      <c r="I1" s="68" t="s">
        <v>71</v>
      </c>
      <c r="L1" s="68" t="s">
        <v>11</v>
      </c>
      <c r="O1" s="68" t="s">
        <v>65</v>
      </c>
      <c r="R1" s="68" t="s">
        <v>60</v>
      </c>
      <c r="U1" s="68" t="s">
        <v>75</v>
      </c>
      <c r="X1" s="68" t="s">
        <v>62</v>
      </c>
      <c r="AA1" s="68" t="s">
        <v>67</v>
      </c>
      <c r="AD1" s="68"/>
      <c r="AE1" s="69"/>
      <c r="AF1" s="69"/>
      <c r="AK1" s="32"/>
    </row>
    <row r="2" spans="1:42" ht="12">
      <c r="B2" s="16"/>
      <c r="C2" s="68"/>
      <c r="AC2" s="32"/>
      <c r="AD2" s="68"/>
      <c r="AE2" s="70"/>
      <c r="AF2" s="70"/>
    </row>
    <row r="3" spans="1:42" ht="12">
      <c r="B3" s="16"/>
      <c r="C3" s="68" t="s">
        <v>12</v>
      </c>
      <c r="F3" s="68" t="s">
        <v>70</v>
      </c>
      <c r="I3" s="68" t="s">
        <v>74</v>
      </c>
      <c r="L3" s="68" t="s">
        <v>64</v>
      </c>
      <c r="O3" s="68" t="s">
        <v>68</v>
      </c>
      <c r="R3" s="68" t="s">
        <v>63</v>
      </c>
      <c r="U3" s="68" t="s">
        <v>72</v>
      </c>
      <c r="X3" s="68" t="s">
        <v>66</v>
      </c>
      <c r="AA3" s="68" t="s">
        <v>61</v>
      </c>
      <c r="AC3" s="32"/>
      <c r="AD3" s="67"/>
      <c r="AE3" s="69"/>
      <c r="AF3" s="69"/>
    </row>
    <row r="4" spans="1:42" ht="16.5" thickBot="1">
      <c r="A4" s="2" t="s">
        <v>47</v>
      </c>
      <c r="B4" s="16"/>
      <c r="AD4" s="67"/>
      <c r="AE4" s="71"/>
      <c r="AF4" s="71"/>
      <c r="AK4" s="45"/>
    </row>
    <row r="5" spans="1:42" ht="13.5" thickBot="1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814</v>
      </c>
      <c r="AI8" s="29">
        <f>'32.Spieltag'!AK8</f>
        <v>1</v>
      </c>
      <c r="AJ8" s="24">
        <f t="shared" ref="AJ8" si="8">AG8+AH8</f>
        <v>859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807</v>
      </c>
      <c r="AI9" s="29">
        <f>'32.Spieltag'!AK9</f>
        <v>2</v>
      </c>
      <c r="AJ9" s="24">
        <f t="shared" ref="AJ9:AJ25" si="14">AG9+AH9</f>
        <v>852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804</v>
      </c>
      <c r="AI10" s="29">
        <f>'32.Spieltag'!AK10</f>
        <v>3</v>
      </c>
      <c r="AJ10" s="24">
        <f t="shared" si="14"/>
        <v>849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795</v>
      </c>
      <c r="AI11" s="29">
        <f>'32.Spieltag'!AK11</f>
        <v>4</v>
      </c>
      <c r="AJ11" s="24">
        <f t="shared" si="14"/>
        <v>840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793</v>
      </c>
      <c r="AI12" s="29">
        <f>'32.Spieltag'!AK12</f>
        <v>5</v>
      </c>
      <c r="AJ12" s="24">
        <f t="shared" si="14"/>
        <v>838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786</v>
      </c>
      <c r="AI13" s="29">
        <f>'32.Spieltag'!AK13</f>
        <v>6</v>
      </c>
      <c r="AJ13" s="24">
        <f t="shared" si="14"/>
        <v>831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783</v>
      </c>
      <c r="AI14" s="29">
        <f>'32.Spieltag'!AK14</f>
        <v>7</v>
      </c>
      <c r="AJ14" s="24">
        <f t="shared" si="14"/>
        <v>828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782</v>
      </c>
      <c r="AI15" s="29">
        <f>'32.Spieltag'!AK15</f>
        <v>8</v>
      </c>
      <c r="AJ15" s="24">
        <f t="shared" si="14"/>
        <v>827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780</v>
      </c>
      <c r="AI16" s="29">
        <f>'32.Spieltag'!AK16</f>
        <v>9</v>
      </c>
      <c r="AJ16" s="24">
        <f t="shared" si="14"/>
        <v>825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772</v>
      </c>
      <c r="AI17" s="29">
        <f>'32.Spieltag'!AK17</f>
        <v>10</v>
      </c>
      <c r="AJ17" s="24">
        <f t="shared" si="14"/>
        <v>817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757</v>
      </c>
      <c r="AI18" s="29">
        <f>'32.Spieltag'!AK18</f>
        <v>11</v>
      </c>
      <c r="AJ18" s="24">
        <f t="shared" si="14"/>
        <v>802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756</v>
      </c>
      <c r="AI19" s="29">
        <f>'32.Spieltag'!AK19</f>
        <v>12</v>
      </c>
      <c r="AJ19" s="24">
        <f t="shared" si="14"/>
        <v>801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685</v>
      </c>
      <c r="AI20" s="29">
        <f>'32.Spieltag'!AK20</f>
        <v>13</v>
      </c>
      <c r="AJ20" s="24">
        <f t="shared" si="14"/>
        <v>730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540</v>
      </c>
      <c r="AI21" s="29">
        <f>'32.Spieltag'!AK21</f>
        <v>14</v>
      </c>
      <c r="AJ21" s="24">
        <f t="shared" si="14"/>
        <v>585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540</v>
      </c>
      <c r="AI22" s="29">
        <f>'32.Spieltag'!AK22</f>
        <v>14</v>
      </c>
      <c r="AJ22" s="24">
        <f t="shared" si="14"/>
        <v>585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540</v>
      </c>
      <c r="AI23" s="29">
        <f>'32.Spieltag'!AK23</f>
        <v>14</v>
      </c>
      <c r="AJ23" s="24">
        <f t="shared" si="14"/>
        <v>585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540</v>
      </c>
      <c r="AI24" s="29">
        <f>'32.Spieltag'!AK24</f>
        <v>14</v>
      </c>
      <c r="AJ24" s="24">
        <f t="shared" si="14"/>
        <v>585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540</v>
      </c>
      <c r="AI25" s="29">
        <f>'32.Spieltag'!AK25</f>
        <v>14</v>
      </c>
      <c r="AJ25" s="24">
        <f t="shared" si="14"/>
        <v>585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540</v>
      </c>
      <c r="AI26" s="29">
        <f>'32.Spieltag'!AK26</f>
        <v>14</v>
      </c>
      <c r="AJ26" s="24">
        <f t="shared" ref="AJ26" si="16">AG26+AH26</f>
        <v>585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540</v>
      </c>
      <c r="AI27" s="29">
        <f>'32.Spieltag'!AK27</f>
        <v>14</v>
      </c>
      <c r="AJ27" s="24">
        <f t="shared" ref="AJ27" si="19">AG27+AH27</f>
        <v>585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6" rank="3"/>
  </conditionalFormatting>
  <conditionalFormatting sqref="B21:B27">
    <cfRule type="expression" dxfId="11" priority="5">
      <formula>($AG21&gt;40)</formula>
    </cfRule>
  </conditionalFormatting>
  <conditionalFormatting sqref="C2 C6">
    <cfRule type="cellIs" dxfId="10" priority="3" operator="equal">
      <formula>"Schalke 04"</formula>
    </cfRule>
  </conditionalFormatting>
  <conditionalFormatting sqref="O3 I3 C1 F1 I1 R3 AA1 O1 U1 L3 X1 R1 C3 L1 F3 X3 U3 AA3">
    <cfRule type="cellIs" dxfId="9" priority="2" operator="equal">
      <formula>"Schalke 04"</formula>
    </cfRule>
  </conditionalFormatting>
  <conditionalFormatting sqref="B8:B20">
    <cfRule type="expression" dxfId="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68</v>
      </c>
      <c r="F1" s="68" t="s">
        <v>72</v>
      </c>
      <c r="I1" s="68" t="s">
        <v>61</v>
      </c>
      <c r="L1" s="68" t="s">
        <v>64</v>
      </c>
      <c r="O1" s="68" t="s">
        <v>74</v>
      </c>
      <c r="R1" s="68" t="s">
        <v>70</v>
      </c>
      <c r="U1" s="68" t="s">
        <v>66</v>
      </c>
      <c r="X1" s="68" t="s">
        <v>12</v>
      </c>
      <c r="AA1" s="68" t="s">
        <v>63</v>
      </c>
      <c r="AC1" s="32"/>
      <c r="AD1" s="68"/>
      <c r="AE1" s="69"/>
      <c r="AF1" s="69"/>
      <c r="AK1" s="32"/>
    </row>
    <row r="2" spans="1:42" ht="12">
      <c r="C2" s="68"/>
      <c r="AD2" s="68"/>
      <c r="AE2" s="70"/>
      <c r="AF2" s="70"/>
    </row>
    <row r="3" spans="1:42" ht="12"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69</v>
      </c>
      <c r="X3" s="68" t="s">
        <v>71</v>
      </c>
      <c r="AA3" s="68" t="s">
        <v>67</v>
      </c>
      <c r="AC3" s="32"/>
      <c r="AD3" s="68"/>
      <c r="AE3" s="69"/>
      <c r="AF3" s="69"/>
    </row>
    <row r="4" spans="1:42" ht="16.5" thickBot="1">
      <c r="A4" s="2" t="s">
        <v>48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859</v>
      </c>
      <c r="AI8" s="29">
        <f>'33.Spieltag'!AK8</f>
        <v>1</v>
      </c>
      <c r="AJ8" s="24">
        <f t="shared" ref="AJ8" si="8">AG8+AH8</f>
        <v>904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852</v>
      </c>
      <c r="AI9" s="29">
        <f>'33.Spieltag'!AK9</f>
        <v>2</v>
      </c>
      <c r="AJ9" s="24">
        <f t="shared" ref="AJ9:AJ25" si="14">AG9+AH9</f>
        <v>897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849</v>
      </c>
      <c r="AI10" s="29">
        <f>'33.Spieltag'!AK10</f>
        <v>3</v>
      </c>
      <c r="AJ10" s="24">
        <f t="shared" si="14"/>
        <v>894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840</v>
      </c>
      <c r="AI11" s="29">
        <f>'33.Spieltag'!AK11</f>
        <v>4</v>
      </c>
      <c r="AJ11" s="24">
        <f t="shared" si="14"/>
        <v>885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838</v>
      </c>
      <c r="AI12" s="29">
        <f>'33.Spieltag'!AK12</f>
        <v>5</v>
      </c>
      <c r="AJ12" s="24">
        <f t="shared" si="14"/>
        <v>883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831</v>
      </c>
      <c r="AI13" s="29">
        <f>'33.Spieltag'!AK13</f>
        <v>6</v>
      </c>
      <c r="AJ13" s="24">
        <f t="shared" si="14"/>
        <v>876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828</v>
      </c>
      <c r="AI14" s="29">
        <f>'33.Spieltag'!AK14</f>
        <v>7</v>
      </c>
      <c r="AJ14" s="24">
        <f t="shared" si="14"/>
        <v>873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827</v>
      </c>
      <c r="AI15" s="29">
        <f>'33.Spieltag'!AK15</f>
        <v>8</v>
      </c>
      <c r="AJ15" s="24">
        <f t="shared" si="14"/>
        <v>872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825</v>
      </c>
      <c r="AI16" s="29">
        <f>'33.Spieltag'!AK16</f>
        <v>9</v>
      </c>
      <c r="AJ16" s="24">
        <f t="shared" si="14"/>
        <v>870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817</v>
      </c>
      <c r="AI17" s="29">
        <f>'33.Spieltag'!AK17</f>
        <v>10</v>
      </c>
      <c r="AJ17" s="24">
        <f t="shared" si="14"/>
        <v>862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802</v>
      </c>
      <c r="AI18" s="29">
        <f>'33.Spieltag'!AK18</f>
        <v>11</v>
      </c>
      <c r="AJ18" s="24">
        <f t="shared" si="14"/>
        <v>847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801</v>
      </c>
      <c r="AI19" s="29">
        <f>'33.Spieltag'!AK19</f>
        <v>12</v>
      </c>
      <c r="AJ19" s="24">
        <f t="shared" si="14"/>
        <v>846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730</v>
      </c>
      <c r="AI20" s="29">
        <f>'33.Spieltag'!AK20</f>
        <v>13</v>
      </c>
      <c r="AJ20" s="24">
        <f t="shared" si="14"/>
        <v>775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585</v>
      </c>
      <c r="AI21" s="29">
        <f>'33.Spieltag'!AK21</f>
        <v>14</v>
      </c>
      <c r="AJ21" s="24">
        <f t="shared" si="14"/>
        <v>630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585</v>
      </c>
      <c r="AI22" s="29">
        <f>'33.Spieltag'!AK22</f>
        <v>14</v>
      </c>
      <c r="AJ22" s="24">
        <f t="shared" si="14"/>
        <v>630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585</v>
      </c>
      <c r="AI23" s="29">
        <f>'33.Spieltag'!AK23</f>
        <v>14</v>
      </c>
      <c r="AJ23" s="24">
        <f t="shared" si="14"/>
        <v>630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585</v>
      </c>
      <c r="AI24" s="29">
        <f>'33.Spieltag'!AK24</f>
        <v>14</v>
      </c>
      <c r="AJ24" s="24">
        <f t="shared" si="14"/>
        <v>630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585</v>
      </c>
      <c r="AI25" s="29">
        <f>'33.Spieltag'!AK25</f>
        <v>14</v>
      </c>
      <c r="AJ25" s="24">
        <f t="shared" si="14"/>
        <v>630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585</v>
      </c>
      <c r="AI26" s="29">
        <f>'33.Spieltag'!AK26</f>
        <v>14</v>
      </c>
      <c r="AJ26" s="24">
        <f t="shared" ref="AJ26" si="17">AG26+AH26</f>
        <v>630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585</v>
      </c>
      <c r="AI27" s="29">
        <f>'33.Spieltag'!AK27</f>
        <v>14</v>
      </c>
      <c r="AJ27" s="24">
        <f t="shared" ref="AJ27" si="20">AG27+AH27</f>
        <v>630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7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" priority="6" rank="3"/>
  </conditionalFormatting>
  <conditionalFormatting sqref="B21:B27">
    <cfRule type="expression" dxfId="5" priority="5">
      <formula>($AG21&gt;40)</formula>
    </cfRule>
  </conditionalFormatting>
  <conditionalFormatting sqref="C2">
    <cfRule type="cellIs" dxfId="4" priority="3" operator="equal">
      <formula>"Schalke 04"</formula>
    </cfRule>
  </conditionalFormatting>
  <conditionalFormatting sqref="C1 F1 O1 U3 L3 X3 AA1 AA3 R1 R3 L1 O3 I1 C3 F3 U1 I3 X1">
    <cfRule type="cellIs" dxfId="3" priority="2" operator="equal">
      <formula>"Schalke 04"</formula>
    </cfRule>
  </conditionalFormatting>
  <conditionalFormatting sqref="B8:B20">
    <cfRule type="expression" dxfId="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L3" sqref="AL3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903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4</v>
      </c>
      <c r="AO3" s="59">
        <f t="shared" ref="AO3" si="4">SMALL($C3:$AJ3,4)</f>
        <v>5</v>
      </c>
      <c r="AP3" s="60">
        <f t="shared" ref="AP3" si="5">AK3-AO3-AN3-AM3-AL3</f>
        <v>890</v>
      </c>
      <c r="AQ3" s="64">
        <f t="shared" ref="AQ3" si="6">SUM(AL3:AO3)</f>
        <v>13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4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824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824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4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>SUM(C5:AJ5)</f>
        <v>906</v>
      </c>
      <c r="AL5" s="59">
        <f>SMALL($C5:$AJ5,1)</f>
        <v>0</v>
      </c>
      <c r="AM5" s="59">
        <f>SMALL($C5:$AJ5,2)</f>
        <v>0</v>
      </c>
      <c r="AN5" s="59">
        <f>SMALL($C5:$AJ5,3)</f>
        <v>0</v>
      </c>
      <c r="AO5" s="59">
        <f>SMALL($C5:$AJ5,4)</f>
        <v>3</v>
      </c>
      <c r="AP5" s="60">
        <f>AK5-AO5-AN5-AM5-AL5</f>
        <v>903</v>
      </c>
      <c r="AQ5" s="64">
        <f>SUM(AL6:AO6)</f>
        <v>9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7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>SUM(C6:AJ6)</f>
        <v>913</v>
      </c>
      <c r="AL6" s="59">
        <f>SMALL($C6:$AJ6,1)</f>
        <v>0</v>
      </c>
      <c r="AM6" s="59">
        <f>SMALL($C6:$AJ6,2)</f>
        <v>2</v>
      </c>
      <c r="AN6" s="59">
        <f>SMALL($C6:$AJ6,3)</f>
        <v>2</v>
      </c>
      <c r="AO6" s="59">
        <f>SMALL($C6:$AJ6,4)</f>
        <v>5</v>
      </c>
      <c r="AP6" s="60">
        <f>AK6-AO6-AN6-AM6-AL6</f>
        <v>904</v>
      </c>
      <c r="AQ6" s="64">
        <f>SUM(AL7:AO7)</f>
        <v>11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9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>SUM(C7:AJ7)</f>
        <v>944</v>
      </c>
      <c r="AL7" s="59">
        <f>SMALL($C7:$AJ7,1)</f>
        <v>0</v>
      </c>
      <c r="AM7" s="59">
        <f>SMALL($C7:$AJ7,2)</f>
        <v>0</v>
      </c>
      <c r="AN7" s="59">
        <f>SMALL($C7:$AJ7,3)</f>
        <v>5</v>
      </c>
      <c r="AO7" s="59">
        <f>SMALL($C7:$AJ7,4)</f>
        <v>6</v>
      </c>
      <c r="AP7" s="60">
        <f>AK7-AO7-AN7-AM7-AL7</f>
        <v>933</v>
      </c>
      <c r="AQ7" s="64">
        <f>SUM(AL9:AO9)</f>
        <v>20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4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>SUM(C8:AJ8)</f>
        <v>916</v>
      </c>
      <c r="AL8" s="59">
        <f>SMALL($C8:$AJ8,1)</f>
        <v>0</v>
      </c>
      <c r="AM8" s="59">
        <f>SMALL($C8:$AJ8,2)</f>
        <v>2</v>
      </c>
      <c r="AN8" s="59">
        <f>SMALL($C8:$AJ8,3)</f>
        <v>4</v>
      </c>
      <c r="AO8" s="59">
        <f>SMALL($C8:$AJ8,4)</f>
        <v>4</v>
      </c>
      <c r="AP8" s="60">
        <f>AK8-AO8-AN8-AM8-AL8</f>
        <v>906</v>
      </c>
      <c r="AQ8" s="64">
        <f>SUM(AL10:AO10)</f>
        <v>7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6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>SUM(C9:AJ9)</f>
        <v>944</v>
      </c>
      <c r="AL9" s="59">
        <f>SMALL($C9:$AJ9,1)</f>
        <v>0</v>
      </c>
      <c r="AM9" s="59">
        <f>SMALL($C9:$AJ9,2)</f>
        <v>5</v>
      </c>
      <c r="AN9" s="59">
        <f>SMALL($C9:$AJ9,3)</f>
        <v>6</v>
      </c>
      <c r="AO9" s="59">
        <f>SMALL($C9:$AJ9,4)</f>
        <v>9</v>
      </c>
      <c r="AP9" s="60">
        <f>AK9-AO9-AN9-AM9-AL9</f>
        <v>924</v>
      </c>
      <c r="AQ9" s="64">
        <f>SUM(AL11:AO11)</f>
        <v>24</v>
      </c>
      <c r="AS9" s="54">
        <v>7</v>
      </c>
      <c r="AT9" s="55" t="s">
        <v>89</v>
      </c>
      <c r="AU9" s="57">
        <v>19</v>
      </c>
    </row>
    <row r="10" spans="1:47" ht="14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15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>SUM(C10:AJ10)</f>
        <v>906</v>
      </c>
      <c r="AL10" s="59">
        <f>SMALL($C10:$AJ10,1)</f>
        <v>0</v>
      </c>
      <c r="AM10" s="59">
        <f>SMALL($C10:$AJ10,2)</f>
        <v>0</v>
      </c>
      <c r="AN10" s="59">
        <f>SMALL($C10:$AJ10,3)</f>
        <v>2</v>
      </c>
      <c r="AO10" s="59">
        <f>SMALL($C10:$AJ10,4)</f>
        <v>5</v>
      </c>
      <c r="AP10" s="60">
        <f>AK10-AO10-AN10-AM10-AL10</f>
        <v>899</v>
      </c>
      <c r="AQ10" s="64">
        <f>SUM(AL12:AO12)</f>
        <v>10</v>
      </c>
      <c r="AS10" s="54">
        <v>8</v>
      </c>
      <c r="AT10" s="55" t="s">
        <v>88</v>
      </c>
      <c r="AU10" s="57">
        <v>35</v>
      </c>
    </row>
    <row r="11" spans="1:47" ht="14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9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>SUM(C11:AJ11)</f>
        <v>953</v>
      </c>
      <c r="AL11" s="59">
        <f>SMALL($C11:$AJ11,1)</f>
        <v>2</v>
      </c>
      <c r="AM11" s="59">
        <f>SMALL($C11:$AJ11,2)</f>
        <v>7</v>
      </c>
      <c r="AN11" s="59">
        <f>SMALL($C11:$AJ11,3)</f>
        <v>7</v>
      </c>
      <c r="AO11" s="59">
        <f>SMALL($C11:$AJ11,4)</f>
        <v>8</v>
      </c>
      <c r="AP11" s="60">
        <f>AK11-AO11-AN11-AM11-AL11</f>
        <v>929</v>
      </c>
      <c r="AQ11" s="64">
        <f>SUM(AL13:AO13)</f>
        <v>10</v>
      </c>
      <c r="AS11" s="54">
        <v>9</v>
      </c>
      <c r="AT11" s="55" t="s">
        <v>96</v>
      </c>
      <c r="AU11" s="57">
        <v>17</v>
      </c>
    </row>
    <row r="12" spans="1:47" ht="14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>SUM(C12:AJ12)</f>
        <v>928</v>
      </c>
      <c r="AL12" s="59">
        <f>SMALL($C12:$AJ12,1)</f>
        <v>2</v>
      </c>
      <c r="AM12" s="59">
        <f>SMALL($C12:$AJ12,2)</f>
        <v>2</v>
      </c>
      <c r="AN12" s="59">
        <f>SMALL($C12:$AJ12,3)</f>
        <v>2</v>
      </c>
      <c r="AO12" s="59">
        <f>SMALL($C12:$AJ12,4)</f>
        <v>4</v>
      </c>
      <c r="AP12" s="60">
        <f>AK12-AO12-AN12-AM12-AL12</f>
        <v>918</v>
      </c>
      <c r="AQ12" s="64">
        <f>SUM(AL14:AO14)</f>
        <v>8</v>
      </c>
      <c r="AS12" s="54">
        <v>10</v>
      </c>
      <c r="AT12" s="55" t="s">
        <v>83</v>
      </c>
      <c r="AU12" s="57">
        <v>31</v>
      </c>
    </row>
    <row r="13" spans="1:47" ht="14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>SUM(C13:AJ13)</f>
        <v>892</v>
      </c>
      <c r="AL13" s="59">
        <f>SMALL($C13:$AJ13,1)</f>
        <v>2</v>
      </c>
      <c r="AM13" s="59">
        <f>SMALL($C13:$AJ13,2)</f>
        <v>2</v>
      </c>
      <c r="AN13" s="59">
        <f>SMALL($C13:$AJ13,3)</f>
        <v>3</v>
      </c>
      <c r="AO13" s="59">
        <f>SMALL($C13:$AJ13,4)</f>
        <v>3</v>
      </c>
      <c r="AP13" s="60">
        <f>AK13-AO13-AN13-AM13-AL13</f>
        <v>882</v>
      </c>
      <c r="AQ13" s="64">
        <f>SUM(AL15:AO15)</f>
        <v>10</v>
      </c>
      <c r="AS13" s="54">
        <v>11</v>
      </c>
      <c r="AT13" s="55" t="s">
        <v>82</v>
      </c>
      <c r="AU13" s="57">
        <v>32</v>
      </c>
    </row>
    <row r="14" spans="1:47" ht="14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0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>SUM(C14:AJ14)</f>
        <v>923</v>
      </c>
      <c r="AL14" s="59">
        <f>SMALL($C14:$AJ14,1)</f>
        <v>0</v>
      </c>
      <c r="AM14" s="59">
        <f>SMALL($C14:$AJ14,2)</f>
        <v>0</v>
      </c>
      <c r="AN14" s="59">
        <f>SMALL($C14:$AJ14,3)</f>
        <v>4</v>
      </c>
      <c r="AO14" s="59">
        <f>SMALL($C14:$AJ14,4)</f>
        <v>4</v>
      </c>
      <c r="AP14" s="60">
        <f>AK14-AO14-AN14-AM14-AL14</f>
        <v>915</v>
      </c>
      <c r="AQ14" s="64">
        <f>SUM(AL8:AO8)</f>
        <v>10</v>
      </c>
      <c r="AS14" s="54">
        <v>12</v>
      </c>
      <c r="AT14" s="55" t="s">
        <v>83</v>
      </c>
      <c r="AU14" s="57">
        <v>15</v>
      </c>
    </row>
    <row r="15" spans="1:47" ht="14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0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>SUM(C15:AJ15)</f>
        <v>917</v>
      </c>
      <c r="AL15" s="59">
        <f>SMALL($C15:$AJ15,1)</f>
        <v>0</v>
      </c>
      <c r="AM15" s="59">
        <f>SMALL($C15:$AJ15,2)</f>
        <v>2</v>
      </c>
      <c r="AN15" s="59">
        <f>SMALL($C15:$AJ15,3)</f>
        <v>4</v>
      </c>
      <c r="AO15" s="59">
        <f>SMALL($C15:$AJ15,4)</f>
        <v>4</v>
      </c>
      <c r="AP15" s="60">
        <f>AK15-AO15-AN15-AM15-AL15</f>
        <v>907</v>
      </c>
      <c r="AQ15" s="64">
        <f>SUM(AL5:AO5)</f>
        <v>3</v>
      </c>
      <c r="AS15" s="54">
        <v>13</v>
      </c>
      <c r="AT15" s="55" t="s">
        <v>97</v>
      </c>
      <c r="AU15" s="57">
        <v>14</v>
      </c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14">SUM(C16:AJ16)</f>
        <v>675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ref="AP16" si="15">AK16-AO16-AN16-AM16-AL16</f>
        <v>675</v>
      </c>
      <c r="AQ16" s="64">
        <f t="shared" ref="AQ16" si="16">SUM(AL16:AO16)</f>
        <v>0</v>
      </c>
      <c r="AS16" s="54">
        <v>14</v>
      </c>
      <c r="AT16" s="55" t="s">
        <v>79</v>
      </c>
      <c r="AU16" s="57">
        <v>22</v>
      </c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675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675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675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675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675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675</v>
      </c>
      <c r="AQ19" s="64">
        <f t="shared" ref="AQ19:AQ21" si="17">SUM(AL19:AO19)</f>
        <v>0</v>
      </c>
      <c r="AS19" s="54">
        <v>17</v>
      </c>
      <c r="AT19" s="55" t="s">
        <v>83</v>
      </c>
      <c r="AU19" s="57">
        <v>25</v>
      </c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675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675</v>
      </c>
      <c r="AQ20" s="64">
        <f t="shared" si="17"/>
        <v>0</v>
      </c>
      <c r="AS20" s="54">
        <v>18</v>
      </c>
      <c r="AT20" s="55" t="s">
        <v>98</v>
      </c>
      <c r="AU20" s="57">
        <v>12</v>
      </c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675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675</v>
      </c>
      <c r="AQ21" s="64">
        <f t="shared" si="17"/>
        <v>0</v>
      </c>
      <c r="AS21" s="54">
        <v>19</v>
      </c>
      <c r="AT21" s="55" t="s">
        <v>99</v>
      </c>
      <c r="AU21" s="57">
        <v>15</v>
      </c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8">SUM(C22:AJ22)</f>
        <v>675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9">AK22-AO22-AN22-AM22-AL22</f>
        <v>675</v>
      </c>
      <c r="AQ22" s="64">
        <f t="shared" ref="AQ22:AQ25" si="20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8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9"/>
        <v>0</v>
      </c>
      <c r="AQ24" s="64">
        <f t="shared" si="20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8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9"/>
        <v>0</v>
      </c>
      <c r="AQ25" s="64">
        <f t="shared" si="20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>SUM(C6:C25)</f>
        <v>57</v>
      </c>
      <c r="D28" s="65">
        <f>SUM(D6:D25)</f>
        <v>133</v>
      </c>
      <c r="E28" s="65">
        <f>SUM(E6:E25)</f>
        <v>55</v>
      </c>
      <c r="F28" s="65">
        <f>SUM(F6:F25)</f>
        <v>57</v>
      </c>
      <c r="G28" s="65">
        <f>SUM(G6:G25)</f>
        <v>203</v>
      </c>
      <c r="H28" s="65">
        <f>SUM(H6:H25)</f>
        <v>243</v>
      </c>
      <c r="I28" s="65">
        <f>SUM(I6:I25)</f>
        <v>104</v>
      </c>
      <c r="J28" s="65">
        <f>SUM(J6:J25)</f>
        <v>238</v>
      </c>
      <c r="K28" s="65">
        <f>SUM(K6:K25)</f>
        <v>140</v>
      </c>
      <c r="L28" s="65">
        <f>SUM(L6:L25)</f>
        <v>204</v>
      </c>
      <c r="M28" s="65">
        <f>SUM(M6:M25)</f>
        <v>221</v>
      </c>
      <c r="N28" s="65">
        <f>SUM(N6:N25)</f>
        <v>44</v>
      </c>
      <c r="O28" s="65">
        <f>SUM(O6:O25)</f>
        <v>84</v>
      </c>
      <c r="P28" s="65">
        <f>SUM(P6:P25)</f>
        <v>123</v>
      </c>
      <c r="Q28" s="65">
        <f>SUM(Q6:Q25)</f>
        <v>213</v>
      </c>
      <c r="R28" s="65">
        <f>SUM(R6:R25)</f>
        <v>82</v>
      </c>
      <c r="S28" s="65">
        <f>SUM(S6:S25)</f>
        <v>158</v>
      </c>
      <c r="T28" s="65">
        <f>SUM(T6:T25)</f>
        <v>66</v>
      </c>
      <c r="U28" s="65">
        <f>SUM(U6:U25)</f>
        <v>61</v>
      </c>
      <c r="V28" s="65">
        <f>SUM(V6:V25)</f>
        <v>765</v>
      </c>
      <c r="W28" s="65">
        <f>SUM(W6:W25)</f>
        <v>765</v>
      </c>
      <c r="X28" s="65">
        <f>SUM(X6:X25)</f>
        <v>765</v>
      </c>
      <c r="Y28" s="65">
        <f>SUM(Y6:Y25)</f>
        <v>765</v>
      </c>
      <c r="Z28" s="65">
        <f>SUM(Z6:Z25)</f>
        <v>765</v>
      </c>
      <c r="AA28" s="65">
        <f>SUM(AA6:AA25)</f>
        <v>765</v>
      </c>
      <c r="AB28" s="65">
        <f>SUM(AB6:AB25)</f>
        <v>765</v>
      </c>
      <c r="AC28" s="65">
        <f>SUM(AC6:AC25)</f>
        <v>765</v>
      </c>
      <c r="AD28" s="65">
        <f>SUM(AD6:AD25)</f>
        <v>765</v>
      </c>
      <c r="AE28" s="65">
        <f>SUM(AE6:AE25)</f>
        <v>765</v>
      </c>
      <c r="AF28" s="65">
        <f>SUM(AF6:AF25)</f>
        <v>765</v>
      </c>
      <c r="AG28" s="65">
        <f>SUM(AG6:AG25)</f>
        <v>765</v>
      </c>
      <c r="AH28" s="65">
        <f>SUM(AH6:AH25)</f>
        <v>765</v>
      </c>
      <c r="AI28" s="65">
        <f>SUM(AI6:AI25)</f>
        <v>765</v>
      </c>
      <c r="AJ28" s="65">
        <f>SUM(AJ6:AJ25)</f>
        <v>765</v>
      </c>
      <c r="AK28" s="65">
        <f>SUM(AK6:AK25)</f>
        <v>13961</v>
      </c>
      <c r="AL28" s="65">
        <f>SUM(AL6:AL25)</f>
        <v>6</v>
      </c>
      <c r="AM28" s="65">
        <f>SUM(AM6:AM25)</f>
        <v>22</v>
      </c>
      <c r="AN28" s="65">
        <f>SUM(AN6:AN25)</f>
        <v>39</v>
      </c>
      <c r="AO28" s="65">
        <f>SUM(AO6:AO25)</f>
        <v>52</v>
      </c>
      <c r="AP28" s="65">
        <f>SUM(AP6:AP25)</f>
        <v>13842</v>
      </c>
      <c r="AQ28" s="65">
        <f t="shared" ref="AQ28" si="21">SUM(AQ5:AQ25)</f>
        <v>122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0" priority="1393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2021-10-26T09:35:46Z</cp:lastPrinted>
  <dcterms:created xsi:type="dcterms:W3CDTF">1998-11-12T06:25:58Z</dcterms:created>
  <dcterms:modified xsi:type="dcterms:W3CDTF">2022-01-17T13:54:21Z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