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58489976-CF6F-4C7A-A0E3-D7660909B34E}" xr6:coauthVersionLast="47" xr6:coauthVersionMax="47" xr10:uidLastSave="{00000000-0000-0000-0000-000000000000}"/>
  <bookViews>
    <workbookView xWindow="-120" yWindow="-120" windowWidth="29040" windowHeight="15720" tabRatio="514" firstSheet="19" activeTab="20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1" i="18" l="1"/>
  <c r="T10" i="18"/>
  <c r="T11" i="18"/>
  <c r="T12" i="18"/>
  <c r="T14" i="18"/>
  <c r="T15" i="18"/>
  <c r="T16" i="18"/>
  <c r="T17" i="18"/>
  <c r="T19" i="18"/>
  <c r="T20" i="18"/>
  <c r="T8" i="18"/>
  <c r="F4" i="35"/>
  <c r="G4" i="35"/>
  <c r="H4" i="35"/>
  <c r="I4" i="35"/>
  <c r="J4" i="35"/>
  <c r="K4" i="35"/>
  <c r="L4" i="35"/>
  <c r="M4" i="35"/>
  <c r="N4" i="35"/>
  <c r="O4" i="35"/>
  <c r="P4" i="35"/>
  <c r="Q4" i="35"/>
  <c r="R4" i="35"/>
  <c r="S4" i="35"/>
  <c r="T4" i="35"/>
  <c r="U4" i="35"/>
  <c r="X4" i="35"/>
  <c r="Y4" i="35"/>
  <c r="Z4" i="35"/>
  <c r="AA4" i="35"/>
  <c r="AB4" i="35"/>
  <c r="AC4" i="35"/>
  <c r="AD4" i="35"/>
  <c r="AE4" i="35"/>
  <c r="AF4" i="35"/>
  <c r="AG4" i="35"/>
  <c r="AH4" i="35"/>
  <c r="AI4" i="35"/>
  <c r="AJ4" i="35"/>
  <c r="F5" i="35"/>
  <c r="G5" i="35"/>
  <c r="H5" i="35"/>
  <c r="I5" i="35"/>
  <c r="J5" i="35"/>
  <c r="K5" i="35"/>
  <c r="L5" i="35"/>
  <c r="M5" i="35"/>
  <c r="N5" i="35"/>
  <c r="O5" i="35"/>
  <c r="P5" i="35"/>
  <c r="Q5" i="35"/>
  <c r="R5" i="35"/>
  <c r="S5" i="35"/>
  <c r="T5" i="35"/>
  <c r="U5" i="35"/>
  <c r="X5" i="35"/>
  <c r="Y5" i="35"/>
  <c r="Z5" i="35"/>
  <c r="AA5" i="35"/>
  <c r="AB5" i="35"/>
  <c r="AC5" i="35"/>
  <c r="AD5" i="35"/>
  <c r="AE5" i="35"/>
  <c r="AF5" i="35"/>
  <c r="AG5" i="35"/>
  <c r="AH5" i="35"/>
  <c r="AI5" i="35"/>
  <c r="AJ5" i="35"/>
  <c r="F6" i="35"/>
  <c r="G6" i="35"/>
  <c r="H6" i="35"/>
  <c r="I6" i="35"/>
  <c r="J6" i="35"/>
  <c r="K6" i="35"/>
  <c r="L6" i="35"/>
  <c r="M6" i="35"/>
  <c r="N6" i="35"/>
  <c r="O6" i="35"/>
  <c r="P6" i="35"/>
  <c r="Q6" i="35"/>
  <c r="R6" i="35"/>
  <c r="S6" i="35"/>
  <c r="T6" i="35"/>
  <c r="U6" i="35"/>
  <c r="X6" i="35"/>
  <c r="Y6" i="35"/>
  <c r="Z6" i="35"/>
  <c r="AA6" i="35"/>
  <c r="AB6" i="35"/>
  <c r="AC6" i="35"/>
  <c r="AD6" i="35"/>
  <c r="AE6" i="35"/>
  <c r="AF6" i="35"/>
  <c r="AG6" i="35"/>
  <c r="AH6" i="35"/>
  <c r="AI6" i="35"/>
  <c r="AJ6" i="35"/>
  <c r="F7" i="35"/>
  <c r="G7" i="35"/>
  <c r="H7" i="35"/>
  <c r="I7" i="35"/>
  <c r="J7" i="35"/>
  <c r="K7" i="35"/>
  <c r="L7" i="35"/>
  <c r="M7" i="35"/>
  <c r="N7" i="35"/>
  <c r="O7" i="35"/>
  <c r="P7" i="35"/>
  <c r="Q7" i="35"/>
  <c r="R7" i="35"/>
  <c r="S7" i="35"/>
  <c r="T7" i="35"/>
  <c r="U7" i="35"/>
  <c r="X7" i="35"/>
  <c r="Y7" i="35"/>
  <c r="Z7" i="35"/>
  <c r="AA7" i="35"/>
  <c r="AB7" i="35"/>
  <c r="AC7" i="35"/>
  <c r="AD7" i="35"/>
  <c r="AE7" i="35"/>
  <c r="AF7" i="35"/>
  <c r="AG7" i="35"/>
  <c r="AH7" i="35"/>
  <c r="AI7" i="35"/>
  <c r="AJ7" i="35"/>
  <c r="F8" i="35"/>
  <c r="G8" i="35"/>
  <c r="H8" i="35"/>
  <c r="I8" i="35"/>
  <c r="J8" i="35"/>
  <c r="K8" i="35"/>
  <c r="L8" i="35"/>
  <c r="M8" i="35"/>
  <c r="N8" i="35"/>
  <c r="O8" i="35"/>
  <c r="P8" i="35"/>
  <c r="Q8" i="35"/>
  <c r="R8" i="35"/>
  <c r="S8" i="35"/>
  <c r="T8" i="35"/>
  <c r="U8" i="35"/>
  <c r="X8" i="35"/>
  <c r="Y8" i="35"/>
  <c r="Z8" i="35"/>
  <c r="AA8" i="35"/>
  <c r="AB8" i="35"/>
  <c r="AC8" i="35"/>
  <c r="AD8" i="35"/>
  <c r="AE8" i="35"/>
  <c r="AF8" i="35"/>
  <c r="AG8" i="35"/>
  <c r="AH8" i="35"/>
  <c r="AI8" i="35"/>
  <c r="AJ8" i="35"/>
  <c r="F9" i="35"/>
  <c r="G9" i="35"/>
  <c r="H9" i="35"/>
  <c r="I9" i="35"/>
  <c r="J9" i="35"/>
  <c r="K9" i="35"/>
  <c r="L9" i="35"/>
  <c r="M9" i="35"/>
  <c r="N9" i="35"/>
  <c r="O9" i="35"/>
  <c r="P9" i="35"/>
  <c r="Q9" i="35"/>
  <c r="R9" i="35"/>
  <c r="S9" i="35"/>
  <c r="T9" i="35"/>
  <c r="U9" i="35"/>
  <c r="X9" i="35"/>
  <c r="Y9" i="35"/>
  <c r="Z9" i="35"/>
  <c r="AA9" i="35"/>
  <c r="AB9" i="35"/>
  <c r="AC9" i="35"/>
  <c r="AD9" i="35"/>
  <c r="AE9" i="35"/>
  <c r="AF9" i="35"/>
  <c r="AG9" i="35"/>
  <c r="AH9" i="35"/>
  <c r="AI9" i="35"/>
  <c r="AJ9" i="35"/>
  <c r="F10" i="35"/>
  <c r="G10" i="35"/>
  <c r="H10" i="35"/>
  <c r="I10" i="35"/>
  <c r="J10" i="35"/>
  <c r="K10" i="35"/>
  <c r="L10" i="35"/>
  <c r="M10" i="35"/>
  <c r="N10" i="35"/>
  <c r="O10" i="35"/>
  <c r="P10" i="35"/>
  <c r="Q10" i="35"/>
  <c r="R10" i="35"/>
  <c r="S10" i="35"/>
  <c r="T10" i="35"/>
  <c r="U10" i="35"/>
  <c r="X10" i="35"/>
  <c r="Y10" i="35"/>
  <c r="Z10" i="35"/>
  <c r="AA10" i="35"/>
  <c r="AB10" i="35"/>
  <c r="AC10" i="35"/>
  <c r="AD10" i="35"/>
  <c r="AE10" i="35"/>
  <c r="AF10" i="35"/>
  <c r="AG10" i="35"/>
  <c r="AH10" i="35"/>
  <c r="AI10" i="35"/>
  <c r="AJ10" i="35"/>
  <c r="F11" i="35"/>
  <c r="G11" i="35"/>
  <c r="H11" i="35"/>
  <c r="I11" i="35"/>
  <c r="J11" i="35"/>
  <c r="K11" i="35"/>
  <c r="L11" i="35"/>
  <c r="M11" i="35"/>
  <c r="N11" i="35"/>
  <c r="O11" i="35"/>
  <c r="P11" i="35"/>
  <c r="Q11" i="35"/>
  <c r="R11" i="35"/>
  <c r="S11" i="35"/>
  <c r="T11" i="35"/>
  <c r="U11" i="35"/>
  <c r="X11" i="35"/>
  <c r="Y11" i="35"/>
  <c r="Z11" i="35"/>
  <c r="AA11" i="35"/>
  <c r="AB11" i="35"/>
  <c r="AC11" i="35"/>
  <c r="AD11" i="35"/>
  <c r="AE11" i="35"/>
  <c r="AF11" i="35"/>
  <c r="AG11" i="35"/>
  <c r="AH11" i="35"/>
  <c r="AI11" i="35"/>
  <c r="AJ11" i="35"/>
  <c r="F12" i="35"/>
  <c r="G12" i="35"/>
  <c r="H12" i="35"/>
  <c r="I12" i="35"/>
  <c r="J12" i="35"/>
  <c r="K12" i="35"/>
  <c r="L12" i="35"/>
  <c r="M12" i="35"/>
  <c r="N12" i="35"/>
  <c r="O12" i="35"/>
  <c r="P12" i="35"/>
  <c r="Q12" i="35"/>
  <c r="R12" i="35"/>
  <c r="S12" i="35"/>
  <c r="T12" i="35"/>
  <c r="U12" i="35"/>
  <c r="X12" i="35"/>
  <c r="Y12" i="35"/>
  <c r="Z12" i="35"/>
  <c r="AA12" i="35"/>
  <c r="AB12" i="35"/>
  <c r="AC12" i="35"/>
  <c r="AD12" i="35"/>
  <c r="AE12" i="35"/>
  <c r="AF12" i="35"/>
  <c r="AG12" i="35"/>
  <c r="AH12" i="35"/>
  <c r="AI12" i="35"/>
  <c r="AJ12" i="35"/>
  <c r="F13" i="35"/>
  <c r="G13" i="35"/>
  <c r="H13" i="35"/>
  <c r="I13" i="35"/>
  <c r="J13" i="35"/>
  <c r="K13" i="35"/>
  <c r="L13" i="35"/>
  <c r="M13" i="35"/>
  <c r="N13" i="35"/>
  <c r="O13" i="35"/>
  <c r="P13" i="35"/>
  <c r="Q13" i="35"/>
  <c r="R13" i="35"/>
  <c r="S13" i="35"/>
  <c r="T13" i="35"/>
  <c r="U13" i="35"/>
  <c r="X13" i="35"/>
  <c r="Y13" i="35"/>
  <c r="Z13" i="35"/>
  <c r="AA13" i="35"/>
  <c r="AB13" i="35"/>
  <c r="AC13" i="35"/>
  <c r="AD13" i="35"/>
  <c r="AE13" i="35"/>
  <c r="AF13" i="35"/>
  <c r="AG13" i="35"/>
  <c r="AH13" i="35"/>
  <c r="AI13" i="35"/>
  <c r="AJ13" i="35"/>
  <c r="F14" i="35"/>
  <c r="G14" i="35"/>
  <c r="H14" i="35"/>
  <c r="I14" i="35"/>
  <c r="J14" i="35"/>
  <c r="K14" i="35"/>
  <c r="L14" i="35"/>
  <c r="M14" i="35"/>
  <c r="N14" i="35"/>
  <c r="O14" i="35"/>
  <c r="P14" i="35"/>
  <c r="Q14" i="35"/>
  <c r="R14" i="35"/>
  <c r="S14" i="35"/>
  <c r="T14" i="35"/>
  <c r="U14" i="35"/>
  <c r="X14" i="35"/>
  <c r="Y14" i="35"/>
  <c r="Z14" i="35"/>
  <c r="AA14" i="35"/>
  <c r="AB14" i="35"/>
  <c r="AC14" i="35"/>
  <c r="AD14" i="35"/>
  <c r="AE14" i="35"/>
  <c r="AF14" i="35"/>
  <c r="AG14" i="35"/>
  <c r="AH14" i="35"/>
  <c r="AI14" i="35"/>
  <c r="AJ14" i="35"/>
  <c r="F15" i="35"/>
  <c r="G15" i="35"/>
  <c r="H15" i="35"/>
  <c r="I15" i="35"/>
  <c r="J15" i="35"/>
  <c r="K15" i="35"/>
  <c r="L15" i="35"/>
  <c r="M15" i="35"/>
  <c r="N15" i="35"/>
  <c r="O15" i="35"/>
  <c r="P15" i="35"/>
  <c r="Q15" i="35"/>
  <c r="R15" i="35"/>
  <c r="S15" i="35"/>
  <c r="T15" i="35"/>
  <c r="U15" i="35"/>
  <c r="X15" i="35"/>
  <c r="Y15" i="35"/>
  <c r="Z15" i="35"/>
  <c r="AA15" i="35"/>
  <c r="AB15" i="35"/>
  <c r="AC15" i="35"/>
  <c r="AD15" i="35"/>
  <c r="AE15" i="35"/>
  <c r="AF15" i="35"/>
  <c r="AG15" i="35"/>
  <c r="AH15" i="35"/>
  <c r="AI15" i="35"/>
  <c r="AJ15" i="35"/>
  <c r="E4" i="35"/>
  <c r="E5" i="35"/>
  <c r="E6" i="35"/>
  <c r="E7" i="35"/>
  <c r="E8" i="35"/>
  <c r="E9" i="35"/>
  <c r="E10" i="35"/>
  <c r="E11" i="35"/>
  <c r="E12" i="35"/>
  <c r="E13" i="35"/>
  <c r="E14" i="35"/>
  <c r="E15" i="35"/>
  <c r="B16" i="35"/>
  <c r="C16" i="35"/>
  <c r="D16" i="35"/>
  <c r="E16" i="35"/>
  <c r="F16" i="35"/>
  <c r="G16" i="35"/>
  <c r="H16" i="35"/>
  <c r="I16" i="35"/>
  <c r="J16" i="35"/>
  <c r="K16" i="35"/>
  <c r="L16" i="35"/>
  <c r="M16" i="35"/>
  <c r="N16" i="35"/>
  <c r="O16" i="35"/>
  <c r="P16" i="35"/>
  <c r="Q16" i="35"/>
  <c r="R16" i="35"/>
  <c r="S16" i="35"/>
  <c r="T16" i="35"/>
  <c r="U16" i="35"/>
  <c r="X16" i="35"/>
  <c r="Y16" i="35"/>
  <c r="Z16" i="35"/>
  <c r="AA16" i="35"/>
  <c r="AB16" i="35"/>
  <c r="AC16" i="35"/>
  <c r="AD16" i="35"/>
  <c r="AE16" i="35"/>
  <c r="AF16" i="35"/>
  <c r="AG16" i="35"/>
  <c r="AH16" i="35"/>
  <c r="AI16" i="35"/>
  <c r="AJ16" i="35"/>
  <c r="C4" i="35"/>
  <c r="C6" i="35"/>
  <c r="C7" i="35"/>
  <c r="C9" i="35"/>
  <c r="C10" i="35"/>
  <c r="C11" i="35"/>
  <c r="C12" i="35"/>
  <c r="C13" i="35"/>
  <c r="C14" i="35"/>
  <c r="C15" i="35"/>
  <c r="C8" i="35"/>
  <c r="C5" i="35"/>
  <c r="D4" i="35"/>
  <c r="D6" i="35"/>
  <c r="D7" i="35"/>
  <c r="D9" i="35"/>
  <c r="D10" i="35"/>
  <c r="D11" i="35"/>
  <c r="D12" i="35"/>
  <c r="D13" i="35"/>
  <c r="D14" i="35"/>
  <c r="D15" i="35"/>
  <c r="D8" i="35"/>
  <c r="D5" i="35"/>
  <c r="T14" i="10"/>
  <c r="T13" i="20"/>
  <c r="T10" i="20"/>
  <c r="T11" i="20"/>
  <c r="T12" i="20"/>
  <c r="T14" i="20"/>
  <c r="T15" i="20"/>
  <c r="T16" i="20"/>
  <c r="T17" i="20"/>
  <c r="T18" i="20"/>
  <c r="T19" i="20"/>
  <c r="T8" i="20"/>
  <c r="T20" i="20"/>
  <c r="E10" i="21"/>
  <c r="E11" i="21"/>
  <c r="E12" i="21"/>
  <c r="E13" i="21"/>
  <c r="E14" i="21"/>
  <c r="E16" i="21"/>
  <c r="E17" i="21"/>
  <c r="E18" i="21"/>
  <c r="E19" i="21"/>
  <c r="E20" i="21"/>
  <c r="E8" i="21"/>
  <c r="Z12" i="22"/>
  <c r="W12" i="22"/>
  <c r="T12" i="22"/>
  <c r="Q12" i="22"/>
  <c r="N12" i="22"/>
  <c r="K12" i="22"/>
  <c r="H12" i="22"/>
  <c r="E12" i="22"/>
  <c r="K10" i="23"/>
  <c r="K11" i="23"/>
  <c r="K12" i="23"/>
  <c r="K13" i="23"/>
  <c r="K14" i="23"/>
  <c r="K15" i="23"/>
  <c r="K16" i="23"/>
  <c r="K17" i="23"/>
  <c r="K18" i="23"/>
  <c r="K19" i="23"/>
  <c r="K20" i="23"/>
  <c r="K8" i="23"/>
  <c r="E10" i="24"/>
  <c r="E11" i="24"/>
  <c r="E12" i="24"/>
  <c r="E13" i="24"/>
  <c r="E14" i="24"/>
  <c r="E15" i="24"/>
  <c r="E16" i="24"/>
  <c r="E17" i="24"/>
  <c r="E18" i="24"/>
  <c r="E19" i="24"/>
  <c r="E20" i="24"/>
  <c r="E8" i="24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9" i="24"/>
  <c r="B10" i="24"/>
  <c r="B11" i="24"/>
  <c r="B12" i="24"/>
  <c r="B13" i="24"/>
  <c r="B14" i="24"/>
  <c r="B15" i="24"/>
  <c r="B16" i="24"/>
  <c r="B17" i="24"/>
  <c r="B18" i="24"/>
  <c r="B19" i="24"/>
  <c r="B20" i="24"/>
  <c r="B8" i="24"/>
  <c r="Q20" i="25"/>
  <c r="H16" i="25"/>
  <c r="K16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8" i="25"/>
  <c r="E10" i="25"/>
  <c r="E11" i="25"/>
  <c r="E12" i="25"/>
  <c r="E13" i="25"/>
  <c r="E14" i="25"/>
  <c r="E16" i="25"/>
  <c r="E17" i="25"/>
  <c r="E18" i="25"/>
  <c r="E19" i="25"/>
  <c r="E20" i="25"/>
  <c r="E8" i="25"/>
  <c r="Q10" i="26"/>
  <c r="Q11" i="26"/>
  <c r="Q12" i="26"/>
  <c r="Q13" i="26"/>
  <c r="Q14" i="26"/>
  <c r="Q15" i="26"/>
  <c r="Q16" i="26"/>
  <c r="Q17" i="26"/>
  <c r="Q18" i="26"/>
  <c r="Q19" i="26"/>
  <c r="Q20" i="26"/>
  <c r="Q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8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9" i="30"/>
  <c r="Z10" i="30"/>
  <c r="Z11" i="30"/>
  <c r="Z12" i="30"/>
  <c r="Z13" i="30"/>
  <c r="Z14" i="30"/>
  <c r="Z15" i="30"/>
  <c r="Z16" i="30"/>
  <c r="Z17" i="30"/>
  <c r="Z18" i="30"/>
  <c r="Z19" i="30"/>
  <c r="Z20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10" i="26"/>
  <c r="Z11" i="26"/>
  <c r="Z12" i="26"/>
  <c r="Z13" i="26"/>
  <c r="Z14" i="26"/>
  <c r="Z15" i="26"/>
  <c r="Z16" i="26"/>
  <c r="Z17" i="26"/>
  <c r="Z18" i="26"/>
  <c r="Z19" i="26"/>
  <c r="Z20" i="26"/>
  <c r="Z10" i="25"/>
  <c r="Z11" i="25"/>
  <c r="Z12" i="25"/>
  <c r="Z13" i="25"/>
  <c r="Z14" i="25"/>
  <c r="Z16" i="25"/>
  <c r="Z17" i="25"/>
  <c r="Z18" i="25"/>
  <c r="Z19" i="25"/>
  <c r="Z20" i="25"/>
  <c r="Z10" i="24"/>
  <c r="Z11" i="24"/>
  <c r="Z12" i="24"/>
  <c r="Z13" i="24"/>
  <c r="Z14" i="24"/>
  <c r="Z15" i="24"/>
  <c r="Z16" i="24"/>
  <c r="Z17" i="24"/>
  <c r="Z18" i="24"/>
  <c r="Z19" i="24"/>
  <c r="Z20" i="24"/>
  <c r="Z10" i="23"/>
  <c r="Z11" i="23"/>
  <c r="Z12" i="23"/>
  <c r="Z13" i="23"/>
  <c r="Z14" i="23"/>
  <c r="Z15" i="23"/>
  <c r="Z16" i="23"/>
  <c r="Z17" i="23"/>
  <c r="Z18" i="23"/>
  <c r="Z19" i="23"/>
  <c r="Z20" i="23"/>
  <c r="Z10" i="22"/>
  <c r="Z11" i="22"/>
  <c r="Z13" i="22"/>
  <c r="Z14" i="22"/>
  <c r="Z15" i="22"/>
  <c r="Z16" i="22"/>
  <c r="Z17" i="22"/>
  <c r="Z18" i="22"/>
  <c r="Z19" i="22"/>
  <c r="Z20" i="22"/>
  <c r="Z10" i="21"/>
  <c r="Z11" i="21"/>
  <c r="Z12" i="21"/>
  <c r="Z13" i="21"/>
  <c r="Z14" i="21"/>
  <c r="Z16" i="21"/>
  <c r="Z17" i="21"/>
  <c r="Z18" i="21"/>
  <c r="Z19" i="21"/>
  <c r="Z20" i="21"/>
  <c r="Z10" i="20"/>
  <c r="Z11" i="20"/>
  <c r="Z12" i="20"/>
  <c r="Z13" i="20"/>
  <c r="Z14" i="20"/>
  <c r="Z15" i="20"/>
  <c r="Z16" i="20"/>
  <c r="Z17" i="20"/>
  <c r="Z18" i="20"/>
  <c r="Z19" i="20"/>
  <c r="Z20" i="20"/>
  <c r="Z10" i="10"/>
  <c r="Z11" i="10"/>
  <c r="Z12" i="10"/>
  <c r="Z13" i="10"/>
  <c r="Z14" i="10"/>
  <c r="Z16" i="10"/>
  <c r="Z17" i="10"/>
  <c r="Z18" i="10"/>
  <c r="Z19" i="10"/>
  <c r="Z20" i="10"/>
  <c r="Z10" i="18"/>
  <c r="Z11" i="18"/>
  <c r="Z12" i="18"/>
  <c r="Z14" i="18"/>
  <c r="Z15" i="18"/>
  <c r="Z16" i="18"/>
  <c r="Z17" i="18"/>
  <c r="Z19" i="18"/>
  <c r="Z20" i="18"/>
  <c r="Z9" i="15"/>
  <c r="Z10" i="15"/>
  <c r="Z11" i="15"/>
  <c r="Z12" i="15"/>
  <c r="Z13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9" i="14"/>
  <c r="Z10" i="14"/>
  <c r="Z11" i="14"/>
  <c r="Z12" i="14"/>
  <c r="Z13" i="14"/>
  <c r="Z14" i="14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9" i="12"/>
  <c r="Z10" i="12"/>
  <c r="Z11" i="12"/>
  <c r="Z12" i="12"/>
  <c r="Z13" i="12"/>
  <c r="Z14" i="12"/>
  <c r="Z15" i="12"/>
  <c r="Z16" i="12"/>
  <c r="Z17" i="12"/>
  <c r="Z18" i="12"/>
  <c r="Z19" i="12"/>
  <c r="Z20" i="12"/>
  <c r="Z21" i="12"/>
  <c r="Z22" i="12"/>
  <c r="Z23" i="12"/>
  <c r="Z24" i="12"/>
  <c r="Z25" i="12"/>
  <c r="Z26" i="12"/>
  <c r="Z27" i="12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0" i="26"/>
  <c r="W20" i="26"/>
  <c r="T20" i="26"/>
  <c r="N20" i="26"/>
  <c r="K20" i="26"/>
  <c r="H20" i="26"/>
  <c r="E20" i="26"/>
  <c r="AC19" i="26"/>
  <c r="W19" i="26"/>
  <c r="T19" i="26"/>
  <c r="N19" i="26"/>
  <c r="K19" i="26"/>
  <c r="H19" i="26"/>
  <c r="E19" i="26"/>
  <c r="AC18" i="26"/>
  <c r="W18" i="26"/>
  <c r="T18" i="26"/>
  <c r="N18" i="26"/>
  <c r="K18" i="26"/>
  <c r="H18" i="26"/>
  <c r="E18" i="26"/>
  <c r="AC17" i="26"/>
  <c r="W17" i="26"/>
  <c r="T17" i="26"/>
  <c r="N17" i="26"/>
  <c r="K17" i="26"/>
  <c r="H17" i="26"/>
  <c r="E17" i="26"/>
  <c r="AC16" i="26"/>
  <c r="W16" i="26"/>
  <c r="T16" i="26"/>
  <c r="N16" i="26"/>
  <c r="K16" i="26"/>
  <c r="H16" i="26"/>
  <c r="E16" i="26"/>
  <c r="AC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13" i="26"/>
  <c r="W13" i="26"/>
  <c r="T13" i="26"/>
  <c r="N13" i="26"/>
  <c r="K13" i="26"/>
  <c r="H13" i="26"/>
  <c r="E13" i="26"/>
  <c r="AC12" i="26"/>
  <c r="W12" i="26"/>
  <c r="T12" i="26"/>
  <c r="N12" i="26"/>
  <c r="K12" i="26"/>
  <c r="H12" i="26"/>
  <c r="E12" i="26"/>
  <c r="AC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0" i="25"/>
  <c r="W20" i="25"/>
  <c r="T20" i="25"/>
  <c r="N20" i="25"/>
  <c r="K20" i="25"/>
  <c r="H20" i="25"/>
  <c r="AC19" i="25"/>
  <c r="W19" i="25"/>
  <c r="T19" i="25"/>
  <c r="Q19" i="25"/>
  <c r="N19" i="25"/>
  <c r="K19" i="25"/>
  <c r="H19" i="25"/>
  <c r="AC18" i="25"/>
  <c r="W18" i="25"/>
  <c r="T18" i="25"/>
  <c r="Q18" i="25"/>
  <c r="N18" i="25"/>
  <c r="K18" i="25"/>
  <c r="H18" i="25"/>
  <c r="AC17" i="25"/>
  <c r="W17" i="25"/>
  <c r="T17" i="25"/>
  <c r="Q17" i="25"/>
  <c r="N17" i="25"/>
  <c r="K17" i="25"/>
  <c r="H17" i="25"/>
  <c r="AC16" i="25"/>
  <c r="W16" i="25"/>
  <c r="T16" i="25"/>
  <c r="Q16" i="25"/>
  <c r="N16" i="25"/>
  <c r="AC14" i="25"/>
  <c r="W14" i="25"/>
  <c r="T14" i="25"/>
  <c r="Q14" i="25"/>
  <c r="N14" i="25"/>
  <c r="K14" i="25"/>
  <c r="H14" i="25"/>
  <c r="T13" i="25"/>
  <c r="N13" i="25"/>
  <c r="AC12" i="25"/>
  <c r="W12" i="25"/>
  <c r="T12" i="25"/>
  <c r="N12" i="25"/>
  <c r="K12" i="25"/>
  <c r="H12" i="25"/>
  <c r="AC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8" i="25"/>
  <c r="Z8" i="25"/>
  <c r="W8" i="25"/>
  <c r="T8" i="25"/>
  <c r="Q8" i="25"/>
  <c r="N8" i="25"/>
  <c r="K8" i="25"/>
  <c r="H8" i="25"/>
  <c r="AC20" i="24"/>
  <c r="W20" i="24"/>
  <c r="T20" i="24"/>
  <c r="Q20" i="24"/>
  <c r="N20" i="24"/>
  <c r="K20" i="24"/>
  <c r="H20" i="24"/>
  <c r="AC19" i="24"/>
  <c r="W19" i="24"/>
  <c r="T19" i="24"/>
  <c r="Q19" i="24"/>
  <c r="N19" i="24"/>
  <c r="K19" i="24"/>
  <c r="H19" i="24"/>
  <c r="AC18" i="24"/>
  <c r="W18" i="24"/>
  <c r="T18" i="24"/>
  <c r="Q18" i="24"/>
  <c r="N18" i="24"/>
  <c r="K18" i="24"/>
  <c r="H18" i="24"/>
  <c r="AC17" i="24"/>
  <c r="W17" i="24"/>
  <c r="T17" i="24"/>
  <c r="Q17" i="24"/>
  <c r="N17" i="24"/>
  <c r="K17" i="24"/>
  <c r="H17" i="24"/>
  <c r="AC16" i="24"/>
  <c r="W16" i="24"/>
  <c r="T16" i="24"/>
  <c r="Q16" i="24"/>
  <c r="N16" i="24"/>
  <c r="K16" i="24"/>
  <c r="H16" i="24"/>
  <c r="AC15" i="24"/>
  <c r="W15" i="24"/>
  <c r="T15" i="24"/>
  <c r="Q15" i="24"/>
  <c r="N15" i="24"/>
  <c r="K15" i="24"/>
  <c r="H15" i="24"/>
  <c r="AC14" i="24"/>
  <c r="W14" i="24"/>
  <c r="T14" i="24"/>
  <c r="Q14" i="24"/>
  <c r="N14" i="24"/>
  <c r="K14" i="24"/>
  <c r="H14" i="24"/>
  <c r="AC13" i="24"/>
  <c r="W13" i="24"/>
  <c r="T13" i="24"/>
  <c r="Q13" i="24"/>
  <c r="N13" i="24"/>
  <c r="K13" i="24"/>
  <c r="H13" i="24"/>
  <c r="AC12" i="24"/>
  <c r="W12" i="24"/>
  <c r="T12" i="24"/>
  <c r="Q12" i="24"/>
  <c r="N12" i="24"/>
  <c r="K12" i="24"/>
  <c r="H12" i="24"/>
  <c r="AC11" i="24"/>
  <c r="W11" i="24"/>
  <c r="T11" i="24"/>
  <c r="Q11" i="24"/>
  <c r="N11" i="24"/>
  <c r="K11" i="24"/>
  <c r="H11" i="24"/>
  <c r="AC10" i="24"/>
  <c r="W10" i="24"/>
  <c r="T10" i="24"/>
  <c r="Q10" i="24"/>
  <c r="N10" i="24"/>
  <c r="K10" i="24"/>
  <c r="H10" i="24"/>
  <c r="AC8" i="24"/>
  <c r="Z8" i="24"/>
  <c r="W8" i="24"/>
  <c r="T8" i="24"/>
  <c r="Q8" i="24"/>
  <c r="N8" i="24"/>
  <c r="K8" i="24"/>
  <c r="H8" i="24"/>
  <c r="AC20" i="23"/>
  <c r="W20" i="23"/>
  <c r="T20" i="23"/>
  <c r="Q20" i="23"/>
  <c r="N20" i="23"/>
  <c r="H20" i="23"/>
  <c r="E20" i="23"/>
  <c r="AC19" i="23"/>
  <c r="W19" i="23"/>
  <c r="T19" i="23"/>
  <c r="Q19" i="23"/>
  <c r="N19" i="23"/>
  <c r="H19" i="23"/>
  <c r="E19" i="23"/>
  <c r="AC18" i="23"/>
  <c r="W18" i="23"/>
  <c r="T18" i="23"/>
  <c r="Q18" i="23"/>
  <c r="N18" i="23"/>
  <c r="H18" i="23"/>
  <c r="E18" i="23"/>
  <c r="AC17" i="23"/>
  <c r="W17" i="23"/>
  <c r="T17" i="23"/>
  <c r="Q17" i="23"/>
  <c r="N17" i="23"/>
  <c r="H17" i="23"/>
  <c r="E17" i="23"/>
  <c r="AC16" i="23"/>
  <c r="W16" i="23"/>
  <c r="T16" i="23"/>
  <c r="Q16" i="23"/>
  <c r="N16" i="23"/>
  <c r="H16" i="23"/>
  <c r="E16" i="23"/>
  <c r="AC15" i="23"/>
  <c r="W15" i="23"/>
  <c r="T15" i="23"/>
  <c r="Q15" i="23"/>
  <c r="N15" i="23"/>
  <c r="AC14" i="23"/>
  <c r="W14" i="23"/>
  <c r="T14" i="23"/>
  <c r="Q14" i="23"/>
  <c r="N14" i="23"/>
  <c r="H14" i="23"/>
  <c r="E14" i="23"/>
  <c r="AC13" i="23"/>
  <c r="W13" i="23"/>
  <c r="T13" i="23"/>
  <c r="Q13" i="23"/>
  <c r="N13" i="23"/>
  <c r="H13" i="23"/>
  <c r="E13" i="23"/>
  <c r="AC12" i="23"/>
  <c r="W12" i="23"/>
  <c r="T12" i="23"/>
  <c r="Q12" i="23"/>
  <c r="N12" i="23"/>
  <c r="H12" i="23"/>
  <c r="E12" i="23"/>
  <c r="AC11" i="23"/>
  <c r="W11" i="23"/>
  <c r="T11" i="23"/>
  <c r="Q11" i="23"/>
  <c r="N11" i="23"/>
  <c r="H11" i="23"/>
  <c r="E11" i="23"/>
  <c r="AC10" i="23"/>
  <c r="W10" i="23"/>
  <c r="T10" i="23"/>
  <c r="Q10" i="23"/>
  <c r="N10" i="23"/>
  <c r="H10" i="23"/>
  <c r="E10" i="23"/>
  <c r="AC8" i="23"/>
  <c r="Z8" i="23"/>
  <c r="W8" i="23"/>
  <c r="T8" i="23"/>
  <c r="Q8" i="23"/>
  <c r="N8" i="23"/>
  <c r="H8" i="23"/>
  <c r="E8" i="23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8" i="22"/>
  <c r="Z8" i="22"/>
  <c r="W8" i="22"/>
  <c r="T8" i="22"/>
  <c r="Q8" i="22"/>
  <c r="N8" i="22"/>
  <c r="K8" i="22"/>
  <c r="H8" i="22"/>
  <c r="E8" i="22"/>
  <c r="AC20" i="21"/>
  <c r="W20" i="21"/>
  <c r="T20" i="21"/>
  <c r="Q20" i="21"/>
  <c r="N20" i="21"/>
  <c r="K20" i="21"/>
  <c r="H20" i="21"/>
  <c r="AC19" i="21"/>
  <c r="W19" i="21"/>
  <c r="T19" i="21"/>
  <c r="Q19" i="21"/>
  <c r="N19" i="21"/>
  <c r="K19" i="21"/>
  <c r="H19" i="21"/>
  <c r="AC18" i="21"/>
  <c r="W18" i="21"/>
  <c r="T18" i="21"/>
  <c r="Q18" i="21"/>
  <c r="N18" i="21"/>
  <c r="K18" i="21"/>
  <c r="H18" i="21"/>
  <c r="AC17" i="21"/>
  <c r="W17" i="21"/>
  <c r="T17" i="21"/>
  <c r="Q17" i="21"/>
  <c r="N17" i="21"/>
  <c r="K17" i="21"/>
  <c r="H17" i="21"/>
  <c r="AC16" i="21"/>
  <c r="W16" i="21"/>
  <c r="T16" i="21"/>
  <c r="Q16" i="21"/>
  <c r="N16" i="21"/>
  <c r="K16" i="21"/>
  <c r="H16" i="21"/>
  <c r="AC14" i="21"/>
  <c r="W14" i="21"/>
  <c r="T14" i="21"/>
  <c r="Q14" i="21"/>
  <c r="N14" i="21"/>
  <c r="K14" i="21"/>
  <c r="H14" i="21"/>
  <c r="AC13" i="21"/>
  <c r="W13" i="21"/>
  <c r="T13" i="21"/>
  <c r="Q13" i="21"/>
  <c r="N13" i="21"/>
  <c r="K13" i="21"/>
  <c r="H13" i="21"/>
  <c r="AC12" i="21"/>
  <c r="W12" i="21"/>
  <c r="T12" i="21"/>
  <c r="Q12" i="21"/>
  <c r="N12" i="21"/>
  <c r="K12" i="21"/>
  <c r="H12" i="21"/>
  <c r="AC11" i="21"/>
  <c r="W11" i="21"/>
  <c r="T11" i="21"/>
  <c r="Q11" i="21"/>
  <c r="N11" i="21"/>
  <c r="K11" i="21"/>
  <c r="H11" i="21"/>
  <c r="AC10" i="21"/>
  <c r="W10" i="21"/>
  <c r="T10" i="21"/>
  <c r="Q10" i="21"/>
  <c r="N10" i="21"/>
  <c r="K10" i="21"/>
  <c r="H10" i="21"/>
  <c r="AC8" i="21"/>
  <c r="Z8" i="21"/>
  <c r="W8" i="21"/>
  <c r="T8" i="21"/>
  <c r="Q8" i="21"/>
  <c r="N8" i="21"/>
  <c r="K8" i="21"/>
  <c r="H8" i="21"/>
  <c r="AC20" i="20"/>
  <c r="W20" i="20"/>
  <c r="Q20" i="20"/>
  <c r="N20" i="20"/>
  <c r="K20" i="20"/>
  <c r="H20" i="20"/>
  <c r="E20" i="20"/>
  <c r="AC19" i="20"/>
  <c r="W19" i="20"/>
  <c r="Q19" i="20"/>
  <c r="N19" i="20"/>
  <c r="K19" i="20"/>
  <c r="H19" i="20"/>
  <c r="E19" i="20"/>
  <c r="AC18" i="20"/>
  <c r="W18" i="20"/>
  <c r="Q18" i="20"/>
  <c r="N18" i="20"/>
  <c r="K18" i="20"/>
  <c r="H18" i="20"/>
  <c r="E18" i="20"/>
  <c r="AC17" i="20"/>
  <c r="W17" i="20"/>
  <c r="Q17" i="20"/>
  <c r="N17" i="20"/>
  <c r="K17" i="20"/>
  <c r="H17" i="20"/>
  <c r="E17" i="20"/>
  <c r="AC16" i="20"/>
  <c r="W16" i="20"/>
  <c r="Q16" i="20"/>
  <c r="N16" i="20"/>
  <c r="K16" i="20"/>
  <c r="H16" i="20"/>
  <c r="E16" i="20"/>
  <c r="AC15" i="20"/>
  <c r="W15" i="20"/>
  <c r="Q15" i="20"/>
  <c r="N15" i="20"/>
  <c r="K15" i="20"/>
  <c r="H15" i="20"/>
  <c r="E15" i="20"/>
  <c r="AC14" i="20"/>
  <c r="W14" i="20"/>
  <c r="Q14" i="20"/>
  <c r="N14" i="20"/>
  <c r="K14" i="20"/>
  <c r="H14" i="20"/>
  <c r="E14" i="20"/>
  <c r="AC13" i="20"/>
  <c r="W13" i="20"/>
  <c r="Q13" i="20"/>
  <c r="N13" i="20"/>
  <c r="K13" i="20"/>
  <c r="H13" i="20"/>
  <c r="E13" i="20"/>
  <c r="AC12" i="20"/>
  <c r="W12" i="20"/>
  <c r="Q12" i="20"/>
  <c r="N12" i="20"/>
  <c r="K12" i="20"/>
  <c r="H12" i="20"/>
  <c r="E12" i="20"/>
  <c r="AC11" i="20"/>
  <c r="W11" i="20"/>
  <c r="Q11" i="20"/>
  <c r="N11" i="20"/>
  <c r="K11" i="20"/>
  <c r="H11" i="20"/>
  <c r="E11" i="20"/>
  <c r="AC10" i="20"/>
  <c r="W10" i="20"/>
  <c r="Q10" i="20"/>
  <c r="N10" i="20"/>
  <c r="K10" i="20"/>
  <c r="H10" i="20"/>
  <c r="E10" i="20"/>
  <c r="AC8" i="20"/>
  <c r="Z8" i="20"/>
  <c r="W8" i="20"/>
  <c r="Q8" i="20"/>
  <c r="N8" i="20"/>
  <c r="K8" i="20"/>
  <c r="H8" i="20"/>
  <c r="E8" i="2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4" i="10"/>
  <c r="W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8" i="10"/>
  <c r="Z8" i="10"/>
  <c r="W8" i="10"/>
  <c r="T8" i="10"/>
  <c r="Q8" i="10"/>
  <c r="N8" i="10"/>
  <c r="K8" i="10"/>
  <c r="H8" i="10"/>
  <c r="E8" i="10"/>
  <c r="AC20" i="18"/>
  <c r="W20" i="18"/>
  <c r="Q20" i="18"/>
  <c r="N20" i="18"/>
  <c r="K20" i="18"/>
  <c r="H20" i="18"/>
  <c r="E20" i="18"/>
  <c r="AC19" i="18"/>
  <c r="W19" i="18"/>
  <c r="Q19" i="18"/>
  <c r="N19" i="18"/>
  <c r="K19" i="18"/>
  <c r="H19" i="18"/>
  <c r="E19" i="18"/>
  <c r="AC17" i="18"/>
  <c r="W17" i="18"/>
  <c r="Q17" i="18"/>
  <c r="N17" i="18"/>
  <c r="K17" i="18"/>
  <c r="H17" i="18"/>
  <c r="E17" i="18"/>
  <c r="AC16" i="18"/>
  <c r="W16" i="18"/>
  <c r="Q16" i="18"/>
  <c r="N16" i="18"/>
  <c r="K16" i="18"/>
  <c r="H16" i="18"/>
  <c r="E16" i="18"/>
  <c r="AC15" i="18"/>
  <c r="W15" i="18"/>
  <c r="Q15" i="18"/>
  <c r="N15" i="18"/>
  <c r="K15" i="18"/>
  <c r="H15" i="18"/>
  <c r="E15" i="18"/>
  <c r="AC14" i="18"/>
  <c r="W14" i="18"/>
  <c r="Q14" i="18"/>
  <c r="N14" i="18"/>
  <c r="K14" i="18"/>
  <c r="H14" i="18"/>
  <c r="E14" i="18"/>
  <c r="AC12" i="18"/>
  <c r="W12" i="18"/>
  <c r="Q12" i="18"/>
  <c r="N12" i="18"/>
  <c r="K12" i="18"/>
  <c r="H12" i="18"/>
  <c r="E12" i="18"/>
  <c r="AC11" i="18"/>
  <c r="W11" i="18"/>
  <c r="Q11" i="18"/>
  <c r="N11" i="18"/>
  <c r="K11" i="18"/>
  <c r="E11" i="18"/>
  <c r="AC10" i="18"/>
  <c r="W10" i="18"/>
  <c r="Q10" i="18"/>
  <c r="N10" i="18"/>
  <c r="K10" i="18"/>
  <c r="H10" i="18"/>
  <c r="E10" i="18"/>
  <c r="AC8" i="18"/>
  <c r="Z8" i="18"/>
  <c r="W8" i="18"/>
  <c r="Q8" i="18"/>
  <c r="N8" i="18"/>
  <c r="K8" i="18"/>
  <c r="H8" i="18"/>
  <c r="E8" i="18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W20" i="15"/>
  <c r="T20" i="15"/>
  <c r="Q20" i="15"/>
  <c r="N20" i="15"/>
  <c r="K20" i="15"/>
  <c r="H20" i="15"/>
  <c r="E20" i="15"/>
  <c r="AC19" i="15"/>
  <c r="W19" i="15"/>
  <c r="T19" i="15"/>
  <c r="Q19" i="15"/>
  <c r="N19" i="15"/>
  <c r="K19" i="15"/>
  <c r="H19" i="15"/>
  <c r="E19" i="15"/>
  <c r="AC18" i="15"/>
  <c r="W18" i="15"/>
  <c r="T18" i="15"/>
  <c r="Q18" i="15"/>
  <c r="N18" i="15"/>
  <c r="K18" i="15"/>
  <c r="H18" i="15"/>
  <c r="E18" i="15"/>
  <c r="AC17" i="15"/>
  <c r="W17" i="15"/>
  <c r="T17" i="15"/>
  <c r="Q17" i="15"/>
  <c r="N17" i="15"/>
  <c r="K17" i="15"/>
  <c r="H17" i="15"/>
  <c r="E17" i="15"/>
  <c r="AC16" i="15"/>
  <c r="W16" i="15"/>
  <c r="T16" i="15"/>
  <c r="Q16" i="15"/>
  <c r="N16" i="15"/>
  <c r="K16" i="15"/>
  <c r="H16" i="15"/>
  <c r="E16" i="15"/>
  <c r="AC15" i="15"/>
  <c r="W15" i="15"/>
  <c r="T15" i="15"/>
  <c r="Q15" i="15"/>
  <c r="N15" i="15"/>
  <c r="K15" i="15"/>
  <c r="H15" i="15"/>
  <c r="E15" i="15"/>
  <c r="AC14" i="15"/>
  <c r="W14" i="15"/>
  <c r="T14" i="15"/>
  <c r="Q14" i="15"/>
  <c r="N14" i="15"/>
  <c r="K14" i="15"/>
  <c r="H14" i="15"/>
  <c r="E14" i="15"/>
  <c r="AC13" i="15"/>
  <c r="W13" i="15"/>
  <c r="T13" i="15"/>
  <c r="Q13" i="15"/>
  <c r="N13" i="15"/>
  <c r="K13" i="15"/>
  <c r="H13" i="15"/>
  <c r="E13" i="15"/>
  <c r="AC12" i="15"/>
  <c r="W12" i="15"/>
  <c r="T12" i="15"/>
  <c r="Q12" i="15"/>
  <c r="N12" i="15"/>
  <c r="K12" i="15"/>
  <c r="H12" i="15"/>
  <c r="E12" i="15"/>
  <c r="AC11" i="15"/>
  <c r="W11" i="15"/>
  <c r="T11" i="15"/>
  <c r="Q11" i="15"/>
  <c r="N11" i="15"/>
  <c r="K11" i="15"/>
  <c r="H11" i="15"/>
  <c r="E11" i="15"/>
  <c r="AC10" i="15"/>
  <c r="W10" i="15"/>
  <c r="T10" i="15"/>
  <c r="Q10" i="15"/>
  <c r="N10" i="15"/>
  <c r="K10" i="15"/>
  <c r="H10" i="15"/>
  <c r="E10" i="15"/>
  <c r="AC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W27" i="14"/>
  <c r="T27" i="14"/>
  <c r="Q27" i="14"/>
  <c r="N27" i="14"/>
  <c r="K27" i="14"/>
  <c r="H27" i="14"/>
  <c r="E27" i="14"/>
  <c r="AC26" i="14"/>
  <c r="W26" i="14"/>
  <c r="T26" i="14"/>
  <c r="Q26" i="14"/>
  <c r="N26" i="14"/>
  <c r="K26" i="14"/>
  <c r="H26" i="14"/>
  <c r="E26" i="14"/>
  <c r="AC25" i="14"/>
  <c r="W25" i="14"/>
  <c r="T25" i="14"/>
  <c r="Q25" i="14"/>
  <c r="N25" i="14"/>
  <c r="K25" i="14"/>
  <c r="H25" i="14"/>
  <c r="E25" i="14"/>
  <c r="AC24" i="14"/>
  <c r="W24" i="14"/>
  <c r="T24" i="14"/>
  <c r="Q24" i="14"/>
  <c r="N24" i="14"/>
  <c r="K24" i="14"/>
  <c r="H24" i="14"/>
  <c r="E24" i="14"/>
  <c r="AC23" i="14"/>
  <c r="W23" i="14"/>
  <c r="T23" i="14"/>
  <c r="Q23" i="14"/>
  <c r="N23" i="14"/>
  <c r="K23" i="14"/>
  <c r="H23" i="14"/>
  <c r="E23" i="14"/>
  <c r="AC22" i="14"/>
  <c r="W22" i="14"/>
  <c r="T22" i="14"/>
  <c r="Q22" i="14"/>
  <c r="N22" i="14"/>
  <c r="K22" i="14"/>
  <c r="H22" i="14"/>
  <c r="E22" i="14"/>
  <c r="AC21" i="14"/>
  <c r="W21" i="14"/>
  <c r="T21" i="14"/>
  <c r="Q21" i="14"/>
  <c r="N21" i="14"/>
  <c r="K21" i="14"/>
  <c r="H21" i="14"/>
  <c r="E21" i="14"/>
  <c r="AC20" i="14"/>
  <c r="W20" i="14"/>
  <c r="T20" i="14"/>
  <c r="Q20" i="14"/>
  <c r="N20" i="14"/>
  <c r="K20" i="14"/>
  <c r="H20" i="14"/>
  <c r="E20" i="14"/>
  <c r="AC19" i="14"/>
  <c r="W19" i="14"/>
  <c r="T19" i="14"/>
  <c r="Q19" i="14"/>
  <c r="N19" i="14"/>
  <c r="K19" i="14"/>
  <c r="H19" i="14"/>
  <c r="E19" i="14"/>
  <c r="AC18" i="14"/>
  <c r="W18" i="14"/>
  <c r="T18" i="14"/>
  <c r="Q18" i="14"/>
  <c r="N18" i="14"/>
  <c r="K18" i="14"/>
  <c r="H18" i="14"/>
  <c r="E18" i="14"/>
  <c r="AC17" i="14"/>
  <c r="W17" i="14"/>
  <c r="T17" i="14"/>
  <c r="Q17" i="14"/>
  <c r="N17" i="14"/>
  <c r="K17" i="14"/>
  <c r="H17" i="14"/>
  <c r="E17" i="14"/>
  <c r="AC16" i="14"/>
  <c r="W16" i="14"/>
  <c r="T16" i="14"/>
  <c r="Q16" i="14"/>
  <c r="N16" i="14"/>
  <c r="K16" i="14"/>
  <c r="H16" i="14"/>
  <c r="E16" i="14"/>
  <c r="AC15" i="14"/>
  <c r="W15" i="14"/>
  <c r="T15" i="14"/>
  <c r="Q15" i="14"/>
  <c r="N15" i="14"/>
  <c r="K15" i="14"/>
  <c r="H15" i="14"/>
  <c r="E15" i="14"/>
  <c r="AC14" i="14"/>
  <c r="W14" i="14"/>
  <c r="T14" i="14"/>
  <c r="Q14" i="14"/>
  <c r="N14" i="14"/>
  <c r="K14" i="14"/>
  <c r="H14" i="14"/>
  <c r="E14" i="14"/>
  <c r="AC13" i="14"/>
  <c r="W13" i="14"/>
  <c r="T13" i="14"/>
  <c r="Q13" i="14"/>
  <c r="N13" i="14"/>
  <c r="K13" i="14"/>
  <c r="H13" i="14"/>
  <c r="E13" i="14"/>
  <c r="AC12" i="14"/>
  <c r="W12" i="14"/>
  <c r="T12" i="14"/>
  <c r="Q12" i="14"/>
  <c r="N12" i="14"/>
  <c r="K12" i="14"/>
  <c r="H12" i="14"/>
  <c r="E12" i="14"/>
  <c r="AC11" i="14"/>
  <c r="W11" i="14"/>
  <c r="T11" i="14"/>
  <c r="Q11" i="14"/>
  <c r="N11" i="14"/>
  <c r="K11" i="14"/>
  <c r="H11" i="14"/>
  <c r="E11" i="14"/>
  <c r="AC10" i="14"/>
  <c r="W10" i="14"/>
  <c r="T10" i="14"/>
  <c r="Q10" i="14"/>
  <c r="N10" i="14"/>
  <c r="K10" i="14"/>
  <c r="H10" i="14"/>
  <c r="E10" i="14"/>
  <c r="AC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W27" i="13"/>
  <c r="T27" i="13"/>
  <c r="Q27" i="13"/>
  <c r="N27" i="13"/>
  <c r="K27" i="13"/>
  <c r="H27" i="13"/>
  <c r="E27" i="13"/>
  <c r="AC26" i="13"/>
  <c r="W26" i="13"/>
  <c r="T26" i="13"/>
  <c r="Q26" i="13"/>
  <c r="N26" i="13"/>
  <c r="K26" i="13"/>
  <c r="H26" i="13"/>
  <c r="E26" i="13"/>
  <c r="AC25" i="13"/>
  <c r="W25" i="13"/>
  <c r="T25" i="13"/>
  <c r="Q25" i="13"/>
  <c r="N25" i="13"/>
  <c r="K25" i="13"/>
  <c r="H25" i="13"/>
  <c r="E25" i="13"/>
  <c r="AC24" i="13"/>
  <c r="W24" i="13"/>
  <c r="T24" i="13"/>
  <c r="Q24" i="13"/>
  <c r="N24" i="13"/>
  <c r="K24" i="13"/>
  <c r="H24" i="13"/>
  <c r="E24" i="13"/>
  <c r="AC23" i="13"/>
  <c r="W23" i="13"/>
  <c r="T23" i="13"/>
  <c r="Q23" i="13"/>
  <c r="N23" i="13"/>
  <c r="K23" i="13"/>
  <c r="H23" i="13"/>
  <c r="E23" i="13"/>
  <c r="AC22" i="13"/>
  <c r="W22" i="13"/>
  <c r="T22" i="13"/>
  <c r="Q22" i="13"/>
  <c r="N22" i="13"/>
  <c r="K22" i="13"/>
  <c r="H22" i="13"/>
  <c r="E22" i="13"/>
  <c r="AC21" i="13"/>
  <c r="W21" i="13"/>
  <c r="T21" i="13"/>
  <c r="Q21" i="13"/>
  <c r="N21" i="13"/>
  <c r="K21" i="13"/>
  <c r="H21" i="13"/>
  <c r="E21" i="13"/>
  <c r="AC20" i="13"/>
  <c r="W20" i="13"/>
  <c r="T20" i="13"/>
  <c r="Q20" i="13"/>
  <c r="N20" i="13"/>
  <c r="K20" i="13"/>
  <c r="H20" i="13"/>
  <c r="E20" i="13"/>
  <c r="AC19" i="13"/>
  <c r="W19" i="13"/>
  <c r="T19" i="13"/>
  <c r="Q19" i="13"/>
  <c r="N19" i="13"/>
  <c r="K19" i="13"/>
  <c r="H19" i="13"/>
  <c r="E19" i="13"/>
  <c r="AC18" i="13"/>
  <c r="W18" i="13"/>
  <c r="T18" i="13"/>
  <c r="Q18" i="13"/>
  <c r="N18" i="13"/>
  <c r="K18" i="13"/>
  <c r="H18" i="13"/>
  <c r="E18" i="13"/>
  <c r="AC17" i="13"/>
  <c r="W17" i="13"/>
  <c r="T17" i="13"/>
  <c r="Q17" i="13"/>
  <c r="N17" i="13"/>
  <c r="K17" i="13"/>
  <c r="H17" i="13"/>
  <c r="E17" i="13"/>
  <c r="AC16" i="13"/>
  <c r="W16" i="13"/>
  <c r="T16" i="13"/>
  <c r="Q16" i="13"/>
  <c r="N16" i="13"/>
  <c r="K16" i="13"/>
  <c r="H16" i="13"/>
  <c r="E16" i="13"/>
  <c r="AC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W13" i="13"/>
  <c r="T13" i="13"/>
  <c r="Q13" i="13"/>
  <c r="N13" i="13"/>
  <c r="K13" i="13"/>
  <c r="H13" i="13"/>
  <c r="E13" i="13"/>
  <c r="AC12" i="13"/>
  <c r="W12" i="13"/>
  <c r="T12" i="13"/>
  <c r="Q12" i="13"/>
  <c r="N12" i="13"/>
  <c r="K12" i="13"/>
  <c r="H12" i="13"/>
  <c r="E12" i="13"/>
  <c r="AC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W27" i="12"/>
  <c r="T27" i="12"/>
  <c r="Q27" i="12"/>
  <c r="N27" i="12"/>
  <c r="K27" i="12"/>
  <c r="H27" i="12"/>
  <c r="E27" i="12"/>
  <c r="AC26" i="12"/>
  <c r="W26" i="12"/>
  <c r="T26" i="12"/>
  <c r="Q26" i="12"/>
  <c r="N26" i="12"/>
  <c r="K26" i="12"/>
  <c r="H26" i="12"/>
  <c r="E26" i="12"/>
  <c r="AC25" i="12"/>
  <c r="W25" i="12"/>
  <c r="T25" i="12"/>
  <c r="Q25" i="12"/>
  <c r="N25" i="12"/>
  <c r="K25" i="12"/>
  <c r="H25" i="12"/>
  <c r="E25" i="12"/>
  <c r="AC24" i="12"/>
  <c r="W24" i="12"/>
  <c r="T24" i="12"/>
  <c r="Q24" i="12"/>
  <c r="N24" i="12"/>
  <c r="K24" i="12"/>
  <c r="H24" i="12"/>
  <c r="E24" i="12"/>
  <c r="AC23" i="12"/>
  <c r="W23" i="12"/>
  <c r="T23" i="12"/>
  <c r="Q23" i="12"/>
  <c r="N23" i="12"/>
  <c r="K23" i="12"/>
  <c r="H23" i="12"/>
  <c r="E23" i="12"/>
  <c r="AC22" i="12"/>
  <c r="W22" i="12"/>
  <c r="T22" i="12"/>
  <c r="Q22" i="12"/>
  <c r="N22" i="12"/>
  <c r="K22" i="12"/>
  <c r="H22" i="12"/>
  <c r="E22" i="12"/>
  <c r="AC21" i="12"/>
  <c r="W21" i="12"/>
  <c r="T21" i="12"/>
  <c r="Q21" i="12"/>
  <c r="N21" i="12"/>
  <c r="K21" i="12"/>
  <c r="H21" i="12"/>
  <c r="E21" i="12"/>
  <c r="AC20" i="12"/>
  <c r="W20" i="12"/>
  <c r="T20" i="12"/>
  <c r="Q20" i="12"/>
  <c r="N20" i="12"/>
  <c r="K20" i="12"/>
  <c r="H20" i="12"/>
  <c r="E20" i="12"/>
  <c r="AC19" i="12"/>
  <c r="W19" i="12"/>
  <c r="T19" i="12"/>
  <c r="Q19" i="12"/>
  <c r="N19" i="12"/>
  <c r="K19" i="12"/>
  <c r="H19" i="12"/>
  <c r="E19" i="12"/>
  <c r="AC18" i="12"/>
  <c r="W18" i="12"/>
  <c r="T18" i="12"/>
  <c r="Q18" i="12"/>
  <c r="N18" i="12"/>
  <c r="K18" i="12"/>
  <c r="H18" i="12"/>
  <c r="E18" i="12"/>
  <c r="AC17" i="12"/>
  <c r="W17" i="12"/>
  <c r="T17" i="12"/>
  <c r="Q17" i="12"/>
  <c r="N17" i="12"/>
  <c r="K17" i="12"/>
  <c r="H17" i="12"/>
  <c r="E17" i="12"/>
  <c r="AC16" i="12"/>
  <c r="W16" i="12"/>
  <c r="T16" i="12"/>
  <c r="Q16" i="12"/>
  <c r="N16" i="12"/>
  <c r="K16" i="12"/>
  <c r="H16" i="12"/>
  <c r="E16" i="12"/>
  <c r="AC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W13" i="12"/>
  <c r="T13" i="12"/>
  <c r="Q13" i="12"/>
  <c r="N13" i="12"/>
  <c r="K13" i="12"/>
  <c r="H13" i="12"/>
  <c r="E13" i="12"/>
  <c r="AC12" i="12"/>
  <c r="W12" i="12"/>
  <c r="T12" i="12"/>
  <c r="Q12" i="12"/>
  <c r="N12" i="12"/>
  <c r="K12" i="12"/>
  <c r="H12" i="12"/>
  <c r="E12" i="12"/>
  <c r="AC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W13" i="11"/>
  <c r="T13" i="11"/>
  <c r="Q13" i="11"/>
  <c r="N13" i="11"/>
  <c r="K13" i="11"/>
  <c r="H13" i="11"/>
  <c r="E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R23" i="35" l="1"/>
  <c r="B22" i="35"/>
  <c r="AC16" i="1"/>
  <c r="Q16" i="1"/>
  <c r="N16" i="1"/>
  <c r="K16" i="1"/>
  <c r="H16" i="1"/>
  <c r="AG27" i="34" l="1"/>
  <c r="AJ22" i="35" s="1"/>
  <c r="AG27" i="6"/>
  <c r="AC22" i="35" s="1"/>
  <c r="U22" i="35"/>
  <c r="M22" i="35"/>
  <c r="AM23" i="35"/>
  <c r="AK24" i="35"/>
  <c r="AN23" i="35"/>
  <c r="AL23" i="35"/>
  <c r="AN24" i="35"/>
  <c r="AL24" i="35"/>
  <c r="AK25" i="35"/>
  <c r="AF22" i="35"/>
  <c r="AG27" i="15"/>
  <c r="X22" i="35" s="1"/>
  <c r="P22" i="35"/>
  <c r="H22" i="35"/>
  <c r="AG27" i="3"/>
  <c r="AG27" i="11"/>
  <c r="AB22" i="35" s="1"/>
  <c r="W22" i="35"/>
  <c r="AG27" i="20"/>
  <c r="T22" i="35" s="1"/>
  <c r="O22" i="35"/>
  <c r="L22" i="35"/>
  <c r="G22" i="35"/>
  <c r="AG27" i="16"/>
  <c r="AI22" i="35" s="1"/>
  <c r="AG27" i="18"/>
  <c r="V22" i="35" s="1"/>
  <c r="D22" i="35"/>
  <c r="AG27" i="12"/>
  <c r="AA22" i="35" s="1"/>
  <c r="S22" i="35"/>
  <c r="K22" i="35"/>
  <c r="AG27" i="27"/>
  <c r="AH22" i="35" s="1"/>
  <c r="AG27" i="13"/>
  <c r="Z22" i="35" s="1"/>
  <c r="R22" i="35"/>
  <c r="J22" i="35"/>
  <c r="AG27" i="2"/>
  <c r="AD22" i="35" s="1"/>
  <c r="F22" i="35"/>
  <c r="Q22" i="35"/>
  <c r="N22" i="35"/>
  <c r="AG27" i="5"/>
  <c r="AG22" i="35" s="1"/>
  <c r="AG27" i="14"/>
  <c r="Y22" i="35" s="1"/>
  <c r="I22" i="35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6" i="35"/>
  <c r="B7" i="35"/>
  <c r="B9" i="35"/>
  <c r="B10" i="35"/>
  <c r="B11" i="35"/>
  <c r="B12" i="35"/>
  <c r="B13" i="35"/>
  <c r="B14" i="35"/>
  <c r="B15" i="35"/>
  <c r="B8" i="35"/>
  <c r="B5" i="35"/>
  <c r="B17" i="35"/>
  <c r="B18" i="35"/>
  <c r="B19" i="35"/>
  <c r="B20" i="35"/>
  <c r="B21" i="35"/>
  <c r="B3" i="35"/>
  <c r="AG8" i="38" l="1"/>
  <c r="D3" i="35" s="1"/>
  <c r="AG10" i="38"/>
  <c r="AG11" i="38"/>
  <c r="AG12" i="38"/>
  <c r="AG13" i="38"/>
  <c r="AG15" i="38"/>
  <c r="AG16" i="38"/>
  <c r="AG17" i="38"/>
  <c r="AG18" i="38"/>
  <c r="AG19" i="38"/>
  <c r="D17" i="35"/>
  <c r="D18" i="35"/>
  <c r="D19" i="35"/>
  <c r="D20" i="35"/>
  <c r="D21" i="35"/>
  <c r="AG9" i="38"/>
  <c r="AG14" i="38"/>
  <c r="D28" i="35" l="1"/>
  <c r="F21" i="35"/>
  <c r="G19" i="35" l="1"/>
  <c r="AG14" i="33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R21" i="35"/>
  <c r="N21" i="35"/>
  <c r="L21" i="35"/>
  <c r="J21" i="35"/>
  <c r="AG26" i="5"/>
  <c r="AG21" i="35" s="1"/>
  <c r="AG26" i="6"/>
  <c r="AC21" i="35" s="1"/>
  <c r="AG26" i="14"/>
  <c r="Y21" i="35" s="1"/>
  <c r="U21" i="35"/>
  <c r="Q21" i="35"/>
  <c r="I21" i="35"/>
  <c r="AG26" i="3"/>
  <c r="W21" i="35"/>
  <c r="O21" i="35"/>
  <c r="G20" i="35"/>
  <c r="AF21" i="35"/>
  <c r="AG26" i="2"/>
  <c r="AD21" i="35" s="1"/>
  <c r="AG26" i="15"/>
  <c r="X21" i="35" s="1"/>
  <c r="P21" i="35"/>
  <c r="AG26" i="12"/>
  <c r="AA21" i="35" s="1"/>
  <c r="S21" i="35"/>
  <c r="M21" i="35"/>
  <c r="K21" i="35"/>
  <c r="AG12" i="14"/>
  <c r="AG23" i="14" l="1"/>
  <c r="Y18" i="35" s="1"/>
  <c r="AG17" i="15"/>
  <c r="AG17" i="22"/>
  <c r="AG9" i="26"/>
  <c r="AG16" i="34"/>
  <c r="AG10" i="34"/>
  <c r="AG16" i="6"/>
  <c r="AG15" i="13"/>
  <c r="AG15" i="15"/>
  <c r="W15" i="35"/>
  <c r="W7" i="35"/>
  <c r="AG17" i="18"/>
  <c r="V12" i="35" s="1"/>
  <c r="AG11" i="18"/>
  <c r="V6" i="35" s="1"/>
  <c r="AG20" i="14"/>
  <c r="AG14" i="28"/>
  <c r="AG19" i="28"/>
  <c r="AG11" i="28"/>
  <c r="M18" i="35"/>
  <c r="AG15" i="28"/>
  <c r="AG17" i="28"/>
  <c r="M17" i="35"/>
  <c r="AG22" i="34"/>
  <c r="AJ17" i="35" s="1"/>
  <c r="AG15" i="34"/>
  <c r="AG13" i="34"/>
  <c r="AG10" i="11"/>
  <c r="AG21" i="12"/>
  <c r="AG13" i="12"/>
  <c r="AG20" i="15"/>
  <c r="AG13" i="15"/>
  <c r="W13" i="35"/>
  <c r="AG23" i="18"/>
  <c r="V18" i="35" s="1"/>
  <c r="AG15" i="18"/>
  <c r="V10" i="35" s="1"/>
  <c r="AG13" i="20"/>
  <c r="AG18" i="21"/>
  <c r="R18" i="35"/>
  <c r="AG12" i="22"/>
  <c r="AG9" i="28"/>
  <c r="AG23" i="34"/>
  <c r="AJ18" i="35" s="1"/>
  <c r="AG21" i="34"/>
  <c r="AG14" i="34"/>
  <c r="AG9" i="34"/>
  <c r="AG17" i="14"/>
  <c r="AG19" i="15"/>
  <c r="AG12" i="15"/>
  <c r="W12" i="35"/>
  <c r="W6" i="35"/>
  <c r="AG22" i="18"/>
  <c r="V17" i="35" s="1"/>
  <c r="AG14" i="18"/>
  <c r="V9" i="35" s="1"/>
  <c r="AG12" i="20"/>
  <c r="AG17" i="21"/>
  <c r="AG11" i="21"/>
  <c r="AG15" i="22"/>
  <c r="AG20" i="34"/>
  <c r="AG12" i="34"/>
  <c r="AG16" i="13"/>
  <c r="AG13" i="13"/>
  <c r="AG11" i="13"/>
  <c r="AG11" i="14"/>
  <c r="AG22" i="15"/>
  <c r="X17" i="35" s="1"/>
  <c r="AG18" i="15"/>
  <c r="W11" i="35"/>
  <c r="W5" i="35"/>
  <c r="AG21" i="18"/>
  <c r="V16" i="35" s="1"/>
  <c r="AG13" i="18"/>
  <c r="V8" i="35" s="1"/>
  <c r="AG16" i="21"/>
  <c r="AG10" i="21"/>
  <c r="R17" i="35"/>
  <c r="AG19" i="34"/>
  <c r="AG10" i="13"/>
  <c r="AG22" i="14"/>
  <c r="Y17" i="35" s="1"/>
  <c r="AG10" i="14"/>
  <c r="W18" i="35"/>
  <c r="W10" i="35"/>
  <c r="AG20" i="18"/>
  <c r="V15" i="35" s="1"/>
  <c r="AG12" i="18"/>
  <c r="V7" i="35" s="1"/>
  <c r="S18" i="35"/>
  <c r="AG15" i="21"/>
  <c r="AG18" i="34"/>
  <c r="AG15" i="6"/>
  <c r="AG17" i="12"/>
  <c r="AG11" i="12"/>
  <c r="AG22" i="13"/>
  <c r="Z17" i="35" s="1"/>
  <c r="AG18" i="13"/>
  <c r="AG21" i="14"/>
  <c r="AG18" i="14"/>
  <c r="AG14" i="14"/>
  <c r="AG16" i="15"/>
  <c r="AG11" i="15"/>
  <c r="W17" i="35"/>
  <c r="W9" i="35"/>
  <c r="W4" i="35"/>
  <c r="AG19" i="18"/>
  <c r="V14" i="35" s="1"/>
  <c r="AG17" i="20"/>
  <c r="AG11" i="20"/>
  <c r="S17" i="35"/>
  <c r="AG14" i="21"/>
  <c r="AG9" i="21"/>
  <c r="R20" i="35"/>
  <c r="AG17" i="23"/>
  <c r="AG11" i="23"/>
  <c r="P19" i="35"/>
  <c r="P18" i="35"/>
  <c r="P17" i="35"/>
  <c r="AG20" i="24"/>
  <c r="AG19" i="24"/>
  <c r="AG18" i="24"/>
  <c r="AG17" i="24"/>
  <c r="AG16" i="24"/>
  <c r="AG15" i="24"/>
  <c r="AG14" i="24"/>
  <c r="AG13" i="24"/>
  <c r="AG12" i="24"/>
  <c r="AG11" i="24"/>
  <c r="AG10" i="24"/>
  <c r="AG9" i="24"/>
  <c r="AG17" i="34"/>
  <c r="AG16" i="12"/>
  <c r="AG10" i="12"/>
  <c r="AG21" i="13"/>
  <c r="AG13" i="14"/>
  <c r="AG9" i="14"/>
  <c r="AG23" i="15"/>
  <c r="X18" i="35" s="1"/>
  <c r="AG10" i="15"/>
  <c r="W16" i="35"/>
  <c r="W8" i="35"/>
  <c r="AG18" i="18"/>
  <c r="V13" i="35" s="1"/>
  <c r="AG16" i="20"/>
  <c r="AG10" i="20"/>
  <c r="AG13" i="21"/>
  <c r="AG18" i="22"/>
  <c r="AG16" i="23"/>
  <c r="AG10" i="23"/>
  <c r="AG11" i="34"/>
  <c r="AG22" i="16"/>
  <c r="AI17" i="35" s="1"/>
  <c r="AG20" i="13"/>
  <c r="AG15" i="20"/>
  <c r="AG20" i="21"/>
  <c r="AG12" i="21"/>
  <c r="AG15" i="23"/>
  <c r="AG11" i="11"/>
  <c r="AG22" i="12"/>
  <c r="AA17" i="35" s="1"/>
  <c r="AG14" i="12"/>
  <c r="AG9" i="12"/>
  <c r="AG19" i="13"/>
  <c r="AG12" i="13"/>
  <c r="AG15" i="14"/>
  <c r="AG9" i="15"/>
  <c r="W14" i="35"/>
  <c r="AG24" i="18"/>
  <c r="V19" i="35" s="1"/>
  <c r="AG16" i="18"/>
  <c r="V11" i="35" s="1"/>
  <c r="AG10" i="18"/>
  <c r="V5" i="35" s="1"/>
  <c r="AG14" i="20"/>
  <c r="AG9" i="20"/>
  <c r="AG19" i="21"/>
  <c r="AG20" i="22"/>
  <c r="AG14" i="22"/>
  <c r="AG14" i="23"/>
  <c r="AG9" i="23"/>
  <c r="AG12" i="29"/>
  <c r="AG10" i="29"/>
  <c r="AG20" i="29"/>
  <c r="AG9" i="29"/>
  <c r="AG14" i="29"/>
  <c r="AG19" i="29"/>
  <c r="AG16" i="29"/>
  <c r="L17" i="35"/>
  <c r="AG12" i="30"/>
  <c r="AG20" i="30"/>
  <c r="AG14" i="30"/>
  <c r="AG19" i="30"/>
  <c r="AG9" i="30"/>
  <c r="K18" i="35"/>
  <c r="AG11" i="30"/>
  <c r="AG16" i="30"/>
  <c r="AG10" i="30"/>
  <c r="AG18" i="30"/>
  <c r="AG13" i="30"/>
  <c r="AG15" i="30"/>
  <c r="AG17" i="30"/>
  <c r="K17" i="35"/>
  <c r="J20" i="35"/>
  <c r="AG10" i="31"/>
  <c r="AG14" i="31"/>
  <c r="AG9" i="31"/>
  <c r="J18" i="35"/>
  <c r="AG11" i="31"/>
  <c r="J19" i="35"/>
  <c r="AG20" i="31"/>
  <c r="AG19" i="31"/>
  <c r="AG16" i="31"/>
  <c r="AG15" i="31"/>
  <c r="AG12" i="31"/>
  <c r="AG17" i="31"/>
  <c r="AG13" i="31"/>
  <c r="AG18" i="31"/>
  <c r="J17" i="35"/>
  <c r="I20" i="35"/>
  <c r="I18" i="35"/>
  <c r="AG20" i="32"/>
  <c r="AG16" i="32"/>
  <c r="AG14" i="32"/>
  <c r="AG9" i="32"/>
  <c r="I19" i="35"/>
  <c r="AG10" i="32"/>
  <c r="AG19" i="32"/>
  <c r="I17" i="35"/>
  <c r="AG11" i="32"/>
  <c r="AG15" i="32"/>
  <c r="AG18" i="32"/>
  <c r="AG13" i="32"/>
  <c r="AG17" i="32"/>
  <c r="AG10" i="33"/>
  <c r="AG18" i="33"/>
  <c r="AG8" i="33"/>
  <c r="H3" i="35" s="1"/>
  <c r="AG19" i="33"/>
  <c r="H21" i="35"/>
  <c r="AG15" i="33"/>
  <c r="AG17" i="33"/>
  <c r="H18" i="35"/>
  <c r="AG12" i="33"/>
  <c r="H19" i="35"/>
  <c r="AG20" i="33"/>
  <c r="AG16" i="33"/>
  <c r="AG9" i="33"/>
  <c r="AG11" i="33"/>
  <c r="H20" i="35"/>
  <c r="AG13" i="33"/>
  <c r="AG20" i="8"/>
  <c r="AG10" i="8"/>
  <c r="AG13" i="8"/>
  <c r="AG15" i="8"/>
  <c r="G21" i="35"/>
  <c r="AG17" i="8"/>
  <c r="AG12" i="8"/>
  <c r="AG14" i="8"/>
  <c r="AG9" i="8"/>
  <c r="AG16" i="8"/>
  <c r="AG11" i="8"/>
  <c r="G18" i="35"/>
  <c r="G17" i="35"/>
  <c r="AG19" i="8"/>
  <c r="AG18" i="8"/>
  <c r="AG17" i="9"/>
  <c r="AG14" i="9"/>
  <c r="AG20" i="9"/>
  <c r="AG12" i="9"/>
  <c r="AG11" i="9"/>
  <c r="F17" i="35"/>
  <c r="F18" i="35"/>
  <c r="AG13" i="9"/>
  <c r="AG9" i="9"/>
  <c r="F19" i="35"/>
  <c r="AG18" i="9"/>
  <c r="F20" i="35"/>
  <c r="AG16" i="9"/>
  <c r="AG19" i="9"/>
  <c r="AG10" i="9"/>
  <c r="AG15" i="9"/>
  <c r="AG16" i="19"/>
  <c r="AG13" i="19"/>
  <c r="AG10" i="19"/>
  <c r="AG9" i="19"/>
  <c r="AG19" i="19"/>
  <c r="AG11" i="19"/>
  <c r="AG15" i="19"/>
  <c r="AG20" i="19"/>
  <c r="AG25" i="15"/>
  <c r="X20" i="35" s="1"/>
  <c r="S19" i="35"/>
  <c r="W19" i="35"/>
  <c r="K20" i="35"/>
  <c r="AG24" i="14"/>
  <c r="Y19" i="35" s="1"/>
  <c r="AG25" i="12"/>
  <c r="AA20" i="35" s="1"/>
  <c r="AG25" i="18"/>
  <c r="V20" i="35" s="1"/>
  <c r="AG24" i="34"/>
  <c r="AJ19" i="35" s="1"/>
  <c r="K19" i="35"/>
  <c r="AG25" i="34"/>
  <c r="AJ20" i="35" s="1"/>
  <c r="AG25" i="14"/>
  <c r="Y20" i="35" s="1"/>
  <c r="W20" i="35"/>
  <c r="S20" i="35"/>
  <c r="M20" i="35"/>
  <c r="L19" i="35"/>
  <c r="AG24" i="12"/>
  <c r="AA19" i="35" s="1"/>
  <c r="AG25" i="16"/>
  <c r="AI20" i="35" s="1"/>
  <c r="AG20" i="16"/>
  <c r="AG18" i="16"/>
  <c r="AG16" i="16"/>
  <c r="AG14" i="16"/>
  <c r="AG12" i="16"/>
  <c r="AG10" i="16"/>
  <c r="AG9" i="16"/>
  <c r="AG25" i="27"/>
  <c r="AH20" i="35" s="1"/>
  <c r="AG23" i="27"/>
  <c r="AH18" i="35" s="1"/>
  <c r="AG21" i="27"/>
  <c r="AG19" i="27"/>
  <c r="AG17" i="27"/>
  <c r="AG15" i="27"/>
  <c r="AG13" i="27"/>
  <c r="AG11" i="27"/>
  <c r="AG24" i="5"/>
  <c r="AG19" i="35" s="1"/>
  <c r="AG22" i="5"/>
  <c r="AG17" i="35" s="1"/>
  <c r="AG20" i="5"/>
  <c r="AG18" i="5"/>
  <c r="AG16" i="5"/>
  <c r="AG14" i="5"/>
  <c r="AG12" i="5"/>
  <c r="AG10" i="5"/>
  <c r="AG9" i="5"/>
  <c r="AF20" i="35"/>
  <c r="AF18" i="35"/>
  <c r="AG24" i="3"/>
  <c r="AG22" i="3"/>
  <c r="AE17" i="35" s="1"/>
  <c r="AG20" i="3"/>
  <c r="AG18" i="3"/>
  <c r="AG16" i="3"/>
  <c r="AG14" i="3"/>
  <c r="AG12" i="3"/>
  <c r="AG10" i="3"/>
  <c r="AG9" i="3"/>
  <c r="AG25" i="2"/>
  <c r="AD20" i="35" s="1"/>
  <c r="AG23" i="2"/>
  <c r="AD18" i="35" s="1"/>
  <c r="AG21" i="2"/>
  <c r="AG19" i="2"/>
  <c r="AG17" i="2"/>
  <c r="AG15" i="2"/>
  <c r="AG13" i="2"/>
  <c r="AG11" i="2"/>
  <c r="AG24" i="6"/>
  <c r="AC19" i="35" s="1"/>
  <c r="AG22" i="6"/>
  <c r="AC17" i="35" s="1"/>
  <c r="AG21" i="6"/>
  <c r="AG19" i="6"/>
  <c r="AG23" i="16"/>
  <c r="AI18" i="35" s="1"/>
  <c r="AG14" i="6"/>
  <c r="AG9" i="6"/>
  <c r="AG21" i="16"/>
  <c r="AG19" i="16"/>
  <c r="AG17" i="16"/>
  <c r="AG15" i="16"/>
  <c r="AG13" i="16"/>
  <c r="AG11" i="16"/>
  <c r="AG24" i="27"/>
  <c r="AH19" i="35" s="1"/>
  <c r="AG22" i="27"/>
  <c r="AH17" i="35" s="1"/>
  <c r="AG20" i="27"/>
  <c r="AG18" i="27"/>
  <c r="AG16" i="27"/>
  <c r="AG14" i="27"/>
  <c r="AG12" i="27"/>
  <c r="AG10" i="27"/>
  <c r="AG9" i="27"/>
  <c r="AG25" i="5"/>
  <c r="AG20" i="35" s="1"/>
  <c r="AG23" i="5"/>
  <c r="AG18" i="35" s="1"/>
  <c r="AG21" i="5"/>
  <c r="AG19" i="5"/>
  <c r="AG17" i="5"/>
  <c r="AG15" i="5"/>
  <c r="AG13" i="5"/>
  <c r="AG11" i="5"/>
  <c r="AF19" i="35"/>
  <c r="AF17" i="35"/>
  <c r="AG25" i="3"/>
  <c r="AG23" i="3"/>
  <c r="AE18" i="35" s="1"/>
  <c r="AG21" i="3"/>
  <c r="AG19" i="3"/>
  <c r="AG17" i="3"/>
  <c r="AG15" i="3"/>
  <c r="AG13" i="3"/>
  <c r="AG11" i="3"/>
  <c r="AG24" i="2"/>
  <c r="AD19" i="35" s="1"/>
  <c r="AG22" i="2"/>
  <c r="AD17" i="35" s="1"/>
  <c r="AG20" i="2"/>
  <c r="AG18" i="2"/>
  <c r="AG16" i="2"/>
  <c r="AG14" i="2"/>
  <c r="AG12" i="2"/>
  <c r="AG10" i="2"/>
  <c r="AG9" i="2"/>
  <c r="AG25" i="6"/>
  <c r="AC20" i="35" s="1"/>
  <c r="AG23" i="6"/>
  <c r="AC18" i="35" s="1"/>
  <c r="AG20" i="6"/>
  <c r="AG18" i="6"/>
  <c r="AG17" i="6"/>
  <c r="AG19" i="11"/>
  <c r="AG24" i="16"/>
  <c r="AI19" i="35" s="1"/>
  <c r="AG14" i="13"/>
  <c r="AG11" i="6"/>
  <c r="AG22" i="11"/>
  <c r="AB17" i="35" s="1"/>
  <c r="AG14" i="11"/>
  <c r="AG9" i="11"/>
  <c r="AG19" i="12"/>
  <c r="AG24" i="13"/>
  <c r="Z19" i="35" s="1"/>
  <c r="AG12" i="6"/>
  <c r="AG25" i="11"/>
  <c r="AB20" i="35" s="1"/>
  <c r="AG17" i="11"/>
  <c r="AG20" i="11"/>
  <c r="AG12" i="11"/>
  <c r="AG17" i="13"/>
  <c r="AG9" i="13"/>
  <c r="AG16" i="14"/>
  <c r="AG23" i="11"/>
  <c r="AB18" i="35" s="1"/>
  <c r="AG15" i="11"/>
  <c r="AG20" i="12"/>
  <c r="AG12" i="12"/>
  <c r="AG25" i="13"/>
  <c r="Z20" i="35" s="1"/>
  <c r="AG24" i="15"/>
  <c r="X19" i="35" s="1"/>
  <c r="AG13" i="6"/>
  <c r="AG18" i="11"/>
  <c r="AG23" i="12"/>
  <c r="AA18" i="35" s="1"/>
  <c r="AG15" i="12"/>
  <c r="AG21" i="15"/>
  <c r="AG10" i="6"/>
  <c r="AG21" i="11"/>
  <c r="AG13" i="11"/>
  <c r="AG18" i="12"/>
  <c r="AG23" i="13"/>
  <c r="Z18" i="35" s="1"/>
  <c r="AG19" i="14"/>
  <c r="AG24" i="11"/>
  <c r="AB19" i="35" s="1"/>
  <c r="AG16" i="11"/>
  <c r="AG14" i="15"/>
  <c r="U19" i="35"/>
  <c r="AG9" i="18"/>
  <c r="V4" i="35" s="1"/>
  <c r="AG19" i="10"/>
  <c r="U17" i="35"/>
  <c r="AG19" i="22"/>
  <c r="Q20" i="35"/>
  <c r="U20" i="35"/>
  <c r="AG17" i="10"/>
  <c r="AG15" i="10"/>
  <c r="AG13" i="10"/>
  <c r="AG11" i="10"/>
  <c r="AG24" i="20"/>
  <c r="T19" i="35" s="1"/>
  <c r="AG22" i="20"/>
  <c r="T17" i="35" s="1"/>
  <c r="AG20" i="20"/>
  <c r="AG18" i="20"/>
  <c r="AG20" i="10"/>
  <c r="R19" i="35"/>
  <c r="AG13" i="22"/>
  <c r="U18" i="35"/>
  <c r="AG18" i="10"/>
  <c r="AG17" i="26"/>
  <c r="AG16" i="10"/>
  <c r="AG14" i="10"/>
  <c r="AG12" i="10"/>
  <c r="AG10" i="10"/>
  <c r="AG9" i="10"/>
  <c r="AG25" i="20"/>
  <c r="T20" i="35" s="1"/>
  <c r="AG23" i="20"/>
  <c r="T18" i="35" s="1"/>
  <c r="AG21" i="20"/>
  <c r="AG19" i="20"/>
  <c r="AG16" i="22"/>
  <c r="AG20" i="23"/>
  <c r="AG12" i="23"/>
  <c r="P20" i="35"/>
  <c r="AG11" i="26"/>
  <c r="Q18" i="35"/>
  <c r="AG18" i="23"/>
  <c r="AG10" i="22"/>
  <c r="AG13" i="23"/>
  <c r="Q19" i="35"/>
  <c r="AG20" i="25"/>
  <c r="AG9" i="22"/>
  <c r="AG19" i="23"/>
  <c r="AG12" i="25"/>
  <c r="AG11" i="22"/>
  <c r="Q17" i="35"/>
  <c r="N20" i="35"/>
  <c r="O18" i="35"/>
  <c r="AG15" i="25"/>
  <c r="AG20" i="26"/>
  <c r="AG12" i="26"/>
  <c r="AG18" i="25"/>
  <c r="N18" i="35"/>
  <c r="AG15" i="26"/>
  <c r="AG20" i="28"/>
  <c r="AG12" i="28"/>
  <c r="L20" i="35"/>
  <c r="AG17" i="29"/>
  <c r="AG11" i="29"/>
  <c r="AG13" i="25"/>
  <c r="AG18" i="26"/>
  <c r="O19" i="35"/>
  <c r="AG16" i="25"/>
  <c r="AG10" i="25"/>
  <c r="AG13" i="26"/>
  <c r="AG18" i="28"/>
  <c r="L18" i="35"/>
  <c r="AG15" i="29"/>
  <c r="AG19" i="25"/>
  <c r="N19" i="35"/>
  <c r="AG16" i="26"/>
  <c r="AG10" i="26"/>
  <c r="AG13" i="28"/>
  <c r="AG18" i="29"/>
  <c r="O17" i="35"/>
  <c r="AG14" i="25"/>
  <c r="AG9" i="25"/>
  <c r="AG19" i="26"/>
  <c r="M19" i="35"/>
  <c r="AG16" i="28"/>
  <c r="AG10" i="28"/>
  <c r="AG13" i="29"/>
  <c r="O20" i="35"/>
  <c r="AG17" i="25"/>
  <c r="AG11" i="25"/>
  <c r="N17" i="35"/>
  <c r="AG14" i="26"/>
  <c r="AG8" i="31"/>
  <c r="J3" i="35" s="1"/>
  <c r="AG12" i="32"/>
  <c r="AG8" i="32"/>
  <c r="I3" i="35" s="1"/>
  <c r="H17" i="35"/>
  <c r="AG8" i="8"/>
  <c r="G3" i="35" s="1"/>
  <c r="AG8" i="9"/>
  <c r="F3" i="35" s="1"/>
  <c r="E17" i="35"/>
  <c r="AG18" i="19"/>
  <c r="AG17" i="19"/>
  <c r="AG12" i="19"/>
  <c r="AG14" i="19"/>
  <c r="E18" i="35"/>
  <c r="AO16" i="35" l="1"/>
  <c r="AK16" i="35"/>
  <c r="AN16" i="35"/>
  <c r="AM16" i="35"/>
  <c r="AL16" i="35"/>
  <c r="E20" i="35"/>
  <c r="E21" i="35"/>
  <c r="E19" i="35"/>
  <c r="E22" i="35"/>
  <c r="AE20" i="35"/>
  <c r="AE19" i="35"/>
  <c r="AE22" i="35"/>
  <c r="AE21" i="35"/>
  <c r="AD28" i="35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Q16" i="35" l="1"/>
  <c r="AP16" i="35"/>
  <c r="AE28" i="35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AJ27" i="1"/>
  <c r="C21" i="35"/>
  <c r="AJ18" i="1"/>
  <c r="AJ12" i="1"/>
  <c r="AJ24" i="1"/>
  <c r="C18" i="35"/>
  <c r="AJ10" i="1"/>
  <c r="AJ19" i="1"/>
  <c r="AH19" i="38" s="1"/>
  <c r="AJ19" i="38" s="1"/>
  <c r="AJ17" i="1"/>
  <c r="AJ15" i="1"/>
  <c r="AJ26" i="1"/>
  <c r="C20" i="35"/>
  <c r="AJ14" i="1"/>
  <c r="AJ22" i="1"/>
  <c r="AJ23" i="1"/>
  <c r="C17" i="35"/>
  <c r="AJ11" i="1"/>
  <c r="AJ13" i="1"/>
  <c r="AJ25" i="1"/>
  <c r="C19" i="35"/>
  <c r="AJ21" i="1"/>
  <c r="AQ22" i="35" l="1"/>
  <c r="AP22" i="35"/>
  <c r="AH13" i="19"/>
  <c r="AH12" i="38"/>
  <c r="AJ12" i="38" s="1"/>
  <c r="AH18" i="38"/>
  <c r="AJ18" i="38" s="1"/>
  <c r="AH10" i="38"/>
  <c r="AJ10" i="38" s="1"/>
  <c r="AH13" i="38"/>
  <c r="AJ13" i="38" s="1"/>
  <c r="AO8" i="35"/>
  <c r="AN8" i="35"/>
  <c r="AM8" i="35"/>
  <c r="AL8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11" i="19"/>
  <c r="AH20" i="19"/>
  <c r="AQ21" i="35"/>
  <c r="AQ20" i="35"/>
  <c r="AK18" i="35"/>
  <c r="AK10" i="35"/>
  <c r="AK21" i="35"/>
  <c r="AK17" i="35"/>
  <c r="AK19" i="35"/>
  <c r="AK20" i="35"/>
  <c r="AK6" i="35"/>
  <c r="AK9" i="35"/>
  <c r="AK5" i="35"/>
  <c r="AM17" i="35" l="1"/>
  <c r="AL6" i="35"/>
  <c r="AO17" i="35"/>
  <c r="AN17" i="35"/>
  <c r="AL18" i="35"/>
  <c r="AK8" i="35" l="1"/>
  <c r="AL19" i="35" l="1"/>
  <c r="AO15" i="35"/>
  <c r="AO5" i="35"/>
  <c r="AN15" i="35"/>
  <c r="AM15" i="35"/>
  <c r="AL15" i="35"/>
  <c r="AO10" i="35"/>
  <c r="AN18" i="35"/>
  <c r="AM18" i="35"/>
  <c r="AN10" i="35"/>
  <c r="AM10" i="35"/>
  <c r="AL17" i="35"/>
  <c r="AO19" i="35"/>
  <c r="AN5" i="35"/>
  <c r="AM5" i="35"/>
  <c r="AM9" i="35"/>
  <c r="AL10" i="35"/>
  <c r="AN6" i="35"/>
  <c r="AN19" i="35"/>
  <c r="AM19" i="35"/>
  <c r="AL5" i="35"/>
  <c r="AO6" i="35"/>
  <c r="AN9" i="35"/>
  <c r="AL9" i="35"/>
  <c r="AO9" i="35"/>
  <c r="AM6" i="35"/>
  <c r="AO18" i="35"/>
  <c r="AP17" i="35" l="1"/>
  <c r="AQ17" i="35"/>
  <c r="AQ5" i="35"/>
  <c r="AQ8" i="35"/>
  <c r="AQ7" i="35"/>
  <c r="AQ14" i="35"/>
  <c r="AQ13" i="35" l="1"/>
  <c r="AQ15" i="35"/>
  <c r="AQ18" i="35"/>
  <c r="AQ19" i="35"/>
  <c r="AK15" i="35" l="1"/>
  <c r="AP20" i="35" l="1"/>
  <c r="AP9" i="35"/>
  <c r="AP15" i="35"/>
  <c r="AP8" i="35"/>
  <c r="AP21" i="35"/>
  <c r="AP18" i="35"/>
  <c r="AP10" i="35"/>
  <c r="AP19" i="35"/>
  <c r="AP5" i="35"/>
  <c r="AP6" i="35"/>
  <c r="AG9" i="1" l="1"/>
  <c r="AG8" i="1"/>
  <c r="C3" i="35" s="1"/>
  <c r="AM13" i="35" l="1"/>
  <c r="AL7" i="35"/>
  <c r="AJ9" i="1"/>
  <c r="AH9" i="38" s="1"/>
  <c r="AJ9" i="38" s="1"/>
  <c r="AH9" i="19" s="1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W3" i="35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AL3" i="35" s="1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20" i="1"/>
  <c r="AK16" i="1"/>
  <c r="A16" i="1" s="1"/>
  <c r="AK23" i="1"/>
  <c r="AK22" i="1"/>
  <c r="AK14" i="1"/>
  <c r="AK26" i="1"/>
  <c r="AK27" i="1"/>
  <c r="AK15" i="1"/>
  <c r="AI14" i="38" s="1"/>
  <c r="AK17" i="1"/>
  <c r="AK10" i="1"/>
  <c r="AI16" i="38" s="1"/>
  <c r="AK19" i="1"/>
  <c r="AI19" i="38" s="1"/>
  <c r="AK13" i="1"/>
  <c r="AK24" i="1"/>
  <c r="AK21" i="1"/>
  <c r="AK18" i="1"/>
  <c r="AK12" i="1"/>
  <c r="AI12" i="38" s="1"/>
  <c r="AK25" i="1"/>
  <c r="AK11" i="1"/>
  <c r="AK8" i="1"/>
  <c r="AH17" i="38"/>
  <c r="AJ17" i="38" s="1"/>
  <c r="AH14" i="38"/>
  <c r="AJ14" i="38" s="1"/>
  <c r="AK9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J14" i="19"/>
  <c r="AJ28" i="35" l="1"/>
  <c r="AM3" i="35"/>
  <c r="AK3" i="35"/>
  <c r="AN3" i="35"/>
  <c r="AO3" i="35"/>
  <c r="E28" i="35"/>
  <c r="AM12" i="35"/>
  <c r="AM28" i="35" s="1"/>
  <c r="AO12" i="35"/>
  <c r="AL12" i="35"/>
  <c r="AL28" i="35" s="1"/>
  <c r="AK12" i="35"/>
  <c r="AN12" i="35"/>
  <c r="AI18" i="38"/>
  <c r="AI17" i="38"/>
  <c r="AI9" i="38"/>
  <c r="AI10" i="38"/>
  <c r="AI15" i="38"/>
  <c r="AI13" i="38"/>
  <c r="AP7" i="35"/>
  <c r="AQ6" i="35"/>
  <c r="AI11" i="38"/>
  <c r="AN4" i="35"/>
  <c r="AO4" i="35"/>
  <c r="AM4" i="35"/>
  <c r="AK4" i="35"/>
  <c r="AL4" i="35"/>
  <c r="AQ11" i="35"/>
  <c r="AP13" i="35"/>
  <c r="AH17" i="19"/>
  <c r="AJ17" i="19" s="1"/>
  <c r="AK15" i="38"/>
  <c r="A15" i="38" s="1"/>
  <c r="AH12" i="19"/>
  <c r="AJ12" i="19" s="1"/>
  <c r="AH12" i="9" s="1"/>
  <c r="AK11" i="38"/>
  <c r="A11" i="38" s="1"/>
  <c r="A26" i="38"/>
  <c r="A20" i="38"/>
  <c r="A22" i="38"/>
  <c r="A25" i="38"/>
  <c r="AK8" i="38"/>
  <c r="A8" i="38" s="1"/>
  <c r="AK9" i="38"/>
  <c r="AI9" i="19" s="1"/>
  <c r="AK18" i="38"/>
  <c r="A18" i="38" s="1"/>
  <c r="AK13" i="38"/>
  <c r="A13" i="38" s="1"/>
  <c r="AK12" i="38"/>
  <c r="A12" i="38" s="1"/>
  <c r="AK19" i="38"/>
  <c r="A19" i="38" s="1"/>
  <c r="AK10" i="38"/>
  <c r="AI11" i="19" s="1"/>
  <c r="A23" i="38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4" i="35"/>
  <c r="AQ9" i="35"/>
  <c r="AP11" i="35"/>
  <c r="AI8" i="38"/>
  <c r="AH18" i="19"/>
  <c r="AJ18" i="19" s="1"/>
  <c r="A13" i="1"/>
  <c r="AJ10" i="19"/>
  <c r="AJ9" i="19"/>
  <c r="A17" i="1"/>
  <c r="AJ11" i="19"/>
  <c r="AJ20" i="19"/>
  <c r="AH27" i="25" s="1"/>
  <c r="AJ27" i="25" s="1"/>
  <c r="AH27" i="20" s="1"/>
  <c r="AJ27" i="20" s="1"/>
  <c r="AH27" i="18" s="1"/>
  <c r="AJ27" i="18" s="1"/>
  <c r="AH27" i="15" s="1"/>
  <c r="AJ27" i="15" s="1"/>
  <c r="AH27" i="14" s="1"/>
  <c r="AJ27" i="14" s="1"/>
  <c r="AH27" i="13" s="1"/>
  <c r="AJ27" i="13" s="1"/>
  <c r="AH27" i="12" s="1"/>
  <c r="AJ27" i="12" s="1"/>
  <c r="AJ13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N28" i="35" l="1"/>
  <c r="AP3" i="35"/>
  <c r="AQ3" i="35"/>
  <c r="AP12" i="35"/>
  <c r="AP28" i="35" s="1"/>
  <c r="AQ10" i="35"/>
  <c r="AQ28" i="35" s="1"/>
  <c r="AK28" i="35"/>
  <c r="AQ4" i="35"/>
  <c r="AP4" i="35"/>
  <c r="A16" i="38"/>
  <c r="AH14" i="9"/>
  <c r="AJ14" i="9" s="1"/>
  <c r="A27" i="38"/>
  <c r="AH17" i="9"/>
  <c r="AJ17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10" i="9"/>
  <c r="AJ10" i="9" s="1"/>
  <c r="AH20" i="9"/>
  <c r="AJ20" i="9" s="1"/>
  <c r="AH18" i="9"/>
  <c r="AJ18" i="9" s="1"/>
  <c r="AI8" i="19"/>
  <c r="A24" i="38"/>
  <c r="AI17" i="19"/>
  <c r="AI16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O28" i="35" l="1"/>
  <c r="AH10" i="8"/>
  <c r="AJ10" i="8" s="1"/>
  <c r="AH9" i="8"/>
  <c r="AJ9" i="8" s="1"/>
  <c r="AH16" i="8"/>
  <c r="AJ16" i="8" s="1"/>
  <c r="AH12" i="8"/>
  <c r="AJ12" i="8" s="1"/>
  <c r="AH20" i="8"/>
  <c r="AJ20" i="8" s="1"/>
  <c r="AH27" i="6"/>
  <c r="AJ27" i="6" s="1"/>
  <c r="AH27" i="2" s="1"/>
  <c r="AH11" i="8"/>
  <c r="AJ11" i="8" s="1"/>
  <c r="AH18" i="8"/>
  <c r="AJ18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9" i="33"/>
  <c r="AJ9" i="33" s="1"/>
  <c r="AH15" i="33"/>
  <c r="AJ15" i="33" s="1"/>
  <c r="AH19" i="33"/>
  <c r="AJ19" i="33" s="1"/>
  <c r="AH8" i="33"/>
  <c r="AJ8" i="33" s="1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8" i="32"/>
  <c r="AJ8" i="32" s="1"/>
  <c r="AJ27" i="3" l="1"/>
  <c r="AH27" i="4"/>
  <c r="AJ27" i="4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27" i="16"/>
  <c r="AJ27" i="16" s="1"/>
  <c r="AH13" i="9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K11" i="19"/>
  <c r="AK16" i="19"/>
  <c r="AK18" i="19"/>
  <c r="AK10" i="19"/>
  <c r="AK12" i="19"/>
  <c r="AK14" i="19"/>
  <c r="AK9" i="19"/>
  <c r="AK15" i="19"/>
  <c r="AK13" i="19"/>
  <c r="AK20" i="19"/>
  <c r="AK17" i="19"/>
  <c r="AK8" i="19"/>
  <c r="AK19" i="19"/>
  <c r="AH19" i="25"/>
  <c r="AJ19" i="25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15" i="9"/>
  <c r="AI18" i="9"/>
  <c r="AI19" i="9"/>
  <c r="AI16" i="9"/>
  <c r="AI17" i="9"/>
  <c r="AI9" i="9"/>
  <c r="AH13" i="25"/>
  <c r="AJ13" i="25" s="1"/>
  <c r="AH11" i="25"/>
  <c r="AJ11" i="25" s="1"/>
  <c r="AH16" i="23"/>
  <c r="AJ16" i="23" s="1"/>
  <c r="AH12" i="24"/>
  <c r="AJ12" i="24" s="1"/>
  <c r="AH10" i="25"/>
  <c r="AJ10" i="25" s="1"/>
  <c r="AK12" i="9"/>
  <c r="AI12" i="8" s="1"/>
  <c r="AK20" i="9"/>
  <c r="AK16" i="9"/>
  <c r="AI16" i="8" s="1"/>
  <c r="AK18" i="9"/>
  <c r="AK15" i="9"/>
  <c r="AK19" i="9"/>
  <c r="AI19" i="8" s="1"/>
  <c r="AK8" i="9"/>
  <c r="A8" i="9" s="1"/>
  <c r="AK17" i="9"/>
  <c r="AK9" i="9"/>
  <c r="AK10" i="9"/>
  <c r="AI10" i="8" s="1"/>
  <c r="AK11" i="9"/>
  <c r="AI11" i="8" s="1"/>
  <c r="AK13" i="9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14" i="33"/>
  <c r="AI8" i="9"/>
  <c r="A8" i="19"/>
  <c r="A20" i="19"/>
  <c r="A10" i="19"/>
  <c r="A17" i="19"/>
  <c r="A9" i="19"/>
  <c r="A18" i="19"/>
  <c r="A11" i="19"/>
  <c r="A13" i="19"/>
  <c r="A14" i="19"/>
  <c r="A19" i="19"/>
  <c r="AH19" i="23" l="1"/>
  <c r="AJ19" i="23" s="1"/>
  <c r="AH15" i="24"/>
  <c r="AJ15" i="24" s="1"/>
  <c r="AH11" i="24"/>
  <c r="AJ11" i="24" s="1"/>
  <c r="A27" i="9"/>
  <c r="AH16" i="22"/>
  <c r="AJ16" i="22" s="1"/>
  <c r="AH13" i="24"/>
  <c r="AJ13" i="24" s="1"/>
  <c r="AH14" i="32"/>
  <c r="AJ14" i="32" s="1"/>
  <c r="AK13" i="8"/>
  <c r="AK12" i="8"/>
  <c r="AI12" i="33" s="1"/>
  <c r="AK18" i="8"/>
  <c r="AK8" i="8"/>
  <c r="AK20" i="8"/>
  <c r="AK16" i="8"/>
  <c r="AI16" i="33" s="1"/>
  <c r="AK9" i="8"/>
  <c r="AI9" i="33" s="1"/>
  <c r="AK19" i="8"/>
  <c r="AI19" i="33" s="1"/>
  <c r="AK17" i="8"/>
  <c r="AK10" i="8"/>
  <c r="AK15" i="8"/>
  <c r="AK14" i="8"/>
  <c r="AI14" i="33" s="1"/>
  <c r="AK11" i="8"/>
  <c r="AH9" i="23"/>
  <c r="AJ9" i="23" s="1"/>
  <c r="AH17" i="24"/>
  <c r="AJ17" i="24" s="1"/>
  <c r="AH10" i="24"/>
  <c r="AJ10" i="24" s="1"/>
  <c r="AH12" i="23"/>
  <c r="AJ12" i="23" s="1"/>
  <c r="A18" i="9"/>
  <c r="AI18" i="8"/>
  <c r="A24" i="9"/>
  <c r="A17" i="9"/>
  <c r="AI17" i="8"/>
  <c r="A14" i="9"/>
  <c r="AI14" i="8"/>
  <c r="A26" i="9"/>
  <c r="A9" i="9"/>
  <c r="AI9" i="8"/>
  <c r="A20" i="9"/>
  <c r="AI20" i="8"/>
  <c r="A15" i="9"/>
  <c r="AI15" i="8"/>
  <c r="A13" i="9"/>
  <c r="AI13" i="8"/>
  <c r="A22" i="9"/>
  <c r="AJ18" i="33"/>
  <c r="A11" i="9"/>
  <c r="A25" i="9"/>
  <c r="A21" i="9"/>
  <c r="AI8" i="8"/>
  <c r="A23" i="9"/>
  <c r="A19" i="9"/>
  <c r="A12" i="9"/>
  <c r="A10" i="9"/>
  <c r="A16" i="9"/>
  <c r="A25" i="33" l="1"/>
  <c r="AK14" i="33"/>
  <c r="AI14" i="32" s="1"/>
  <c r="AH12" i="22"/>
  <c r="AJ12" i="22" s="1"/>
  <c r="A27" i="8"/>
  <c r="AH16" i="21"/>
  <c r="AJ16" i="21" s="1"/>
  <c r="AH10" i="23"/>
  <c r="AJ10" i="23" s="1"/>
  <c r="AH15" i="23"/>
  <c r="AJ15" i="23" s="1"/>
  <c r="AK13" i="33"/>
  <c r="A13" i="33" s="1"/>
  <c r="AK8" i="33"/>
  <c r="A8" i="33" s="1"/>
  <c r="AK17" i="33"/>
  <c r="AI17" i="32" s="1"/>
  <c r="AK19" i="33"/>
  <c r="AI19" i="32" s="1"/>
  <c r="AK11" i="33"/>
  <c r="A11" i="33" s="1"/>
  <c r="AK12" i="33"/>
  <c r="A12" i="33" s="1"/>
  <c r="AK10" i="33"/>
  <c r="A10" i="33" s="1"/>
  <c r="AK15" i="33"/>
  <c r="A15" i="33" s="1"/>
  <c r="AK16" i="33"/>
  <c r="AI16" i="32" s="1"/>
  <c r="AK9" i="33"/>
  <c r="AI9" i="32" s="1"/>
  <c r="AK20" i="33"/>
  <c r="AI20" i="32" s="1"/>
  <c r="AH17" i="23"/>
  <c r="AJ17" i="23" s="1"/>
  <c r="AH9" i="22"/>
  <c r="AJ9" i="22" s="1"/>
  <c r="AH14" i="31"/>
  <c r="AJ14" i="31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18" i="8"/>
  <c r="AI18" i="33"/>
  <c r="A15" i="8"/>
  <c r="AI15" i="33"/>
  <c r="A11" i="8"/>
  <c r="AI11" i="33"/>
  <c r="A10" i="8"/>
  <c r="AI10" i="33"/>
  <c r="A24" i="8"/>
  <c r="A20" i="8"/>
  <c r="AI20" i="33"/>
  <c r="A22" i="8"/>
  <c r="A21" i="8"/>
  <c r="A13" i="8"/>
  <c r="AI13" i="33"/>
  <c r="A8" i="8"/>
  <c r="AI8" i="33"/>
  <c r="A25" i="8"/>
  <c r="A17" i="8"/>
  <c r="AI17" i="33"/>
  <c r="A14" i="8"/>
  <c r="A19" i="8"/>
  <c r="A26" i="8"/>
  <c r="A16" i="8"/>
  <c r="A23" i="8"/>
  <c r="A12" i="8"/>
  <c r="AK14" i="32" l="1"/>
  <c r="AI14" i="31" s="1"/>
  <c r="AH16" i="20"/>
  <c r="AJ16" i="20" s="1"/>
  <c r="AK16" i="32"/>
  <c r="AI16" i="31" s="1"/>
  <c r="AK10" i="32"/>
  <c r="AI10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H15" i="22"/>
  <c r="AJ15" i="22" s="1"/>
  <c r="AH11" i="22"/>
  <c r="AJ11" i="22" s="1"/>
  <c r="AH9" i="21"/>
  <c r="AJ9" i="21" s="1"/>
  <c r="AH10" i="22"/>
  <c r="AJ10" i="22" s="1"/>
  <c r="A24" i="32"/>
  <c r="AH13" i="22"/>
  <c r="AJ13" i="22" s="1"/>
  <c r="AH17" i="22"/>
  <c r="AJ17" i="22" s="1"/>
  <c r="A26" i="32"/>
  <c r="AH20" i="31"/>
  <c r="AJ20" i="31" s="1"/>
  <c r="AK20" i="32"/>
  <c r="AI20" i="31" s="1"/>
  <c r="AH12" i="21"/>
  <c r="AJ12" i="21" s="1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26" i="31"/>
  <c r="AH13" i="21"/>
  <c r="AJ13" i="21" s="1"/>
  <c r="A25" i="31"/>
  <c r="AH15" i="21"/>
  <c r="AJ15" i="2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22" i="31"/>
  <c r="AK8" i="31"/>
  <c r="AI8" i="30" s="1"/>
  <c r="AK13" i="31"/>
  <c r="A13" i="31" s="1"/>
  <c r="AK10" i="31"/>
  <c r="A23" i="31"/>
  <c r="AK15" i="31"/>
  <c r="A15" i="31" s="1"/>
  <c r="AH14" i="29"/>
  <c r="AJ14" i="29" s="1"/>
  <c r="AH12" i="20"/>
  <c r="AJ12" i="20" s="1"/>
  <c r="AH17" i="21"/>
  <c r="AJ17" i="21" s="1"/>
  <c r="AH22" i="20"/>
  <c r="AJ22" i="20" s="1"/>
  <c r="AH9" i="20"/>
  <c r="AJ9" i="20" s="1"/>
  <c r="A21" i="31"/>
  <c r="A24" i="3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H16" i="10"/>
  <c r="AJ16" i="10" s="1"/>
  <c r="A8" i="32"/>
  <c r="A25" i="32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8" i="31"/>
  <c r="AI17" i="30"/>
  <c r="A20" i="31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18" i="31"/>
  <c r="AH16" i="18"/>
  <c r="AJ16" i="18" s="1"/>
  <c r="AH10" i="20"/>
  <c r="AJ10" i="20" s="1"/>
  <c r="A23" i="30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24" i="30"/>
  <c r="A26" i="30"/>
  <c r="AK8" i="30"/>
  <c r="AI8" i="29" s="1"/>
  <c r="A25" i="30"/>
  <c r="AH23" i="20"/>
  <c r="AJ23" i="20" s="1"/>
  <c r="A21" i="30"/>
  <c r="AH11" i="20"/>
  <c r="AJ11" i="20" s="1"/>
  <c r="A27" i="31"/>
  <c r="AH8" i="24"/>
  <c r="AJ8" i="24" s="1"/>
  <c r="A19" i="30" l="1"/>
  <c r="A10" i="30"/>
  <c r="AI14" i="29"/>
  <c r="A17" i="30"/>
  <c r="A9" i="30"/>
  <c r="A20" i="30"/>
  <c r="A22" i="30"/>
  <c r="A15" i="30"/>
  <c r="A12" i="30"/>
  <c r="A13" i="30"/>
  <c r="AI16" i="29"/>
  <c r="AI18" i="29"/>
  <c r="A22" i="29"/>
  <c r="A8" i="30"/>
  <c r="AK19" i="29"/>
  <c r="A19" i="29" s="1"/>
  <c r="AK10" i="29"/>
  <c r="A10" i="29" s="1"/>
  <c r="AI11" i="29"/>
  <c r="AH13" i="10"/>
  <c r="AJ13" i="10" s="1"/>
  <c r="AH11" i="10"/>
  <c r="AJ11" i="10" s="1"/>
  <c r="AH12" i="18"/>
  <c r="AJ12" i="18" s="1"/>
  <c r="AH18" i="28"/>
  <c r="AJ18" i="28" s="1"/>
  <c r="AK18" i="29"/>
  <c r="AK13" i="29"/>
  <c r="AH19" i="18"/>
  <c r="AJ19" i="18" s="1"/>
  <c r="AK14" i="29"/>
  <c r="AH10" i="10"/>
  <c r="AJ10" i="10" s="1"/>
  <c r="AH20" i="28"/>
  <c r="AJ20" i="28" s="1"/>
  <c r="AK20" i="29"/>
  <c r="AH9" i="18"/>
  <c r="AJ9" i="18" s="1"/>
  <c r="AH15" i="10"/>
  <c r="AJ15" i="10" s="1"/>
  <c r="AK12" i="29"/>
  <c r="AH14" i="26"/>
  <c r="AJ14" i="26" s="1"/>
  <c r="AK9" i="29"/>
  <c r="AK8" i="29"/>
  <c r="AH22" i="18"/>
  <c r="AJ22" i="18" s="1"/>
  <c r="AK11" i="29"/>
  <c r="AK17" i="29"/>
  <c r="AH17" i="10"/>
  <c r="AJ17" i="10" s="1"/>
  <c r="A27" i="30"/>
  <c r="AK16" i="29"/>
  <c r="AK15" i="29"/>
  <c r="AH8" i="23"/>
  <c r="AJ8" i="23" s="1"/>
  <c r="AK19" i="28" l="1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23" i="28"/>
  <c r="A22" i="28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H18" i="26"/>
  <c r="AJ18" i="26" s="1"/>
  <c r="AK18" i="28"/>
  <c r="A27" i="29"/>
  <c r="AI15" i="28"/>
  <c r="A15" i="29"/>
  <c r="A20" i="29"/>
  <c r="AI20" i="28"/>
  <c r="A17" i="29"/>
  <c r="AI17" i="28"/>
  <c r="AH20" i="26"/>
  <c r="AJ20" i="26" s="1"/>
  <c r="AK20" i="28"/>
  <c r="AH13" i="18"/>
  <c r="AJ13" i="18" s="1"/>
  <c r="A11" i="29"/>
  <c r="AI11" i="28"/>
  <c r="AH16" i="15"/>
  <c r="AJ16" i="15" s="1"/>
  <c r="AI13" i="28"/>
  <c r="A13" i="29"/>
  <c r="A26" i="29"/>
  <c r="AH17" i="18"/>
  <c r="AJ17" i="18" s="1"/>
  <c r="A16" i="29"/>
  <c r="AI16" i="28"/>
  <c r="AH14" i="25"/>
  <c r="AJ14" i="25" s="1"/>
  <c r="AH21" i="25"/>
  <c r="AJ21" i="25" s="1"/>
  <c r="A23" i="29"/>
  <c r="AI14" i="28"/>
  <c r="A14" i="29"/>
  <c r="A21" i="29"/>
  <c r="A24" i="29"/>
  <c r="A8" i="29"/>
  <c r="AI8" i="28"/>
  <c r="A12" i="29"/>
  <c r="AI12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11" i="28"/>
  <c r="AI15" i="26"/>
  <c r="A27" i="28"/>
  <c r="AI17" i="26"/>
  <c r="AI13" i="26"/>
  <c r="A9" i="28"/>
  <c r="AI16" i="26"/>
  <c r="AK14" i="26"/>
  <c r="A14" i="26" s="1"/>
  <c r="A25" i="26"/>
  <c r="A8" i="28"/>
  <c r="AK17" i="26"/>
  <c r="A17" i="26" s="1"/>
  <c r="AK8" i="26"/>
  <c r="A8" i="26" s="1"/>
  <c r="A22" i="26"/>
  <c r="A12" i="28"/>
  <c r="AI12" i="26"/>
  <c r="A26" i="28"/>
  <c r="AH9" i="15"/>
  <c r="AJ9" i="15" s="1"/>
  <c r="AK13" i="26"/>
  <c r="AK10" i="26"/>
  <c r="AH26" i="25"/>
  <c r="AJ26" i="25" s="1"/>
  <c r="AH14" i="24"/>
  <c r="AJ14" i="24" s="1"/>
  <c r="AK9" i="26"/>
  <c r="AK12" i="26"/>
  <c r="A21" i="28"/>
  <c r="AH12" i="15"/>
  <c r="AJ12" i="15" s="1"/>
  <c r="AK19" i="26"/>
  <c r="AK15" i="26"/>
  <c r="A24" i="28"/>
  <c r="AH19" i="15"/>
  <c r="AJ19" i="15" s="1"/>
  <c r="AK16" i="26"/>
  <c r="AH8" i="21"/>
  <c r="AJ8" i="21" s="1"/>
  <c r="AH24" i="25"/>
  <c r="AJ24" i="25" s="1"/>
  <c r="A20" i="28"/>
  <c r="AI20" i="26"/>
  <c r="AK11" i="26"/>
  <c r="A18" i="28"/>
  <c r="AI18" i="26"/>
  <c r="A25" i="28"/>
  <c r="AH16" i="14"/>
  <c r="AJ16" i="14" s="1"/>
  <c r="AH22" i="15"/>
  <c r="AJ22" i="15" s="1"/>
  <c r="AH20" i="25"/>
  <c r="AJ20" i="25" s="1"/>
  <c r="AK20" i="26"/>
  <c r="AH18" i="25"/>
  <c r="AJ18" i="25" s="1"/>
  <c r="AK18" i="26"/>
  <c r="AI14" i="25" l="1"/>
  <c r="AK14" i="25"/>
  <c r="AI14" i="24" s="1"/>
  <c r="AI8" i="25"/>
  <c r="AI17" i="25"/>
  <c r="AI22" i="25"/>
  <c r="AI25" i="25"/>
  <c r="AK25" i="25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10" i="24"/>
  <c r="AK14" i="24"/>
  <c r="AI14" i="23" s="1"/>
  <c r="A25" i="25"/>
  <c r="AK11" i="24"/>
  <c r="AI11" i="23" s="1"/>
  <c r="AK10" i="24"/>
  <c r="A10" i="24" s="1"/>
  <c r="A25" i="24"/>
  <c r="AK15" i="24"/>
  <c r="AI15" i="23" s="1"/>
  <c r="A9" i="25"/>
  <c r="AI9" i="24"/>
  <c r="A26" i="25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24" i="25"/>
  <c r="AK13" i="24"/>
  <c r="AK17" i="24"/>
  <c r="A19" i="25"/>
  <c r="AI19" i="24"/>
  <c r="AH15" i="14"/>
  <c r="AJ15" i="14" s="1"/>
  <c r="A8" i="25"/>
  <c r="AI8" i="24"/>
  <c r="AK9" i="24"/>
  <c r="A21" i="25"/>
  <c r="A22" i="25"/>
  <c r="A13" i="25"/>
  <c r="AI13" i="24"/>
  <c r="A18" i="25"/>
  <c r="AI18" i="24"/>
  <c r="AK12" i="24"/>
  <c r="A16" i="25"/>
  <c r="AI16" i="24"/>
  <c r="AH13" i="14"/>
  <c r="AJ13" i="14" s="1"/>
  <c r="A17" i="25"/>
  <c r="AI17" i="24"/>
  <c r="AH8" i="18"/>
  <c r="AJ8" i="18" s="1"/>
  <c r="AI10" i="23" l="1"/>
  <c r="A14" i="24"/>
  <c r="A11" i="24"/>
  <c r="A15" i="24"/>
  <c r="AK19" i="23"/>
  <c r="A19" i="23" s="1"/>
  <c r="A23" i="23"/>
  <c r="A21" i="23"/>
  <c r="A27" i="23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23" i="13"/>
  <c r="AJ23" i="13" s="1"/>
  <c r="AH11" i="13"/>
  <c r="AJ11" i="13" s="1"/>
  <c r="AH9" i="12"/>
  <c r="AJ9" i="12" s="1"/>
  <c r="A18" i="24"/>
  <c r="AI18" i="23"/>
  <c r="A26" i="24"/>
  <c r="AH18" i="22"/>
  <c r="AJ18" i="22" s="1"/>
  <c r="AK18" i="23"/>
  <c r="AH12" i="12"/>
  <c r="AJ12" i="12" s="1"/>
  <c r="AH22" i="12"/>
  <c r="AJ22" i="12" s="1"/>
  <c r="A12" i="24"/>
  <c r="AI12" i="23"/>
  <c r="AI17" i="23"/>
  <c r="A17" i="24"/>
  <c r="AI20" i="23"/>
  <c r="A20" i="24"/>
  <c r="A23" i="24"/>
  <c r="A21" i="24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22" i="24"/>
  <c r="A24" i="24"/>
  <c r="AH13" i="13"/>
  <c r="AJ13" i="13" s="1"/>
  <c r="AK14" i="23"/>
  <c r="A8" i="24"/>
  <c r="AI8" i="23"/>
  <c r="A27" i="24"/>
  <c r="A9" i="24"/>
  <c r="AI9" i="23"/>
  <c r="AH19" i="12"/>
  <c r="AJ19" i="12" s="1"/>
  <c r="AH14" i="21"/>
  <c r="AJ14" i="21" s="1"/>
  <c r="AI19" i="23"/>
  <c r="A19" i="24"/>
  <c r="AH17" i="13"/>
  <c r="AJ17" i="13" s="1"/>
  <c r="A28" i="22" l="1"/>
  <c r="AI19" i="22"/>
  <c r="A11" i="23"/>
  <c r="A9" i="23"/>
  <c r="A12" i="23"/>
  <c r="AI17" i="22"/>
  <c r="AI10" i="22"/>
  <c r="AI16" i="22"/>
  <c r="AK9" i="22"/>
  <c r="AI9" i="21" s="1"/>
  <c r="A22" i="23"/>
  <c r="AI8" i="22"/>
  <c r="A23" i="22"/>
  <c r="AK14" i="22"/>
  <c r="AI14" i="21" s="1"/>
  <c r="AK16" i="22"/>
  <c r="A16" i="22" s="1"/>
  <c r="A25" i="22"/>
  <c r="AK15" i="22"/>
  <c r="AI15" i="21" s="1"/>
  <c r="AK8" i="22"/>
  <c r="AI8" i="21" s="1"/>
  <c r="AK11" i="22"/>
  <c r="A11" i="22" s="1"/>
  <c r="AI13" i="22"/>
  <c r="AK12" i="22"/>
  <c r="AI12" i="21" s="1"/>
  <c r="A15" i="23"/>
  <c r="A22" i="22"/>
  <c r="AH10" i="12"/>
  <c r="AJ10" i="12" s="1"/>
  <c r="AH22" i="11"/>
  <c r="AJ22" i="11" s="1"/>
  <c r="AH21" i="20"/>
  <c r="AJ21" i="20" s="1"/>
  <c r="AH15" i="12"/>
  <c r="AJ15" i="12" s="1"/>
  <c r="A24" i="23"/>
  <c r="AH12" i="11"/>
  <c r="AJ12" i="11" s="1"/>
  <c r="AH9" i="11"/>
  <c r="AJ9" i="11" s="1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26" i="23"/>
  <c r="AH17" i="12"/>
  <c r="AJ17" i="12" s="1"/>
  <c r="AH19" i="11"/>
  <c r="AJ19" i="11" s="1"/>
  <c r="A25" i="23"/>
  <c r="AH13" i="12"/>
  <c r="AJ13" i="12" s="1"/>
  <c r="AH16" i="6"/>
  <c r="AJ16" i="6" s="1"/>
  <c r="AH16" i="2" s="1"/>
  <c r="AK13" i="22"/>
  <c r="AK10" i="22"/>
  <c r="AH23" i="12"/>
  <c r="AJ23" i="12" s="1"/>
  <c r="AH8" i="15"/>
  <c r="AJ8" i="15" s="1"/>
  <c r="AI16" i="21" l="1"/>
  <c r="A9" i="22"/>
  <c r="A15" i="22"/>
  <c r="AI11" i="21"/>
  <c r="A21" i="22"/>
  <c r="A14" i="22"/>
  <c r="A8" i="22"/>
  <c r="AK8" i="21"/>
  <c r="A8" i="21" s="1"/>
  <c r="A12" i="22"/>
  <c r="AH26" i="20"/>
  <c r="AJ26" i="20" s="1"/>
  <c r="A17" i="22"/>
  <c r="AI17" i="21"/>
  <c r="AH24" i="20"/>
  <c r="AJ24" i="20" s="1"/>
  <c r="AK17" i="21"/>
  <c r="A10" i="22"/>
  <c r="AI10" i="21"/>
  <c r="AK13" i="21"/>
  <c r="A24" i="22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20" i="22"/>
  <c r="AI20" i="21"/>
  <c r="AJ16" i="2"/>
  <c r="AH17" i="11"/>
  <c r="AJ17" i="11" s="1"/>
  <c r="AH12" i="6"/>
  <c r="AJ12" i="6" s="1"/>
  <c r="AH12" i="2" s="1"/>
  <c r="AK19" i="21"/>
  <c r="A27" i="22"/>
  <c r="AK12" i="21"/>
  <c r="A13" i="22"/>
  <c r="AI13" i="21"/>
  <c r="AH11" i="11"/>
  <c r="AJ11" i="11" s="1"/>
  <c r="AK14" i="21"/>
  <c r="A26" i="22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K24" i="20"/>
  <c r="AI24" i="20"/>
  <c r="AH14" i="18"/>
  <c r="AJ14" i="18" s="1"/>
  <c r="AH23" i="6"/>
  <c r="AJ23" i="6" s="1"/>
  <c r="AH23" i="2" s="1"/>
  <c r="AI19" i="20"/>
  <c r="A19" i="21"/>
  <c r="AH20" i="10"/>
  <c r="AJ20" i="10" s="1"/>
  <c r="AK20" i="20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I21" i="20"/>
  <c r="AJ19" i="2"/>
  <c r="AI10" i="20"/>
  <c r="A10" i="21"/>
  <c r="AK19" i="20"/>
  <c r="AI26" i="20"/>
  <c r="A9" i="21"/>
  <c r="AI9" i="20"/>
  <c r="AI25" i="20"/>
  <c r="AK27" i="20"/>
  <c r="A27" i="20" s="1"/>
  <c r="AK26" i="20"/>
  <c r="AH13" i="6"/>
  <c r="AJ13" i="6" s="1"/>
  <c r="AH13" i="2" s="1"/>
  <c r="AI16" i="20"/>
  <c r="A16" i="21"/>
  <c r="AI23" i="20"/>
  <c r="A12" i="21"/>
  <c r="AI12" i="20"/>
  <c r="A18" i="21"/>
  <c r="AI18" i="20"/>
  <c r="AJ9" i="2"/>
  <c r="AK9" i="20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22" i="10"/>
  <c r="A11" i="20"/>
  <c r="AK10" i="10"/>
  <c r="A10" i="10" s="1"/>
  <c r="AK11" i="10"/>
  <c r="A11" i="10" s="1"/>
  <c r="AK17" i="10"/>
  <c r="A17" i="10" s="1"/>
  <c r="A26" i="20"/>
  <c r="AH9" i="3"/>
  <c r="AH26" i="18"/>
  <c r="AJ26" i="18" s="1"/>
  <c r="AK12" i="10"/>
  <c r="AK8" i="10"/>
  <c r="A23" i="20"/>
  <c r="AI10" i="10"/>
  <c r="A10" i="20"/>
  <c r="A24" i="20"/>
  <c r="A13" i="20"/>
  <c r="AI13" i="10"/>
  <c r="AH12" i="3"/>
  <c r="A18" i="20"/>
  <c r="AI18" i="10"/>
  <c r="A21" i="20"/>
  <c r="AJ23" i="2"/>
  <c r="AH24" i="18"/>
  <c r="AJ24" i="18" s="1"/>
  <c r="AJ10" i="2"/>
  <c r="AJ17" i="2"/>
  <c r="AI19" i="10"/>
  <c r="A19" i="20"/>
  <c r="AH18" i="18"/>
  <c r="AJ18" i="18" s="1"/>
  <c r="AK18" i="10"/>
  <c r="AK9" i="10"/>
  <c r="AK13" i="10"/>
  <c r="AJ15" i="2"/>
  <c r="AH22" i="3"/>
  <c r="AK14" i="10"/>
  <c r="A17" i="20"/>
  <c r="AI17" i="10"/>
  <c r="AI16" i="10"/>
  <c r="A16" i="20"/>
  <c r="AK16" i="10"/>
  <c r="A22" i="20"/>
  <c r="AK15" i="10"/>
  <c r="AH19" i="3"/>
  <c r="AJ11" i="2"/>
  <c r="AI20" i="10"/>
  <c r="A20" i="20"/>
  <c r="A8" i="20"/>
  <c r="AI8" i="10"/>
  <c r="A9" i="20"/>
  <c r="AI9" i="10"/>
  <c r="AJ13" i="2"/>
  <c r="AK19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K14" i="18"/>
  <c r="AI20" i="18"/>
  <c r="A20" i="10"/>
  <c r="A26" i="10"/>
  <c r="AI26" i="18"/>
  <c r="AK20" i="18"/>
  <c r="A15" i="10"/>
  <c r="AI15" i="18"/>
  <c r="AH14" i="15"/>
  <c r="AJ14" i="15" s="1"/>
  <c r="A24" i="10"/>
  <c r="AI24" i="18"/>
  <c r="AK27" i="18"/>
  <c r="AK19" i="18"/>
  <c r="AK26" i="18"/>
  <c r="AH10" i="3"/>
  <c r="AH15" i="3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10" i="18"/>
  <c r="AH16" i="27"/>
  <c r="AJ16" i="27" s="1"/>
  <c r="A8" i="18"/>
  <c r="AH25" i="14"/>
  <c r="AJ25" i="14" s="1"/>
  <c r="AH12" i="5"/>
  <c r="AJ12" i="5" s="1"/>
  <c r="A17" i="18"/>
  <c r="A21" i="18"/>
  <c r="A22" i="18"/>
  <c r="A24" i="18"/>
  <c r="A26" i="18"/>
  <c r="AH18" i="15"/>
  <c r="AJ18" i="15" s="1"/>
  <c r="AH24" i="15"/>
  <c r="AJ24" i="15" s="1"/>
  <c r="AH26" i="15"/>
  <c r="AJ26" i="15" s="1"/>
  <c r="AH14" i="14"/>
  <c r="AJ14" i="14" s="1"/>
  <c r="AH22" i="5"/>
  <c r="AJ22" i="5" s="1"/>
  <c r="AH19" i="5"/>
  <c r="AJ19" i="5" s="1"/>
  <c r="A25" i="18"/>
  <c r="AH21" i="14"/>
  <c r="AJ21" i="14" s="1"/>
  <c r="A13" i="18"/>
  <c r="A12" i="18"/>
  <c r="A23" i="18"/>
  <c r="A9" i="18"/>
  <c r="A11" i="18"/>
  <c r="A19" i="18"/>
  <c r="A20" i="18"/>
  <c r="A15" i="18"/>
  <c r="A16" i="18"/>
  <c r="A18" i="18"/>
  <c r="AH9" i="5"/>
  <c r="AJ9" i="5" s="1"/>
  <c r="A27" i="18"/>
  <c r="AH20" i="15"/>
  <c r="AJ20" i="15" s="1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I11" i="15"/>
  <c r="AK14" i="15"/>
  <c r="AK8" i="15"/>
  <c r="AI27" i="15"/>
  <c r="AI13" i="15"/>
  <c r="AI17" i="15"/>
  <c r="AH9" i="27"/>
  <c r="AJ9" i="27" s="1"/>
  <c r="AI19" i="15"/>
  <c r="AH23" i="5"/>
  <c r="AJ23" i="5" s="1"/>
  <c r="AH14" i="13"/>
  <c r="AJ14" i="13" s="1"/>
  <c r="AH12" i="27"/>
  <c r="AJ12" i="27" s="1"/>
  <c r="AK23" i="15"/>
  <c r="AK19" i="15"/>
  <c r="AI12" i="15"/>
  <c r="AI16" i="15"/>
  <c r="AI18" i="15"/>
  <c r="AK25" i="15"/>
  <c r="AK10" i="15"/>
  <c r="AH10" i="5"/>
  <c r="AJ10" i="5" s="1"/>
  <c r="AI8" i="15"/>
  <c r="AH11" i="5"/>
  <c r="AJ11" i="5" s="1"/>
  <c r="AI21" i="15"/>
  <c r="AI26" i="15"/>
  <c r="AI22" i="15"/>
  <c r="AI23" i="15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I20" i="15"/>
  <c r="AI10" i="15"/>
  <c r="AH21" i="13"/>
  <c r="AJ21" i="13" s="1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<sst xmlns="http://schemas.openxmlformats.org/spreadsheetml/2006/main" count="6635" uniqueCount="100">
  <si>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</si>
  <si>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</si>
  <si>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</si>
  <si>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</si>
  <si>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</si>
  <si>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</si>
  <si>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</si>
  <si>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</si>
  <si>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</si>
  <si>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</si>
  <si>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</si>
  <si>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</si>
  <si>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</si>
  <si>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</si>
  <si>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</si>
  <si>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</si>
  <si>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</si>
  <si>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</si>
  <si>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</si>
  <si>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</si>
  <si>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</si>
  <si>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</si>
  <si>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</si>
  <si>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</si>
  <si>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</si>
  <si>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</si>
  <si>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</si>
  <si>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</si>
  <si>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</si>
  <si>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</si>
  <si>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</si>
  <si>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</si>
  <si>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</si>
  <si>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</si>
  <si>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</si>
  <si>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</si>
  <si>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</si>
  <si>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</si>
  <si>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</si>
  <si>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</si>
  <si>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</si>
  <si>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</si>
  <si>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</si>
  <si>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</si>
  <si>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</si>
  <si>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</si>
  <si>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</si>
  <si>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</si>
  <si>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</si>
  <si>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</si>
  <si>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</si>
  <si>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</si>
  <si>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</si>
  <si>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</si>
  <si>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</si>
  <si>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</si>
  <si>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</si>
  <si>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</si>
  <si>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</si>
  <si>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</si>
  <si>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</si>
  <si>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</si>
  <si>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</si>
  <si>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</si>
  <si>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</si>
  <si>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</si>
  <si>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</si>
  <si>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</si>
  <si>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</si>
  <si>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</si>
  <si>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</si>
  <si>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</si>
  <si>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</si>
  <si>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</si>
  <si>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</si>
  <si>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</si>
  <si>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</si>
  <si>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</si>
  <si>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</si>
  <si>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</si>
  <si>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</si>
  <si>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</si>
  <si>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</si>
  <si>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</si>
  <si>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</si>
  <si>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</si>
  <si>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</si>
  <si>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</si>
  <si>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</si>
  <si>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</si>
  <si>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</si>
  <si>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</si>
  <si>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</si>
  <si>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</si>
  <si>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</si>
  <si>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</si>
  <si>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</si>
  <si>
    <t>Lola, shiny, Reinhold</t>
  </si>
  <si>
    <t>Tanja, UltraGE</t>
  </si>
  <si>
    <t>Lola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</si>
</sst>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0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J22" sqref="J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 x14ac:dyDescent="0.2">
      <c r="E1" s="61"/>
      <c r="AD1" s="68"/>
      <c r="AE1" s="69"/>
      <c r="AF1" s="69"/>
      <c r="AK1" s="32"/>
    </row>
    <row r="2" spans="1:42" ht="12" x14ac:dyDescent="0.2">
      <c r="B2" s="16"/>
      <c r="E2" s="61"/>
      <c r="AD2" s="68"/>
      <c r="AE2" s="70"/>
      <c r="AF2" s="70"/>
    </row>
    <row r="3" spans="1:42" ht="12" x14ac:dyDescent="0.2">
      <c r="B3" s="16"/>
      <c r="E3" s="61"/>
      <c r="AD3" s="68"/>
      <c r="AE3" s="69"/>
      <c r="AF3" s="69"/>
    </row>
    <row r="4" spans="1:42" ht="16.5" thickBot="1" x14ac:dyDescent="0.3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 x14ac:dyDescent="0.25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 x14ac:dyDescent="0.3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 x14ac:dyDescent="0.25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 x14ac:dyDescent="0.25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 x14ac:dyDescent="0.25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 x14ac:dyDescent="0.25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 x14ac:dyDescent="0.25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 x14ac:dyDescent="0.25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 x14ac:dyDescent="0.25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 x14ac:dyDescent="0.25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 x14ac:dyDescent="0.25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 x14ac:dyDescent="0.25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 x14ac:dyDescent="0.25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 x14ac:dyDescent="0.25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 x14ac:dyDescent="0.25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79" priority="14">
      <formula>($AG8&gt;40)</formula>
    </cfRule>
  </conditionalFormatting>
  <conditionalFormatting sqref="AL6:AL10">
    <cfRule type="top10" dxfId="178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7" priority="2" rank="3"/>
  </conditionalFormatting>
  <conditionalFormatting sqref="U4 C6 X4 L6 C4 I4 F6 O6 AA4 R6 R4 U6 F4 I6 O4 AA6 L4 X6">
    <cfRule type="cellIs" dxfId="17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7" workbookViewId="0">
      <selection activeCell="AG20" sqref="AG20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19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19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 x14ac:dyDescent="0.25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 x14ac:dyDescent="0.25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 x14ac:dyDescent="0.25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 x14ac:dyDescent="0.25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0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/>
      <c r="AH20" s="22"/>
      <c r="AI20" s="23"/>
      <c r="AJ20" s="24"/>
      <c r="AK20" s="25"/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75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4" priority="1103" rank="3"/>
  </conditionalFormatting>
  <conditionalFormatting sqref="AG1:AG1048576">
    <cfRule type="top10" dxfId="173" priority="2" rank="3"/>
  </conditionalFormatting>
  <conditionalFormatting sqref="B8:B27">
    <cfRule type="expression" dxfId="17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F2" s="1"/>
      <c r="R2" s="13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0" si="10">AG8+AH8</f>
        <v>26</v>
      </c>
      <c r="AK8" s="25">
        <f t="shared" ref="AK8:AK20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0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 x14ac:dyDescent="0.25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 x14ac:dyDescent="0.25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 x14ac:dyDescent="0.25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 x14ac:dyDescent="0.25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 x14ac:dyDescent="0.25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71" priority="11" operator="equal">
      <formula>"Schalke 04"</formula>
    </cfRule>
  </conditionalFormatting>
  <conditionalFormatting sqref="L6 AA6 I4 I6 C6 U4 X6 F6">
    <cfRule type="cellIs" dxfId="170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9" priority="1095" rank="3"/>
  </conditionalFormatting>
  <conditionalFormatting sqref="AG1:AG1048576">
    <cfRule type="top10" dxfId="168" priority="3" rank="3"/>
  </conditionalFormatting>
  <conditionalFormatting sqref="B8:B27">
    <cfRule type="expression" dxfId="167" priority="2">
      <formula>($AG8&gt;40)</formula>
    </cfRule>
  </conditionalFormatting>
  <conditionalFormatting sqref="F4">
    <cfRule type="cellIs" dxfId="16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9"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0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0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 x14ac:dyDescent="0.25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 x14ac:dyDescent="0.25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 x14ac:dyDescent="0.25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 x14ac:dyDescent="0.25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 x14ac:dyDescent="0.25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 x14ac:dyDescent="0.25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5" priority="1086" rank="3"/>
  </conditionalFormatting>
  <conditionalFormatting sqref="AG1:AG1048576">
    <cfRule type="top10" dxfId="164" priority="3" rank="3"/>
  </conditionalFormatting>
  <conditionalFormatting sqref="B8:B27">
    <cfRule type="expression" dxfId="163" priority="2">
      <formula>($AG8&gt;40)</formula>
    </cfRule>
  </conditionalFormatting>
  <conditionalFormatting sqref="R6 I6 AA4 F6 C6 L4 I4 C4 U6 F4 X6 U4 R4 L6 X4 O6 O4 AA6">
    <cfRule type="cellIs" dxfId="162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F1" s="69"/>
      <c r="AK1" s="32"/>
    </row>
    <row r="2" spans="1:42" ht="12" x14ac:dyDescent="0.2"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0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0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0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 x14ac:dyDescent="0.25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1" priority="1080" rank="3"/>
  </conditionalFormatting>
  <conditionalFormatting sqref="AG1:AG1048576">
    <cfRule type="top10" dxfId="160" priority="4" rank="3"/>
  </conditionalFormatting>
  <conditionalFormatting sqref="B8:B27">
    <cfRule type="expression" dxfId="159" priority="3">
      <formula>($AG8&gt;40)</formula>
    </cfRule>
  </conditionalFormatting>
  <conditionalFormatting sqref="X4 I6 F6 R6 L6 X6 L4 AA6 R4 U6 C6 O6 C4 F4 O4 U4 I4 AA4">
    <cfRule type="cellIs" dxfId="15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0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0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 x14ac:dyDescent="0.25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7" priority="1072" rank="3"/>
  </conditionalFormatting>
  <conditionalFormatting sqref="AG1:AG1048576">
    <cfRule type="top10" dxfId="156" priority="4" rank="3"/>
  </conditionalFormatting>
  <conditionalFormatting sqref="B8:B27">
    <cfRule type="expression" dxfId="155" priority="3">
      <formula>($AG8&gt;40)</formula>
    </cfRule>
  </conditionalFormatting>
  <conditionalFormatting sqref="C6 O6 AA4 F6 X6 L4 F4 I6 C4 L6 R4 R6 O4 U6 U4 X4 I4 AA6">
    <cfRule type="cellIs" dxfId="15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topLeftCell="A8" workbookViewId="0">
      <selection activeCell="E21" sqref="E21:AP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0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0" si="7">AG8+AH8</f>
        <v>76</v>
      </c>
      <c r="AK8" s="25">
        <f t="shared" ref="AK8:AK20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 x14ac:dyDescent="0.25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ref="A24:A26" si="13">AK24</f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3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3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4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3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2" priority="4" rank="3"/>
  </conditionalFormatting>
  <conditionalFormatting sqref="B8:B27">
    <cfRule type="expression" dxfId="151" priority="3">
      <formula>($AG8&gt;40)</formula>
    </cfRule>
  </conditionalFormatting>
  <conditionalFormatting sqref="L4 L6 I6 R6 I4 X6 R4 F6 C6 C4 F4 O6 O4 U4 U6 X4 AA4 AA6">
    <cfRule type="cellIs" dxfId="15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topLeftCell="A9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0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0" si="8">AG8+AH8</f>
        <v>88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 x14ac:dyDescent="0.25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 x14ac:dyDescent="0.25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9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8" priority="4" rank="3"/>
  </conditionalFormatting>
  <conditionalFormatting sqref="B8:B27">
    <cfRule type="expression" dxfId="147" priority="3">
      <formula>($AG8&gt;40)</formula>
    </cfRule>
  </conditionalFormatting>
  <conditionalFormatting sqref="C6 R6 AA6 O4 AA4 L6 I6 L4 F4 U4 R4 F6 X4 O6 I4 U6 C4 X6">
    <cfRule type="cellIs" dxfId="14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0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0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0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0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0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 x14ac:dyDescent="0.25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 x14ac:dyDescent="0.25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 x14ac:dyDescent="0.25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 x14ac:dyDescent="0.25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 x14ac:dyDescent="0.25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 x14ac:dyDescent="0.25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 x14ac:dyDescent="0.25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5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4" priority="4" rank="3"/>
  </conditionalFormatting>
  <conditionalFormatting sqref="B8:B27">
    <cfRule type="expression" dxfId="143" priority="3">
      <formula>($AG8&gt;40)</formula>
    </cfRule>
  </conditionalFormatting>
  <conditionalFormatting sqref="C4 U4 L4 R6 F6 I4 AA6 L6 X6 I6 U6 C6 F4 O6 O4 R4 X4 AA4">
    <cfRule type="cellIs" dxfId="14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topLeftCell="A8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0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 x14ac:dyDescent="0.25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 x14ac:dyDescent="0.25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1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0" priority="4" rank="3"/>
  </conditionalFormatting>
  <conditionalFormatting sqref="B8:B27">
    <cfRule type="expression" dxfId="139" priority="3">
      <formula>($AG8&gt;40)</formula>
    </cfRule>
  </conditionalFormatting>
  <conditionalFormatting sqref="L4 F6 C6 O6 R4 AA4 AA6 L6 I4 I6 C4 R6 F4 O4 U6 U4 X4 X6">
    <cfRule type="cellIs" dxfId="13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topLeftCell="A8" workbookViewId="0">
      <selection activeCell="D21" sqref="D21:AQ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C2" s="1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0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0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0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 x14ac:dyDescent="0.25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 x14ac:dyDescent="0.25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 x14ac:dyDescent="0.25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 x14ac:dyDescent="0.25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7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6" priority="4" rank="3"/>
  </conditionalFormatting>
  <conditionalFormatting sqref="B8:B27">
    <cfRule type="expression" dxfId="135" priority="3">
      <formula>($AG8&gt;40)</formula>
    </cfRule>
  </conditionalFormatting>
  <conditionalFormatting sqref="R6 C6 X6 U6 F4 F6 L4 I6 C4 L6 O4 R4 U4 O6 X4 AA4 I4 AA6">
    <cfRule type="cellIs" dxfId="13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A8" workbookViewId="0">
      <selection activeCell="C21" sqref="C21:AP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12</v>
      </c>
      <c r="B8" s="21" t="str">
        <f>'11.Spieltag'!B8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5</v>
      </c>
      <c r="AH8" s="22">
        <f>'11.Spieltag'!AJ8</f>
        <v>140</v>
      </c>
      <c r="AI8" s="29">
        <f>'11.Spieltag'!AK8</f>
        <v>13</v>
      </c>
      <c r="AJ8" s="24">
        <f t="shared" ref="AJ8" si="7">AG8+AH8</f>
        <v>145</v>
      </c>
      <c r="AK8" s="25">
        <f t="shared" ref="AK8:AK20" si="8">RANK(AJ8,$AJ$8:$AJ$27)</f>
        <v>12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'11.Spieltag'!B9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'11.Spieltag'!AJ9</f>
        <v>145</v>
      </c>
      <c r="AI9" s="29">
        <f>'11.Spieltag'!AK9</f>
        <v>11</v>
      </c>
      <c r="AJ9" s="24">
        <f t="shared" ref="AJ9:AJ20" si="11">AG9+AH9</f>
        <v>145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9</v>
      </c>
      <c r="B10" s="21" t="str">
        <f>'11.Spieltag'!B10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91</v>
      </c>
      <c r="N10" s="66">
        <f t="shared" si="4"/>
        <v>0</v>
      </c>
      <c r="O10" s="17" t="s">
        <v>78</v>
      </c>
      <c r="P10" s="18" t="s">
        <v>13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0</v>
      </c>
      <c r="R10" s="17" t="s">
        <v>13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91</v>
      </c>
      <c r="AC10" s="19" t="str">
        <f t="shared" si="5"/>
        <v>3</v>
      </c>
      <c r="AD10" s="28"/>
      <c r="AE10" s="26"/>
      <c r="AF10" s="19"/>
      <c r="AG10" s="21">
        <f t="shared" si="10"/>
        <v>3</v>
      </c>
      <c r="AH10" s="22">
        <f>'11.Spieltag'!AJ10</f>
        <v>160</v>
      </c>
      <c r="AI10" s="29">
        <f>'11.Spieltag'!AK10</f>
        <v>9</v>
      </c>
      <c r="AJ10" s="24">
        <f t="shared" si="11"/>
        <v>163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6</v>
      </c>
      <c r="B11" s="21" t="str">
        <f>'11.Spieltag'!B11</f>
        <v>Master1</v>
      </c>
      <c r="C11" s="17" t="s">
        <v>13</v>
      </c>
      <c r="D11" s="18" t="s">
        <v>2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13</v>
      </c>
      <c r="K11" s="19">
        <f t="shared" si="3"/>
        <v>0</v>
      </c>
      <c r="L11" s="17" t="s">
        <v>78</v>
      </c>
      <c r="M11" s="18" t="s">
        <v>13</v>
      </c>
      <c r="N11" s="66">
        <f t="shared" si="4"/>
        <v>0</v>
      </c>
      <c r="O11" s="17" t="s">
        <v>78</v>
      </c>
      <c r="P11" s="18" t="s">
        <v>13</v>
      </c>
      <c r="Q11" s="88">
        <f t="shared" si="12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 t="str">
        <f t="shared" si="14"/>
        <v>3</v>
      </c>
      <c r="AA11" s="17" t="s">
        <v>77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0"/>
        <v>8</v>
      </c>
      <c r="AH11" s="22">
        <f>'11.Spieltag'!AJ11</f>
        <v>159</v>
      </c>
      <c r="AI11" s="29">
        <f>'11.Spieltag'!AK11</f>
        <v>10</v>
      </c>
      <c r="AJ11" s="24">
        <f t="shared" si="11"/>
        <v>167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'11.Spieltag'!B12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2</v>
      </c>
      <c r="Q12" s="88">
        <f t="shared" si="12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0</v>
      </c>
      <c r="AH12" s="22">
        <f>'11.Spieltag'!AJ12</f>
        <v>170</v>
      </c>
      <c r="AI12" s="29">
        <f>'11.Spieltag'!AK12</f>
        <v>3</v>
      </c>
      <c r="AJ12" s="24">
        <f t="shared" si="11"/>
        <v>170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8</v>
      </c>
      <c r="B13" s="21" t="str">
        <f>'11.Spieltag'!B13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>
        <f t="shared" si="2"/>
        <v>0</v>
      </c>
      <c r="I13" s="17" t="s">
        <v>78</v>
      </c>
      <c r="J13" s="18" t="s">
        <v>13</v>
      </c>
      <c r="K13" s="19" t="str">
        <f t="shared" si="3"/>
        <v>2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88">
        <f t="shared" si="12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0"/>
        <v>4</v>
      </c>
      <c r="AH13" s="22">
        <f>'11.Spieltag'!AJ13</f>
        <v>161</v>
      </c>
      <c r="AI13" s="29">
        <f>'11.Spieltag'!AK13</f>
        <v>7</v>
      </c>
      <c r="AJ13" s="24">
        <f t="shared" si="11"/>
        <v>165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2</v>
      </c>
      <c r="B14" s="21" t="str">
        <f>'11.Spieltag'!B14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>
        <f t="shared" si="3"/>
        <v>0</v>
      </c>
      <c r="L14" s="17" t="s">
        <v>78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88">
        <f t="shared" si="12"/>
        <v>0</v>
      </c>
      <c r="R14" s="17" t="s">
        <v>78</v>
      </c>
      <c r="S14" s="18" t="s">
        <v>77</v>
      </c>
      <c r="T14" s="19">
        <f t="shared" si="13"/>
        <v>0</v>
      </c>
      <c r="U14" s="17" t="s">
        <v>2</v>
      </c>
      <c r="V14" s="18" t="s">
        <v>13</v>
      </c>
      <c r="W14" s="66">
        <f t="shared" si="15"/>
        <v>0</v>
      </c>
      <c r="X14" s="17" t="s">
        <v>78</v>
      </c>
      <c r="Y14" s="18" t="s">
        <v>78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'11.Spieltag'!AJ14</f>
        <v>189</v>
      </c>
      <c r="AI14" s="29">
        <f>'11.Spieltag'!AK14</f>
        <v>1</v>
      </c>
      <c r="AJ14" s="24">
        <f t="shared" si="11"/>
        <v>189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9</v>
      </c>
      <c r="B15" s="21" t="str">
        <f>'11.Spieltag'!B15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77</v>
      </c>
      <c r="P15" s="18" t="s">
        <v>13</v>
      </c>
      <c r="Q15" s="88">
        <f t="shared" si="12"/>
        <v>0</v>
      </c>
      <c r="R15" s="17" t="s">
        <v>13</v>
      </c>
      <c r="S15" s="18" t="s">
        <v>78</v>
      </c>
      <c r="T15" s="19">
        <f t="shared" si="13"/>
        <v>0</v>
      </c>
      <c r="U15" s="17" t="s">
        <v>13</v>
      </c>
      <c r="V15" s="18" t="s">
        <v>78</v>
      </c>
      <c r="W15" s="66">
        <f t="shared" si="15"/>
        <v>0</v>
      </c>
      <c r="X15" s="17" t="s">
        <v>77</v>
      </c>
      <c r="Y15" s="18" t="s">
        <v>78</v>
      </c>
      <c r="Z15" s="19">
        <f t="shared" si="14"/>
        <v>0</v>
      </c>
      <c r="AA15" s="17" t="s">
        <v>77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0"/>
        <v>2</v>
      </c>
      <c r="AH15" s="22">
        <f>'11.Spieltag'!AJ15</f>
        <v>161</v>
      </c>
      <c r="AI15" s="29">
        <f>'11.Spieltag'!AK15</f>
        <v>7</v>
      </c>
      <c r="AJ15" s="24">
        <f t="shared" si="11"/>
        <v>163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</v>
      </c>
      <c r="B16" s="21" t="str">
        <f>'11.Spieltag'!B16</f>
        <v>schmiddi04</v>
      </c>
      <c r="C16" s="17" t="s">
        <v>78</v>
      </c>
      <c r="D16" s="18" t="s">
        <v>78</v>
      </c>
      <c r="E16" s="19" t="str">
        <f t="shared" si="1"/>
        <v>5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0</v>
      </c>
      <c r="R16" s="17" t="s">
        <v>2</v>
      </c>
      <c r="S16" s="18" t="s">
        <v>78</v>
      </c>
      <c r="T16" s="19">
        <f t="shared" si="13"/>
        <v>0</v>
      </c>
      <c r="U16" s="17" t="s">
        <v>77</v>
      </c>
      <c r="V16" s="18" t="s">
        <v>78</v>
      </c>
      <c r="W16" s="66" t="str">
        <f t="shared" si="15"/>
        <v>5</v>
      </c>
      <c r="X16" s="17" t="s">
        <v>13</v>
      </c>
      <c r="Y16" s="18" t="s">
        <v>78</v>
      </c>
      <c r="Z16" s="19" t="str">
        <f t="shared" si="14"/>
        <v>5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15</v>
      </c>
      <c r="AH16" s="22">
        <f>'11.Spieltag'!AJ16</f>
        <v>175</v>
      </c>
      <c r="AI16" s="29">
        <f>'11.Spieltag'!AK16</f>
        <v>2</v>
      </c>
      <c r="AJ16" s="24">
        <f t="shared" si="11"/>
        <v>190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5</v>
      </c>
      <c r="B17" s="21" t="str">
        <f>'11.Spieltag'!B17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13</v>
      </c>
      <c r="K17" s="19" t="str">
        <f t="shared" si="3"/>
        <v>2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13</v>
      </c>
      <c r="Q17" s="88">
        <f t="shared" si="12"/>
        <v>0</v>
      </c>
      <c r="R17" s="17" t="s">
        <v>13</v>
      </c>
      <c r="S17" s="18" t="s">
        <v>77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0"/>
        <v>4</v>
      </c>
      <c r="AH17" s="22">
        <f>'11.Spieltag'!AJ17</f>
        <v>164</v>
      </c>
      <c r="AI17" s="29">
        <f>'11.Spieltag'!AK17</f>
        <v>6</v>
      </c>
      <c r="AJ17" s="24">
        <f t="shared" si="11"/>
        <v>168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11</v>
      </c>
      <c r="B18" s="21" t="str">
        <f>'11.Spieltag'!B18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78</v>
      </c>
      <c r="P18" s="18" t="s">
        <v>13</v>
      </c>
      <c r="Q18" s="88">
        <f t="shared" si="12"/>
        <v>0</v>
      </c>
      <c r="R18" s="17" t="s">
        <v>78</v>
      </c>
      <c r="S18" s="18" t="s">
        <v>77</v>
      </c>
      <c r="T18" s="19">
        <f t="shared" si="13"/>
        <v>0</v>
      </c>
      <c r="U18" s="17" t="s">
        <v>2</v>
      </c>
      <c r="V18" s="18" t="s">
        <v>13</v>
      </c>
      <c r="W18" s="66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78</v>
      </c>
      <c r="AB18" s="18" t="s">
        <v>2</v>
      </c>
      <c r="AC18" s="19" t="str">
        <f t="shared" si="5"/>
        <v>2</v>
      </c>
      <c r="AD18" s="28"/>
      <c r="AE18" s="26"/>
      <c r="AF18" s="19"/>
      <c r="AG18" s="21">
        <f t="shared" si="10"/>
        <v>4</v>
      </c>
      <c r="AH18" s="22">
        <f>'11.Spieltag'!AJ18</f>
        <v>143</v>
      </c>
      <c r="AI18" s="29">
        <f>'11.Spieltag'!AK18</f>
        <v>12</v>
      </c>
      <c r="AJ18" s="24">
        <f t="shared" si="11"/>
        <v>147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7</v>
      </c>
      <c r="B19" s="21" t="str">
        <f>'11.Spieltag'!B19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78</v>
      </c>
      <c r="J19" s="18" t="s">
        <v>77</v>
      </c>
      <c r="K19" s="19">
        <f t="shared" si="3"/>
        <v>0</v>
      </c>
      <c r="L19" s="17" t="s">
        <v>78</v>
      </c>
      <c r="M19" s="18" t="s">
        <v>13</v>
      </c>
      <c r="N19" s="66">
        <f t="shared" si="4"/>
        <v>0</v>
      </c>
      <c r="O19" s="17" t="s">
        <v>77</v>
      </c>
      <c r="P19" s="18" t="s">
        <v>13</v>
      </c>
      <c r="Q19" s="88">
        <f t="shared" si="12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77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0</v>
      </c>
      <c r="AH19" s="22">
        <f>'11.Spieltag'!AJ19</f>
        <v>166</v>
      </c>
      <c r="AI19" s="29">
        <f>'11.Spieltag'!AK19</f>
        <v>5</v>
      </c>
      <c r="AJ19" s="24">
        <f t="shared" si="11"/>
        <v>166</v>
      </c>
      <c r="AK19" s="25">
        <f t="shared" si="8"/>
        <v>7</v>
      </c>
      <c r="AL19" s="1"/>
    </row>
    <row r="20" spans="1:38" ht="24.95" customHeight="1" thickBot="1" x14ac:dyDescent="0.25">
      <c r="A20" s="29">
        <f t="shared" si="9"/>
        <v>3</v>
      </c>
      <c r="B20" s="21" t="str">
        <f>'11.Spieltag'!B20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78</v>
      </c>
      <c r="J20" s="18" t="s">
        <v>13</v>
      </c>
      <c r="K20" s="19" t="str">
        <f t="shared" si="3"/>
        <v>2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0</v>
      </c>
      <c r="R20" s="17" t="s">
        <v>13</v>
      </c>
      <c r="S20" s="18" t="s">
        <v>78</v>
      </c>
      <c r="T20" s="19">
        <f t="shared" si="13"/>
        <v>0</v>
      </c>
      <c r="U20" s="17" t="s">
        <v>13</v>
      </c>
      <c r="V20" s="18" t="s">
        <v>77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77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10"/>
        <v>7</v>
      </c>
      <c r="AH20" s="22">
        <f>'11.Spieltag'!AJ20</f>
        <v>167</v>
      </c>
      <c r="AI20" s="29">
        <f>'11.Spieltag'!AK20</f>
        <v>4</v>
      </c>
      <c r="AJ20" s="24">
        <f t="shared" si="11"/>
        <v>174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>AK22</f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3" priority="4" rank="3"/>
  </conditionalFormatting>
  <conditionalFormatting sqref="B8:B27">
    <cfRule type="expression" dxfId="132" priority="3">
      <formula>($AG8&gt;40)</formula>
    </cfRule>
  </conditionalFormatting>
  <conditionalFormatting sqref="R6 X6 AA6 R4 AA4 F6 L4 I6 C6 I4 F4 U4 O4 L6 C4 O6 X4 U6">
    <cfRule type="cellIs" dxfId="13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topLeftCell="A7" workbookViewId="0">
      <selection activeCell="Q12" sqref="Q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91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78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13</v>
      </c>
      <c r="W7" s="73" t="s">
        <v>1</v>
      </c>
      <c r="X7" s="72" t="s">
        <v>13</v>
      </c>
      <c r="Y7" s="72" t="s">
        <v>77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'12.Spieltag'!B8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13</v>
      </c>
      <c r="G8" s="18" t="s">
        <v>78</v>
      </c>
      <c r="H8" s="19" t="str">
        <f t="shared" ref="H8:H20" si="1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9</v>
      </c>
      <c r="AH8" s="22">
        <f>'12.Spieltag'!AJ8</f>
        <v>145</v>
      </c>
      <c r="AI8" s="29">
        <f>'12.Spieltag'!AK8</f>
        <v>12</v>
      </c>
      <c r="AJ8" s="24">
        <f t="shared" ref="AJ8" si="7">AG8+AH8</f>
        <v>154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'12.Spieltag'!B9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'12.Spieltag'!AJ9</f>
        <v>145</v>
      </c>
      <c r="AI9" s="29">
        <f>'12.Spieltag'!AK9</f>
        <v>12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7</v>
      </c>
      <c r="B10" s="21" t="str">
        <f>'12.Spieltag'!B10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13</v>
      </c>
      <c r="G10" s="18" t="s">
        <v>78</v>
      </c>
      <c r="H10" s="19" t="str">
        <f t="shared" si="1"/>
        <v>5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77</v>
      </c>
      <c r="Q10" s="19" t="str">
        <f t="shared" si="4"/>
        <v>2</v>
      </c>
      <c r="R10" s="17" t="s">
        <v>2</v>
      </c>
      <c r="S10" s="18" t="s">
        <v>77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2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14</v>
      </c>
      <c r="AH10" s="22">
        <f>'12.Spieltag'!AJ10</f>
        <v>163</v>
      </c>
      <c r="AI10" s="29">
        <f>'12.Spieltag'!AK10</f>
        <v>9</v>
      </c>
      <c r="AJ10" s="24">
        <f t="shared" si="11"/>
        <v>177</v>
      </c>
      <c r="AK10" s="25">
        <f t="shared" si="8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'12.Spieltag'!B11</f>
        <v>Master1</v>
      </c>
      <c r="C11" s="17" t="s">
        <v>2</v>
      </c>
      <c r="D11" s="18" t="s">
        <v>78</v>
      </c>
      <c r="E11" s="88">
        <f t="shared" si="12"/>
        <v>0</v>
      </c>
      <c r="F11" s="17" t="s">
        <v>13</v>
      </c>
      <c r="G11" s="18" t="s">
        <v>78</v>
      </c>
      <c r="H11" s="19" t="str">
        <f t="shared" si="1"/>
        <v>5</v>
      </c>
      <c r="I11" s="17" t="s">
        <v>2</v>
      </c>
      <c r="J11" s="18" t="s">
        <v>78</v>
      </c>
      <c r="K11" s="19">
        <f t="shared" si="2"/>
        <v>0</v>
      </c>
      <c r="L11" s="17" t="s">
        <v>13</v>
      </c>
      <c r="M11" s="18" t="s">
        <v>13</v>
      </c>
      <c r="N11" s="66" t="str">
        <f t="shared" si="3"/>
        <v>3</v>
      </c>
      <c r="O11" s="17" t="s">
        <v>2</v>
      </c>
      <c r="P11" s="18" t="s">
        <v>77</v>
      </c>
      <c r="Q11" s="19" t="str">
        <f t="shared" si="4"/>
        <v>2</v>
      </c>
      <c r="R11" s="17" t="s">
        <v>13</v>
      </c>
      <c r="S11" s="18" t="s">
        <v>77</v>
      </c>
      <c r="T11" s="19" t="str">
        <f t="shared" si="13"/>
        <v>3</v>
      </c>
      <c r="U11" s="17" t="s">
        <v>78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>
        <f t="shared" si="14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'12.Spieltag'!AJ11</f>
        <v>167</v>
      </c>
      <c r="AI11" s="29">
        <f>'12.Spieltag'!AK11</f>
        <v>6</v>
      </c>
      <c r="AJ11" s="24">
        <f t="shared" si="11"/>
        <v>180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'12.Spieltag'!B12</f>
        <v>Mike04</v>
      </c>
      <c r="C12" s="17" t="s">
        <v>13</v>
      </c>
      <c r="D12" s="18" t="s">
        <v>77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>
        <f t="shared" si="2"/>
        <v>0</v>
      </c>
      <c r="L12" s="17" t="s">
        <v>78</v>
      </c>
      <c r="M12" s="18" t="s">
        <v>13</v>
      </c>
      <c r="N12" s="66">
        <f t="shared" si="3"/>
        <v>0</v>
      </c>
      <c r="O12" s="17" t="s">
        <v>13</v>
      </c>
      <c r="P12" s="18" t="s">
        <v>77</v>
      </c>
      <c r="Q12" s="19"/>
      <c r="R12" s="17" t="s">
        <v>13</v>
      </c>
      <c r="S12" s="18" t="s">
        <v>77</v>
      </c>
      <c r="T12" s="19" t="str">
        <f t="shared" si="13"/>
        <v>3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77</v>
      </c>
      <c r="Z12" s="19" t="str">
        <f t="shared" si="14"/>
        <v>2</v>
      </c>
      <c r="AA12" s="17" t="s">
        <v>77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10</v>
      </c>
      <c r="AH12" s="22">
        <f>'12.Spieltag'!AJ12</f>
        <v>170</v>
      </c>
      <c r="AI12" s="29">
        <f>'12.Spieltag'!AK12</f>
        <v>4</v>
      </c>
      <c r="AJ12" s="24">
        <f t="shared" si="11"/>
        <v>180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'12.Spieltag'!B13</f>
        <v>Rainer04</v>
      </c>
      <c r="C13" s="17" t="s">
        <v>13</v>
      </c>
      <c r="D13" s="18" t="s">
        <v>78</v>
      </c>
      <c r="E13" s="88">
        <f t="shared" si="12"/>
        <v>0</v>
      </c>
      <c r="F13" s="17"/>
      <c r="G13" s="18"/>
      <c r="H13" s="19"/>
      <c r="I13" s="17"/>
      <c r="J13" s="18"/>
      <c r="K13" s="19"/>
      <c r="L13" s="17" t="s">
        <v>13</v>
      </c>
      <c r="M13" s="18" t="s">
        <v>13</v>
      </c>
      <c r="N13" s="66" t="str">
        <f t="shared" si="3"/>
        <v>3</v>
      </c>
      <c r="O13" s="17"/>
      <c r="P13" s="18"/>
      <c r="Q13" s="19"/>
      <c r="R13" s="17" t="s">
        <v>2</v>
      </c>
      <c r="S13" s="18" t="s">
        <v>77</v>
      </c>
      <c r="T13" s="19" t="str">
        <f t="shared" si="13"/>
        <v>2</v>
      </c>
      <c r="U13" s="17"/>
      <c r="V13" s="18"/>
      <c r="W13" s="66"/>
      <c r="X13" s="17" t="s">
        <v>78</v>
      </c>
      <c r="Y13" s="18" t="s">
        <v>2</v>
      </c>
      <c r="Z13" s="19">
        <f t="shared" si="14"/>
        <v>0</v>
      </c>
      <c r="AA13" s="17"/>
      <c r="AB13" s="18"/>
      <c r="AC13" s="19"/>
      <c r="AD13" s="27"/>
      <c r="AE13" s="26"/>
      <c r="AF13" s="19"/>
      <c r="AG13" s="21">
        <f t="shared" si="10"/>
        <v>5</v>
      </c>
      <c r="AH13" s="22">
        <f>'12.Spieltag'!AJ13</f>
        <v>165</v>
      </c>
      <c r="AI13" s="29">
        <f>'12.Spieltag'!AK13</f>
        <v>8</v>
      </c>
      <c r="AJ13" s="24">
        <f t="shared" si="11"/>
        <v>170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'12.Spieltag'!B14</f>
        <v>Reinhold</v>
      </c>
      <c r="C14" s="17" t="s">
        <v>78</v>
      </c>
      <c r="D14" s="18" t="s">
        <v>77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3</v>
      </c>
      <c r="I14" s="17" t="s">
        <v>2</v>
      </c>
      <c r="J14" s="18" t="s">
        <v>78</v>
      </c>
      <c r="K14" s="19">
        <f t="shared" si="2"/>
        <v>0</v>
      </c>
      <c r="L14" s="17" t="s">
        <v>91</v>
      </c>
      <c r="M14" s="18" t="s">
        <v>91</v>
      </c>
      <c r="N14" s="66" t="str">
        <f t="shared" si="3"/>
        <v>3</v>
      </c>
      <c r="O14" s="17" t="s">
        <v>2</v>
      </c>
      <c r="P14" s="18" t="s">
        <v>78</v>
      </c>
      <c r="Q14" s="19" t="str">
        <f t="shared" si="4"/>
        <v>2</v>
      </c>
      <c r="R14" s="17" t="s">
        <v>13</v>
      </c>
      <c r="S14" s="18" t="s">
        <v>77</v>
      </c>
      <c r="T14" s="19" t="str">
        <f t="shared" si="13"/>
        <v>3</v>
      </c>
      <c r="U14" s="17" t="s">
        <v>78</v>
      </c>
      <c r="V14" s="18" t="s">
        <v>77</v>
      </c>
      <c r="W14" s="66">
        <f t="shared" si="15"/>
        <v>0</v>
      </c>
      <c r="X14" s="17" t="s">
        <v>2</v>
      </c>
      <c r="Y14" s="18" t="s">
        <v>78</v>
      </c>
      <c r="Z14" s="19" t="str">
        <f t="shared" si="14"/>
        <v>3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'12.Spieltag'!AJ14</f>
        <v>189</v>
      </c>
      <c r="AI14" s="29">
        <f>'12.Spieltag'!AK14</f>
        <v>2</v>
      </c>
      <c r="AJ14" s="24">
        <f t="shared" si="11"/>
        <v>203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'12.Spieltag'!B15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'12.Spieltag'!AJ15</f>
        <v>163</v>
      </c>
      <c r="AI15" s="29">
        <f>'12.Spieltag'!AK15</f>
        <v>9</v>
      </c>
      <c r="AJ15" s="24">
        <f t="shared" si="11"/>
        <v>163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'12.Spieltag'!B16</f>
        <v>schmiddi04</v>
      </c>
      <c r="C16" s="17" t="s">
        <v>2</v>
      </c>
      <c r="D16" s="18" t="s">
        <v>77</v>
      </c>
      <c r="E16" s="88">
        <f t="shared" si="12"/>
        <v>0</v>
      </c>
      <c r="F16" s="17" t="s">
        <v>78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>
        <f t="shared" si="3"/>
        <v>0</v>
      </c>
      <c r="O16" s="17" t="s">
        <v>13</v>
      </c>
      <c r="P16" s="18" t="s">
        <v>78</v>
      </c>
      <c r="Q16" s="19" t="str">
        <f t="shared" si="4"/>
        <v>5</v>
      </c>
      <c r="R16" s="17" t="s">
        <v>13</v>
      </c>
      <c r="S16" s="18" t="s">
        <v>77</v>
      </c>
      <c r="T16" s="19" t="str">
        <f t="shared" si="13"/>
        <v>3</v>
      </c>
      <c r="U16" s="17" t="s">
        <v>78</v>
      </c>
      <c r="V16" s="18" t="s">
        <v>78</v>
      </c>
      <c r="W16" s="66">
        <f t="shared" si="15"/>
        <v>0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'12.Spieltag'!AJ16</f>
        <v>190</v>
      </c>
      <c r="AI16" s="29">
        <f>'12.Spieltag'!AK16</f>
        <v>1</v>
      </c>
      <c r="AJ16" s="24">
        <f t="shared" si="11"/>
        <v>198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'12.Spieltag'!B17</f>
        <v>shiny</v>
      </c>
      <c r="C17" s="17" t="s">
        <v>13</v>
      </c>
      <c r="D17" s="18" t="s">
        <v>78</v>
      </c>
      <c r="E17" s="88">
        <f t="shared" si="12"/>
        <v>0</v>
      </c>
      <c r="F17" s="17" t="s">
        <v>13</v>
      </c>
      <c r="G17" s="18" t="s">
        <v>78</v>
      </c>
      <c r="H17" s="19" t="str">
        <f t="shared" si="1"/>
        <v>5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2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 t="str">
        <f t="shared" si="14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14</v>
      </c>
      <c r="AH17" s="22">
        <f>'12.Spieltag'!AJ17</f>
        <v>168</v>
      </c>
      <c r="AI17" s="29">
        <f>'12.Spieltag'!AK17</f>
        <v>5</v>
      </c>
      <c r="AJ17" s="24">
        <f t="shared" si="11"/>
        <v>182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11</v>
      </c>
      <c r="B18" s="21" t="str">
        <f>'12.Spieltag'!B18</f>
        <v>Skopp04</v>
      </c>
      <c r="C18" s="17" t="s">
        <v>13</v>
      </c>
      <c r="D18" s="18" t="s">
        <v>78</v>
      </c>
      <c r="E18" s="88">
        <f t="shared" si="12"/>
        <v>0</v>
      </c>
      <c r="F18" s="17" t="s">
        <v>78</v>
      </c>
      <c r="G18" s="18" t="s">
        <v>77</v>
      </c>
      <c r="H18" s="19" t="str">
        <f t="shared" si="1"/>
        <v>3</v>
      </c>
      <c r="I18" s="17" t="s">
        <v>13</v>
      </c>
      <c r="J18" s="18" t="s">
        <v>77</v>
      </c>
      <c r="K18" s="19">
        <f t="shared" si="2"/>
        <v>0</v>
      </c>
      <c r="L18" s="17" t="s">
        <v>78</v>
      </c>
      <c r="M18" s="18" t="s">
        <v>2</v>
      </c>
      <c r="N18" s="66">
        <f t="shared" si="3"/>
        <v>0</v>
      </c>
      <c r="O18" s="17" t="s">
        <v>13</v>
      </c>
      <c r="P18" s="18" t="s">
        <v>77</v>
      </c>
      <c r="Q18" s="19" t="str">
        <f t="shared" si="4"/>
        <v>2</v>
      </c>
      <c r="R18" s="17" t="s">
        <v>2</v>
      </c>
      <c r="S18" s="18" t="s">
        <v>77</v>
      </c>
      <c r="T18" s="19" t="str">
        <f t="shared" si="13"/>
        <v>2</v>
      </c>
      <c r="U18" s="17" t="s">
        <v>13</v>
      </c>
      <c r="V18" s="18" t="s">
        <v>78</v>
      </c>
      <c r="W18" s="66">
        <f t="shared" si="15"/>
        <v>0</v>
      </c>
      <c r="X18" s="17" t="s">
        <v>77</v>
      </c>
      <c r="Y18" s="18" t="s">
        <v>77</v>
      </c>
      <c r="Z18" s="19">
        <f t="shared" si="14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7</v>
      </c>
      <c r="AH18" s="22">
        <f>'12.Spieltag'!AJ18</f>
        <v>147</v>
      </c>
      <c r="AI18" s="29">
        <f>'12.Spieltag'!AK18</f>
        <v>11</v>
      </c>
      <c r="AJ18" s="24">
        <f t="shared" si="11"/>
        <v>154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8</v>
      </c>
      <c r="B19" s="21" t="str">
        <f>'12.Spieltag'!B19</f>
        <v>Tanja04</v>
      </c>
      <c r="C19" s="17" t="s">
        <v>2</v>
      </c>
      <c r="D19" s="18" t="s">
        <v>77</v>
      </c>
      <c r="E19" s="88">
        <f t="shared" si="12"/>
        <v>0</v>
      </c>
      <c r="F19" s="17" t="s">
        <v>13</v>
      </c>
      <c r="G19" s="18" t="s">
        <v>78</v>
      </c>
      <c r="H19" s="19" t="str">
        <f t="shared" si="1"/>
        <v>5</v>
      </c>
      <c r="I19" s="17" t="s">
        <v>13</v>
      </c>
      <c r="J19" s="18" t="s">
        <v>77</v>
      </c>
      <c r="K19" s="19">
        <f t="shared" si="2"/>
        <v>0</v>
      </c>
      <c r="L19" s="17" t="s">
        <v>13</v>
      </c>
      <c r="M19" s="18" t="s">
        <v>78</v>
      </c>
      <c r="N19" s="66">
        <f t="shared" si="3"/>
        <v>0</v>
      </c>
      <c r="O19" s="17" t="s">
        <v>13</v>
      </c>
      <c r="P19" s="18" t="s">
        <v>77</v>
      </c>
      <c r="Q19" s="19" t="str">
        <f t="shared" si="4"/>
        <v>2</v>
      </c>
      <c r="R19" s="17" t="s">
        <v>2</v>
      </c>
      <c r="S19" s="18" t="s">
        <v>77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78</v>
      </c>
      <c r="Y19" s="18" t="s">
        <v>13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9</v>
      </c>
      <c r="AH19" s="22">
        <f>'12.Spieltag'!AJ19</f>
        <v>166</v>
      </c>
      <c r="AI19" s="29">
        <f>'12.Spieltag'!AK19</f>
        <v>7</v>
      </c>
      <c r="AJ19" s="24">
        <f t="shared" si="11"/>
        <v>175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9"/>
        <v>6</v>
      </c>
      <c r="B20" s="21" t="str">
        <f>'12.Spieltag'!B20</f>
        <v>UltraGE</v>
      </c>
      <c r="C20" s="17" t="s">
        <v>2</v>
      </c>
      <c r="D20" s="18" t="s">
        <v>78</v>
      </c>
      <c r="E20" s="88">
        <f t="shared" si="12"/>
        <v>0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2</v>
      </c>
      <c r="P20" s="18" t="s">
        <v>78</v>
      </c>
      <c r="Q20" s="19" t="str">
        <f t="shared" si="4"/>
        <v>2</v>
      </c>
      <c r="R20" s="17" t="s">
        <v>2</v>
      </c>
      <c r="S20" s="18" t="s">
        <v>77</v>
      </c>
      <c r="T20" s="19" t="str">
        <f t="shared" si="13"/>
        <v>2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4</v>
      </c>
      <c r="AH20" s="22">
        <f>'12.Spieltag'!AJ20</f>
        <v>174</v>
      </c>
      <c r="AI20" s="29">
        <f>'12.Spieltag'!AK20</f>
        <v>3</v>
      </c>
      <c r="AJ20" s="24">
        <f t="shared" si="11"/>
        <v>178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f>'12.Spieltag'!AJ21</f>
        <v>0</v>
      </c>
      <c r="AI21" s="29">
        <f>'12.Spieltag'!AK21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f>'12.Spieltag'!AJ22</f>
        <v>0</v>
      </c>
      <c r="AI22" s="29">
        <f>'12.Spieltag'!AK22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f>'12.Spieltag'!AJ23</f>
        <v>0</v>
      </c>
      <c r="AI23" s="29">
        <f>'12.Spieltag'!AK23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f>'12.Spieltag'!AJ24</f>
        <v>0</v>
      </c>
      <c r="AI24" s="29">
        <f>'12.Spieltag'!AK24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f>'12.Spieltag'!AJ25</f>
        <v>0</v>
      </c>
      <c r="AI25" s="29">
        <f>'12.Spieltag'!AK25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f>'12.Spieltag'!AJ26</f>
        <v>0</v>
      </c>
      <c r="AI26" s="29">
        <f>'12.Spieltag'!AK26</f>
        <v>0</v>
      </c>
      <c r="AJ26" s="24">
        <f t="shared" ref="AJ26" si="16">AG26+AH26</f>
        <v>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f>'12.Spieltag'!AJ27</f>
        <v>0</v>
      </c>
      <c r="AI27" s="29">
        <f>'12.Spieltag'!AK27</f>
        <v>0</v>
      </c>
      <c r="AJ27" s="24">
        <f t="shared" ref="AJ27" si="18">AG27+AH27</f>
        <v>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0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9" priority="4" rank="3"/>
  </conditionalFormatting>
  <conditionalFormatting sqref="B8:B27">
    <cfRule type="expression" dxfId="128" priority="3">
      <formula>($AG8&gt;40)</formula>
    </cfRule>
  </conditionalFormatting>
  <conditionalFormatting sqref="R6 X6 X4 AA4 I6 O6 C6 R4 L4 C4 L6 F4 F6 O4 I4 U6 U4 AA6">
    <cfRule type="cellIs" dxfId="12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8" workbookViewId="0">
      <selection activeCell="D21" sqref="D21:AQ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91</v>
      </c>
      <c r="G7" s="72" t="s">
        <v>78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13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78</v>
      </c>
      <c r="G8" s="18" t="s">
        <v>13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5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5</v>
      </c>
      <c r="U8" s="17" t="s">
        <v>78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13</v>
      </c>
      <c r="AH8" s="22">
        <f>'13.Spieltag'!AJ8</f>
        <v>154</v>
      </c>
      <c r="AI8" s="29">
        <f>'13.Spieltag'!AK8</f>
        <v>11</v>
      </c>
      <c r="AJ8" s="24">
        <f t="shared" ref="AJ8" si="7">AG8+AH8</f>
        <v>167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'13.Spieltag'!AJ9</f>
        <v>145</v>
      </c>
      <c r="AI9" s="29">
        <f>'13.Spieltag'!AK9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78</v>
      </c>
      <c r="G10" s="18" t="s">
        <v>78</v>
      </c>
      <c r="H10" s="19">
        <f t="shared" si="1"/>
        <v>0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77</v>
      </c>
      <c r="N10" s="66" t="str">
        <f t="shared" si="3"/>
        <v>2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2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8</v>
      </c>
      <c r="AH10" s="22">
        <f>'13.Spieltag'!AJ10</f>
        <v>177</v>
      </c>
      <c r="AI10" s="29">
        <f>'13.Spieltag'!AK10</f>
        <v>7</v>
      </c>
      <c r="AJ10" s="24">
        <f t="shared" si="11"/>
        <v>185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0</v>
      </c>
      <c r="F11" s="17" t="s">
        <v>13</v>
      </c>
      <c r="G11" s="18" t="s">
        <v>2</v>
      </c>
      <c r="H11" s="19">
        <f t="shared" si="1"/>
        <v>0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2</v>
      </c>
      <c r="Q11" s="19">
        <f t="shared" si="4"/>
        <v>0</v>
      </c>
      <c r="R11" s="17" t="s">
        <v>78</v>
      </c>
      <c r="S11" s="18" t="s">
        <v>13</v>
      </c>
      <c r="T11" s="19" t="str">
        <f t="shared" si="13"/>
        <v>5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13</v>
      </c>
      <c r="Z11" s="19">
        <f t="shared" si="14"/>
        <v>0</v>
      </c>
      <c r="AA11" s="17" t="s">
        <v>78</v>
      </c>
      <c r="AB11" s="18" t="s">
        <v>2</v>
      </c>
      <c r="AC11" s="19">
        <f t="shared" si="5"/>
        <v>0</v>
      </c>
      <c r="AD11" s="28"/>
      <c r="AE11" s="26"/>
      <c r="AF11" s="19"/>
      <c r="AG11" s="21">
        <f t="shared" si="10"/>
        <v>7</v>
      </c>
      <c r="AH11" s="22">
        <f>'13.Spieltag'!AJ11</f>
        <v>180</v>
      </c>
      <c r="AI11" s="29">
        <f>'13.Spieltag'!AK11</f>
        <v>4</v>
      </c>
      <c r="AJ11" s="24">
        <f t="shared" si="11"/>
        <v>187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Mike04</v>
      </c>
      <c r="C12" s="17" t="s">
        <v>78</v>
      </c>
      <c r="D12" s="18" t="s">
        <v>2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 t="str">
        <f t="shared" si="2"/>
        <v>2</v>
      </c>
      <c r="L12" s="17" t="s">
        <v>13</v>
      </c>
      <c r="M12" s="18" t="s">
        <v>77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78</v>
      </c>
      <c r="AC12" s="19" t="str">
        <f t="shared" si="5"/>
        <v>5</v>
      </c>
      <c r="AD12" s="28"/>
      <c r="AE12" s="26"/>
      <c r="AF12" s="19"/>
      <c r="AG12" s="21">
        <f t="shared" si="10"/>
        <v>11</v>
      </c>
      <c r="AH12" s="22">
        <f>'13.Spieltag'!AJ12</f>
        <v>180</v>
      </c>
      <c r="AI12" s="29">
        <f>'13.Spieltag'!AK12</f>
        <v>4</v>
      </c>
      <c r="AJ12" s="24">
        <f t="shared" si="11"/>
        <v>191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10</v>
      </c>
      <c r="B13" s="21" t="str">
        <f>'13.Spieltag'!B13</f>
        <v>Rainer04</v>
      </c>
      <c r="C13" s="17" t="s">
        <v>78</v>
      </c>
      <c r="D13" s="18" t="s">
        <v>13</v>
      </c>
      <c r="E13" s="88">
        <f t="shared" si="12"/>
        <v>0</v>
      </c>
      <c r="F13" s="17" t="s">
        <v>78</v>
      </c>
      <c r="G13" s="18" t="s">
        <v>13</v>
      </c>
      <c r="H13" s="19">
        <f t="shared" si="1"/>
        <v>0</v>
      </c>
      <c r="I13" s="17" t="s">
        <v>13</v>
      </c>
      <c r="J13" s="18" t="s">
        <v>2</v>
      </c>
      <c r="K13" s="19">
        <f t="shared" si="2"/>
        <v>0</v>
      </c>
      <c r="L13" s="17" t="s">
        <v>78</v>
      </c>
      <c r="M13" s="18" t="s">
        <v>78</v>
      </c>
      <c r="N13" s="66">
        <f t="shared" si="3"/>
        <v>0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2</v>
      </c>
      <c r="T13" s="19" t="str">
        <f t="shared" si="13"/>
        <v>2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>
        <f t="shared" si="5"/>
        <v>0</v>
      </c>
      <c r="AD13" s="27"/>
      <c r="AE13" s="26"/>
      <c r="AF13" s="19"/>
      <c r="AG13" s="21">
        <f t="shared" si="10"/>
        <v>7</v>
      </c>
      <c r="AH13" s="22">
        <f>'13.Spieltag'!AJ13</f>
        <v>170</v>
      </c>
      <c r="AI13" s="29">
        <f>'13.Spieltag'!AK13</f>
        <v>9</v>
      </c>
      <c r="AJ13" s="24">
        <f t="shared" si="11"/>
        <v>177</v>
      </c>
      <c r="AK13" s="25">
        <f t="shared" si="8"/>
        <v>10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77</v>
      </c>
      <c r="D14" s="18" t="s">
        <v>13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2</v>
      </c>
      <c r="I14" s="17" t="s">
        <v>2</v>
      </c>
      <c r="J14" s="18" t="s">
        <v>13</v>
      </c>
      <c r="K14" s="19" t="str">
        <f t="shared" si="2"/>
        <v>2</v>
      </c>
      <c r="L14" s="17" t="s">
        <v>2</v>
      </c>
      <c r="M14" s="18" t="s">
        <v>78</v>
      </c>
      <c r="N14" s="66" t="str">
        <f t="shared" si="3"/>
        <v>2</v>
      </c>
      <c r="O14" s="17" t="s">
        <v>78</v>
      </c>
      <c r="P14" s="18" t="s">
        <v>78</v>
      </c>
      <c r="Q14" s="19" t="str">
        <f t="shared" si="4"/>
        <v>3</v>
      </c>
      <c r="R14" s="17" t="s">
        <v>78</v>
      </c>
      <c r="S14" s="18" t="s">
        <v>13</v>
      </c>
      <c r="T14" s="19" t="str">
        <f t="shared" si="13"/>
        <v>5</v>
      </c>
      <c r="U14" s="17" t="s">
        <v>13</v>
      </c>
      <c r="V14" s="18" t="s">
        <v>2</v>
      </c>
      <c r="W14" s="66">
        <f t="shared" si="15"/>
        <v>0</v>
      </c>
      <c r="X14" s="17" t="s">
        <v>2</v>
      </c>
      <c r="Y14" s="18" t="s">
        <v>78</v>
      </c>
      <c r="Z14" s="19">
        <f t="shared" si="14"/>
        <v>0</v>
      </c>
      <c r="AA14" s="17" t="s">
        <v>78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'13.Spieltag'!AJ14</f>
        <v>203</v>
      </c>
      <c r="AI14" s="29">
        <f>'13.Spieltag'!AK14</f>
        <v>1</v>
      </c>
      <c r="AJ14" s="24">
        <f t="shared" si="11"/>
        <v>217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 t="s">
        <v>78</v>
      </c>
      <c r="D15" s="18" t="s">
        <v>2</v>
      </c>
      <c r="E15" s="88">
        <f t="shared" si="12"/>
        <v>0</v>
      </c>
      <c r="F15" s="17" t="s">
        <v>13</v>
      </c>
      <c r="G15" s="18" t="s">
        <v>78</v>
      </c>
      <c r="H15" s="19" t="str">
        <f t="shared" si="1"/>
        <v>2</v>
      </c>
      <c r="I15" s="17" t="s">
        <v>78</v>
      </c>
      <c r="J15" s="18" t="s">
        <v>78</v>
      </c>
      <c r="K15" s="19">
        <f t="shared" si="2"/>
        <v>0</v>
      </c>
      <c r="L15" s="17" t="s">
        <v>77</v>
      </c>
      <c r="M15" s="18" t="s">
        <v>78</v>
      </c>
      <c r="N15" s="66">
        <f t="shared" si="3"/>
        <v>0</v>
      </c>
      <c r="O15" s="17" t="s">
        <v>78</v>
      </c>
      <c r="P15" s="18" t="s">
        <v>78</v>
      </c>
      <c r="Q15" s="19" t="str">
        <f t="shared" si="4"/>
        <v>3</v>
      </c>
      <c r="R15" s="17" t="s">
        <v>78</v>
      </c>
      <c r="S15" s="18" t="s">
        <v>13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5</v>
      </c>
      <c r="AD15" s="28"/>
      <c r="AE15" s="26"/>
      <c r="AF15" s="19"/>
      <c r="AG15" s="21">
        <f t="shared" si="10"/>
        <v>15</v>
      </c>
      <c r="AH15" s="22">
        <f>'13.Spieltag'!AJ15</f>
        <v>163</v>
      </c>
      <c r="AI15" s="29">
        <f>'13.Spieltag'!AK15</f>
        <v>10</v>
      </c>
      <c r="AJ15" s="24">
        <f t="shared" si="11"/>
        <v>178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77</v>
      </c>
      <c r="D16" s="18" t="s">
        <v>2</v>
      </c>
      <c r="E16" s="88">
        <f t="shared" si="12"/>
        <v>0</v>
      </c>
      <c r="F16" s="17" t="s">
        <v>78</v>
      </c>
      <c r="G16" s="18" t="s">
        <v>77</v>
      </c>
      <c r="H16" s="19" t="str">
        <f t="shared" si="1"/>
        <v>2</v>
      </c>
      <c r="I16" s="17" t="s">
        <v>77</v>
      </c>
      <c r="J16" s="18" t="s">
        <v>13</v>
      </c>
      <c r="K16" s="19">
        <f t="shared" si="2"/>
        <v>0</v>
      </c>
      <c r="L16" s="17" t="s">
        <v>78</v>
      </c>
      <c r="M16" s="18" t="s">
        <v>78</v>
      </c>
      <c r="N16" s="66">
        <f t="shared" si="3"/>
        <v>0</v>
      </c>
      <c r="O16" s="17" t="s">
        <v>78</v>
      </c>
      <c r="P16" s="18" t="s">
        <v>77</v>
      </c>
      <c r="Q16" s="19">
        <f t="shared" si="4"/>
        <v>0</v>
      </c>
      <c r="R16" s="17" t="s">
        <v>78</v>
      </c>
      <c r="S16" s="18" t="s">
        <v>13</v>
      </c>
      <c r="T16" s="19" t="str">
        <f t="shared" si="13"/>
        <v>5</v>
      </c>
      <c r="U16" s="17" t="s">
        <v>13</v>
      </c>
      <c r="V16" s="18" t="s">
        <v>78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4"/>
        <v>3</v>
      </c>
      <c r="AA16" s="17" t="s">
        <v>78</v>
      </c>
      <c r="AB16" s="18" t="s">
        <v>2</v>
      </c>
      <c r="AC16" s="19">
        <f t="shared" si="5"/>
        <v>0</v>
      </c>
      <c r="AD16" s="28"/>
      <c r="AE16" s="26"/>
      <c r="AF16" s="19"/>
      <c r="AG16" s="21">
        <f t="shared" si="10"/>
        <v>13</v>
      </c>
      <c r="AH16" s="22">
        <f>'13.Spieltag'!AJ16</f>
        <v>198</v>
      </c>
      <c r="AI16" s="29">
        <f>'13.Spieltag'!AK16</f>
        <v>2</v>
      </c>
      <c r="AJ16" s="24">
        <f t="shared" si="11"/>
        <v>211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78</v>
      </c>
      <c r="D17" s="18" t="s">
        <v>13</v>
      </c>
      <c r="E17" s="88">
        <f t="shared" si="12"/>
        <v>0</v>
      </c>
      <c r="F17" s="17" t="s">
        <v>78</v>
      </c>
      <c r="G17" s="18" t="s">
        <v>13</v>
      </c>
      <c r="H17" s="19">
        <f t="shared" si="1"/>
        <v>0</v>
      </c>
      <c r="I17" s="17" t="s">
        <v>78</v>
      </c>
      <c r="J17" s="18" t="s">
        <v>13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13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11</v>
      </c>
      <c r="AH17" s="22">
        <f>'13.Spieltag'!AJ17</f>
        <v>182</v>
      </c>
      <c r="AI17" s="29">
        <f>'13.Spieltag'!AK17</f>
        <v>3</v>
      </c>
      <c r="AJ17" s="24">
        <f t="shared" si="11"/>
        <v>193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13</v>
      </c>
      <c r="E18" s="88">
        <f t="shared" si="12"/>
        <v>0</v>
      </c>
      <c r="F18" s="17" t="s">
        <v>13</v>
      </c>
      <c r="G18" s="18" t="s">
        <v>77</v>
      </c>
      <c r="H18" s="19" t="str">
        <f t="shared" si="1"/>
        <v>2</v>
      </c>
      <c r="I18" s="17" t="s">
        <v>78</v>
      </c>
      <c r="J18" s="18" t="s">
        <v>2</v>
      </c>
      <c r="K18" s="19">
        <f t="shared" si="2"/>
        <v>0</v>
      </c>
      <c r="L18" s="17" t="s">
        <v>78</v>
      </c>
      <c r="M18" s="18" t="s">
        <v>77</v>
      </c>
      <c r="N18" s="66" t="str">
        <f t="shared" si="3"/>
        <v>3</v>
      </c>
      <c r="O18" s="17" t="s">
        <v>78</v>
      </c>
      <c r="P18" s="18" t="s">
        <v>78</v>
      </c>
      <c r="Q18" s="19" t="str">
        <f t="shared" si="4"/>
        <v>3</v>
      </c>
      <c r="R18" s="17" t="s">
        <v>77</v>
      </c>
      <c r="S18" s="18" t="s">
        <v>78</v>
      </c>
      <c r="T18" s="19" t="str">
        <f t="shared" si="13"/>
        <v>3</v>
      </c>
      <c r="U18" s="17" t="s">
        <v>77</v>
      </c>
      <c r="V18" s="18" t="s">
        <v>13</v>
      </c>
      <c r="W18" s="66">
        <f t="shared" si="15"/>
        <v>0</v>
      </c>
      <c r="X18" s="17" t="s">
        <v>78</v>
      </c>
      <c r="Y18" s="18" t="s">
        <v>77</v>
      </c>
      <c r="Z18" s="19">
        <f t="shared" si="14"/>
        <v>0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'13.Spieltag'!AJ18</f>
        <v>154</v>
      </c>
      <c r="AI18" s="29">
        <f>'13.Spieltag'!AK18</f>
        <v>11</v>
      </c>
      <c r="AJ18" s="24">
        <f t="shared" si="11"/>
        <v>165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3</v>
      </c>
      <c r="B19" s="21" t="str">
        <f>'13.Spieltag'!B19</f>
        <v>Tanja04</v>
      </c>
      <c r="C19" s="17" t="s">
        <v>77</v>
      </c>
      <c r="D19" s="18" t="s">
        <v>13</v>
      </c>
      <c r="E19" s="88">
        <f t="shared" si="12"/>
        <v>0</v>
      </c>
      <c r="F19" s="17" t="s">
        <v>13</v>
      </c>
      <c r="G19" s="18" t="s">
        <v>77</v>
      </c>
      <c r="H19" s="19" t="str">
        <f t="shared" si="1"/>
        <v>2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78</v>
      </c>
      <c r="N19" s="66" t="str">
        <f t="shared" si="3"/>
        <v>5</v>
      </c>
      <c r="O19" s="17" t="s">
        <v>78</v>
      </c>
      <c r="P19" s="18" t="s">
        <v>78</v>
      </c>
      <c r="Q19" s="19" t="str">
        <f t="shared" si="4"/>
        <v>3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77</v>
      </c>
      <c r="W19" s="66" t="str">
        <f t="shared" si="15"/>
        <v>5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5"/>
        <v>5</v>
      </c>
      <c r="AD19" s="28"/>
      <c r="AE19" s="26"/>
      <c r="AF19" s="19"/>
      <c r="AG19" s="21">
        <f t="shared" si="10"/>
        <v>22</v>
      </c>
      <c r="AH19" s="22">
        <f>'13.Spieltag'!AJ19</f>
        <v>175</v>
      </c>
      <c r="AI19" s="29">
        <f>'13.Spieltag'!AK19</f>
        <v>8</v>
      </c>
      <c r="AJ19" s="24">
        <f t="shared" si="11"/>
        <v>197</v>
      </c>
      <c r="AK19" s="25">
        <f t="shared" si="8"/>
        <v>3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13</v>
      </c>
      <c r="E20" s="88">
        <f t="shared" si="12"/>
        <v>0</v>
      </c>
      <c r="F20" s="17" t="s">
        <v>13</v>
      </c>
      <c r="G20" s="18" t="s">
        <v>78</v>
      </c>
      <c r="H20" s="19" t="str">
        <f t="shared" si="1"/>
        <v>2</v>
      </c>
      <c r="I20" s="17" t="s">
        <v>78</v>
      </c>
      <c r="J20" s="18" t="s">
        <v>2</v>
      </c>
      <c r="K20" s="19">
        <f t="shared" si="2"/>
        <v>0</v>
      </c>
      <c r="L20" s="17" t="s">
        <v>13</v>
      </c>
      <c r="M20" s="18" t="s">
        <v>78</v>
      </c>
      <c r="N20" s="66" t="str">
        <f t="shared" si="3"/>
        <v>5</v>
      </c>
      <c r="O20" s="17" t="s">
        <v>78</v>
      </c>
      <c r="P20" s="18" t="s">
        <v>13</v>
      </c>
      <c r="Q20" s="19">
        <f t="shared" si="4"/>
        <v>0</v>
      </c>
      <c r="R20" s="17" t="s">
        <v>78</v>
      </c>
      <c r="S20" s="18" t="s">
        <v>13</v>
      </c>
      <c r="T20" s="19" t="str">
        <f t="shared" si="13"/>
        <v>5</v>
      </c>
      <c r="U20" s="17" t="s">
        <v>78</v>
      </c>
      <c r="V20" s="18" t="s">
        <v>2</v>
      </c>
      <c r="W20" s="66">
        <f t="shared" si="15"/>
        <v>0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'13.Spieltag'!AJ20</f>
        <v>178</v>
      </c>
      <c r="AI20" s="29">
        <f>'13.Spieltag'!AK20</f>
        <v>6</v>
      </c>
      <c r="AJ20" s="24">
        <f t="shared" si="11"/>
        <v>190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6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5" priority="4" rank="3"/>
  </conditionalFormatting>
  <conditionalFormatting sqref="B8:B27">
    <cfRule type="expression" dxfId="124" priority="3">
      <formula>($AG8&gt;40)</formula>
    </cfRule>
  </conditionalFormatting>
  <conditionalFormatting sqref="R4 L4 C4 X6 U6 F6 AA4 L6 I4 O6 I6 AA6 C6 O4 R6 F4 U4 X4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topLeftCell="A8" workbookViewId="0">
      <selection activeCell="D21" sqref="D21:AQ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29</v>
      </c>
      <c r="B4" s="16"/>
      <c r="C4" s="68" t="s">
        <v>73</v>
      </c>
      <c r="F4" s="68" t="s">
        <v>71</v>
      </c>
      <c r="I4" s="68" t="s">
        <v>11</v>
      </c>
      <c r="L4" s="68" t="s">
        <v>62</v>
      </c>
      <c r="O4" s="68" t="s">
        <v>69</v>
      </c>
      <c r="R4" s="68" t="s">
        <v>65</v>
      </c>
      <c r="U4" s="68" t="s">
        <v>60</v>
      </c>
      <c r="X4" s="68" t="s">
        <v>75</v>
      </c>
      <c r="AA4" s="68" t="s">
        <v>68</v>
      </c>
      <c r="AD4" s="67"/>
      <c r="AE4" s="71"/>
      <c r="AF4" s="71"/>
      <c r="AK4" s="45"/>
    </row>
    <row r="5" spans="1:42" ht="13.5" thickBot="1" x14ac:dyDescent="0.25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66</v>
      </c>
      <c r="I6" s="68" t="s">
        <v>72</v>
      </c>
      <c r="L6" s="68" t="s">
        <v>63</v>
      </c>
      <c r="O6" s="68" t="s">
        <v>70</v>
      </c>
      <c r="R6" s="68" t="s">
        <v>12</v>
      </c>
      <c r="U6" s="68" t="s">
        <v>67</v>
      </c>
      <c r="X6" s="68" t="s">
        <v>61</v>
      </c>
      <c r="AA6" s="68" t="s">
        <v>64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78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14</v>
      </c>
      <c r="J7" s="72" t="s">
        <v>13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2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22</v>
      </c>
      <c r="AH8" s="22">
        <f>'14.Spieltag'!AJ8</f>
        <v>167</v>
      </c>
      <c r="AI8" s="29">
        <f>'14.Spieltag'!AK8</f>
        <v>11</v>
      </c>
      <c r="AJ8" s="24">
        <f t="shared" ref="AJ8" si="7">AG8+AH8</f>
        <v>189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'14.Spieltag'!AJ9</f>
        <v>145</v>
      </c>
      <c r="AI9" s="29">
        <f>'14.Spieltag'!AK9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13</v>
      </c>
      <c r="J10" s="18" t="s">
        <v>77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78</v>
      </c>
      <c r="N10" s="66" t="str">
        <f t="shared" si="3"/>
        <v>2</v>
      </c>
      <c r="O10" s="17" t="s">
        <v>78</v>
      </c>
      <c r="P10" s="18" t="s">
        <v>91</v>
      </c>
      <c r="Q10" s="19" t="str">
        <f t="shared" si="4"/>
        <v>2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91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21</v>
      </c>
      <c r="AH10" s="22">
        <f>'14.Spieltag'!AJ10</f>
        <v>185</v>
      </c>
      <c r="AI10" s="29">
        <f>'14.Spieltag'!AK10</f>
        <v>8</v>
      </c>
      <c r="AJ10" s="24">
        <f t="shared" si="11"/>
        <v>206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 t="str">
        <f t="shared" si="2"/>
        <v>5</v>
      </c>
      <c r="I11" s="17" t="s">
        <v>2</v>
      </c>
      <c r="J11" s="18" t="s">
        <v>78</v>
      </c>
      <c r="K11" s="88">
        <f t="shared" si="12"/>
        <v>8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2</v>
      </c>
      <c r="Q11" s="19" t="str">
        <f t="shared" si="4"/>
        <v>2</v>
      </c>
      <c r="R11" s="17" t="s">
        <v>78</v>
      </c>
      <c r="S11" s="18" t="s">
        <v>78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13</v>
      </c>
      <c r="Y11" s="18" t="s">
        <v>77</v>
      </c>
      <c r="Z11" s="19">
        <f t="shared" si="14"/>
        <v>0</v>
      </c>
      <c r="AA11" s="17" t="s">
        <v>13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22</v>
      </c>
      <c r="AH11" s="22">
        <f>'14.Spieltag'!AJ11</f>
        <v>187</v>
      </c>
      <c r="AI11" s="29">
        <f>'14.Spieltag'!AK11</f>
        <v>7</v>
      </c>
      <c r="AJ11" s="24">
        <f t="shared" si="11"/>
        <v>209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78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12</v>
      </c>
      <c r="L12" s="17" t="s">
        <v>13</v>
      </c>
      <c r="M12" s="18" t="s">
        <v>78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3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78</v>
      </c>
      <c r="Z12" s="19" t="str">
        <f t="shared" si="14"/>
        <v>5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26</v>
      </c>
      <c r="AH12" s="22">
        <f>'14.Spieltag'!AJ12</f>
        <v>191</v>
      </c>
      <c r="AI12" s="29">
        <f>'14.Spieltag'!AK12</f>
        <v>5</v>
      </c>
      <c r="AJ12" s="24">
        <f t="shared" si="11"/>
        <v>217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5</v>
      </c>
      <c r="I13" s="17" t="s">
        <v>2</v>
      </c>
      <c r="J13" s="18" t="s">
        <v>77</v>
      </c>
      <c r="K13" s="88">
        <f t="shared" si="12"/>
        <v>12</v>
      </c>
      <c r="L13" s="17" t="s">
        <v>13</v>
      </c>
      <c r="M13" s="18" t="s">
        <v>78</v>
      </c>
      <c r="N13" s="66" t="str">
        <f t="shared" si="3"/>
        <v>2</v>
      </c>
      <c r="O13" s="17" t="s">
        <v>77</v>
      </c>
      <c r="P13" s="18" t="s">
        <v>13</v>
      </c>
      <c r="Q13" s="19" t="str">
        <f t="shared" si="4"/>
        <v>2</v>
      </c>
      <c r="R13" s="17" t="s">
        <v>78</v>
      </c>
      <c r="S13" s="18" t="s">
        <v>13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2</v>
      </c>
      <c r="Y13" s="18" t="s">
        <v>77</v>
      </c>
      <c r="Z13" s="19">
        <f t="shared" si="14"/>
        <v>0</v>
      </c>
      <c r="AA13" s="17" t="s">
        <v>78</v>
      </c>
      <c r="AB13" s="18" t="s">
        <v>13</v>
      </c>
      <c r="AC13" s="19" t="str">
        <f t="shared" si="5"/>
        <v>3</v>
      </c>
      <c r="AD13" s="27"/>
      <c r="AE13" s="26"/>
      <c r="AF13" s="19"/>
      <c r="AG13" s="21">
        <f t="shared" si="10"/>
        <v>26</v>
      </c>
      <c r="AH13" s="22">
        <f>'14.Spieltag'!AJ13</f>
        <v>177</v>
      </c>
      <c r="AI13" s="29">
        <f>'14.Spieltag'!AK13</f>
        <v>10</v>
      </c>
      <c r="AJ13" s="24">
        <f t="shared" si="11"/>
        <v>203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13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2</v>
      </c>
      <c r="J14" s="18" t="s">
        <v>77</v>
      </c>
      <c r="K14" s="88">
        <f t="shared" si="12"/>
        <v>12</v>
      </c>
      <c r="L14" s="17" t="s">
        <v>13</v>
      </c>
      <c r="M14" s="18" t="s">
        <v>77</v>
      </c>
      <c r="N14" s="66" t="str">
        <f t="shared" si="3"/>
        <v>2</v>
      </c>
      <c r="O14" s="17" t="s">
        <v>13</v>
      </c>
      <c r="P14" s="18" t="s">
        <v>91</v>
      </c>
      <c r="Q14" s="19" t="str">
        <f t="shared" si="4"/>
        <v>2</v>
      </c>
      <c r="R14" s="17" t="s">
        <v>77</v>
      </c>
      <c r="S14" s="18" t="s">
        <v>77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78</v>
      </c>
      <c r="Z14" s="19">
        <f t="shared" si="14"/>
        <v>0</v>
      </c>
      <c r="AA14" s="17" t="s">
        <v>13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18</v>
      </c>
      <c r="AH14" s="22">
        <f>'14.Spieltag'!AJ14</f>
        <v>217</v>
      </c>
      <c r="AI14" s="29">
        <f>'14.Spieltag'!AK14</f>
        <v>1</v>
      </c>
      <c r="AJ14" s="24">
        <f t="shared" si="11"/>
        <v>235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13</v>
      </c>
      <c r="J15" s="18" t="s">
        <v>77</v>
      </c>
      <c r="K15" s="88">
        <f t="shared" si="12"/>
        <v>8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5</v>
      </c>
      <c r="R15" s="17" t="s">
        <v>13</v>
      </c>
      <c r="S15" s="18" t="s">
        <v>78</v>
      </c>
      <c r="T15" s="19" t="str">
        <f t="shared" si="13"/>
        <v>5</v>
      </c>
      <c r="U15" s="17" t="s">
        <v>13</v>
      </c>
      <c r="V15" s="18" t="s">
        <v>78</v>
      </c>
      <c r="W15" s="66" t="str">
        <f t="shared" si="15"/>
        <v>2</v>
      </c>
      <c r="X15" s="17" t="s">
        <v>13</v>
      </c>
      <c r="Y15" s="18" t="s">
        <v>77</v>
      </c>
      <c r="Z15" s="19">
        <f t="shared" si="14"/>
        <v>0</v>
      </c>
      <c r="AA15" s="17" t="s">
        <v>78</v>
      </c>
      <c r="AB15" s="18" t="s">
        <v>13</v>
      </c>
      <c r="AC15" s="19" t="str">
        <f t="shared" si="5"/>
        <v>3</v>
      </c>
      <c r="AD15" s="28"/>
      <c r="AE15" s="26"/>
      <c r="AF15" s="19"/>
      <c r="AG15" s="21">
        <f t="shared" si="10"/>
        <v>23</v>
      </c>
      <c r="AH15" s="22">
        <f>'14.Spieltag'!AJ15</f>
        <v>178</v>
      </c>
      <c r="AI15" s="29">
        <f>'14.Spieltag'!AK15</f>
        <v>9</v>
      </c>
      <c r="AJ15" s="24">
        <f t="shared" si="11"/>
        <v>201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13</v>
      </c>
      <c r="J16" s="18" t="s">
        <v>78</v>
      </c>
      <c r="K16" s="88">
        <f t="shared" si="12"/>
        <v>8</v>
      </c>
      <c r="L16" s="17" t="s">
        <v>13</v>
      </c>
      <c r="M16" s="18" t="s">
        <v>77</v>
      </c>
      <c r="N16" s="66" t="str">
        <f t="shared" si="3"/>
        <v>2</v>
      </c>
      <c r="O16" s="17" t="s">
        <v>78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3"/>
        <v>0</v>
      </c>
      <c r="U16" s="17" t="s">
        <v>13</v>
      </c>
      <c r="V16" s="18" t="s">
        <v>77</v>
      </c>
      <c r="W16" s="66" t="str">
        <f t="shared" si="15"/>
        <v>2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12</v>
      </c>
      <c r="AH16" s="22">
        <f>'14.Spieltag'!AJ16</f>
        <v>211</v>
      </c>
      <c r="AI16" s="29">
        <f>'14.Spieltag'!AK16</f>
        <v>2</v>
      </c>
      <c r="AJ16" s="24">
        <f t="shared" si="11"/>
        <v>223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2</v>
      </c>
      <c r="J17" s="18" t="s">
        <v>78</v>
      </c>
      <c r="K17" s="88">
        <f t="shared" si="12"/>
        <v>8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78</v>
      </c>
      <c r="Z17" s="19" t="str">
        <f t="shared" si="14"/>
        <v>5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27</v>
      </c>
      <c r="AH17" s="22">
        <f>'14.Spieltag'!AJ17</f>
        <v>193</v>
      </c>
      <c r="AI17" s="29">
        <f>'14.Spieltag'!AK17</f>
        <v>4</v>
      </c>
      <c r="AJ17" s="24">
        <f t="shared" si="11"/>
        <v>220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3</v>
      </c>
      <c r="I18" s="17" t="s">
        <v>2</v>
      </c>
      <c r="J18" s="18" t="s">
        <v>78</v>
      </c>
      <c r="K18" s="88">
        <f t="shared" si="12"/>
        <v>8</v>
      </c>
      <c r="L18" s="17" t="s">
        <v>77</v>
      </c>
      <c r="M18" s="18" t="s">
        <v>78</v>
      </c>
      <c r="N18" s="66">
        <f t="shared" si="3"/>
        <v>0</v>
      </c>
      <c r="O18" s="17" t="s">
        <v>77</v>
      </c>
      <c r="P18" s="18" t="s">
        <v>2</v>
      </c>
      <c r="Q18" s="19" t="str">
        <f t="shared" si="4"/>
        <v>2</v>
      </c>
      <c r="R18" s="17" t="s">
        <v>78</v>
      </c>
      <c r="S18" s="18" t="s">
        <v>77</v>
      </c>
      <c r="T18" s="19" t="str">
        <f t="shared" si="13"/>
        <v>3</v>
      </c>
      <c r="U18" s="17" t="s">
        <v>13</v>
      </c>
      <c r="V18" s="18" t="s">
        <v>78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13</v>
      </c>
      <c r="AB18" s="18" t="s">
        <v>13</v>
      </c>
      <c r="AC18" s="19">
        <f t="shared" si="5"/>
        <v>0</v>
      </c>
      <c r="AD18" s="28"/>
      <c r="AE18" s="26"/>
      <c r="AF18" s="19"/>
      <c r="AG18" s="21">
        <f t="shared" si="10"/>
        <v>18</v>
      </c>
      <c r="AH18" s="22">
        <f>'14.Spieltag'!AJ18</f>
        <v>165</v>
      </c>
      <c r="AI18" s="29">
        <f>'14.Spieltag'!AK18</f>
        <v>12</v>
      </c>
      <c r="AJ18" s="24">
        <f t="shared" si="11"/>
        <v>183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77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78</v>
      </c>
      <c r="N19" s="66">
        <f t="shared" si="3"/>
        <v>0</v>
      </c>
      <c r="O19" s="17" t="s">
        <v>78</v>
      </c>
      <c r="P19" s="18" t="s">
        <v>13</v>
      </c>
      <c r="Q19" s="19" t="str">
        <f t="shared" si="4"/>
        <v>5</v>
      </c>
      <c r="R19" s="17" t="s">
        <v>78</v>
      </c>
      <c r="S19" s="18" t="s">
        <v>78</v>
      </c>
      <c r="T19" s="19">
        <f t="shared" si="13"/>
        <v>0</v>
      </c>
      <c r="U19" s="17" t="s">
        <v>2</v>
      </c>
      <c r="V19" s="18" t="s">
        <v>78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17</v>
      </c>
      <c r="AH19" s="22">
        <f>'14.Spieltag'!AJ19</f>
        <v>197</v>
      </c>
      <c r="AI19" s="29">
        <f>'14.Spieltag'!AK19</f>
        <v>3</v>
      </c>
      <c r="AJ19" s="24">
        <f t="shared" si="11"/>
        <v>214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2</v>
      </c>
      <c r="J20" s="18" t="s">
        <v>77</v>
      </c>
      <c r="K20" s="88">
        <f t="shared" si="12"/>
        <v>12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 t="str">
        <f t="shared" si="4"/>
        <v>5</v>
      </c>
      <c r="R20" s="17" t="s">
        <v>13</v>
      </c>
      <c r="S20" s="18" t="s">
        <v>13</v>
      </c>
      <c r="T20" s="19">
        <f t="shared" si="13"/>
        <v>0</v>
      </c>
      <c r="U20" s="17" t="s">
        <v>91</v>
      </c>
      <c r="V20" s="18" t="s">
        <v>78</v>
      </c>
      <c r="W20" s="66" t="str">
        <f t="shared" si="15"/>
        <v>3</v>
      </c>
      <c r="X20" s="17" t="s">
        <v>13</v>
      </c>
      <c r="Y20" s="18" t="s">
        <v>78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24</v>
      </c>
      <c r="AH20" s="22">
        <f>'14.Spieltag'!AJ20</f>
        <v>190</v>
      </c>
      <c r="AI20" s="29">
        <f>'14.Spieltag'!AK20</f>
        <v>6</v>
      </c>
      <c r="AJ20" s="24">
        <f t="shared" si="11"/>
        <v>214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937" rank="3"/>
  </conditionalFormatting>
  <conditionalFormatting sqref="AI8:AI26">
    <cfRule type="colorScale" priority="13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1" priority="5" rank="3"/>
  </conditionalFormatting>
  <conditionalFormatting sqref="B21:B27">
    <cfRule type="expression" dxfId="120" priority="4">
      <formula>($AG21&gt;40)</formula>
    </cfRule>
  </conditionalFormatting>
  <conditionalFormatting sqref="C6 O4 L6 O6 L4 AA4 X4 F6 C4 I6 F4 R6 I4 U6 U4 AA6 R4 X6">
    <cfRule type="cellIs" dxfId="119" priority="2" operator="equal">
      <formula>"Schalke 04"</formula>
    </cfRule>
  </conditionalFormatting>
  <conditionalFormatting sqref="B8:B20">
    <cfRule type="expression" dxfId="11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8" workbookViewId="0">
      <selection activeCell="C21" sqref="C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D2" s="67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30</v>
      </c>
      <c r="B4" s="16"/>
      <c r="C4" s="68" t="s">
        <v>12</v>
      </c>
      <c r="F4" s="68" t="s">
        <v>70</v>
      </c>
      <c r="I4" s="68" t="s">
        <v>68</v>
      </c>
      <c r="L4" s="68" t="s">
        <v>72</v>
      </c>
      <c r="O4" s="68" t="s">
        <v>61</v>
      </c>
      <c r="R4" s="68" t="s">
        <v>64</v>
      </c>
      <c r="U4" s="68" t="s">
        <v>74</v>
      </c>
      <c r="X4" s="68" t="s">
        <v>66</v>
      </c>
      <c r="AA4" s="68" t="s">
        <v>63</v>
      </c>
      <c r="AE4" s="71"/>
      <c r="AF4" s="71"/>
      <c r="AK4" s="45"/>
    </row>
    <row r="5" spans="1:42" ht="13.5" thickBot="1" x14ac:dyDescent="0.25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73</v>
      </c>
      <c r="I6" s="68" t="s">
        <v>65</v>
      </c>
      <c r="L6" s="68" t="s">
        <v>75</v>
      </c>
      <c r="O6" s="68" t="s">
        <v>67</v>
      </c>
      <c r="R6" s="68" t="s">
        <v>11</v>
      </c>
      <c r="U6" s="68" t="s">
        <v>71</v>
      </c>
      <c r="X6" s="68" t="s">
        <v>62</v>
      </c>
      <c r="AA6" s="68" t="s">
        <v>60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77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77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77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7</v>
      </c>
      <c r="AH8" s="22">
        <f>'15.Spieltag'!AJ8</f>
        <v>189</v>
      </c>
      <c r="AI8" s="29">
        <f>'15.Spieltag'!AK8</f>
        <v>11</v>
      </c>
      <c r="AJ8" s="24">
        <f t="shared" ref="AJ8" si="8">AG8+AH8</f>
        <v>196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'15.Spieltag'!AJ9</f>
        <v>145</v>
      </c>
      <c r="AI9" s="29">
        <f>'15.Spieltag'!AK9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91</v>
      </c>
      <c r="G10" s="18" t="s">
        <v>77</v>
      </c>
      <c r="H10" s="19">
        <f t="shared" si="2"/>
        <v>0</v>
      </c>
      <c r="I10" s="17" t="s">
        <v>13</v>
      </c>
      <c r="J10" s="18" t="s">
        <v>77</v>
      </c>
      <c r="K10" s="19" t="str">
        <f t="shared" si="3"/>
        <v>2</v>
      </c>
      <c r="L10" s="17" t="s">
        <v>78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78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6"/>
        <v>5</v>
      </c>
      <c r="AD10" s="28"/>
      <c r="AE10" s="26"/>
      <c r="AF10" s="19"/>
      <c r="AG10" s="21">
        <f t="shared" si="11"/>
        <v>11</v>
      </c>
      <c r="AH10" s="22">
        <f>'15.Spieltag'!AJ10</f>
        <v>206</v>
      </c>
      <c r="AI10" s="29">
        <f>'15.Spieltag'!AK10</f>
        <v>8</v>
      </c>
      <c r="AJ10" s="24">
        <f t="shared" si="12"/>
        <v>217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78</v>
      </c>
      <c r="Q11" s="19">
        <f t="shared" si="5"/>
        <v>0</v>
      </c>
      <c r="R11" s="17" t="s">
        <v>78</v>
      </c>
      <c r="S11" s="18" t="s">
        <v>13</v>
      </c>
      <c r="T11" s="88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77</v>
      </c>
      <c r="Y11" s="18" t="s">
        <v>13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7</v>
      </c>
      <c r="AH11" s="22">
        <f>'15.Spieltag'!AJ11</f>
        <v>209</v>
      </c>
      <c r="AI11" s="29">
        <f>'15.Spieltag'!AK11</f>
        <v>7</v>
      </c>
      <c r="AJ11" s="24">
        <f t="shared" si="12"/>
        <v>216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2</v>
      </c>
      <c r="D12" s="18" t="s">
        <v>78</v>
      </c>
      <c r="E12" s="19" t="str">
        <f t="shared" ref="E12" si="15">IF(OR(EXACT($C$7,C12)*(EXACT($D$7,D12)))=TRUE,$AO$9,IF(($D$7-$C$7=D12-C12),$AO$8,IF(OR(EXACT($C$7&gt;$D$7,C12&gt;D12)*EXACT($C$7=$D$7,C12=D12)*EXACT($C$7&lt;$D$7,C12&lt;D12)),$AO$7,0)))</f>
        <v>2</v>
      </c>
      <c r="F12" s="17" t="s">
        <v>13</v>
      </c>
      <c r="G12" s="18" t="s">
        <v>77</v>
      </c>
      <c r="H12" s="19">
        <f t="shared" ref="H12" si="16">IF(OR(EXACT($F$7,F12)*(EXACT($G$7,G12)))=TRUE,$AO$9,IF(($G$7-$F$7=G12-F12),$AO$8,IF(OR(EXACT($F$7&gt;$G$7,F12&gt;G12)*EXACT($F$7=$G$7,F12=G12)*EXACT($F$7&lt;$G$7,F12&lt;G12)),$AO$7,0)))</f>
        <v>0</v>
      </c>
      <c r="I12" s="17" t="s">
        <v>13</v>
      </c>
      <c r="J12" s="18" t="s">
        <v>78</v>
      </c>
      <c r="K12" s="19" t="str">
        <f t="shared" ref="K12" si="17">IF(OR(EXACT($I$7,I12)*(EXACT($J$7,J12)))=TRUE,$AO$9,IF(($J$7-$I$7=J12-I12),$AO$8,IF(OR(EXACT($I$7&gt;$J$7,I12&gt;J12)*EXACT($I$7=$J$7,I12=J12)*EXACT($I$7&lt;$J$7,I12&lt;J12)),$AO$7,0)))</f>
        <v>5</v>
      </c>
      <c r="L12" s="17" t="s">
        <v>77</v>
      </c>
      <c r="M12" s="18" t="s">
        <v>13</v>
      </c>
      <c r="N12" s="66">
        <f t="shared" ref="N12" si="18">IF(OR(EXACT($L$7,L12)*(EXACT($M$7,M12)))=TRUE,$AO$9,IF(($M$7-$L$7=M12-L12),$AO$8,IF(OR(EXACT($L$7&gt;$M$7,L12&gt;M12)*EXACT($L$7=$M$7,L12=M12)*EXACT($L$7&lt;$M$7,L12&lt;M12)),$AO$7,0)))</f>
        <v>0</v>
      </c>
      <c r="O12" s="17" t="s">
        <v>13</v>
      </c>
      <c r="P12" s="18" t="s">
        <v>77</v>
      </c>
      <c r="Q12" s="19">
        <f t="shared" ref="Q12" si="19">IF(OR(EXACT($O$7,O12)*(EXACT($P$7,P12)))=TRUE,$AO$9,IF(($P$7-$O$7=P12-O12),$AO$8,IF(OR(EXACT($O$7&gt;$P$7,O12&gt;P12)*EXACT($O$7=$P$7,O12=P12)*EXACT($O$7&lt;$P$7,O12&lt;P12)),$AO$7,0)))</f>
        <v>0</v>
      </c>
      <c r="R12" s="17" t="s">
        <v>77</v>
      </c>
      <c r="S12" s="18" t="s">
        <v>13</v>
      </c>
      <c r="T12" s="88">
        <f>IF(OR(EXACT($R$7,R12)*(EXACT($S$7,S12)))=TRUE,$AO$9,IF(($S$7-$R$7=S12-R12),$AO$8,IF(OR(EXACT($R$7&gt;$S$7,R12&gt;S12)*EXACT($R$7=$S$7,R12=S12)*EXACT($R$7&lt;$S$7,R12&lt;S12)),$AO$7,0)))</f>
        <v>0</v>
      </c>
      <c r="U12" s="17" t="s">
        <v>13</v>
      </c>
      <c r="V12" s="18" t="s">
        <v>77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78</v>
      </c>
      <c r="Z12" s="19" t="str">
        <f>IF(OR(EXACT($X$7,X12)*(EXACT($Y$7,Y12)))=TRUE,$AO$9,IF(($Y$7-$X$7=Y12-X12),$AO$8,IF(OR(EXACT($X$7&gt;$Y$7,X12&gt;Y12)*EXACT($X$7=$Y$7,X12=Y12)*EXACT($X$7&lt;$Y$7,X12&lt;Y12)),$AO$7,0)))</f>
        <v>2</v>
      </c>
      <c r="AA12" s="17" t="s">
        <v>78</v>
      </c>
      <c r="AB12" s="18" t="s">
        <v>77</v>
      </c>
      <c r="AC12" s="19" t="str">
        <f t="shared" si="6"/>
        <v>5</v>
      </c>
      <c r="AD12" s="28"/>
      <c r="AE12" s="26"/>
      <c r="AF12" s="19"/>
      <c r="AG12" s="21">
        <f t="shared" si="11"/>
        <v>16</v>
      </c>
      <c r="AH12" s="22">
        <f>'15.Spieltag'!AJ12</f>
        <v>217</v>
      </c>
      <c r="AI12" s="29">
        <f>'15.Spieltag'!AK12</f>
        <v>4</v>
      </c>
      <c r="AJ12" s="24">
        <f t="shared" si="12"/>
        <v>233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9</v>
      </c>
      <c r="B13" s="21" t="str">
        <f>'13.Spieltag'!B13</f>
        <v>Rainer04</v>
      </c>
      <c r="C13" s="17" t="s">
        <v>2</v>
      </c>
      <c r="D13" s="18" t="s">
        <v>78</v>
      </c>
      <c r="E13" s="19" t="str">
        <f t="shared" si="1"/>
        <v>2</v>
      </c>
      <c r="F13" s="17" t="s">
        <v>2</v>
      </c>
      <c r="G13" s="18" t="s">
        <v>77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2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88">
        <f t="shared" si="13"/>
        <v>0</v>
      </c>
      <c r="U13" s="17" t="s">
        <v>78</v>
      </c>
      <c r="V13" s="18" t="s">
        <v>13</v>
      </c>
      <c r="W13" s="66">
        <f t="shared" ref="W13:W20" si="20">IF(OR(EXACT($U$7,U13)*(EXACT($V$7,V13)))=TRUE,$AO$9,IF(($V$7-$U$7=V13-U13),$AO$8,IF(OR(EXACT($U$7&gt;$V$7,U13&gt;V13)*EXACT($U$7=$V$7,U13=V13)*EXACT($U$7&lt;$V$7,U13&lt;V13)),$AO$7,0)))</f>
        <v>0</v>
      </c>
      <c r="X13" s="17" t="s">
        <v>78</v>
      </c>
      <c r="Y13" s="18" t="s">
        <v>2</v>
      </c>
      <c r="Z13" s="19">
        <f t="shared" si="14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1"/>
        <v>7</v>
      </c>
      <c r="AH13" s="22">
        <f>'15.Spieltag'!AJ13</f>
        <v>203</v>
      </c>
      <c r="AI13" s="29">
        <f>'15.Spieltag'!AK13</f>
        <v>9</v>
      </c>
      <c r="AJ13" s="24">
        <f t="shared" si="12"/>
        <v>210</v>
      </c>
      <c r="AK13" s="25">
        <f t="shared" si="9"/>
        <v>9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13</v>
      </c>
      <c r="G14" s="18" t="s">
        <v>77</v>
      </c>
      <c r="H14" s="19">
        <f t="shared" si="2"/>
        <v>0</v>
      </c>
      <c r="I14" s="17" t="s">
        <v>2</v>
      </c>
      <c r="J14" s="18" t="s">
        <v>78</v>
      </c>
      <c r="K14" s="19" t="str">
        <f t="shared" si="3"/>
        <v>2</v>
      </c>
      <c r="L14" s="17" t="s">
        <v>77</v>
      </c>
      <c r="M14" s="18" t="s">
        <v>91</v>
      </c>
      <c r="N14" s="66">
        <f t="shared" si="4"/>
        <v>0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13</v>
      </c>
      <c r="T14" s="88">
        <f t="shared" si="13"/>
        <v>0</v>
      </c>
      <c r="U14" s="17" t="s">
        <v>2</v>
      </c>
      <c r="V14" s="18" t="s">
        <v>13</v>
      </c>
      <c r="W14" s="66" t="str">
        <f t="shared" si="20"/>
        <v>2</v>
      </c>
      <c r="X14" s="17" t="s">
        <v>13</v>
      </c>
      <c r="Y14" s="18" t="s">
        <v>14</v>
      </c>
      <c r="Z14" s="19">
        <f t="shared" si="14"/>
        <v>0</v>
      </c>
      <c r="AA14" s="17" t="s">
        <v>78</v>
      </c>
      <c r="AB14" s="18" t="s">
        <v>2</v>
      </c>
      <c r="AC14" s="19">
        <f t="shared" si="6"/>
        <v>0</v>
      </c>
      <c r="AD14" s="28"/>
      <c r="AE14" s="26"/>
      <c r="AF14" s="19"/>
      <c r="AG14" s="21">
        <f t="shared" si="11"/>
        <v>9</v>
      </c>
      <c r="AH14" s="22">
        <f>'15.Spieltag'!AJ14</f>
        <v>235</v>
      </c>
      <c r="AI14" s="29">
        <f>'15.Spieltag'!AK14</f>
        <v>1</v>
      </c>
      <c r="AJ14" s="24">
        <f t="shared" si="12"/>
        <v>244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 t="s">
        <v>78</v>
      </c>
      <c r="D15" s="18" t="s">
        <v>77</v>
      </c>
      <c r="E15" s="19" t="str">
        <f t="shared" si="1"/>
        <v>2</v>
      </c>
      <c r="F15" s="17" t="s">
        <v>78</v>
      </c>
      <c r="G15" s="18" t="s">
        <v>13</v>
      </c>
      <c r="H15" s="19" t="str">
        <f t="shared" si="2"/>
        <v>2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77</v>
      </c>
      <c r="Q15" s="19">
        <f t="shared" si="5"/>
        <v>0</v>
      </c>
      <c r="R15" s="17" t="s">
        <v>77</v>
      </c>
      <c r="S15" s="18" t="s">
        <v>13</v>
      </c>
      <c r="T15" s="88">
        <f t="shared" si="13"/>
        <v>0</v>
      </c>
      <c r="U15" s="17" t="s">
        <v>13</v>
      </c>
      <c r="V15" s="18" t="s">
        <v>78</v>
      </c>
      <c r="W15" s="66" t="str">
        <f t="shared" si="20"/>
        <v>2</v>
      </c>
      <c r="X15" s="17" t="s">
        <v>77</v>
      </c>
      <c r="Y15" s="18" t="s">
        <v>13</v>
      </c>
      <c r="Z15" s="19">
        <f t="shared" si="14"/>
        <v>0</v>
      </c>
      <c r="AA15" s="17" t="s">
        <v>13</v>
      </c>
      <c r="AB15" s="18" t="s">
        <v>78</v>
      </c>
      <c r="AC15" s="19" t="str">
        <f t="shared" si="6"/>
        <v>3</v>
      </c>
      <c r="AD15" s="28"/>
      <c r="AE15" s="26"/>
      <c r="AF15" s="19"/>
      <c r="AG15" s="21">
        <f t="shared" si="11"/>
        <v>9</v>
      </c>
      <c r="AH15" s="22">
        <f>'15.Spieltag'!AJ15</f>
        <v>201</v>
      </c>
      <c r="AI15" s="29">
        <f>'15.Spieltag'!AK15</f>
        <v>10</v>
      </c>
      <c r="AJ15" s="24">
        <f t="shared" si="12"/>
        <v>210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13</v>
      </c>
      <c r="D16" s="18" t="s">
        <v>77</v>
      </c>
      <c r="E16" s="19" t="str">
        <f t="shared" si="1"/>
        <v>2</v>
      </c>
      <c r="F16" s="17" t="s">
        <v>77</v>
      </c>
      <c r="G16" s="18" t="s">
        <v>78</v>
      </c>
      <c r="H16" s="19" t="str">
        <f t="shared" si="2"/>
        <v>2</v>
      </c>
      <c r="I16" s="17" t="s">
        <v>13</v>
      </c>
      <c r="J16" s="18" t="s">
        <v>78</v>
      </c>
      <c r="K16" s="19" t="str">
        <f t="shared" si="3"/>
        <v>5</v>
      </c>
      <c r="L16" s="17" t="s">
        <v>78</v>
      </c>
      <c r="M16" s="18" t="s">
        <v>78</v>
      </c>
      <c r="N16" s="66" t="str">
        <f t="shared" si="4"/>
        <v>5</v>
      </c>
      <c r="O16" s="17" t="s">
        <v>78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88">
        <f t="shared" si="13"/>
        <v>0</v>
      </c>
      <c r="U16" s="17" t="s">
        <v>77</v>
      </c>
      <c r="V16" s="18" t="s">
        <v>13</v>
      </c>
      <c r="W16" s="66">
        <f t="shared" si="20"/>
        <v>0</v>
      </c>
      <c r="X16" s="17" t="s">
        <v>78</v>
      </c>
      <c r="Y16" s="18" t="s">
        <v>91</v>
      </c>
      <c r="Z16" s="19">
        <f t="shared" si="14"/>
        <v>0</v>
      </c>
      <c r="AA16" s="17" t="s">
        <v>77</v>
      </c>
      <c r="AB16" s="18" t="s">
        <v>77</v>
      </c>
      <c r="AC16" s="19">
        <f t="shared" si="6"/>
        <v>0</v>
      </c>
      <c r="AD16" s="28"/>
      <c r="AE16" s="26"/>
      <c r="AF16" s="19"/>
      <c r="AG16" s="21">
        <f t="shared" si="11"/>
        <v>14</v>
      </c>
      <c r="AH16" s="22">
        <f>'15.Spieltag'!AJ16</f>
        <v>223</v>
      </c>
      <c r="AI16" s="29">
        <f>'15.Spieltag'!AK16</f>
        <v>2</v>
      </c>
      <c r="AJ16" s="24">
        <f t="shared" si="12"/>
        <v>237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4</v>
      </c>
      <c r="B17" s="21" t="str">
        <f>'13.Spieltag'!B17</f>
        <v>shiny</v>
      </c>
      <c r="C17" s="17" t="s">
        <v>13</v>
      </c>
      <c r="D17" s="18" t="s">
        <v>77</v>
      </c>
      <c r="E17" s="19" t="str">
        <f t="shared" si="1"/>
        <v>2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2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78</v>
      </c>
      <c r="V17" s="18" t="s">
        <v>78</v>
      </c>
      <c r="W17" s="66">
        <f t="shared" si="20"/>
        <v>0</v>
      </c>
      <c r="X17" s="17" t="s">
        <v>78</v>
      </c>
      <c r="Y17" s="18" t="s">
        <v>2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7</v>
      </c>
      <c r="AH17" s="22">
        <f>'15.Spieltag'!AJ17</f>
        <v>220</v>
      </c>
      <c r="AI17" s="29">
        <f>'15.Spieltag'!AK17</f>
        <v>3</v>
      </c>
      <c r="AJ17" s="24">
        <f t="shared" si="12"/>
        <v>227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77</v>
      </c>
      <c r="E18" s="19" t="str">
        <f t="shared" si="1"/>
        <v>2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>
        <f t="shared" si="3"/>
        <v>0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 t="str">
        <f t="shared" si="5"/>
        <v>3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2</v>
      </c>
      <c r="W18" s="66">
        <f t="shared" si="20"/>
        <v>0</v>
      </c>
      <c r="X18" s="17" t="s">
        <v>77</v>
      </c>
      <c r="Y18" s="18" t="s">
        <v>13</v>
      </c>
      <c r="Z18" s="19">
        <f t="shared" si="14"/>
        <v>0</v>
      </c>
      <c r="AA18" s="17" t="s">
        <v>77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11"/>
        <v>5</v>
      </c>
      <c r="AH18" s="22">
        <f>'15.Spieltag'!AJ18</f>
        <v>183</v>
      </c>
      <c r="AI18" s="29">
        <f>'15.Spieltag'!AK18</f>
        <v>12</v>
      </c>
      <c r="AJ18" s="24">
        <f t="shared" si="12"/>
        <v>188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13</v>
      </c>
      <c r="D19" s="18" t="s">
        <v>77</v>
      </c>
      <c r="E19" s="19" t="str">
        <f t="shared" si="1"/>
        <v>2</v>
      </c>
      <c r="F19" s="17" t="s">
        <v>13</v>
      </c>
      <c r="G19" s="18" t="s">
        <v>78</v>
      </c>
      <c r="H19" s="19">
        <f t="shared" si="2"/>
        <v>0</v>
      </c>
      <c r="I19" s="17" t="s">
        <v>78</v>
      </c>
      <c r="J19" s="18" t="s">
        <v>78</v>
      </c>
      <c r="K19" s="19">
        <f t="shared" si="3"/>
        <v>0</v>
      </c>
      <c r="L19" s="17" t="s">
        <v>78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88">
        <f t="shared" si="13"/>
        <v>0</v>
      </c>
      <c r="U19" s="17" t="s">
        <v>13</v>
      </c>
      <c r="V19" s="18" t="s">
        <v>77</v>
      </c>
      <c r="W19" s="66" t="str">
        <f t="shared" si="20"/>
        <v>2</v>
      </c>
      <c r="X19" s="17" t="s">
        <v>78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4</v>
      </c>
      <c r="AH19" s="22">
        <f>'15.Spieltag'!AJ19</f>
        <v>214</v>
      </c>
      <c r="AI19" s="29">
        <f>'15.Spieltag'!AK19</f>
        <v>5</v>
      </c>
      <c r="AJ19" s="24">
        <f t="shared" si="12"/>
        <v>218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2</v>
      </c>
      <c r="J20" s="18" t="s">
        <v>78</v>
      </c>
      <c r="K20" s="19" t="str">
        <f t="shared" si="3"/>
        <v>2</v>
      </c>
      <c r="L20" s="17" t="s">
        <v>78</v>
      </c>
      <c r="M20" s="18" t="s">
        <v>2</v>
      </c>
      <c r="N20" s="66">
        <f t="shared" si="4"/>
        <v>0</v>
      </c>
      <c r="O20" s="17" t="s">
        <v>13</v>
      </c>
      <c r="P20" s="18" t="s">
        <v>77</v>
      </c>
      <c r="Q20" s="19">
        <f t="shared" si="5"/>
        <v>0</v>
      </c>
      <c r="R20" s="17" t="s">
        <v>78</v>
      </c>
      <c r="S20" s="18" t="s">
        <v>13</v>
      </c>
      <c r="T20" s="88">
        <f t="shared" si="13"/>
        <v>0</v>
      </c>
      <c r="U20" s="17" t="s">
        <v>13</v>
      </c>
      <c r="V20" s="18" t="s">
        <v>13</v>
      </c>
      <c r="W20" s="66">
        <f t="shared" si="20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4</v>
      </c>
      <c r="AH20" s="22">
        <f>'15.Spieltag'!AJ20</f>
        <v>214</v>
      </c>
      <c r="AI20" s="29">
        <f>'15.Spieltag'!AK20</f>
        <v>5</v>
      </c>
      <c r="AJ20" s="24">
        <f t="shared" si="12"/>
        <v>218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1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thickBot="1" x14ac:dyDescent="0.25">
      <c r="A28" s="29">
        <f>AK28</f>
        <v>0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7" priority="925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6" priority="6">
      <formula>($AG28&gt;40)</formula>
    </cfRule>
  </conditionalFormatting>
  <conditionalFormatting sqref="AG1:AG1048576">
    <cfRule type="top10" dxfId="115" priority="5" rank="3"/>
  </conditionalFormatting>
  <conditionalFormatting sqref="B21:B27">
    <cfRule type="expression" dxfId="114" priority="4">
      <formula>($AG21&gt;40)</formula>
    </cfRule>
  </conditionalFormatting>
  <conditionalFormatting sqref="U4 C6 F6 AA4 O6 I6 L6 X6 C4 F4 X4 O4 L4 R6 I4 U6 R4 AA6">
    <cfRule type="cellIs" dxfId="113" priority="2" operator="equal">
      <formula>"Schalke 04"</formula>
    </cfRule>
  </conditionalFormatting>
  <conditionalFormatting sqref="B8:B20">
    <cfRule type="expression" dxfId="11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topLeftCell="A2" workbookViewId="0">
      <selection activeCell="H25" sqref="H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31</v>
      </c>
      <c r="B4" s="16"/>
      <c r="C4" s="68" t="s">
        <v>11</v>
      </c>
      <c r="F4" s="68" t="s">
        <v>71</v>
      </c>
      <c r="I4" s="68" t="s">
        <v>65</v>
      </c>
      <c r="L4" s="68" t="s">
        <v>75</v>
      </c>
      <c r="O4" s="68" t="s">
        <v>67</v>
      </c>
      <c r="R4" s="68" t="s">
        <v>73</v>
      </c>
      <c r="U4" s="68" t="s">
        <v>60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12</v>
      </c>
      <c r="I6" s="68" t="s">
        <v>72</v>
      </c>
      <c r="L6" s="68" t="s">
        <v>70</v>
      </c>
      <c r="O6" s="68" t="s">
        <v>63</v>
      </c>
      <c r="R6" s="68" t="s">
        <v>64</v>
      </c>
      <c r="U6" s="68" t="s">
        <v>61</v>
      </c>
      <c r="X6" s="68" t="s">
        <v>74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78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13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2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13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78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23</v>
      </c>
      <c r="AH8" s="22">
        <f>'16.Spieltag'!AJ8</f>
        <v>196</v>
      </c>
      <c r="AI8" s="29">
        <f>'16.Spieltag'!AK8</f>
        <v>11</v>
      </c>
      <c r="AJ8" s="24">
        <f t="shared" ref="AJ8" si="7">AG8+AH8</f>
        <v>219</v>
      </c>
      <c r="AK8" s="25">
        <f t="shared" ref="AK8:AK20" si="8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'16.Spieltag'!AJ9</f>
        <v>145</v>
      </c>
      <c r="AI9" s="29">
        <f>'16.Spieltag'!AK9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2</v>
      </c>
      <c r="G10" s="18" t="s">
        <v>78</v>
      </c>
      <c r="H10" s="19">
        <f t="shared" si="1"/>
        <v>0</v>
      </c>
      <c r="I10" s="17" t="s">
        <v>13</v>
      </c>
      <c r="J10" s="18" t="s">
        <v>77</v>
      </c>
      <c r="K10" s="19">
        <f t="shared" si="2"/>
        <v>0</v>
      </c>
      <c r="L10" s="17" t="s">
        <v>13</v>
      </c>
      <c r="M10" s="18" t="s">
        <v>78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10</v>
      </c>
      <c r="AH10" s="22">
        <f>'16.Spieltag'!AJ10</f>
        <v>217</v>
      </c>
      <c r="AI10" s="29">
        <f>'16.Spieltag'!AK10</f>
        <v>7</v>
      </c>
      <c r="AJ10" s="24">
        <f t="shared" si="11"/>
        <v>227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si="12"/>
        <v>8</v>
      </c>
      <c r="F11" s="17" t="s">
        <v>13</v>
      </c>
      <c r="G11" s="18" t="s">
        <v>13</v>
      </c>
      <c r="H11" s="19">
        <f t="shared" si="1"/>
        <v>0</v>
      </c>
      <c r="I11" s="17" t="s">
        <v>2</v>
      </c>
      <c r="J11" s="18" t="s">
        <v>78</v>
      </c>
      <c r="K11" s="19">
        <f t="shared" si="2"/>
        <v>0</v>
      </c>
      <c r="L11" s="17" t="s">
        <v>78</v>
      </c>
      <c r="M11" s="18" t="s">
        <v>78</v>
      </c>
      <c r="N11" s="66">
        <f t="shared" si="3"/>
        <v>0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13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13</v>
      </c>
      <c r="Z11" s="19">
        <f t="shared" si="14"/>
        <v>0</v>
      </c>
      <c r="AA11" s="17" t="s">
        <v>2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'16.Spieltag'!AJ11</f>
        <v>216</v>
      </c>
      <c r="AI11" s="29">
        <f>'16.Spieltag'!AK11</f>
        <v>8</v>
      </c>
      <c r="AJ11" s="24">
        <f t="shared" si="11"/>
        <v>229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2</v>
      </c>
      <c r="D12" s="18" t="s">
        <v>77</v>
      </c>
      <c r="E12" s="88">
        <f t="shared" si="12"/>
        <v>12</v>
      </c>
      <c r="F12" s="17" t="s">
        <v>77</v>
      </c>
      <c r="G12" s="18" t="s">
        <v>13</v>
      </c>
      <c r="H12" s="19" t="str">
        <f t="shared" si="1"/>
        <v>2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13</v>
      </c>
      <c r="Q12" s="19" t="str">
        <f t="shared" si="4"/>
        <v>5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21</v>
      </c>
      <c r="AH12" s="22">
        <f>'16.Spieltag'!AJ12</f>
        <v>233</v>
      </c>
      <c r="AI12" s="29">
        <f>'16.Spieltag'!AK12</f>
        <v>3</v>
      </c>
      <c r="AJ12" s="24">
        <f t="shared" si="11"/>
        <v>254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88">
        <f t="shared" si="12"/>
        <v>8</v>
      </c>
      <c r="F13" s="17" t="s">
        <v>78</v>
      </c>
      <c r="G13" s="18" t="s">
        <v>13</v>
      </c>
      <c r="H13" s="19" t="str">
        <f t="shared" si="1"/>
        <v>3</v>
      </c>
      <c r="I13" s="17" t="s">
        <v>13</v>
      </c>
      <c r="J13" s="18" t="s">
        <v>77</v>
      </c>
      <c r="K13" s="19">
        <f t="shared" si="2"/>
        <v>0</v>
      </c>
      <c r="L13" s="17" t="s">
        <v>13</v>
      </c>
      <c r="M13" s="18" t="s">
        <v>78</v>
      </c>
      <c r="N13" s="66">
        <f t="shared" si="3"/>
        <v>0</v>
      </c>
      <c r="O13" s="17" t="s">
        <v>13</v>
      </c>
      <c r="P13" s="18" t="s">
        <v>78</v>
      </c>
      <c r="Q13" s="19">
        <f t="shared" si="4"/>
        <v>0</v>
      </c>
      <c r="R13" s="17" t="s">
        <v>78</v>
      </c>
      <c r="S13" s="18" t="s">
        <v>2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13</v>
      </c>
      <c r="Y13" s="18" t="s">
        <v>78</v>
      </c>
      <c r="Z13" s="19" t="str">
        <f t="shared" si="14"/>
        <v>3</v>
      </c>
      <c r="AA13" s="17" t="s">
        <v>78</v>
      </c>
      <c r="AB13" s="18" t="s">
        <v>78</v>
      </c>
      <c r="AC13" s="19">
        <f t="shared" si="5"/>
        <v>0</v>
      </c>
      <c r="AD13" s="27"/>
      <c r="AE13" s="26"/>
      <c r="AF13" s="19"/>
      <c r="AG13" s="21">
        <f t="shared" si="10"/>
        <v>16</v>
      </c>
      <c r="AH13" s="22">
        <f>'16.Spieltag'!AJ13</f>
        <v>210</v>
      </c>
      <c r="AI13" s="29">
        <f>'16.Spieltag'!AK13</f>
        <v>9</v>
      </c>
      <c r="AJ13" s="24">
        <f t="shared" si="11"/>
        <v>226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77</v>
      </c>
      <c r="E14" s="88">
        <f t="shared" si="12"/>
        <v>8</v>
      </c>
      <c r="F14" s="17" t="s">
        <v>13</v>
      </c>
      <c r="G14" s="18" t="s">
        <v>13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13</v>
      </c>
      <c r="M14" s="18" t="s">
        <v>78</v>
      </c>
      <c r="N14" s="66">
        <f t="shared" si="3"/>
        <v>0</v>
      </c>
      <c r="O14" s="17" t="s">
        <v>78</v>
      </c>
      <c r="P14" s="18" t="s">
        <v>77</v>
      </c>
      <c r="Q14" s="19">
        <f t="shared" si="4"/>
        <v>0</v>
      </c>
      <c r="R14" s="17" t="s">
        <v>13</v>
      </c>
      <c r="S14" s="18" t="s">
        <v>77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91</v>
      </c>
      <c r="Y14" s="18" t="s">
        <v>13</v>
      </c>
      <c r="Z14" s="19" t="str">
        <f t="shared" si="14"/>
        <v>2</v>
      </c>
      <c r="AA14" s="17" t="s">
        <v>78</v>
      </c>
      <c r="AB14" s="18" t="s">
        <v>91</v>
      </c>
      <c r="AC14" s="19" t="str">
        <f t="shared" si="5"/>
        <v>2</v>
      </c>
      <c r="AD14" s="28"/>
      <c r="AE14" s="26"/>
      <c r="AF14" s="19"/>
      <c r="AG14" s="21">
        <f t="shared" si="10"/>
        <v>14</v>
      </c>
      <c r="AH14" s="22">
        <f>'16.Spieltag'!AJ14</f>
        <v>244</v>
      </c>
      <c r="AI14" s="29">
        <f>'16.Spieltag'!AK14</f>
        <v>1</v>
      </c>
      <c r="AJ14" s="24">
        <f t="shared" si="11"/>
        <v>258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'16.Spieltag'!AJ15</f>
        <v>210</v>
      </c>
      <c r="AI15" s="29">
        <f>'16.Spieltag'!AK15</f>
        <v>9</v>
      </c>
      <c r="AJ15" s="24">
        <f t="shared" si="11"/>
        <v>210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88">
        <f t="shared" si="12"/>
        <v>8</v>
      </c>
      <c r="F16" s="17" t="s">
        <v>77</v>
      </c>
      <c r="G16" s="18" t="s">
        <v>13</v>
      </c>
      <c r="H16" s="19" t="str">
        <f t="shared" si="1"/>
        <v>2</v>
      </c>
      <c r="I16" s="17" t="s">
        <v>78</v>
      </c>
      <c r="J16" s="18" t="s">
        <v>78</v>
      </c>
      <c r="K16" s="19" t="str">
        <f t="shared" si="2"/>
        <v>3</v>
      </c>
      <c r="L16" s="17" t="s">
        <v>77</v>
      </c>
      <c r="M16" s="18" t="s">
        <v>78</v>
      </c>
      <c r="N16" s="66" t="str">
        <f t="shared" si="3"/>
        <v>5</v>
      </c>
      <c r="O16" s="17" t="s">
        <v>78</v>
      </c>
      <c r="P16" s="18" t="s">
        <v>13</v>
      </c>
      <c r="Q16" s="19" t="str">
        <f t="shared" si="4"/>
        <v>5</v>
      </c>
      <c r="R16" s="17" t="s">
        <v>77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2</v>
      </c>
      <c r="X16" s="17" t="s">
        <v>78</v>
      </c>
      <c r="Y16" s="18" t="s">
        <v>78</v>
      </c>
      <c r="Z16" s="19">
        <f t="shared" si="14"/>
        <v>0</v>
      </c>
      <c r="AA16" s="17" t="s">
        <v>78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25</v>
      </c>
      <c r="AH16" s="22">
        <f>'16.Spieltag'!AJ16</f>
        <v>237</v>
      </c>
      <c r="AI16" s="29">
        <f>'16.Spieltag'!AK16</f>
        <v>2</v>
      </c>
      <c r="AJ16" s="24">
        <f t="shared" si="11"/>
        <v>262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2</v>
      </c>
      <c r="D17" s="18" t="s">
        <v>78</v>
      </c>
      <c r="E17" s="88">
        <f t="shared" si="12"/>
        <v>8</v>
      </c>
      <c r="F17" s="17" t="s">
        <v>13</v>
      </c>
      <c r="G17" s="18" t="s">
        <v>78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78</v>
      </c>
      <c r="S17" s="18" t="s">
        <v>13</v>
      </c>
      <c r="T17" s="19">
        <f t="shared" si="13"/>
        <v>0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13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15</v>
      </c>
      <c r="AH17" s="22">
        <f>'16.Spieltag'!AJ17</f>
        <v>227</v>
      </c>
      <c r="AI17" s="29">
        <f>'16.Spieltag'!AK17</f>
        <v>4</v>
      </c>
      <c r="AJ17" s="24">
        <f t="shared" si="11"/>
        <v>242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13</v>
      </c>
      <c r="D18" s="18" t="s">
        <v>77</v>
      </c>
      <c r="E18" s="88">
        <f t="shared" si="12"/>
        <v>8</v>
      </c>
      <c r="F18" s="17" t="s">
        <v>78</v>
      </c>
      <c r="G18" s="18" t="s">
        <v>77</v>
      </c>
      <c r="H18" s="19">
        <f t="shared" si="1"/>
        <v>0</v>
      </c>
      <c r="I18" s="17" t="s">
        <v>2</v>
      </c>
      <c r="J18" s="18" t="s">
        <v>78</v>
      </c>
      <c r="K18" s="19">
        <f t="shared" si="2"/>
        <v>0</v>
      </c>
      <c r="L18" s="17" t="s">
        <v>77</v>
      </c>
      <c r="M18" s="18" t="s">
        <v>78</v>
      </c>
      <c r="N18" s="66" t="str">
        <f t="shared" si="3"/>
        <v>5</v>
      </c>
      <c r="O18" s="17" t="s">
        <v>13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3"/>
        <v>0</v>
      </c>
      <c r="U18" s="17" t="s">
        <v>2</v>
      </c>
      <c r="V18" s="18" t="s">
        <v>77</v>
      </c>
      <c r="W18" s="66" t="str">
        <f t="shared" si="15"/>
        <v>5</v>
      </c>
      <c r="X18" s="17" t="s">
        <v>78</v>
      </c>
      <c r="Y18" s="18" t="s">
        <v>77</v>
      </c>
      <c r="Z18" s="19" t="str">
        <f t="shared" si="14"/>
        <v>3</v>
      </c>
      <c r="AA18" s="17" t="s">
        <v>78</v>
      </c>
      <c r="AB18" s="18" t="s">
        <v>13</v>
      </c>
      <c r="AC18" s="19" t="str">
        <f t="shared" si="5"/>
        <v>3</v>
      </c>
      <c r="AD18" s="28"/>
      <c r="AE18" s="26"/>
      <c r="AF18" s="19"/>
      <c r="AG18" s="21">
        <f t="shared" si="10"/>
        <v>24</v>
      </c>
      <c r="AH18" s="22">
        <f>'16.Spieltag'!AJ18</f>
        <v>188</v>
      </c>
      <c r="AI18" s="29">
        <f>'16.Spieltag'!AK18</f>
        <v>12</v>
      </c>
      <c r="AJ18" s="24">
        <f t="shared" si="11"/>
        <v>212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88">
        <f t="shared" si="12"/>
        <v>8</v>
      </c>
      <c r="F19" s="17" t="s">
        <v>78</v>
      </c>
      <c r="G19" s="18" t="s">
        <v>13</v>
      </c>
      <c r="H19" s="19" t="str">
        <f t="shared" si="1"/>
        <v>3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78</v>
      </c>
      <c r="N19" s="66">
        <f t="shared" si="3"/>
        <v>0</v>
      </c>
      <c r="O19" s="17" t="s">
        <v>77</v>
      </c>
      <c r="P19" s="18" t="s">
        <v>13</v>
      </c>
      <c r="Q19" s="19" t="str">
        <f t="shared" si="4"/>
        <v>2</v>
      </c>
      <c r="R19" s="17" t="s">
        <v>13</v>
      </c>
      <c r="S19" s="18" t="s">
        <v>78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78</v>
      </c>
      <c r="Z19" s="19" t="str">
        <f t="shared" si="14"/>
        <v>3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'16.Spieltag'!AJ19</f>
        <v>218</v>
      </c>
      <c r="AI19" s="29">
        <f>'16.Spieltag'!AK19</f>
        <v>5</v>
      </c>
      <c r="AJ19" s="24">
        <f t="shared" si="11"/>
        <v>236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78</v>
      </c>
      <c r="E20" s="88">
        <f t="shared" si="12"/>
        <v>0</v>
      </c>
      <c r="F20" s="17" t="s">
        <v>13</v>
      </c>
      <c r="G20" s="18" t="s">
        <v>78</v>
      </c>
      <c r="H20" s="19">
        <f t="shared" si="1"/>
        <v>0</v>
      </c>
      <c r="I20" s="17" t="s">
        <v>2</v>
      </c>
      <c r="J20" s="18" t="s">
        <v>78</v>
      </c>
      <c r="K20" s="19">
        <f t="shared" si="2"/>
        <v>0</v>
      </c>
      <c r="L20" s="17" t="s">
        <v>13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 t="str">
        <f t="shared" si="14"/>
        <v>3</v>
      </c>
      <c r="AA20" s="17" t="s">
        <v>78</v>
      </c>
      <c r="AB20" s="18" t="s">
        <v>2</v>
      </c>
      <c r="AC20" s="19" t="str">
        <f t="shared" si="5"/>
        <v>2</v>
      </c>
      <c r="AD20" s="28"/>
      <c r="AE20" s="26"/>
      <c r="AF20" s="19"/>
      <c r="AG20" s="21">
        <f t="shared" si="10"/>
        <v>12</v>
      </c>
      <c r="AH20" s="22">
        <f>'16.Spieltag'!AJ20</f>
        <v>218</v>
      </c>
      <c r="AI20" s="29">
        <f>'16.Spieltag'!AK20</f>
        <v>5</v>
      </c>
      <c r="AJ20" s="24">
        <f t="shared" si="11"/>
        <v>230</v>
      </c>
      <c r="AK20" s="25">
        <f t="shared" si="8"/>
        <v>6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1" priority="907" rank="3"/>
  </conditionalFormatting>
  <conditionalFormatting sqref="AI8:AI26">
    <cfRule type="colorScale" priority="12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0" priority="5" rank="3"/>
  </conditionalFormatting>
  <conditionalFormatting sqref="B21:B27">
    <cfRule type="expression" dxfId="109" priority="4">
      <formula>($AG21&gt;40)</formula>
    </cfRule>
  </conditionalFormatting>
  <conditionalFormatting sqref="C6 AA4 R4 O6 L6 X4 C4 F6 F4 I6 L4 R6 I4 U6 O4 X6 U4 AA6">
    <cfRule type="cellIs" dxfId="108" priority="2" operator="equal">
      <formula>"Schalke 04"</formula>
    </cfRule>
  </conditionalFormatting>
  <conditionalFormatting sqref="B8:B20">
    <cfRule type="expression" dxfId="107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topLeftCell="A9" workbookViewId="0">
      <selection activeCell="G7" sqref="G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E1" s="13"/>
      <c r="H1" s="1"/>
      <c r="K1" s="1"/>
      <c r="N1" s="1"/>
      <c r="Q1" s="1"/>
      <c r="T1" s="1"/>
      <c r="W1" s="1"/>
      <c r="Z1" s="1"/>
      <c r="AC1" s="1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E3" s="13"/>
      <c r="H3" s="1"/>
      <c r="K3" s="1"/>
      <c r="N3" s="1"/>
      <c r="Q3" s="1"/>
      <c r="T3" s="1"/>
      <c r="W3" s="1"/>
      <c r="Z3" s="1"/>
      <c r="AC3" s="1"/>
      <c r="AD3" s="68"/>
      <c r="AE3" s="69"/>
      <c r="AF3" s="69"/>
    </row>
    <row r="4" spans="1:42" ht="16.5" thickBot="1" x14ac:dyDescent="0.3">
      <c r="A4" s="2" t="s">
        <v>32</v>
      </c>
      <c r="B4" s="16"/>
      <c r="C4" s="68" t="s">
        <v>65</v>
      </c>
      <c r="F4" s="68" t="s">
        <v>73</v>
      </c>
      <c r="I4" s="68" t="s">
        <v>75</v>
      </c>
      <c r="L4" s="68" t="s">
        <v>69</v>
      </c>
      <c r="O4" s="68" t="s">
        <v>67</v>
      </c>
      <c r="R4" s="68" t="s">
        <v>60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72</v>
      </c>
      <c r="I6" s="68" t="s">
        <v>74</v>
      </c>
      <c r="L6" s="68" t="s">
        <v>68</v>
      </c>
      <c r="O6" s="68" t="s">
        <v>66</v>
      </c>
      <c r="R6" s="68" t="s">
        <v>11</v>
      </c>
      <c r="U6" s="68" t="s">
        <v>61</v>
      </c>
      <c r="X6" s="68" t="s">
        <v>12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78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77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4</v>
      </c>
      <c r="AH8" s="22">
        <f>'17.Spieltag'!AJ8</f>
        <v>219</v>
      </c>
      <c r="AI8" s="29">
        <f>'17.Spieltag'!AK8</f>
        <v>10</v>
      </c>
      <c r="AJ8" s="24">
        <f t="shared" ref="AJ8" si="8">AG8+AH8</f>
        <v>223</v>
      </c>
      <c r="AK8" s="25">
        <f t="shared" ref="AK8:AK27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'17.Spieltag'!AJ9</f>
        <v>145</v>
      </c>
      <c r="AI9" s="29">
        <f>'17.Spieltag'!AK9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9</v>
      </c>
      <c r="B10" s="21" t="str">
        <f>'13.Spieltag'!B10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77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77</v>
      </c>
      <c r="S10" s="18" t="s">
        <v>78</v>
      </c>
      <c r="T10" s="88">
        <f t="shared" ref="T10:T19" si="13"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1"/>
        <v>0</v>
      </c>
      <c r="AH10" s="22">
        <f>'17.Spieltag'!AJ10</f>
        <v>227</v>
      </c>
      <c r="AI10" s="29">
        <f>'17.Spieltag'!AK10</f>
        <v>8</v>
      </c>
      <c r="AJ10" s="24">
        <f t="shared" si="12"/>
        <v>227</v>
      </c>
      <c r="AK10" s="25">
        <f t="shared" si="9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2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78</v>
      </c>
      <c r="J11" s="18" t="s">
        <v>78</v>
      </c>
      <c r="K11" s="19">
        <f t="shared" si="3"/>
        <v>0</v>
      </c>
      <c r="L11" s="17" t="s">
        <v>78</v>
      </c>
      <c r="M11" s="18" t="s">
        <v>13</v>
      </c>
      <c r="N11" s="66" t="str">
        <f t="shared" si="4"/>
        <v>2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2</v>
      </c>
      <c r="T11" s="88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2</v>
      </c>
      <c r="AH11" s="22">
        <f>'17.Spieltag'!AJ11</f>
        <v>229</v>
      </c>
      <c r="AI11" s="29">
        <f>'17.Spieltag'!AK11</f>
        <v>7</v>
      </c>
      <c r="AJ11" s="24">
        <f t="shared" si="12"/>
        <v>231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 t="str">
        <f t="shared" si="1"/>
        <v>2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77</v>
      </c>
      <c r="M12" s="18" t="s">
        <v>78</v>
      </c>
      <c r="N12" s="66" t="str">
        <f t="shared" si="4"/>
        <v>2</v>
      </c>
      <c r="O12" s="17" t="s">
        <v>77</v>
      </c>
      <c r="P12" s="18" t="s">
        <v>13</v>
      </c>
      <c r="Q12" s="19">
        <f t="shared" si="5"/>
        <v>0</v>
      </c>
      <c r="R12" s="17" t="s">
        <v>77</v>
      </c>
      <c r="S12" s="18" t="s">
        <v>13</v>
      </c>
      <c r="T12" s="88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11"/>
        <v>6</v>
      </c>
      <c r="AH12" s="22">
        <f>'17.Spieltag'!AJ12</f>
        <v>254</v>
      </c>
      <c r="AI12" s="29">
        <f>'17.Spieltag'!AK12</f>
        <v>3</v>
      </c>
      <c r="AJ12" s="24">
        <f t="shared" si="12"/>
        <v>260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2</v>
      </c>
      <c r="E13" s="19">
        <f t="shared" si="1"/>
        <v>0</v>
      </c>
      <c r="F13" s="17" t="s">
        <v>13</v>
      </c>
      <c r="G13" s="18" t="s">
        <v>78</v>
      </c>
      <c r="H13" s="19">
        <f t="shared" si="2"/>
        <v>0</v>
      </c>
      <c r="I13" s="17" t="s">
        <v>14</v>
      </c>
      <c r="J13" s="18" t="s">
        <v>78</v>
      </c>
      <c r="K13" s="19">
        <f t="shared" si="3"/>
        <v>0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13</v>
      </c>
      <c r="T13" s="88">
        <f>IF(OR(EXACT($R$7,R13)*(EXACT($S$7,S13)))=TRUE,$AO$9,IF(($S$7-$R$7=S13-R13),$AO$8,IF(OR(EXACT($R$7&gt;$S$7,R13&gt;S13)*EXACT($R$7=$S$7,R13=S13)*EXACT($R$7&lt;$S$7,R13&lt;S13)),$AO$7,0)))*2</f>
        <v>6</v>
      </c>
      <c r="U13" s="17" t="s">
        <v>2</v>
      </c>
      <c r="V13" s="18" t="s">
        <v>78</v>
      </c>
      <c r="W13" s="66">
        <f t="shared" si="15"/>
        <v>0</v>
      </c>
      <c r="X13" s="17" t="s">
        <v>78</v>
      </c>
      <c r="Y13" s="18" t="s">
        <v>2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3</v>
      </c>
      <c r="AD13" s="27"/>
      <c r="AE13" s="26"/>
      <c r="AF13" s="19"/>
      <c r="AG13" s="21">
        <f t="shared" si="11"/>
        <v>11</v>
      </c>
      <c r="AH13" s="22">
        <f>'17.Spieltag'!AJ13</f>
        <v>226</v>
      </c>
      <c r="AI13" s="29">
        <f>'17.Spieltag'!AK13</f>
        <v>9</v>
      </c>
      <c r="AJ13" s="24">
        <f t="shared" si="12"/>
        <v>237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78</v>
      </c>
      <c r="E14" s="19">
        <f t="shared" si="1"/>
        <v>0</v>
      </c>
      <c r="F14" s="17" t="s">
        <v>13</v>
      </c>
      <c r="G14" s="18" t="s">
        <v>77</v>
      </c>
      <c r="H14" s="19">
        <f t="shared" si="2"/>
        <v>0</v>
      </c>
      <c r="I14" s="17" t="s">
        <v>13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 t="str">
        <f t="shared" si="4"/>
        <v>3</v>
      </c>
      <c r="O14" s="17" t="s">
        <v>2</v>
      </c>
      <c r="P14" s="18" t="s">
        <v>78</v>
      </c>
      <c r="Q14" s="19" t="str">
        <f t="shared" si="5"/>
        <v>2</v>
      </c>
      <c r="R14" s="17" t="s">
        <v>2</v>
      </c>
      <c r="S14" s="18" t="s">
        <v>91</v>
      </c>
      <c r="T14" s="88">
        <f t="shared" si="13"/>
        <v>0</v>
      </c>
      <c r="U14" s="17" t="s">
        <v>2</v>
      </c>
      <c r="V14" s="18" t="s">
        <v>78</v>
      </c>
      <c r="W14" s="66">
        <f t="shared" si="15"/>
        <v>0</v>
      </c>
      <c r="X14" s="17" t="s">
        <v>77</v>
      </c>
      <c r="Y14" s="18" t="s">
        <v>77</v>
      </c>
      <c r="Z14" s="19">
        <f t="shared" si="14"/>
        <v>0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5</v>
      </c>
      <c r="AH14" s="22">
        <f>'17.Spieltag'!AJ14</f>
        <v>258</v>
      </c>
      <c r="AI14" s="29">
        <f>'17.Spieltag'!AK14</f>
        <v>2</v>
      </c>
      <c r="AJ14" s="24">
        <f t="shared" si="12"/>
        <v>263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 t="str">
        <f t="shared" si="4"/>
        <v>2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13</v>
      </c>
      <c r="T15" s="88">
        <f t="shared" si="13"/>
        <v>0</v>
      </c>
      <c r="U15" s="17" t="s">
        <v>77</v>
      </c>
      <c r="V15" s="18" t="s">
        <v>78</v>
      </c>
      <c r="W15" s="66">
        <f t="shared" si="15"/>
        <v>0</v>
      </c>
      <c r="X15" s="17" t="s">
        <v>78</v>
      </c>
      <c r="Y15" s="18" t="s">
        <v>13</v>
      </c>
      <c r="Z15" s="19" t="str">
        <f t="shared" si="14"/>
        <v>2</v>
      </c>
      <c r="AA15" s="17" t="s">
        <v>78</v>
      </c>
      <c r="AB15" s="18" t="s">
        <v>13</v>
      </c>
      <c r="AC15" s="19" t="str">
        <f t="shared" si="6"/>
        <v>2</v>
      </c>
      <c r="AD15" s="28"/>
      <c r="AE15" s="26"/>
      <c r="AF15" s="19"/>
      <c r="AG15" s="21">
        <f t="shared" si="11"/>
        <v>6</v>
      </c>
      <c r="AH15" s="22">
        <f>'17.Spieltag'!AJ15</f>
        <v>210</v>
      </c>
      <c r="AI15" s="29">
        <f>'17.Spieltag'!AK15</f>
        <v>12</v>
      </c>
      <c r="AJ15" s="24">
        <f t="shared" si="12"/>
        <v>216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77</v>
      </c>
      <c r="K16" s="19">
        <f t="shared" si="3"/>
        <v>0</v>
      </c>
      <c r="L16" s="17" t="s">
        <v>77</v>
      </c>
      <c r="M16" s="18" t="s">
        <v>13</v>
      </c>
      <c r="N16" s="66" t="str">
        <f t="shared" si="4"/>
        <v>3</v>
      </c>
      <c r="O16" s="17" t="s">
        <v>78</v>
      </c>
      <c r="P16" s="18" t="s">
        <v>77</v>
      </c>
      <c r="Q16" s="19" t="str">
        <f t="shared" si="5"/>
        <v>2</v>
      </c>
      <c r="R16" s="17" t="s">
        <v>77</v>
      </c>
      <c r="S16" s="18" t="s">
        <v>13</v>
      </c>
      <c r="T16" s="88">
        <f t="shared" si="13"/>
        <v>0</v>
      </c>
      <c r="U16" s="17" t="s">
        <v>78</v>
      </c>
      <c r="V16" s="18" t="s">
        <v>77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2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1"/>
        <v>7</v>
      </c>
      <c r="AH16" s="22">
        <f>'17.Spieltag'!AJ16</f>
        <v>262</v>
      </c>
      <c r="AI16" s="29">
        <f>'17.Spieltag'!AK16</f>
        <v>1</v>
      </c>
      <c r="AJ16" s="24">
        <f t="shared" si="12"/>
        <v>269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13</v>
      </c>
      <c r="E17" s="19">
        <f t="shared" si="1"/>
        <v>0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78</v>
      </c>
      <c r="P17" s="18" t="s">
        <v>13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2</v>
      </c>
      <c r="AH17" s="22">
        <f>'17.Spieltag'!AJ17</f>
        <v>242</v>
      </c>
      <c r="AI17" s="29">
        <f>'17.Spieltag'!AK17</f>
        <v>4</v>
      </c>
      <c r="AJ17" s="24">
        <f t="shared" si="12"/>
        <v>244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13</v>
      </c>
      <c r="J18" s="18" t="s">
        <v>77</v>
      </c>
      <c r="K18" s="19">
        <f t="shared" si="3"/>
        <v>0</v>
      </c>
      <c r="L18" s="17" t="s">
        <v>77</v>
      </c>
      <c r="M18" s="18" t="s">
        <v>13</v>
      </c>
      <c r="N18" s="66" t="str">
        <f t="shared" si="4"/>
        <v>3</v>
      </c>
      <c r="O18" s="17" t="s">
        <v>78</v>
      </c>
      <c r="P18" s="18" t="s">
        <v>78</v>
      </c>
      <c r="Q18" s="19">
        <f t="shared" si="5"/>
        <v>0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78</v>
      </c>
      <c r="Y18" s="18" t="s">
        <v>78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3</v>
      </c>
      <c r="AH18" s="22">
        <f>'17.Spieltag'!AJ18</f>
        <v>212</v>
      </c>
      <c r="AI18" s="29">
        <f>'17.Spieltag'!AK18</f>
        <v>11</v>
      </c>
      <c r="AJ18" s="24">
        <f t="shared" si="12"/>
        <v>215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77</v>
      </c>
      <c r="H19" s="19">
        <f t="shared" si="2"/>
        <v>0</v>
      </c>
      <c r="I19" s="17" t="s">
        <v>78</v>
      </c>
      <c r="J19" s="18" t="s">
        <v>13</v>
      </c>
      <c r="K19" s="19" t="str">
        <f t="shared" si="3"/>
        <v>5</v>
      </c>
      <c r="L19" s="17" t="s">
        <v>78</v>
      </c>
      <c r="M19" s="18" t="s">
        <v>77</v>
      </c>
      <c r="N19" s="66">
        <f t="shared" si="4"/>
        <v>0</v>
      </c>
      <c r="O19" s="17" t="s">
        <v>78</v>
      </c>
      <c r="P19" s="18" t="s">
        <v>77</v>
      </c>
      <c r="Q19" s="19" t="str">
        <f t="shared" si="5"/>
        <v>2</v>
      </c>
      <c r="R19" s="17" t="s">
        <v>78</v>
      </c>
      <c r="S19" s="18" t="s">
        <v>13</v>
      </c>
      <c r="T19" s="88">
        <f t="shared" si="13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12</v>
      </c>
      <c r="AH19" s="22">
        <f>'17.Spieltag'!AJ19</f>
        <v>236</v>
      </c>
      <c r="AI19" s="29">
        <f>'17.Spieltag'!AK19</f>
        <v>5</v>
      </c>
      <c r="AJ19" s="24">
        <f t="shared" si="12"/>
        <v>248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78</v>
      </c>
      <c r="T20" s="88">
        <f>IF(OR(EXACT($R$7,R20)*(EXACT($S$7,S20)))=TRUE,$AO$9,IF(($S$7-$R$7=S20-R20),$AO$8,IF(OR(EXACT($R$7&gt;$S$7,R20&gt;S20)*EXACT($R$7=$S$7,R20=S20)*EXACT($R$7&lt;$S$7,R20&lt;S20)),$AO$7,0)))*2</f>
        <v>10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12</v>
      </c>
      <c r="AH20" s="22">
        <f>'17.Spieltag'!AJ20</f>
        <v>230</v>
      </c>
      <c r="AI20" s="29">
        <f>'17.Spieltag'!AK20</f>
        <v>6</v>
      </c>
      <c r="AJ20" s="24">
        <f t="shared" si="12"/>
        <v>242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'17.Spieltag'!AJ21</f>
        <v>0</v>
      </c>
      <c r="AI21" s="29">
        <f>'17.Spieltag'!AK21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'17.Spieltag'!AJ22</f>
        <v>0</v>
      </c>
      <c r="AI22" s="29">
        <f>'17.Spieltag'!AK22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'17.Spieltag'!AJ23</f>
        <v>0</v>
      </c>
      <c r="AI23" s="29">
        <f>'17.Spieltag'!AK23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'17.Spieltag'!AJ24</f>
        <v>0</v>
      </c>
      <c r="AI24" s="29">
        <f>'17.Spieltag'!AK24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'17.Spieltag'!AJ25</f>
        <v>0</v>
      </c>
      <c r="AI25" s="29">
        <f>'17.Spieltag'!AK25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'17.Spieltag'!AJ26</f>
        <v>0</v>
      </c>
      <c r="AI26" s="29">
        <f>'17.Spieltag'!AK26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8">E27+H27+K27+N27+Q27+T27+W27+Z27+AC27+AF27</f>
        <v>0</v>
      </c>
      <c r="AH27" s="22">
        <f>'17.Spieltag'!AJ27</f>
        <v>0</v>
      </c>
      <c r="AI27" s="29">
        <f>'17.Spieltag'!AK27</f>
        <v>0</v>
      </c>
      <c r="AJ27" s="24">
        <f t="shared" ref="AJ27" si="19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894" rank="3"/>
  </conditionalFormatting>
  <conditionalFormatting sqref="AI8:AI26">
    <cfRule type="colorScale" priority="12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7" rank="3"/>
  </conditionalFormatting>
  <conditionalFormatting sqref="B21:B27">
    <cfRule type="expression" dxfId="104" priority="6">
      <formula>($AG21&gt;40)</formula>
    </cfRule>
  </conditionalFormatting>
  <conditionalFormatting sqref="R4 I4 X4 C4 L4 F4 AA4 U4 O4">
    <cfRule type="cellIs" dxfId="103" priority="3" operator="equal">
      <formula>"Schalke 04"</formula>
    </cfRule>
  </conditionalFormatting>
  <conditionalFormatting sqref="F6 O6 R6 AA6 U6 L6 X6 C6 I6">
    <cfRule type="cellIs" dxfId="102" priority="2" operator="equal">
      <formula>"Schalke 04"</formula>
    </cfRule>
  </conditionalFormatting>
  <conditionalFormatting sqref="B8:B20">
    <cfRule type="expression" dxfId="101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workbookViewId="0">
      <selection activeCell="V25" sqref="V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D2" s="61"/>
      <c r="E2" s="13"/>
      <c r="G2" s="61"/>
      <c r="H2" s="1"/>
      <c r="J2" s="61"/>
      <c r="K2" s="1"/>
      <c r="M2" s="61"/>
      <c r="N2" s="1"/>
      <c r="P2" s="61"/>
      <c r="Q2" s="1"/>
      <c r="S2" s="61"/>
      <c r="T2" s="1"/>
      <c r="V2" s="61"/>
      <c r="W2" s="1"/>
      <c r="Y2" s="61"/>
      <c r="Z2" s="1"/>
      <c r="AB2" s="61"/>
      <c r="AD2" s="32"/>
      <c r="AE2" s="70"/>
      <c r="AF2" s="70"/>
    </row>
    <row r="3" spans="1:42" ht="12" x14ac:dyDescent="0.2">
      <c r="B3" s="16"/>
      <c r="AD3" s="32"/>
      <c r="AE3" s="69"/>
      <c r="AF3" s="69"/>
    </row>
    <row r="4" spans="1:42" ht="16.5" thickBot="1" x14ac:dyDescent="0.3">
      <c r="A4" s="2" t="s">
        <v>33</v>
      </c>
      <c r="B4" s="16"/>
      <c r="C4" s="68" t="s">
        <v>66</v>
      </c>
      <c r="F4" s="68" t="s">
        <v>61</v>
      </c>
      <c r="I4" s="68" t="s">
        <v>12</v>
      </c>
      <c r="L4" s="68" t="s">
        <v>64</v>
      </c>
      <c r="O4" s="68" t="s">
        <v>68</v>
      </c>
      <c r="R4" s="68" t="s">
        <v>70</v>
      </c>
      <c r="U4" s="68" t="s">
        <v>11</v>
      </c>
      <c r="X4" s="68" t="s">
        <v>74</v>
      </c>
      <c r="AA4" s="68" t="s">
        <v>72</v>
      </c>
      <c r="AD4" s="32"/>
      <c r="AE4" s="71"/>
      <c r="AF4" s="71"/>
      <c r="AK4" s="45"/>
    </row>
    <row r="5" spans="1:42" ht="13.5" thickBot="1" x14ac:dyDescent="0.25">
      <c r="B5" s="16"/>
      <c r="F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63</v>
      </c>
      <c r="I6" s="68" t="s">
        <v>73</v>
      </c>
      <c r="L6" s="68" t="s">
        <v>69</v>
      </c>
      <c r="O6" s="68" t="s">
        <v>75</v>
      </c>
      <c r="R6" s="68" t="s">
        <v>62</v>
      </c>
      <c r="U6" s="68" t="s">
        <v>65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88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9</v>
      </c>
      <c r="AH8" s="22">
        <f>'18.Spieltag'!AJ8</f>
        <v>223</v>
      </c>
      <c r="AI8" s="29">
        <f>'18.Spieltag'!AK8</f>
        <v>10</v>
      </c>
      <c r="AJ8" s="24">
        <f t="shared" ref="AJ8" si="8">AG8+AH8</f>
        <v>232</v>
      </c>
      <c r="AK8" s="25">
        <f t="shared" ref="AK8:AK20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'18.Spieltag'!AJ9</f>
        <v>145</v>
      </c>
      <c r="AI9" s="29">
        <f>'18.Spieltag'!AK9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78</v>
      </c>
      <c r="D10" s="18" t="s">
        <v>78</v>
      </c>
      <c r="E10" s="19" t="str">
        <f t="shared" si="1"/>
        <v>5</v>
      </c>
      <c r="F10" s="17" t="s">
        <v>13</v>
      </c>
      <c r="G10" s="18" t="s">
        <v>78</v>
      </c>
      <c r="H10" s="19">
        <f t="shared" si="2"/>
        <v>0</v>
      </c>
      <c r="I10" s="17" t="s">
        <v>2</v>
      </c>
      <c r="J10" s="18" t="s">
        <v>77</v>
      </c>
      <c r="K10" s="19" t="str">
        <f t="shared" si="3"/>
        <v>5</v>
      </c>
      <c r="L10" s="17" t="s">
        <v>91</v>
      </c>
      <c r="M10" s="18" t="s">
        <v>78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91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77</v>
      </c>
      <c r="W10" s="88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5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15</v>
      </c>
      <c r="AH10" s="22">
        <f>'18.Spieltag'!AJ10</f>
        <v>227</v>
      </c>
      <c r="AI10" s="29">
        <f>'18.Spieltag'!AK10</f>
        <v>9</v>
      </c>
      <c r="AJ10" s="24">
        <f t="shared" si="12"/>
        <v>242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78</v>
      </c>
      <c r="P11" s="18" t="s">
        <v>77</v>
      </c>
      <c r="Q11" s="19">
        <f t="shared" si="5"/>
        <v>0</v>
      </c>
      <c r="R11" s="17" t="s">
        <v>2</v>
      </c>
      <c r="S11" s="18" t="s">
        <v>78</v>
      </c>
      <c r="T11" s="19">
        <f t="shared" si="13"/>
        <v>0</v>
      </c>
      <c r="U11" s="17" t="s">
        <v>13</v>
      </c>
      <c r="V11" s="18" t="s">
        <v>78</v>
      </c>
      <c r="W11" s="88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9</v>
      </c>
      <c r="AH11" s="22">
        <f>'18.Spieltag'!AJ11</f>
        <v>231</v>
      </c>
      <c r="AI11" s="29">
        <f>'18.Spieltag'!AK11</f>
        <v>8</v>
      </c>
      <c r="AJ11" s="24">
        <f t="shared" si="12"/>
        <v>240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13</v>
      </c>
      <c r="M12" s="18" t="s">
        <v>77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88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 t="str">
        <f t="shared" si="14"/>
        <v>2</v>
      </c>
      <c r="AA12" s="17" t="s">
        <v>78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4</v>
      </c>
      <c r="AH12" s="22">
        <f>'18.Spieltag'!AJ12</f>
        <v>260</v>
      </c>
      <c r="AI12" s="29">
        <f>'18.Spieltag'!AK12</f>
        <v>3</v>
      </c>
      <c r="AJ12" s="24">
        <f t="shared" si="12"/>
        <v>264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13</v>
      </c>
      <c r="E13" s="19">
        <f t="shared" si="1"/>
        <v>0</v>
      </c>
      <c r="F13" s="17" t="s">
        <v>78</v>
      </c>
      <c r="G13" s="18" t="s">
        <v>78</v>
      </c>
      <c r="H13" s="19">
        <f t="shared" si="2"/>
        <v>0</v>
      </c>
      <c r="I13" s="17" t="s">
        <v>2</v>
      </c>
      <c r="J13" s="18" t="s">
        <v>78</v>
      </c>
      <c r="K13" s="19" t="str">
        <f t="shared" si="3"/>
        <v>2</v>
      </c>
      <c r="L13" s="17" t="s">
        <v>2</v>
      </c>
      <c r="M13" s="18" t="s">
        <v>78</v>
      </c>
      <c r="N13" s="66">
        <f t="shared" si="4"/>
        <v>0</v>
      </c>
      <c r="O13" s="17" t="s">
        <v>78</v>
      </c>
      <c r="P13" s="18" t="s">
        <v>78</v>
      </c>
      <c r="Q13" s="19">
        <f t="shared" si="5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78</v>
      </c>
      <c r="W13" s="88">
        <f t="shared" si="15"/>
        <v>0</v>
      </c>
      <c r="X13" s="17" t="s">
        <v>13</v>
      </c>
      <c r="Y13" s="18" t="s">
        <v>77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2</v>
      </c>
      <c r="AD13" s="27"/>
      <c r="AE13" s="26"/>
      <c r="AF13" s="19"/>
      <c r="AG13" s="21">
        <f t="shared" si="11"/>
        <v>6</v>
      </c>
      <c r="AH13" s="22">
        <f>'18.Spieltag'!AJ13</f>
        <v>237</v>
      </c>
      <c r="AI13" s="29">
        <f>'18.Spieltag'!AK13</f>
        <v>7</v>
      </c>
      <c r="AJ13" s="24">
        <f t="shared" si="12"/>
        <v>243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2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13</v>
      </c>
      <c r="J14" s="18" t="s">
        <v>77</v>
      </c>
      <c r="K14" s="19" t="str">
        <f t="shared" si="3"/>
        <v>2</v>
      </c>
      <c r="L14" s="17" t="s">
        <v>2</v>
      </c>
      <c r="M14" s="18" t="s">
        <v>77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91</v>
      </c>
      <c r="S14" s="18" t="s">
        <v>13</v>
      </c>
      <c r="T14" s="19">
        <f t="shared" si="13"/>
        <v>0</v>
      </c>
      <c r="U14" s="17" t="s">
        <v>2</v>
      </c>
      <c r="V14" s="18" t="s">
        <v>78</v>
      </c>
      <c r="W14" s="88">
        <f t="shared" si="15"/>
        <v>0</v>
      </c>
      <c r="X14" s="17" t="s">
        <v>13</v>
      </c>
      <c r="Y14" s="18" t="s">
        <v>77</v>
      </c>
      <c r="Z14" s="19" t="str">
        <f t="shared" si="14"/>
        <v>2</v>
      </c>
      <c r="AA14" s="17" t="s">
        <v>77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4</v>
      </c>
      <c r="AH14" s="22">
        <f>'18.Spieltag'!AJ14</f>
        <v>263</v>
      </c>
      <c r="AI14" s="29">
        <f>'18.Spieltag'!AK14</f>
        <v>2</v>
      </c>
      <c r="AJ14" s="24">
        <f t="shared" si="12"/>
        <v>267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12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88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1"/>
        <v>0</v>
      </c>
      <c r="AH15" s="22">
        <f>'18.Spieltag'!AJ15</f>
        <v>216</v>
      </c>
      <c r="AI15" s="29">
        <f>'18.Spieltag'!AK15</f>
        <v>11</v>
      </c>
      <c r="AJ15" s="24">
        <f t="shared" si="12"/>
        <v>216</v>
      </c>
      <c r="AK15" s="25">
        <f t="shared" si="9"/>
        <v>12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13</v>
      </c>
      <c r="P16" s="18" t="s">
        <v>77</v>
      </c>
      <c r="Q16" s="19">
        <f t="shared" si="5"/>
        <v>0</v>
      </c>
      <c r="R16" s="17" t="s">
        <v>77</v>
      </c>
      <c r="S16" s="18" t="s">
        <v>78</v>
      </c>
      <c r="T16" s="19">
        <f t="shared" si="13"/>
        <v>0</v>
      </c>
      <c r="U16" s="17" t="s">
        <v>2</v>
      </c>
      <c r="V16" s="18" t="s">
        <v>77</v>
      </c>
      <c r="W16" s="88">
        <f t="shared" si="15"/>
        <v>0</v>
      </c>
      <c r="X16" s="17" t="s">
        <v>78</v>
      </c>
      <c r="Y16" s="18" t="s">
        <v>77</v>
      </c>
      <c r="Z16" s="19" t="str">
        <f t="shared" si="14"/>
        <v>3</v>
      </c>
      <c r="AA16" s="17" t="s">
        <v>78</v>
      </c>
      <c r="AB16" s="18" t="s">
        <v>13</v>
      </c>
      <c r="AC16" s="19" t="str">
        <f t="shared" si="6"/>
        <v>2</v>
      </c>
      <c r="AD16" s="28"/>
      <c r="AE16" s="26"/>
      <c r="AF16" s="19"/>
      <c r="AG16" s="21">
        <f t="shared" si="11"/>
        <v>5</v>
      </c>
      <c r="AH16" s="22">
        <f>'18.Spieltag'!AJ16</f>
        <v>269</v>
      </c>
      <c r="AI16" s="29">
        <f>'18.Spieltag'!AK16</f>
        <v>1</v>
      </c>
      <c r="AJ16" s="24">
        <f t="shared" si="12"/>
        <v>274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2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78</v>
      </c>
      <c r="W17" s="88">
        <f t="shared" si="15"/>
        <v>0</v>
      </c>
      <c r="X17" s="17" t="s">
        <v>13</v>
      </c>
      <c r="Y17" s="18" t="s">
        <v>78</v>
      </c>
      <c r="Z17" s="19" t="str">
        <f t="shared" si="14"/>
        <v>5</v>
      </c>
      <c r="AA17" s="17" t="s">
        <v>78</v>
      </c>
      <c r="AB17" s="18" t="s">
        <v>13</v>
      </c>
      <c r="AC17" s="19" t="str">
        <f t="shared" si="6"/>
        <v>2</v>
      </c>
      <c r="AD17" s="28"/>
      <c r="AE17" s="26"/>
      <c r="AF17" s="19"/>
      <c r="AG17" s="21">
        <f t="shared" si="11"/>
        <v>9</v>
      </c>
      <c r="AH17" s="22">
        <f>'18.Spieltag'!AJ17</f>
        <v>244</v>
      </c>
      <c r="AI17" s="29">
        <f>'18.Spieltag'!AK17</f>
        <v>5</v>
      </c>
      <c r="AJ17" s="24">
        <f t="shared" si="12"/>
        <v>253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 t="s">
        <v>77</v>
      </c>
      <c r="D18" s="18" t="s">
        <v>13</v>
      </c>
      <c r="E18" s="19">
        <f t="shared" si="1"/>
        <v>0</v>
      </c>
      <c r="F18" s="17" t="s">
        <v>78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 t="str">
        <f t="shared" si="3"/>
        <v>2</v>
      </c>
      <c r="L18" s="17" t="s">
        <v>2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>
        <f t="shared" si="13"/>
        <v>0</v>
      </c>
      <c r="U18" s="17" t="s">
        <v>2</v>
      </c>
      <c r="V18" s="18" t="s">
        <v>78</v>
      </c>
      <c r="W18" s="88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2</v>
      </c>
      <c r="AH18" s="22">
        <f>'18.Spieltag'!AJ18</f>
        <v>215</v>
      </c>
      <c r="AI18" s="29">
        <f>'18.Spieltag'!AK18</f>
        <v>12</v>
      </c>
      <c r="AJ18" s="24">
        <f t="shared" si="12"/>
        <v>217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13</v>
      </c>
      <c r="J19" s="18" t="s">
        <v>77</v>
      </c>
      <c r="K19" s="19" t="str">
        <f t="shared" si="3"/>
        <v>2</v>
      </c>
      <c r="L19" s="17" t="s">
        <v>13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 t="str">
        <f t="shared" si="13"/>
        <v>3</v>
      </c>
      <c r="U19" s="17" t="s">
        <v>78</v>
      </c>
      <c r="V19" s="18" t="s">
        <v>77</v>
      </c>
      <c r="W19" s="88">
        <f t="shared" si="15"/>
        <v>0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7</v>
      </c>
      <c r="AH19" s="22">
        <f>'18.Spieltag'!AJ19</f>
        <v>248</v>
      </c>
      <c r="AI19" s="29">
        <f>'18.Spieltag'!AK19</f>
        <v>4</v>
      </c>
      <c r="AJ19" s="24">
        <f t="shared" si="12"/>
        <v>255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78</v>
      </c>
      <c r="H20" s="19">
        <f t="shared" si="2"/>
        <v>0</v>
      </c>
      <c r="I20" s="17" t="s">
        <v>13</v>
      </c>
      <c r="J20" s="18" t="s">
        <v>13</v>
      </c>
      <c r="K20" s="19">
        <f t="shared" si="3"/>
        <v>0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>
        <f t="shared" si="13"/>
        <v>0</v>
      </c>
      <c r="U20" s="17" t="s">
        <v>2</v>
      </c>
      <c r="V20" s="18" t="s">
        <v>78</v>
      </c>
      <c r="W20" s="88">
        <f t="shared" si="15"/>
        <v>0</v>
      </c>
      <c r="X20" s="17" t="s">
        <v>2</v>
      </c>
      <c r="Y20" s="18" t="s">
        <v>78</v>
      </c>
      <c r="Z20" s="19" t="str">
        <f t="shared" si="14"/>
        <v>2</v>
      </c>
      <c r="AA20" s="17" t="s">
        <v>78</v>
      </c>
      <c r="AB20" s="18" t="s">
        <v>2</v>
      </c>
      <c r="AC20" s="19" t="str">
        <f t="shared" si="6"/>
        <v>2</v>
      </c>
      <c r="AD20" s="28"/>
      <c r="AE20" s="26"/>
      <c r="AF20" s="19"/>
      <c r="AG20" s="21">
        <f t="shared" si="11"/>
        <v>4</v>
      </c>
      <c r="AH20" s="22">
        <f>'18.Spieltag'!AJ20</f>
        <v>242</v>
      </c>
      <c r="AI20" s="29">
        <f>'18.Spieltag'!AK20</f>
        <v>6</v>
      </c>
      <c r="AJ20" s="24">
        <f t="shared" si="12"/>
        <v>246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0" priority="878" rank="3"/>
  </conditionalFormatting>
  <conditionalFormatting sqref="AI8:AI26">
    <cfRule type="colorScale" priority="1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9" priority="6" rank="3"/>
  </conditionalFormatting>
  <conditionalFormatting sqref="B21:B27">
    <cfRule type="expression" dxfId="98" priority="5">
      <formula>($AG21&gt;40)</formula>
    </cfRule>
  </conditionalFormatting>
  <conditionalFormatting sqref="O4 AA4 U4 I4 L6 C6 I6 F6 X6 R4 O6 F4 L4 R6 C4 U6 X4 AA6">
    <cfRule type="cellIs" dxfId="97" priority="2" operator="equal">
      <formula>"Schalke 04"</formula>
    </cfRule>
  </conditionalFormatting>
  <conditionalFormatting sqref="B8:B20">
    <cfRule type="expression" dxfId="96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W7" sqref="W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34</v>
      </c>
      <c r="B4" s="16"/>
      <c r="C4" s="68" t="s">
        <v>60</v>
      </c>
      <c r="F4" s="68" t="s">
        <v>73</v>
      </c>
      <c r="I4" s="68" t="s">
        <v>75</v>
      </c>
      <c r="L4" s="68" t="s">
        <v>61</v>
      </c>
      <c r="O4" s="68" t="s">
        <v>67</v>
      </c>
      <c r="R4" s="68" t="s">
        <v>69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68</v>
      </c>
      <c r="I6" s="68" t="s">
        <v>12</v>
      </c>
      <c r="L6" s="68" t="s">
        <v>74</v>
      </c>
      <c r="O6" s="68" t="s">
        <v>70</v>
      </c>
      <c r="R6" s="68" t="s">
        <v>11</v>
      </c>
      <c r="U6" s="68" t="s">
        <v>72</v>
      </c>
      <c r="X6" s="68" t="s">
        <v>66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77</v>
      </c>
      <c r="P7" s="72" t="s">
        <v>13</v>
      </c>
      <c r="Q7" s="73" t="s">
        <v>1</v>
      </c>
      <c r="R7" s="72" t="s">
        <v>77</v>
      </c>
      <c r="S7" s="72" t="s">
        <v>14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9</v>
      </c>
      <c r="B8" s="21" t="str">
        <f>'13.Spieltag'!B8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3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19" t="str">
        <f t="shared" ref="Q8:Q20" si="5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8</v>
      </c>
      <c r="U8" s="17" t="s">
        <v>13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14</v>
      </c>
      <c r="AH8" s="22">
        <f>'19.Spieltag'!AJ8</f>
        <v>232</v>
      </c>
      <c r="AI8" s="29">
        <f>'19.Spieltag'!AK8</f>
        <v>10</v>
      </c>
      <c r="AJ8" s="24">
        <f t="shared" ref="AJ8" si="8">AG8+AH8</f>
        <v>246</v>
      </c>
      <c r="AK8" s="25">
        <f t="shared" ref="AK8:AK27" si="9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'19.Spieltag'!AJ9</f>
        <v>145</v>
      </c>
      <c r="AI9" s="29">
        <f>'19.Spieltag'!AK9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>
        <f t="shared" si="4"/>
        <v>0</v>
      </c>
      <c r="O10" s="17" t="s">
        <v>77</v>
      </c>
      <c r="P10" s="18" t="s">
        <v>13</v>
      </c>
      <c r="Q10" s="19" t="str">
        <f t="shared" si="5"/>
        <v>5</v>
      </c>
      <c r="R10" s="17" t="s">
        <v>77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IF(OR(EXACT($R$7,R10)*(EXACT($S$7,S10)))=TRUE,$AO$9,IF(($S$7-$R$7=S10-R10),$AO$8,IF(OR(EXACT($R$7&gt;$S$7,R10&gt;S10)*EXACT($R$7=$S$7,R10=S10)*EXACT($R$7&lt;$S$7,R10&lt;S10)),$AO$7,0)))*4</f>
        <v>8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>
        <f t="shared" si="6"/>
        <v>0</v>
      </c>
      <c r="AD10" s="28"/>
      <c r="AE10" s="26"/>
      <c r="AF10" s="19"/>
      <c r="AG10" s="21">
        <f t="shared" si="11"/>
        <v>13</v>
      </c>
      <c r="AH10" s="22">
        <f>'19.Spieltag'!AJ10</f>
        <v>242</v>
      </c>
      <c r="AI10" s="29">
        <f>'19.Spieltag'!AK10</f>
        <v>8</v>
      </c>
      <c r="AJ10" s="24">
        <f t="shared" si="12"/>
        <v>255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13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78</v>
      </c>
      <c r="J11" s="18" t="s">
        <v>13</v>
      </c>
      <c r="K11" s="19" t="str">
        <f t="shared" si="3"/>
        <v>3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2</v>
      </c>
      <c r="Q11" s="19" t="str">
        <f t="shared" si="5"/>
        <v>2</v>
      </c>
      <c r="R11" s="17" t="s">
        <v>78</v>
      </c>
      <c r="S11" s="18" t="s">
        <v>13</v>
      </c>
      <c r="T11" s="88">
        <f t="shared" si="13"/>
        <v>8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6"/>
        <v>0</v>
      </c>
      <c r="AD11" s="28"/>
      <c r="AE11" s="26"/>
      <c r="AF11" s="19"/>
      <c r="AG11" s="21">
        <f t="shared" si="11"/>
        <v>13</v>
      </c>
      <c r="AH11" s="22">
        <f>'19.Spieltag'!AJ11</f>
        <v>240</v>
      </c>
      <c r="AI11" s="29">
        <f>'19.Spieltag'!AK11</f>
        <v>9</v>
      </c>
      <c r="AJ11" s="24">
        <f t="shared" si="12"/>
        <v>253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13</v>
      </c>
      <c r="D12" s="18" t="s">
        <v>78</v>
      </c>
      <c r="E12" s="19" t="str">
        <f t="shared" si="1"/>
        <v>5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78</v>
      </c>
      <c r="P12" s="18" t="s">
        <v>77</v>
      </c>
      <c r="Q12" s="19">
        <f t="shared" si="5"/>
        <v>0</v>
      </c>
      <c r="R12" s="17" t="s">
        <v>77</v>
      </c>
      <c r="S12" s="18" t="s">
        <v>2</v>
      </c>
      <c r="T12" s="88">
        <f t="shared" si="13"/>
        <v>8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5</v>
      </c>
      <c r="AD12" s="28"/>
      <c r="AE12" s="26"/>
      <c r="AF12" s="19"/>
      <c r="AG12" s="21">
        <f t="shared" si="11"/>
        <v>18</v>
      </c>
      <c r="AH12" s="22">
        <f>'19.Spieltag'!AJ12</f>
        <v>264</v>
      </c>
      <c r="AI12" s="29">
        <f>'19.Spieltag'!AK12</f>
        <v>3</v>
      </c>
      <c r="AJ12" s="24">
        <f t="shared" si="12"/>
        <v>282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10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88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'19.Spieltag'!AJ13</f>
        <v>243</v>
      </c>
      <c r="AI13" s="29">
        <f>'19.Spieltag'!AK13</f>
        <v>7</v>
      </c>
      <c r="AJ13" s="24">
        <f t="shared" si="12"/>
        <v>243</v>
      </c>
      <c r="AK13" s="25">
        <f t="shared" si="9"/>
        <v>10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77</v>
      </c>
      <c r="G14" s="18" t="s">
        <v>13</v>
      </c>
      <c r="H14" s="19" t="str">
        <f t="shared" si="2"/>
        <v>2</v>
      </c>
      <c r="I14" s="17" t="s">
        <v>13</v>
      </c>
      <c r="J14" s="18" t="s">
        <v>2</v>
      </c>
      <c r="K14" s="19" t="str">
        <f t="shared" si="3"/>
        <v>3</v>
      </c>
      <c r="L14" s="17" t="s">
        <v>13</v>
      </c>
      <c r="M14" s="18" t="s">
        <v>2</v>
      </c>
      <c r="N14" s="66">
        <f t="shared" si="4"/>
        <v>0</v>
      </c>
      <c r="O14" s="17" t="s">
        <v>78</v>
      </c>
      <c r="P14" s="18" t="s">
        <v>2</v>
      </c>
      <c r="Q14" s="19" t="str">
        <f t="shared" si="5"/>
        <v>3</v>
      </c>
      <c r="R14" s="17" t="s">
        <v>78</v>
      </c>
      <c r="S14" s="18" t="s">
        <v>14</v>
      </c>
      <c r="T14" s="88">
        <f t="shared" si="13"/>
        <v>8</v>
      </c>
      <c r="U14" s="17" t="s">
        <v>2</v>
      </c>
      <c r="V14" s="18" t="s">
        <v>78</v>
      </c>
      <c r="W14" s="66">
        <f t="shared" si="15"/>
        <v>0</v>
      </c>
      <c r="X14" s="17" t="s">
        <v>78</v>
      </c>
      <c r="Y14" s="18" t="s">
        <v>78</v>
      </c>
      <c r="Z14" s="19" t="str">
        <f t="shared" si="14"/>
        <v>3</v>
      </c>
      <c r="AA14" s="17" t="s">
        <v>2</v>
      </c>
      <c r="AB14" s="18" t="s">
        <v>91</v>
      </c>
      <c r="AC14" s="19" t="str">
        <f t="shared" si="6"/>
        <v>3</v>
      </c>
      <c r="AD14" s="28"/>
      <c r="AE14" s="26"/>
      <c r="AF14" s="19"/>
      <c r="AG14" s="21">
        <f t="shared" si="11"/>
        <v>27</v>
      </c>
      <c r="AH14" s="22">
        <f>'19.Spieltag'!AJ14</f>
        <v>267</v>
      </c>
      <c r="AI14" s="29">
        <f>'19.Spieltag'!AK14</f>
        <v>2</v>
      </c>
      <c r="AJ14" s="24">
        <f t="shared" si="12"/>
        <v>294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78</v>
      </c>
      <c r="N15" s="66" t="str">
        <f t="shared" si="4"/>
        <v>3</v>
      </c>
      <c r="O15" s="17" t="s">
        <v>78</v>
      </c>
      <c r="P15" s="18" t="s">
        <v>13</v>
      </c>
      <c r="Q15" s="19" t="str">
        <f t="shared" si="5"/>
        <v>2</v>
      </c>
      <c r="R15" s="17" t="s">
        <v>77</v>
      </c>
      <c r="S15" s="18" t="s">
        <v>13</v>
      </c>
      <c r="T15" s="88">
        <f t="shared" si="13"/>
        <v>8</v>
      </c>
      <c r="U15" s="17" t="s">
        <v>78</v>
      </c>
      <c r="V15" s="18" t="s">
        <v>77</v>
      </c>
      <c r="W15" s="66">
        <f t="shared" si="15"/>
        <v>0</v>
      </c>
      <c r="X15" s="17" t="s">
        <v>78</v>
      </c>
      <c r="Y15" s="18" t="s">
        <v>77</v>
      </c>
      <c r="Z15" s="19">
        <f t="shared" si="14"/>
        <v>0</v>
      </c>
      <c r="AA15" s="17" t="s">
        <v>78</v>
      </c>
      <c r="AB15" s="18" t="s">
        <v>78</v>
      </c>
      <c r="AC15" s="19">
        <f t="shared" si="6"/>
        <v>0</v>
      </c>
      <c r="AD15" s="28"/>
      <c r="AE15" s="26"/>
      <c r="AF15" s="19"/>
      <c r="AG15" s="21">
        <f t="shared" si="11"/>
        <v>13</v>
      </c>
      <c r="AH15" s="22">
        <f>'19.Spieltag'!AJ15</f>
        <v>216</v>
      </c>
      <c r="AI15" s="29">
        <f>'19.Spieltag'!AK15</f>
        <v>12</v>
      </c>
      <c r="AJ15" s="24">
        <f t="shared" si="12"/>
        <v>229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77</v>
      </c>
      <c r="G16" s="18" t="s">
        <v>2</v>
      </c>
      <c r="H16" s="19" t="str">
        <f t="shared" si="2"/>
        <v>2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77</v>
      </c>
      <c r="N16" s="66">
        <f t="shared" si="4"/>
        <v>0</v>
      </c>
      <c r="O16" s="17" t="s">
        <v>78</v>
      </c>
      <c r="P16" s="18" t="s">
        <v>13</v>
      </c>
      <c r="Q16" s="19" t="str">
        <f t="shared" si="5"/>
        <v>2</v>
      </c>
      <c r="R16" s="17" t="s">
        <v>77</v>
      </c>
      <c r="S16" s="18" t="s">
        <v>78</v>
      </c>
      <c r="T16" s="88">
        <f t="shared" si="13"/>
        <v>8</v>
      </c>
      <c r="U16" s="17" t="s">
        <v>78</v>
      </c>
      <c r="V16" s="18" t="s">
        <v>77</v>
      </c>
      <c r="W16" s="66">
        <f t="shared" si="15"/>
        <v>0</v>
      </c>
      <c r="X16" s="17" t="s">
        <v>13</v>
      </c>
      <c r="Y16" s="18" t="s">
        <v>78</v>
      </c>
      <c r="Z16" s="19">
        <f t="shared" si="14"/>
        <v>0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1"/>
        <v>15</v>
      </c>
      <c r="AH16" s="22">
        <f>'19.Spieltag'!AJ16</f>
        <v>274</v>
      </c>
      <c r="AI16" s="29">
        <f>'19.Spieltag'!AK16</f>
        <v>1</v>
      </c>
      <c r="AJ16" s="24">
        <f t="shared" si="12"/>
        <v>289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3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2</v>
      </c>
      <c r="Q17" s="19" t="str">
        <f t="shared" si="5"/>
        <v>3</v>
      </c>
      <c r="R17" s="17" t="s">
        <v>78</v>
      </c>
      <c r="S17" s="18" t="s">
        <v>13</v>
      </c>
      <c r="T17" s="88">
        <f t="shared" si="13"/>
        <v>8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14</v>
      </c>
      <c r="AH17" s="22">
        <f>'19.Spieltag'!AJ17</f>
        <v>253</v>
      </c>
      <c r="AI17" s="29">
        <f>'19.Spieltag'!AK17</f>
        <v>5</v>
      </c>
      <c r="AJ17" s="24">
        <f t="shared" si="12"/>
        <v>267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8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1"/>
        <v>0</v>
      </c>
      <c r="AH18" s="22">
        <f>'19.Spieltag'!AJ18</f>
        <v>217</v>
      </c>
      <c r="AI18" s="29">
        <f>'19.Spieltag'!AK18</f>
        <v>11</v>
      </c>
      <c r="AJ18" s="24">
        <f t="shared" si="12"/>
        <v>217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13</v>
      </c>
      <c r="G19" s="18" t="s">
        <v>78</v>
      </c>
      <c r="H19" s="19">
        <f t="shared" si="2"/>
        <v>0</v>
      </c>
      <c r="I19" s="17" t="s">
        <v>77</v>
      </c>
      <c r="J19" s="18" t="s">
        <v>13</v>
      </c>
      <c r="K19" s="19" t="str">
        <f t="shared" si="3"/>
        <v>2</v>
      </c>
      <c r="L19" s="17" t="s">
        <v>78</v>
      </c>
      <c r="M19" s="18" t="s">
        <v>78</v>
      </c>
      <c r="N19" s="66" t="str">
        <f t="shared" si="4"/>
        <v>3</v>
      </c>
      <c r="O19" s="17" t="s">
        <v>77</v>
      </c>
      <c r="P19" s="18" t="s">
        <v>13</v>
      </c>
      <c r="Q19" s="19" t="str">
        <f t="shared" si="5"/>
        <v>5</v>
      </c>
      <c r="R19" s="17" t="s">
        <v>77</v>
      </c>
      <c r="S19" s="18" t="s">
        <v>13</v>
      </c>
      <c r="T19" s="88">
        <f t="shared" si="13"/>
        <v>8</v>
      </c>
      <c r="U19" s="17" t="s">
        <v>13</v>
      </c>
      <c r="V19" s="18" t="s">
        <v>77</v>
      </c>
      <c r="W19" s="66">
        <f t="shared" si="15"/>
        <v>0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18</v>
      </c>
      <c r="AH19" s="22">
        <f>'19.Spieltag'!AJ19</f>
        <v>255</v>
      </c>
      <c r="AI19" s="29">
        <f>'19.Spieltag'!AK19</f>
        <v>4</v>
      </c>
      <c r="AJ19" s="24">
        <f t="shared" si="12"/>
        <v>273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5</v>
      </c>
      <c r="F20" s="17" t="s">
        <v>78</v>
      </c>
      <c r="G20" s="18" t="s">
        <v>13</v>
      </c>
      <c r="H20" s="19" t="str">
        <f t="shared" si="2"/>
        <v>3</v>
      </c>
      <c r="I20" s="17" t="s">
        <v>13</v>
      </c>
      <c r="J20" s="18" t="s">
        <v>13</v>
      </c>
      <c r="K20" s="19">
        <f t="shared" si="3"/>
        <v>0</v>
      </c>
      <c r="L20" s="17" t="s">
        <v>78</v>
      </c>
      <c r="M20" s="18" t="s">
        <v>2</v>
      </c>
      <c r="N20" s="66">
        <f t="shared" si="4"/>
        <v>0</v>
      </c>
      <c r="O20" s="17" t="s">
        <v>78</v>
      </c>
      <c r="P20" s="18" t="s">
        <v>2</v>
      </c>
      <c r="Q20" s="19" t="str">
        <f t="shared" si="5"/>
        <v>3</v>
      </c>
      <c r="R20" s="17" t="s">
        <v>78</v>
      </c>
      <c r="S20" s="18" t="s">
        <v>2</v>
      </c>
      <c r="T20" s="88">
        <f t="shared" si="13"/>
        <v>8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6"/>
        <v>0</v>
      </c>
      <c r="AD20" s="28"/>
      <c r="AE20" s="26"/>
      <c r="AF20" s="19"/>
      <c r="AG20" s="21">
        <f t="shared" si="11"/>
        <v>19</v>
      </c>
      <c r="AH20" s="22">
        <f>'19.Spieltag'!AJ20</f>
        <v>246</v>
      </c>
      <c r="AI20" s="29">
        <f>'19.Spieltag'!AK20</f>
        <v>6</v>
      </c>
      <c r="AJ20" s="24">
        <f t="shared" si="12"/>
        <v>265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'19.Spieltag'!AJ21</f>
        <v>0</v>
      </c>
      <c r="AI21" s="29">
        <f>'19.Spieltag'!AK21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'19.Spieltag'!AJ22</f>
        <v>0</v>
      </c>
      <c r="AI22" s="29">
        <f>'19.Spieltag'!AK22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'19.Spieltag'!AJ23</f>
        <v>0</v>
      </c>
      <c r="AI23" s="29">
        <f>'19.Spieltag'!AK23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'19.Spieltag'!AJ24</f>
        <v>0</v>
      </c>
      <c r="AI24" s="29">
        <f>'19.Spieltag'!AK24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'19.Spieltag'!AJ25</f>
        <v>0</v>
      </c>
      <c r="AI25" s="29">
        <f>'19.Spieltag'!AK25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'19.Spieltag'!AJ26</f>
        <v>0</v>
      </c>
      <c r="AI26" s="29">
        <f>'19.Spieltag'!AK26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'19.Spieltag'!AJ27</f>
        <v>0</v>
      </c>
      <c r="AI27" s="29">
        <f>'19.Spieltag'!AK27</f>
        <v>0</v>
      </c>
      <c r="AJ27" s="24">
        <f t="shared" ref="AJ27" si="20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5" priority="865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4" priority="8" rank="3"/>
  </conditionalFormatting>
  <conditionalFormatting sqref="B21:B27">
    <cfRule type="expression" dxfId="93" priority="7">
      <formula>($AG21&gt;40)</formula>
    </cfRule>
  </conditionalFormatting>
  <conditionalFormatting sqref="C4 L4 O6 I4:I6 AA6">
    <cfRule type="cellIs" dxfId="92" priority="5" operator="equal">
      <formula>"Schalke 04"</formula>
    </cfRule>
  </conditionalFormatting>
  <conditionalFormatting sqref="L6 X6 C6 U6 F4">
    <cfRule type="cellIs" dxfId="91" priority="4" operator="equal">
      <formula>"Schalke 04"</formula>
    </cfRule>
  </conditionalFormatting>
  <conditionalFormatting sqref="O4 X4 AA4 F6 U4 R4">
    <cfRule type="cellIs" dxfId="90" priority="3" operator="equal">
      <formula>"Schalke 04"</formula>
    </cfRule>
  </conditionalFormatting>
  <conditionalFormatting sqref="R6">
    <cfRule type="cellIs" dxfId="89" priority="2" operator="equal">
      <formula>"Schalke 04"</formula>
    </cfRule>
  </conditionalFormatting>
  <conditionalFormatting sqref="B8:B20">
    <cfRule type="expression" dxfId="88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abSelected="1" workbookViewId="0">
      <selection activeCell="AP29" sqref="AP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35</v>
      </c>
      <c r="B4" s="16"/>
      <c r="C4" s="68" t="s">
        <v>74</v>
      </c>
      <c r="F4" s="68" t="s">
        <v>68</v>
      </c>
      <c r="I4" s="68" t="s">
        <v>12</v>
      </c>
      <c r="L4" s="68" t="s">
        <v>11</v>
      </c>
      <c r="O4" s="68" t="s">
        <v>72</v>
      </c>
      <c r="R4" s="68" t="s">
        <v>64</v>
      </c>
      <c r="U4" s="68" t="s">
        <v>65</v>
      </c>
      <c r="X4" s="68" t="s">
        <v>70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F5" s="1"/>
      <c r="U5" s="13"/>
      <c r="X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63</v>
      </c>
      <c r="F6" s="68" t="s">
        <v>67</v>
      </c>
      <c r="I6" s="68" t="s">
        <v>62</v>
      </c>
      <c r="L6" s="68" t="s">
        <v>71</v>
      </c>
      <c r="O6" s="68" t="s">
        <v>69</v>
      </c>
      <c r="R6" s="68" t="s">
        <v>75</v>
      </c>
      <c r="U6" s="68" t="s">
        <v>73</v>
      </c>
      <c r="X6" s="68" t="s">
        <v>60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78</v>
      </c>
      <c r="E7" s="73" t="s">
        <v>1</v>
      </c>
      <c r="F7" s="72" t="s">
        <v>77</v>
      </c>
      <c r="G7" s="72" t="s">
        <v>14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13</v>
      </c>
      <c r="P7" s="72" t="s">
        <v>77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77</v>
      </c>
      <c r="Y7" s="72" t="s">
        <v>14</v>
      </c>
      <c r="Z7" s="73" t="s">
        <v>1</v>
      </c>
      <c r="AA7" s="72" t="s">
        <v>78</v>
      </c>
      <c r="AB7" s="72" t="s">
        <v>91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v>1</v>
      </c>
      <c r="B8" s="21" t="s">
        <v>82</v>
      </c>
      <c r="C8" s="17" t="s">
        <v>13</v>
      </c>
      <c r="D8" s="18" t="s">
        <v>78</v>
      </c>
      <c r="E8" s="19" t="s">
        <v>13</v>
      </c>
      <c r="F8" s="17" t="s">
        <v>2</v>
      </c>
      <c r="G8" s="18" t="s">
        <v>77</v>
      </c>
      <c r="H8" s="19">
        <v>0</v>
      </c>
      <c r="I8" s="17" t="s">
        <v>2</v>
      </c>
      <c r="J8" s="18" t="s">
        <v>13</v>
      </c>
      <c r="K8" s="19" t="s">
        <v>2</v>
      </c>
      <c r="L8" s="17" t="s">
        <v>14</v>
      </c>
      <c r="M8" s="18" t="s">
        <v>77</v>
      </c>
      <c r="N8" s="88">
        <v>8</v>
      </c>
      <c r="O8" s="17" t="s">
        <v>13</v>
      </c>
      <c r="P8" s="18" t="s">
        <v>78</v>
      </c>
      <c r="Q8" s="19" t="s">
        <v>13</v>
      </c>
      <c r="R8" s="17" t="s">
        <v>13</v>
      </c>
      <c r="S8" s="18" t="s">
        <v>78</v>
      </c>
      <c r="T8" s="19">
        <v>0</v>
      </c>
      <c r="U8" s="17" t="s">
        <v>2</v>
      </c>
      <c r="V8" s="18" t="s">
        <v>78</v>
      </c>
      <c r="W8" s="66" t="s">
        <v>13</v>
      </c>
      <c r="X8" s="17" t="s">
        <v>2</v>
      </c>
      <c r="Y8" s="18" t="s">
        <v>91</v>
      </c>
      <c r="Z8" s="19" t="s">
        <v>13</v>
      </c>
      <c r="AA8" s="17" t="s">
        <v>13</v>
      </c>
      <c r="AB8" s="18" t="s">
        <v>77</v>
      </c>
      <c r="AC8" s="19">
        <v>0</v>
      </c>
      <c r="AD8" s="20"/>
      <c r="AE8" s="18"/>
      <c r="AF8" s="19"/>
      <c r="AG8" s="21">
        <v>19</v>
      </c>
      <c r="AH8" s="22">
        <v>294</v>
      </c>
      <c r="AI8" s="29">
        <v>1</v>
      </c>
      <c r="AJ8" s="24">
        <v>313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v>2</v>
      </c>
      <c r="B9" s="21" t="s">
        <v>83</v>
      </c>
      <c r="C9" s="17" t="s">
        <v>78</v>
      </c>
      <c r="D9" s="18" t="s">
        <v>78</v>
      </c>
      <c r="E9" s="19">
        <v>0</v>
      </c>
      <c r="F9" s="17" t="s">
        <v>78</v>
      </c>
      <c r="G9" s="18" t="s">
        <v>77</v>
      </c>
      <c r="H9" s="19">
        <v>0</v>
      </c>
      <c r="I9" s="17" t="s">
        <v>77</v>
      </c>
      <c r="J9" s="18" t="s">
        <v>78</v>
      </c>
      <c r="K9" s="19">
        <v>0</v>
      </c>
      <c r="L9" s="17" t="s">
        <v>2</v>
      </c>
      <c r="M9" s="18" t="s">
        <v>78</v>
      </c>
      <c r="N9" s="88">
        <v>8</v>
      </c>
      <c r="O9" s="17" t="s">
        <v>13</v>
      </c>
      <c r="P9" s="18" t="s">
        <v>78</v>
      </c>
      <c r="Q9" s="19" t="s">
        <v>13</v>
      </c>
      <c r="R9" s="17" t="s">
        <v>2</v>
      </c>
      <c r="S9" s="18" t="s">
        <v>13</v>
      </c>
      <c r="T9" s="19">
        <v>0</v>
      </c>
      <c r="U9" s="17" t="s">
        <v>78</v>
      </c>
      <c r="V9" s="18" t="s">
        <v>78</v>
      </c>
      <c r="W9" s="66">
        <v>0</v>
      </c>
      <c r="X9" s="17" t="s">
        <v>78</v>
      </c>
      <c r="Y9" s="18" t="s">
        <v>13</v>
      </c>
      <c r="Z9" s="19" t="s">
        <v>13</v>
      </c>
      <c r="AA9" s="17" t="s">
        <v>78</v>
      </c>
      <c r="AB9" s="18" t="s">
        <v>13</v>
      </c>
      <c r="AC9" s="19" t="s">
        <v>13</v>
      </c>
      <c r="AD9" s="28"/>
      <c r="AE9" s="26"/>
      <c r="AF9" s="19"/>
      <c r="AG9" s="21">
        <v>14</v>
      </c>
      <c r="AH9" s="22">
        <v>289</v>
      </c>
      <c r="AI9" s="29">
        <v>2</v>
      </c>
      <c r="AJ9" s="24">
        <v>303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v>3</v>
      </c>
      <c r="B10" s="21" t="s">
        <v>80</v>
      </c>
      <c r="C10" s="17" t="s">
        <v>78</v>
      </c>
      <c r="D10" s="18" t="s">
        <v>13</v>
      </c>
      <c r="E10" s="19">
        <v>0</v>
      </c>
      <c r="F10" s="17" t="s">
        <v>2</v>
      </c>
      <c r="G10" s="18" t="s">
        <v>78</v>
      </c>
      <c r="H10" s="19">
        <v>0</v>
      </c>
      <c r="I10" s="17" t="s">
        <v>13</v>
      </c>
      <c r="J10" s="18" t="s">
        <v>78</v>
      </c>
      <c r="K10" s="19" t="s">
        <v>14</v>
      </c>
      <c r="L10" s="17" t="s">
        <v>13</v>
      </c>
      <c r="M10" s="18" t="s">
        <v>78</v>
      </c>
      <c r="N10" s="88">
        <v>20</v>
      </c>
      <c r="O10" s="17" t="s">
        <v>13</v>
      </c>
      <c r="P10" s="18" t="s">
        <v>78</v>
      </c>
      <c r="Q10" s="19" t="s">
        <v>13</v>
      </c>
      <c r="R10" s="17" t="s">
        <v>13</v>
      </c>
      <c r="S10" s="18" t="s">
        <v>13</v>
      </c>
      <c r="T10" s="19" t="s">
        <v>14</v>
      </c>
      <c r="U10" s="17" t="s">
        <v>13</v>
      </c>
      <c r="V10" s="18" t="s">
        <v>78</v>
      </c>
      <c r="W10" s="66" t="s">
        <v>2</v>
      </c>
      <c r="X10" s="17" t="s">
        <v>13</v>
      </c>
      <c r="Y10" s="18" t="s">
        <v>13</v>
      </c>
      <c r="Z10" s="19">
        <v>0</v>
      </c>
      <c r="AA10" s="17" t="s">
        <v>13</v>
      </c>
      <c r="AB10" s="18" t="s">
        <v>78</v>
      </c>
      <c r="AC10" s="19">
        <v>0</v>
      </c>
      <c r="AD10" s="28"/>
      <c r="AE10" s="26"/>
      <c r="AF10" s="19"/>
      <c r="AG10" s="21">
        <v>35</v>
      </c>
      <c r="AH10" s="22">
        <v>265</v>
      </c>
      <c r="AI10" s="29">
        <v>6</v>
      </c>
      <c r="AJ10" s="24">
        <v>300</v>
      </c>
      <c r="AK10" s="25">
        <v>3</v>
      </c>
      <c r="AL10" s="76"/>
      <c r="AM10" s="77"/>
      <c r="AN10" s="77"/>
      <c r="AO10" s="78"/>
    </row>
    <row r="11" spans="1:42" ht="24.95" customHeight="1" thickBot="1" x14ac:dyDescent="0.25">
      <c r="A11" s="29">
        <v>4</v>
      </c>
      <c r="B11" s="21" t="s">
        <v>76</v>
      </c>
      <c r="C11" s="17" t="s">
        <v>13</v>
      </c>
      <c r="D11" s="18" t="s">
        <v>77</v>
      </c>
      <c r="E11" s="19" t="s">
        <v>2</v>
      </c>
      <c r="F11" s="17" t="s">
        <v>13</v>
      </c>
      <c r="G11" s="18" t="s">
        <v>77</v>
      </c>
      <c r="H11" s="19">
        <v>0</v>
      </c>
      <c r="I11" s="17" t="s">
        <v>13</v>
      </c>
      <c r="J11" s="18" t="s">
        <v>77</v>
      </c>
      <c r="K11" s="19" t="s">
        <v>13</v>
      </c>
      <c r="L11" s="17" t="s">
        <v>2</v>
      </c>
      <c r="M11" s="18" t="s">
        <v>77</v>
      </c>
      <c r="N11" s="88">
        <v>8</v>
      </c>
      <c r="O11" s="17" t="s">
        <v>77</v>
      </c>
      <c r="P11" s="18" t="s">
        <v>78</v>
      </c>
      <c r="Q11" s="19">
        <v>0</v>
      </c>
      <c r="R11" s="17" t="s">
        <v>13</v>
      </c>
      <c r="S11" s="18" t="s">
        <v>78</v>
      </c>
      <c r="T11" s="19">
        <v>0</v>
      </c>
      <c r="U11" s="17" t="s">
        <v>13</v>
      </c>
      <c r="V11" s="18" t="s">
        <v>78</v>
      </c>
      <c r="W11" s="66" t="s">
        <v>2</v>
      </c>
      <c r="X11" s="17" t="s">
        <v>78</v>
      </c>
      <c r="Y11" s="18" t="s">
        <v>78</v>
      </c>
      <c r="Z11" s="19">
        <v>0</v>
      </c>
      <c r="AA11" s="17" t="s">
        <v>13</v>
      </c>
      <c r="AB11" s="18" t="s">
        <v>77</v>
      </c>
      <c r="AC11" s="19">
        <v>0</v>
      </c>
      <c r="AD11" s="28"/>
      <c r="AE11" s="26"/>
      <c r="AF11" s="19"/>
      <c r="AG11" s="21">
        <v>16</v>
      </c>
      <c r="AH11" s="22">
        <v>282</v>
      </c>
      <c r="AI11" s="29">
        <v>3</v>
      </c>
      <c r="AJ11" s="24">
        <v>298</v>
      </c>
      <c r="AK11" s="25">
        <v>4</v>
      </c>
      <c r="AL11" s="1"/>
      <c r="AP11" s="67"/>
    </row>
    <row r="12" spans="1:42" ht="24.95" customHeight="1" thickBot="1" x14ac:dyDescent="0.25">
      <c r="A12" s="29">
        <v>5</v>
      </c>
      <c r="B12" s="21" t="s">
        <v>84</v>
      </c>
      <c r="C12" s="17" t="s">
        <v>13</v>
      </c>
      <c r="D12" s="18" t="s">
        <v>78</v>
      </c>
      <c r="E12" s="19" t="s">
        <v>13</v>
      </c>
      <c r="F12" s="17" t="s">
        <v>13</v>
      </c>
      <c r="G12" s="18" t="s">
        <v>77</v>
      </c>
      <c r="H12" s="19">
        <v>0</v>
      </c>
      <c r="I12" s="17" t="s">
        <v>13</v>
      </c>
      <c r="J12" s="18" t="s">
        <v>78</v>
      </c>
      <c r="K12" s="19" t="s">
        <v>14</v>
      </c>
      <c r="L12" s="17" t="s">
        <v>13</v>
      </c>
      <c r="M12" s="18" t="s">
        <v>78</v>
      </c>
      <c r="N12" s="88">
        <v>20</v>
      </c>
      <c r="O12" s="17" t="s">
        <v>78</v>
      </c>
      <c r="P12" s="18" t="s">
        <v>78</v>
      </c>
      <c r="Q12" s="19">
        <v>0</v>
      </c>
      <c r="R12" s="17" t="s">
        <v>13</v>
      </c>
      <c r="S12" s="18" t="s">
        <v>78</v>
      </c>
      <c r="T12" s="19">
        <v>0</v>
      </c>
      <c r="U12" s="17" t="s">
        <v>13</v>
      </c>
      <c r="V12" s="18" t="s">
        <v>77</v>
      </c>
      <c r="W12" s="66" t="s">
        <v>13</v>
      </c>
      <c r="X12" s="17" t="s">
        <v>13</v>
      </c>
      <c r="Y12" s="18" t="s">
        <v>78</v>
      </c>
      <c r="Z12" s="19">
        <v>0</v>
      </c>
      <c r="AA12" s="17" t="s">
        <v>78</v>
      </c>
      <c r="AB12" s="18" t="s">
        <v>78</v>
      </c>
      <c r="AC12" s="19">
        <v>0</v>
      </c>
      <c r="AD12" s="28"/>
      <c r="AE12" s="26"/>
      <c r="AF12" s="19"/>
      <c r="AG12" s="21">
        <v>29</v>
      </c>
      <c r="AH12" s="22">
        <v>267</v>
      </c>
      <c r="AI12" s="29">
        <v>5</v>
      </c>
      <c r="AJ12" s="24">
        <v>296</v>
      </c>
      <c r="AK12" s="25">
        <v>5</v>
      </c>
      <c r="AL12" s="1"/>
    </row>
    <row r="13" spans="1:42" ht="24.95" customHeight="1" thickBot="1" x14ac:dyDescent="0.25">
      <c r="A13" s="29">
        <v>6</v>
      </c>
      <c r="B13" s="21" t="s">
        <v>79</v>
      </c>
      <c r="C13" s="17" t="s">
        <v>13</v>
      </c>
      <c r="D13" s="18" t="s">
        <v>78</v>
      </c>
      <c r="E13" s="19" t="s">
        <v>13</v>
      </c>
      <c r="F13" s="17" t="s">
        <v>13</v>
      </c>
      <c r="G13" s="18" t="s">
        <v>77</v>
      </c>
      <c r="H13" s="19">
        <v>0</v>
      </c>
      <c r="I13" s="17" t="s">
        <v>2</v>
      </c>
      <c r="J13" s="18" t="s">
        <v>78</v>
      </c>
      <c r="K13" s="19" t="s">
        <v>13</v>
      </c>
      <c r="L13" s="17" t="s">
        <v>13</v>
      </c>
      <c r="M13" s="18" t="s">
        <v>77</v>
      </c>
      <c r="N13" s="88">
        <v>8</v>
      </c>
      <c r="O13" s="17" t="s">
        <v>78</v>
      </c>
      <c r="P13" s="18" t="s">
        <v>77</v>
      </c>
      <c r="Q13" s="19" t="s">
        <v>13</v>
      </c>
      <c r="R13" s="17" t="s">
        <v>13</v>
      </c>
      <c r="S13" s="18" t="s">
        <v>77</v>
      </c>
      <c r="T13" s="19">
        <v>0</v>
      </c>
      <c r="U13" s="17" t="s">
        <v>13</v>
      </c>
      <c r="V13" s="18" t="s">
        <v>77</v>
      </c>
      <c r="W13" s="66" t="s">
        <v>13</v>
      </c>
      <c r="X13" s="17" t="s">
        <v>78</v>
      </c>
      <c r="Y13" s="18" t="s">
        <v>13</v>
      </c>
      <c r="Z13" s="19" t="s">
        <v>13</v>
      </c>
      <c r="AA13" s="17" t="s">
        <v>78</v>
      </c>
      <c r="AB13" s="18" t="s">
        <v>78</v>
      </c>
      <c r="AC13" s="19">
        <v>0</v>
      </c>
      <c r="AD13" s="28"/>
      <c r="AE13" s="26"/>
      <c r="AF13" s="19"/>
      <c r="AG13" s="21">
        <v>18</v>
      </c>
      <c r="AH13" s="22">
        <v>273</v>
      </c>
      <c r="AI13" s="29">
        <v>4</v>
      </c>
      <c r="AJ13" s="24">
        <v>291</v>
      </c>
      <c r="AK13" s="25">
        <v>6</v>
      </c>
      <c r="AL13" s="1"/>
    </row>
    <row r="14" spans="1:42" ht="24.95" customHeight="1" thickBot="1" x14ac:dyDescent="0.25">
      <c r="A14" s="29">
        <v>7</v>
      </c>
      <c r="B14" s="21" t="s">
        <v>87</v>
      </c>
      <c r="C14" s="17" t="s">
        <v>13</v>
      </c>
      <c r="D14" s="18" t="s">
        <v>78</v>
      </c>
      <c r="E14" s="19" t="s">
        <v>13</v>
      </c>
      <c r="F14" s="17" t="s">
        <v>13</v>
      </c>
      <c r="G14" s="18" t="s">
        <v>78</v>
      </c>
      <c r="H14" s="19">
        <v>0</v>
      </c>
      <c r="I14" s="17" t="s">
        <v>13</v>
      </c>
      <c r="J14" s="18" t="s">
        <v>78</v>
      </c>
      <c r="K14" s="19" t="s">
        <v>14</v>
      </c>
      <c r="L14" s="17" t="s">
        <v>13</v>
      </c>
      <c r="M14" s="18" t="s">
        <v>78</v>
      </c>
      <c r="N14" s="88">
        <v>20</v>
      </c>
      <c r="O14" s="17" t="s">
        <v>78</v>
      </c>
      <c r="P14" s="18" t="s">
        <v>78</v>
      </c>
      <c r="Q14" s="19">
        <v>0</v>
      </c>
      <c r="R14" s="17" t="s">
        <v>13</v>
      </c>
      <c r="S14" s="18" t="s">
        <v>78</v>
      </c>
      <c r="T14" s="19">
        <v>0</v>
      </c>
      <c r="U14" s="17" t="s">
        <v>78</v>
      </c>
      <c r="V14" s="18" t="s">
        <v>77</v>
      </c>
      <c r="W14" s="66" t="s">
        <v>14</v>
      </c>
      <c r="X14" s="17" t="s">
        <v>13</v>
      </c>
      <c r="Y14" s="18" t="s">
        <v>78</v>
      </c>
      <c r="Z14" s="19">
        <v>0</v>
      </c>
      <c r="AA14" s="17" t="s">
        <v>13</v>
      </c>
      <c r="AB14" s="18" t="s">
        <v>78</v>
      </c>
      <c r="AC14" s="19">
        <v>0</v>
      </c>
      <c r="AD14" s="28"/>
      <c r="AE14" s="26"/>
      <c r="AF14" s="19"/>
      <c r="AG14" s="21">
        <v>32</v>
      </c>
      <c r="AH14" s="22">
        <v>246</v>
      </c>
      <c r="AI14" s="29">
        <v>9</v>
      </c>
      <c r="AJ14" s="24">
        <v>278</v>
      </c>
      <c r="AK14" s="25">
        <v>7</v>
      </c>
      <c r="AL14" s="1"/>
    </row>
    <row r="15" spans="1:42" ht="24.95" customHeight="1" thickBot="1" x14ac:dyDescent="0.25">
      <c r="A15" s="29">
        <v>8</v>
      </c>
      <c r="B15" s="21" t="s">
        <v>90</v>
      </c>
      <c r="C15" s="17" t="s">
        <v>13</v>
      </c>
      <c r="D15" s="18" t="s">
        <v>78</v>
      </c>
      <c r="E15" s="19" t="s">
        <v>13</v>
      </c>
      <c r="F15" s="17" t="s">
        <v>78</v>
      </c>
      <c r="G15" s="18" t="s">
        <v>13</v>
      </c>
      <c r="H15" s="19" t="s">
        <v>13</v>
      </c>
      <c r="I15" s="17" t="s">
        <v>91</v>
      </c>
      <c r="J15" s="18" t="s">
        <v>13</v>
      </c>
      <c r="K15" s="19" t="s">
        <v>13</v>
      </c>
      <c r="L15" s="17" t="s">
        <v>2</v>
      </c>
      <c r="M15" s="18" t="s">
        <v>77</v>
      </c>
      <c r="N15" s="88">
        <v>8</v>
      </c>
      <c r="O15" s="17" t="s">
        <v>78</v>
      </c>
      <c r="P15" s="18" t="s">
        <v>78</v>
      </c>
      <c r="Q15" s="19">
        <v>0</v>
      </c>
      <c r="R15" s="17" t="s">
        <v>13</v>
      </c>
      <c r="S15" s="18" t="s">
        <v>13</v>
      </c>
      <c r="T15" s="19" t="s">
        <v>14</v>
      </c>
      <c r="U15" s="17" t="s">
        <v>78</v>
      </c>
      <c r="V15" s="18" t="s">
        <v>78</v>
      </c>
      <c r="W15" s="66">
        <v>0</v>
      </c>
      <c r="X15" s="17" t="s">
        <v>78</v>
      </c>
      <c r="Y15" s="18" t="s">
        <v>77</v>
      </c>
      <c r="Z15" s="19">
        <v>0</v>
      </c>
      <c r="AA15" s="17" t="s">
        <v>13</v>
      </c>
      <c r="AB15" s="18" t="s">
        <v>78</v>
      </c>
      <c r="AC15" s="19">
        <v>0</v>
      </c>
      <c r="AD15" s="28"/>
      <c r="AE15" s="26"/>
      <c r="AF15" s="19"/>
      <c r="AG15" s="21">
        <v>19</v>
      </c>
      <c r="AH15" s="22">
        <v>255</v>
      </c>
      <c r="AI15" s="29">
        <v>7</v>
      </c>
      <c r="AJ15" s="24">
        <v>274</v>
      </c>
      <c r="AK15" s="25">
        <v>8</v>
      </c>
      <c r="AL15" s="1"/>
    </row>
    <row r="16" spans="1:42" ht="24.95" customHeight="1" thickBot="1" x14ac:dyDescent="0.25">
      <c r="A16" s="29">
        <v>9</v>
      </c>
      <c r="B16" s="21" t="s">
        <v>86</v>
      </c>
      <c r="C16" s="17" t="s">
        <v>13</v>
      </c>
      <c r="D16" s="18" t="s">
        <v>78</v>
      </c>
      <c r="E16" s="19" t="s">
        <v>13</v>
      </c>
      <c r="F16" s="17" t="s">
        <v>2</v>
      </c>
      <c r="G16" s="18" t="s">
        <v>78</v>
      </c>
      <c r="H16" s="19">
        <v>0</v>
      </c>
      <c r="I16" s="17" t="s">
        <v>2</v>
      </c>
      <c r="J16" s="18" t="s">
        <v>13</v>
      </c>
      <c r="K16" s="19" t="s">
        <v>2</v>
      </c>
      <c r="L16" s="17" t="s">
        <v>2</v>
      </c>
      <c r="M16" s="18" t="s">
        <v>78</v>
      </c>
      <c r="N16" s="88">
        <v>8</v>
      </c>
      <c r="O16" s="17" t="s">
        <v>13</v>
      </c>
      <c r="P16" s="18" t="s">
        <v>13</v>
      </c>
      <c r="Q16" s="19">
        <v>0</v>
      </c>
      <c r="R16" s="17" t="s">
        <v>13</v>
      </c>
      <c r="S16" s="18" t="s">
        <v>78</v>
      </c>
      <c r="T16" s="19">
        <v>0</v>
      </c>
      <c r="U16" s="17" t="s">
        <v>78</v>
      </c>
      <c r="V16" s="18" t="s">
        <v>78</v>
      </c>
      <c r="W16" s="66">
        <v>0</v>
      </c>
      <c r="X16" s="17" t="s">
        <v>13</v>
      </c>
      <c r="Y16" s="18" t="s">
        <v>78</v>
      </c>
      <c r="Z16" s="19">
        <v>0</v>
      </c>
      <c r="AA16" s="17" t="s">
        <v>13</v>
      </c>
      <c r="AB16" s="18" t="s">
        <v>77</v>
      </c>
      <c r="AC16" s="19">
        <v>0</v>
      </c>
      <c r="AD16" s="28"/>
      <c r="AE16" s="26"/>
      <c r="AF16" s="19"/>
      <c r="AG16" s="21">
        <v>13</v>
      </c>
      <c r="AH16" s="22">
        <v>253</v>
      </c>
      <c r="AI16" s="29">
        <v>8</v>
      </c>
      <c r="AJ16" s="24">
        <v>266</v>
      </c>
      <c r="AK16" s="25">
        <v>9</v>
      </c>
      <c r="AL16" s="1"/>
    </row>
    <row r="17" spans="1:38" ht="24.95" customHeight="1" thickBot="1" x14ac:dyDescent="0.25">
      <c r="A17" s="29">
        <v>10</v>
      </c>
      <c r="B17" s="21" t="s">
        <v>81</v>
      </c>
      <c r="C17" s="17" t="s">
        <v>78</v>
      </c>
      <c r="D17" s="18" t="s">
        <v>78</v>
      </c>
      <c r="E17" s="19">
        <v>0</v>
      </c>
      <c r="F17" s="17" t="s">
        <v>78</v>
      </c>
      <c r="G17" s="18" t="s">
        <v>77</v>
      </c>
      <c r="H17" s="19">
        <v>0</v>
      </c>
      <c r="I17" s="17" t="s">
        <v>2</v>
      </c>
      <c r="J17" s="18" t="s">
        <v>78</v>
      </c>
      <c r="K17" s="19" t="s">
        <v>13</v>
      </c>
      <c r="L17" s="17" t="s">
        <v>13</v>
      </c>
      <c r="M17" s="18" t="s">
        <v>78</v>
      </c>
      <c r="N17" s="88">
        <v>20</v>
      </c>
      <c r="O17" s="17" t="s">
        <v>13</v>
      </c>
      <c r="P17" s="18" t="s">
        <v>77</v>
      </c>
      <c r="Q17" s="19" t="s">
        <v>14</v>
      </c>
      <c r="R17" s="17" t="s">
        <v>2</v>
      </c>
      <c r="S17" s="18" t="s">
        <v>78</v>
      </c>
      <c r="T17" s="19">
        <v>0</v>
      </c>
      <c r="U17" s="17" t="s">
        <v>13</v>
      </c>
      <c r="V17" s="18" t="s">
        <v>77</v>
      </c>
      <c r="W17" s="66" t="s">
        <v>13</v>
      </c>
      <c r="X17" s="17" t="s">
        <v>2</v>
      </c>
      <c r="Y17" s="18" t="s">
        <v>13</v>
      </c>
      <c r="Z17" s="19">
        <v>0</v>
      </c>
      <c r="AA17" s="17" t="s">
        <v>78</v>
      </c>
      <c r="AB17" s="18" t="s">
        <v>78</v>
      </c>
      <c r="AC17" s="19">
        <v>0</v>
      </c>
      <c r="AD17" s="28"/>
      <c r="AE17" s="26"/>
      <c r="AF17" s="19"/>
      <c r="AG17" s="21">
        <v>29</v>
      </c>
      <c r="AH17" s="22">
        <v>217</v>
      </c>
      <c r="AI17" s="29">
        <v>12</v>
      </c>
      <c r="AJ17" s="24">
        <v>246</v>
      </c>
      <c r="AK17" s="25">
        <v>10</v>
      </c>
      <c r="AL17" s="1"/>
    </row>
    <row r="18" spans="1:38" ht="24.95" customHeight="1" thickBot="1" x14ac:dyDescent="0.25">
      <c r="A18" s="29">
        <v>11</v>
      </c>
      <c r="B18" s="21" t="s">
        <v>89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7"/>
      <c r="AE18" s="26"/>
      <c r="AF18" s="19"/>
      <c r="AG18" s="21">
        <v>0</v>
      </c>
      <c r="AH18" s="22">
        <v>243</v>
      </c>
      <c r="AI18" s="29">
        <v>10</v>
      </c>
      <c r="AJ18" s="24">
        <v>243</v>
      </c>
      <c r="AK18" s="25">
        <v>11</v>
      </c>
      <c r="AL18" s="1"/>
    </row>
    <row r="19" spans="1:38" ht="24.95" customHeight="1" thickBot="1" x14ac:dyDescent="0.25">
      <c r="A19" s="29">
        <v>12</v>
      </c>
      <c r="B19" s="21" t="s">
        <v>88</v>
      </c>
      <c r="C19" s="17"/>
      <c r="D19" s="18"/>
      <c r="E19" s="19">
        <v>0</v>
      </c>
      <c r="F19" s="17"/>
      <c r="G19" s="18"/>
      <c r="H19" s="19">
        <v>0</v>
      </c>
      <c r="I19" s="17" t="s">
        <v>78</v>
      </c>
      <c r="J19" s="18" t="s">
        <v>13</v>
      </c>
      <c r="K19" s="19">
        <v>0</v>
      </c>
      <c r="L19" s="17" t="s">
        <v>2</v>
      </c>
      <c r="M19" s="18" t="s">
        <v>78</v>
      </c>
      <c r="N19" s="88">
        <v>8</v>
      </c>
      <c r="O19" s="17" t="s">
        <v>78</v>
      </c>
      <c r="P19" s="18" t="s">
        <v>78</v>
      </c>
      <c r="Q19" s="19">
        <v>0</v>
      </c>
      <c r="R19" s="17" t="s">
        <v>78</v>
      </c>
      <c r="S19" s="18" t="s">
        <v>78</v>
      </c>
      <c r="T19" s="19" t="s">
        <v>2</v>
      </c>
      <c r="U19" s="17" t="s">
        <v>78</v>
      </c>
      <c r="V19" s="18" t="s">
        <v>13</v>
      </c>
      <c r="W19" s="66">
        <v>0</v>
      </c>
      <c r="X19" s="17" t="s">
        <v>13</v>
      </c>
      <c r="Y19" s="18" t="s">
        <v>13</v>
      </c>
      <c r="Z19" s="19">
        <v>0</v>
      </c>
      <c r="AA19" s="17" t="s">
        <v>78</v>
      </c>
      <c r="AB19" s="18" t="s">
        <v>78</v>
      </c>
      <c r="AC19" s="19">
        <v>0</v>
      </c>
      <c r="AD19" s="28"/>
      <c r="AE19" s="26"/>
      <c r="AF19" s="19"/>
      <c r="AG19" s="21">
        <v>11</v>
      </c>
      <c r="AH19" s="22">
        <v>229</v>
      </c>
      <c r="AI19" s="29">
        <v>11</v>
      </c>
      <c r="AJ19" s="24">
        <v>240</v>
      </c>
      <c r="AK19" s="25">
        <v>12</v>
      </c>
      <c r="AL19" s="1"/>
    </row>
    <row r="20" spans="1:38" ht="24.95" customHeight="1" thickBot="1" x14ac:dyDescent="0.25">
      <c r="A20" s="29">
        <v>13</v>
      </c>
      <c r="B20" s="21" t="s">
        <v>85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v>0</v>
      </c>
      <c r="AH20" s="22">
        <v>145</v>
      </c>
      <c r="AI20" s="29">
        <v>13</v>
      </c>
      <c r="AJ20" s="24">
        <v>145</v>
      </c>
      <c r="AK20" s="25">
        <v>13</v>
      </c>
      <c r="AL20" s="1"/>
    </row>
    <row r="21" spans="1:38" ht="24.95" customHeight="1" thickBot="1" x14ac:dyDescent="0.25">
      <c r="A21" s="29"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848" rank="3"/>
  </conditionalFormatting>
  <conditionalFormatting sqref="AI8:AI26">
    <cfRule type="colorScale" priority="12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6" priority="6" rank="3"/>
  </conditionalFormatting>
  <conditionalFormatting sqref="B21:B27">
    <cfRule type="expression" dxfId="85" priority="5">
      <formula>($AG21&gt;40)</formula>
    </cfRule>
  </conditionalFormatting>
  <conditionalFormatting sqref="L4 R6 F4 U6 C4 X4:X6 AA6">
    <cfRule type="cellIs" dxfId="84" priority="3" operator="equal">
      <formula>"Schalke 04"</formula>
    </cfRule>
  </conditionalFormatting>
  <conditionalFormatting sqref="I4 F6 U4 I6 AA4 L6 C6 R4 O4 O6">
    <cfRule type="cellIs" dxfId="83" priority="2" operator="equal">
      <formula>"Schalke 04"</formula>
    </cfRule>
  </conditionalFormatting>
  <conditionalFormatting sqref="B8:B20">
    <cfRule type="expression" dxfId="8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B1" workbookViewId="0">
      <selection activeCell="Q3" sqref="Q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P1" s="69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36</v>
      </c>
      <c r="B4" s="16"/>
      <c r="C4" s="68" t="s">
        <v>69</v>
      </c>
      <c r="F4" s="68" t="s">
        <v>61</v>
      </c>
      <c r="I4" s="68" t="s">
        <v>60</v>
      </c>
      <c r="L4" s="68" t="s">
        <v>62</v>
      </c>
      <c r="O4" s="68" t="s">
        <v>75</v>
      </c>
      <c r="R4" s="68" t="s">
        <v>71</v>
      </c>
      <c r="U4" s="68" t="s">
        <v>73</v>
      </c>
      <c r="X4" s="68" t="s">
        <v>63</v>
      </c>
      <c r="AA4" s="68" t="s">
        <v>67</v>
      </c>
      <c r="AD4" s="68"/>
      <c r="AE4" s="71"/>
      <c r="AF4" s="71"/>
      <c r="AK4" s="45"/>
    </row>
    <row r="5" spans="1:42" ht="13.5" thickBot="1" x14ac:dyDescent="0.25">
      <c r="B5" s="16"/>
      <c r="F5" s="68"/>
      <c r="U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12</v>
      </c>
      <c r="I6" s="68" t="s">
        <v>74</v>
      </c>
      <c r="L6" s="68" t="s">
        <v>68</v>
      </c>
      <c r="O6" s="68" t="s">
        <v>66</v>
      </c>
      <c r="R6" s="68" t="s">
        <v>64</v>
      </c>
      <c r="U6" s="68" t="s">
        <v>11</v>
      </c>
      <c r="X6" s="68" t="s">
        <v>70</v>
      </c>
      <c r="AA6" s="68" t="s">
        <v>72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'21.Spieltag'!AJ8</f>
        <v>313</v>
      </c>
      <c r="AI8" s="29">
        <f>'21.Spieltag'!AK8</f>
        <v>1</v>
      </c>
      <c r="AJ8" s="24">
        <f t="shared" ref="AJ8" si="8">AG8+AH8</f>
        <v>358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'21.Spieltag'!AJ9</f>
        <v>303</v>
      </c>
      <c r="AI9" s="29">
        <f>'21.Spieltag'!AK9</f>
        <v>2</v>
      </c>
      <c r="AJ9" s="24">
        <f t="shared" ref="AJ9:AJ25" si="14">AG9+AH9</f>
        <v>348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'21.Spieltag'!AJ10</f>
        <v>300</v>
      </c>
      <c r="AI10" s="29">
        <f>'21.Spieltag'!AK10</f>
        <v>3</v>
      </c>
      <c r="AJ10" s="24">
        <f t="shared" si="14"/>
        <v>345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'21.Spieltag'!AJ11</f>
        <v>298</v>
      </c>
      <c r="AI11" s="29">
        <f>'21.Spieltag'!AK11</f>
        <v>4</v>
      </c>
      <c r="AJ11" s="24">
        <f t="shared" si="14"/>
        <v>343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'21.Spieltag'!AJ12</f>
        <v>296</v>
      </c>
      <c r="AI12" s="29">
        <f>'21.Spieltag'!AK12</f>
        <v>5</v>
      </c>
      <c r="AJ12" s="24">
        <f t="shared" si="14"/>
        <v>341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'21.Spieltag'!AJ13</f>
        <v>291</v>
      </c>
      <c r="AI13" s="29">
        <f>'21.Spieltag'!AK13</f>
        <v>6</v>
      </c>
      <c r="AJ13" s="24">
        <f t="shared" si="14"/>
        <v>336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'21.Spieltag'!AJ14</f>
        <v>278</v>
      </c>
      <c r="AI14" s="29">
        <f>'21.Spieltag'!AK14</f>
        <v>7</v>
      </c>
      <c r="AJ14" s="24">
        <f t="shared" si="14"/>
        <v>323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'21.Spieltag'!AJ15</f>
        <v>274</v>
      </c>
      <c r="AI15" s="29">
        <f>'21.Spieltag'!AK15</f>
        <v>8</v>
      </c>
      <c r="AJ15" s="24">
        <f t="shared" si="14"/>
        <v>319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'21.Spieltag'!AJ16</f>
        <v>266</v>
      </c>
      <c r="AI16" s="29">
        <f>'21.Spieltag'!AK16</f>
        <v>9</v>
      </c>
      <c r="AJ16" s="24">
        <f t="shared" si="14"/>
        <v>311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'21.Spieltag'!AJ17</f>
        <v>246</v>
      </c>
      <c r="AI17" s="29">
        <f>'21.Spieltag'!AK17</f>
        <v>10</v>
      </c>
      <c r="AJ17" s="24">
        <f t="shared" si="14"/>
        <v>291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'21.Spieltag'!AJ18</f>
        <v>243</v>
      </c>
      <c r="AI18" s="29">
        <f>'21.Spieltag'!AK18</f>
        <v>11</v>
      </c>
      <c r="AJ18" s="24">
        <f t="shared" si="14"/>
        <v>288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'21.Spieltag'!AJ19</f>
        <v>240</v>
      </c>
      <c r="AI19" s="29">
        <f>'21.Spieltag'!AK19</f>
        <v>12</v>
      </c>
      <c r="AJ19" s="24">
        <f t="shared" si="14"/>
        <v>285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'21.Spieltag'!AJ20</f>
        <v>145</v>
      </c>
      <c r="AI20" s="29">
        <f>'21.Spieltag'!AK20</f>
        <v>13</v>
      </c>
      <c r="AJ20" s="24">
        <f t="shared" si="14"/>
        <v>190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'21.Spieltag'!AJ21</f>
        <v>0</v>
      </c>
      <c r="AI21" s="29">
        <f>'21.Spieltag'!AK21</f>
        <v>0</v>
      </c>
      <c r="AJ21" s="24">
        <f t="shared" si="14"/>
        <v>45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'21.Spieltag'!AJ22</f>
        <v>0</v>
      </c>
      <c r="AI22" s="29">
        <f>'21.Spieltag'!AK22</f>
        <v>0</v>
      </c>
      <c r="AJ22" s="24">
        <f t="shared" si="14"/>
        <v>45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'21.Spieltag'!AJ23</f>
        <v>0</v>
      </c>
      <c r="AI23" s="29">
        <f>'21.Spieltag'!AK23</f>
        <v>0</v>
      </c>
      <c r="AJ23" s="24">
        <f t="shared" si="14"/>
        <v>45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'21.Spieltag'!AJ24</f>
        <v>0</v>
      </c>
      <c r="AI24" s="29">
        <f>'21.Spieltag'!AK24</f>
        <v>0</v>
      </c>
      <c r="AJ24" s="24">
        <f t="shared" si="14"/>
        <v>45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'21.Spieltag'!AJ25</f>
        <v>0</v>
      </c>
      <c r="AI25" s="29">
        <f>'21.Spieltag'!AK25</f>
        <v>0</v>
      </c>
      <c r="AJ25" s="24">
        <f t="shared" si="14"/>
        <v>45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'21.Spieltag'!AJ26</f>
        <v>0</v>
      </c>
      <c r="AI26" s="29">
        <f>'21.Spieltag'!AK26</f>
        <v>0</v>
      </c>
      <c r="AJ26" s="24">
        <f t="shared" ref="AJ26" si="17">AG26+AH26</f>
        <v>45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'21.Spieltag'!AJ27</f>
        <v>0</v>
      </c>
      <c r="AI27" s="29">
        <f>'21.Spieltag'!AK27</f>
        <v>0</v>
      </c>
      <c r="AJ27" s="24">
        <f t="shared" ref="AJ27" si="20">AG27+AH27</f>
        <v>45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1" priority="833" rank="3"/>
  </conditionalFormatting>
  <conditionalFormatting sqref="AI8:AI26">
    <cfRule type="colorScale" priority="1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0" priority="6" rank="3"/>
  </conditionalFormatting>
  <conditionalFormatting sqref="B21:B27">
    <cfRule type="expression" dxfId="79" priority="5">
      <formula>($AG21&gt;40)</formula>
    </cfRule>
  </conditionalFormatting>
  <conditionalFormatting sqref="C4 F4:F6 U6 L4 X6 X4 AA6">
    <cfRule type="cellIs" dxfId="78" priority="3" operator="equal">
      <formula>"Schalke 04"</formula>
    </cfRule>
  </conditionalFormatting>
  <conditionalFormatting sqref="U4 R4 AA4 O4 R6 I4 I6 L6 C6 O6">
    <cfRule type="cellIs" dxfId="77" priority="2" operator="equal">
      <formula>"Schalke 04"</formula>
    </cfRule>
  </conditionalFormatting>
  <conditionalFormatting sqref="B8:B20">
    <cfRule type="expression" dxfId="7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37</v>
      </c>
      <c r="B4" s="16"/>
      <c r="C4" s="68" t="s">
        <v>11</v>
      </c>
      <c r="F4" s="68" t="s">
        <v>66</v>
      </c>
      <c r="I4" s="68" t="s">
        <v>12</v>
      </c>
      <c r="L4" s="68" t="s">
        <v>65</v>
      </c>
      <c r="O4" s="68" t="s">
        <v>72</v>
      </c>
      <c r="R4" s="68" t="s">
        <v>68</v>
      </c>
      <c r="U4" s="68" t="s">
        <v>73</v>
      </c>
      <c r="X4" s="68" t="s">
        <v>70</v>
      </c>
      <c r="AA4" s="68" t="s">
        <v>64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67</v>
      </c>
      <c r="L6" s="68" t="s">
        <v>62</v>
      </c>
      <c r="O6" s="68" t="s">
        <v>60</v>
      </c>
      <c r="R6" s="68" t="s">
        <v>71</v>
      </c>
      <c r="U6" s="68" t="s">
        <v>69</v>
      </c>
      <c r="X6" s="68" t="s">
        <v>61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1</v>
      </c>
      <c r="B8" s="21" t="str">
        <f>'13.Spieltag'!B8</f>
        <v>Franzi04</v>
      </c>
      <c r="C8" s="17"/>
      <c r="D8" s="18"/>
      <c r="E8" s="19" t="str">
        <f t="shared" ref="E8:E26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'22.Spieltag'!AJ8</f>
        <v>358</v>
      </c>
      <c r="AI8" s="29">
        <f>'22.Spieltag'!AK8</f>
        <v>1</v>
      </c>
      <c r="AJ8" s="24">
        <f t="shared" ref="AJ8" si="7">AG8+AH8</f>
        <v>403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2</v>
      </c>
      <c r="B9" s="21" t="str">
        <f>'13.Spieltag'!B9</f>
        <v>jupp04</v>
      </c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'22.Spieltag'!AJ9</f>
        <v>348</v>
      </c>
      <c r="AI9" s="29">
        <f>'22.Spieltag'!AK9</f>
        <v>2</v>
      </c>
      <c r="AJ9" s="24">
        <f t="shared" ref="AJ9:AJ25" si="13">AG9+AH9</f>
        <v>393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Lola04</v>
      </c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2"/>
        <v>45</v>
      </c>
      <c r="AH10" s="22">
        <f>'22.Spieltag'!AJ10</f>
        <v>345</v>
      </c>
      <c r="AI10" s="29">
        <f>'22.Spieltag'!AK10</f>
        <v>3</v>
      </c>
      <c r="AJ10" s="24">
        <f t="shared" si="13"/>
        <v>390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Master1</v>
      </c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2"/>
        <v>45</v>
      </c>
      <c r="AH11" s="22">
        <f>'22.Spieltag'!AJ11</f>
        <v>343</v>
      </c>
      <c r="AI11" s="29">
        <f>'22.Spieltag'!AK11</f>
        <v>4</v>
      </c>
      <c r="AJ11" s="24">
        <f t="shared" si="13"/>
        <v>388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Mike04</v>
      </c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2"/>
        <v>45</v>
      </c>
      <c r="AH12" s="22">
        <f>'22.Spieltag'!AJ12</f>
        <v>341</v>
      </c>
      <c r="AI12" s="29">
        <f>'22.Spieltag'!AK12</f>
        <v>5</v>
      </c>
      <c r="AJ12" s="24">
        <f t="shared" si="13"/>
        <v>386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Rainer04</v>
      </c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4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2"/>
        <v>45</v>
      </c>
      <c r="AH13" s="22">
        <f>'22.Spieltag'!AJ13</f>
        <v>336</v>
      </c>
      <c r="AI13" s="29">
        <f>'22.Spieltag'!AK13</f>
        <v>6</v>
      </c>
      <c r="AJ13" s="24">
        <f t="shared" si="13"/>
        <v>381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4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2"/>
        <v>45</v>
      </c>
      <c r="AH14" s="22">
        <f>'22.Spieltag'!AJ14</f>
        <v>323</v>
      </c>
      <c r="AI14" s="29">
        <f>'22.Spieltag'!AK14</f>
        <v>7</v>
      </c>
      <c r="AJ14" s="24">
        <f t="shared" si="13"/>
        <v>368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2"/>
        <v>45</v>
      </c>
      <c r="AH15" s="22">
        <f>'22.Spieltag'!AJ15</f>
        <v>319</v>
      </c>
      <c r="AI15" s="29">
        <f>'22.Spieltag'!AK15</f>
        <v>8</v>
      </c>
      <c r="AJ15" s="24">
        <f t="shared" si="13"/>
        <v>364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9</v>
      </c>
      <c r="B16" s="21" t="str">
        <f>'13.Spieltag'!B16</f>
        <v>schmiddi04</v>
      </c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2"/>
        <v>45</v>
      </c>
      <c r="AH16" s="22">
        <f>'22.Spieltag'!AJ16</f>
        <v>311</v>
      </c>
      <c r="AI16" s="29">
        <f>'22.Spieltag'!AK16</f>
        <v>9</v>
      </c>
      <c r="AJ16" s="24">
        <f t="shared" si="13"/>
        <v>356</v>
      </c>
      <c r="AK16" s="25">
        <f t="shared" si="8"/>
        <v>9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shiny</v>
      </c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2"/>
        <v>45</v>
      </c>
      <c r="AH17" s="22">
        <f>'22.Spieltag'!AJ17</f>
        <v>291</v>
      </c>
      <c r="AI17" s="29">
        <f>'22.Spieltag'!AK17</f>
        <v>10</v>
      </c>
      <c r="AJ17" s="24">
        <f t="shared" si="13"/>
        <v>336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2"/>
        <v>45</v>
      </c>
      <c r="AH18" s="22">
        <f>'22.Spieltag'!AJ18</f>
        <v>288</v>
      </c>
      <c r="AI18" s="29">
        <f>'22.Spieltag'!AK18</f>
        <v>11</v>
      </c>
      <c r="AJ18" s="24">
        <f t="shared" si="13"/>
        <v>333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Tanja04</v>
      </c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2"/>
        <v>45</v>
      </c>
      <c r="AH19" s="22">
        <f>'22.Spieltag'!AJ19</f>
        <v>285</v>
      </c>
      <c r="AI19" s="29">
        <f>'22.Spieltag'!AK19</f>
        <v>12</v>
      </c>
      <c r="AJ19" s="24">
        <f t="shared" si="13"/>
        <v>330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UltraGE</v>
      </c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2"/>
        <v>45</v>
      </c>
      <c r="AH20" s="22">
        <f>'22.Spieltag'!AJ20</f>
        <v>190</v>
      </c>
      <c r="AI20" s="29">
        <f>'22.Spieltag'!AK20</f>
        <v>13</v>
      </c>
      <c r="AJ20" s="24">
        <f t="shared" si="13"/>
        <v>235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si="12"/>
        <v>45</v>
      </c>
      <c r="AH21" s="22">
        <f>'22.Spieltag'!AJ21</f>
        <v>45</v>
      </c>
      <c r="AI21" s="29">
        <f>'22.Spieltag'!AK21</f>
        <v>14</v>
      </c>
      <c r="AJ21" s="24">
        <f t="shared" si="13"/>
        <v>90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2"/>
        <v>45</v>
      </c>
      <c r="AH22" s="22">
        <f>'22.Spieltag'!AJ22</f>
        <v>45</v>
      </c>
      <c r="AI22" s="29">
        <f>'22.Spieltag'!AK22</f>
        <v>14</v>
      </c>
      <c r="AJ22" s="24">
        <f t="shared" si="13"/>
        <v>90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2"/>
        <v>45</v>
      </c>
      <c r="AH23" s="22">
        <f>'22.Spieltag'!AJ23</f>
        <v>45</v>
      </c>
      <c r="AI23" s="29">
        <f>'22.Spieltag'!AK23</f>
        <v>14</v>
      </c>
      <c r="AJ23" s="24">
        <f t="shared" si="13"/>
        <v>90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2"/>
        <v>45</v>
      </c>
      <c r="AH24" s="22">
        <f>'22.Spieltag'!AJ24</f>
        <v>45</v>
      </c>
      <c r="AI24" s="29">
        <f>'22.Spieltag'!AK24</f>
        <v>14</v>
      </c>
      <c r="AJ24" s="24">
        <f t="shared" si="13"/>
        <v>90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2"/>
        <v>45</v>
      </c>
      <c r="AH25" s="22">
        <f>'22.Spieltag'!AJ25</f>
        <v>45</v>
      </c>
      <c r="AI25" s="29">
        <f>'22.Spieltag'!AK25</f>
        <v>14</v>
      </c>
      <c r="AJ25" s="24">
        <f t="shared" si="13"/>
        <v>90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ref="AG26" si="15">E26+H26+K26+N26+Q26+T26+W26+Z26+AC26+AF26</f>
        <v>45</v>
      </c>
      <c r="AH26" s="22">
        <f>'22.Spieltag'!AJ26</f>
        <v>45</v>
      </c>
      <c r="AI26" s="29">
        <f>'22.Spieltag'!AK26</f>
        <v>14</v>
      </c>
      <c r="AJ26" s="24">
        <f t="shared" ref="AJ26" si="16">AG26+AH26</f>
        <v>90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'22.Spieltag'!AJ27</f>
        <v>45</v>
      </c>
      <c r="AI27" s="29">
        <f>'22.Spieltag'!AK27</f>
        <v>14</v>
      </c>
      <c r="AJ27" s="24">
        <f t="shared" ref="AJ27" si="19">AG27+AH27</f>
        <v>90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5" priority="818" rank="3"/>
  </conditionalFormatting>
  <conditionalFormatting sqref="AI8:AI26">
    <cfRule type="colorScale" priority="12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4" priority="6" rank="3"/>
  </conditionalFormatting>
  <conditionalFormatting sqref="B21:B27">
    <cfRule type="expression" dxfId="73" priority="5">
      <formula>($AG21&gt;40)</formula>
    </cfRule>
  </conditionalFormatting>
  <conditionalFormatting sqref="F4 L6 C4 O4:O6 U6 R4 AA6">
    <cfRule type="cellIs" dxfId="72" priority="3" operator="equal">
      <formula>"Schalke 04"</formula>
    </cfRule>
  </conditionalFormatting>
  <conditionalFormatting sqref="U4 I6 L4 X4 C6 AA4 R6 X6 F6 I4">
    <cfRule type="cellIs" dxfId="71" priority="2" operator="equal">
      <formula>"Schalke 04"</formula>
    </cfRule>
  </conditionalFormatting>
  <conditionalFormatting sqref="B8:B20">
    <cfRule type="expression" dxfId="7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38</v>
      </c>
      <c r="B4" s="16"/>
      <c r="C4" s="68" t="s">
        <v>75</v>
      </c>
      <c r="F4" s="68" t="s">
        <v>63</v>
      </c>
      <c r="I4" s="68" t="s">
        <v>62</v>
      </c>
      <c r="L4" s="68" t="s">
        <v>61</v>
      </c>
      <c r="O4" s="68" t="s">
        <v>67</v>
      </c>
      <c r="R4" s="68" t="s">
        <v>66</v>
      </c>
      <c r="U4" s="68" t="s">
        <v>60</v>
      </c>
      <c r="X4" s="68" t="s">
        <v>74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U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65</v>
      </c>
      <c r="I6" s="68" t="s">
        <v>11</v>
      </c>
      <c r="L6" s="68" t="s">
        <v>68</v>
      </c>
      <c r="O6" s="68" t="s">
        <v>64</v>
      </c>
      <c r="R6" s="68" t="s">
        <v>70</v>
      </c>
      <c r="U6" s="68" t="s">
        <v>12</v>
      </c>
      <c r="X6" s="68" t="s">
        <v>72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403</v>
      </c>
      <c r="AI8" s="29">
        <f>'23.Spieltag'!AK8</f>
        <v>1</v>
      </c>
      <c r="AJ8" s="24">
        <f t="shared" ref="AJ8" si="8">AG8+AH8</f>
        <v>448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'23.Spieltag'!AJ9</f>
        <v>393</v>
      </c>
      <c r="AI9" s="29">
        <f>'23.Spieltag'!AK9</f>
        <v>2</v>
      </c>
      <c r="AJ9" s="24">
        <f t="shared" ref="AJ9:AJ25" si="14">AG9+AH9</f>
        <v>438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'23.Spieltag'!AJ10</f>
        <v>390</v>
      </c>
      <c r="AI10" s="29">
        <f>'23.Spieltag'!AK10</f>
        <v>3</v>
      </c>
      <c r="AJ10" s="24">
        <f t="shared" si="14"/>
        <v>435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'23.Spieltag'!AJ11</f>
        <v>388</v>
      </c>
      <c r="AI11" s="29">
        <f>'23.Spieltag'!AK11</f>
        <v>4</v>
      </c>
      <c r="AJ11" s="24">
        <f t="shared" si="14"/>
        <v>433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'23.Spieltag'!AJ12</f>
        <v>386</v>
      </c>
      <c r="AI12" s="29">
        <f>'23.Spieltag'!AK12</f>
        <v>5</v>
      </c>
      <c r="AJ12" s="24">
        <f t="shared" si="14"/>
        <v>431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'23.Spieltag'!AJ13</f>
        <v>381</v>
      </c>
      <c r="AI13" s="29">
        <f>'23.Spieltag'!AK13</f>
        <v>6</v>
      </c>
      <c r="AJ13" s="24">
        <f t="shared" si="14"/>
        <v>426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'23.Spieltag'!AJ14</f>
        <v>368</v>
      </c>
      <c r="AI14" s="29">
        <f>'23.Spieltag'!AK14</f>
        <v>7</v>
      </c>
      <c r="AJ14" s="24">
        <f t="shared" si="14"/>
        <v>413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'23.Spieltag'!AJ15</f>
        <v>364</v>
      </c>
      <c r="AI15" s="29">
        <f>'23.Spieltag'!AK15</f>
        <v>8</v>
      </c>
      <c r="AJ15" s="24">
        <f t="shared" si="14"/>
        <v>409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'23.Spieltag'!AJ16</f>
        <v>356</v>
      </c>
      <c r="AI16" s="29">
        <f>'23.Spieltag'!AK16</f>
        <v>9</v>
      </c>
      <c r="AJ16" s="24">
        <f t="shared" si="14"/>
        <v>401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'23.Spieltag'!AJ17</f>
        <v>336</v>
      </c>
      <c r="AI17" s="29">
        <f>'23.Spieltag'!AK17</f>
        <v>10</v>
      </c>
      <c r="AJ17" s="24">
        <f t="shared" si="14"/>
        <v>381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'23.Spieltag'!AJ18</f>
        <v>333</v>
      </c>
      <c r="AI18" s="29">
        <f>'23.Spieltag'!AK18</f>
        <v>11</v>
      </c>
      <c r="AJ18" s="24">
        <f t="shared" si="14"/>
        <v>378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'23.Spieltag'!AJ19</f>
        <v>330</v>
      </c>
      <c r="AI19" s="29">
        <f>'23.Spieltag'!AK19</f>
        <v>12</v>
      </c>
      <c r="AJ19" s="24">
        <f t="shared" si="14"/>
        <v>375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'23.Spieltag'!AJ20</f>
        <v>235</v>
      </c>
      <c r="AI20" s="29">
        <f>'23.Spieltag'!AK20</f>
        <v>13</v>
      </c>
      <c r="AJ20" s="24">
        <f t="shared" si="14"/>
        <v>280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'23.Spieltag'!AJ21</f>
        <v>90</v>
      </c>
      <c r="AI21" s="29">
        <f>'23.Spieltag'!AK21</f>
        <v>14</v>
      </c>
      <c r="AJ21" s="24">
        <f t="shared" si="14"/>
        <v>135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'23.Spieltag'!AJ22</f>
        <v>90</v>
      </c>
      <c r="AI22" s="29">
        <f>'23.Spieltag'!AK22</f>
        <v>14</v>
      </c>
      <c r="AJ22" s="24">
        <f t="shared" si="14"/>
        <v>135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'23.Spieltag'!AJ23</f>
        <v>90</v>
      </c>
      <c r="AI23" s="29">
        <f>'23.Spieltag'!AK23</f>
        <v>14</v>
      </c>
      <c r="AJ23" s="24">
        <f t="shared" si="14"/>
        <v>135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'23.Spieltag'!AJ24</f>
        <v>90</v>
      </c>
      <c r="AI24" s="29">
        <f>'23.Spieltag'!AK24</f>
        <v>14</v>
      </c>
      <c r="AJ24" s="24">
        <f t="shared" si="14"/>
        <v>135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'23.Spieltag'!AJ25</f>
        <v>90</v>
      </c>
      <c r="AI25" s="29">
        <f>'23.Spieltag'!AK25</f>
        <v>14</v>
      </c>
      <c r="AJ25" s="24">
        <f t="shared" si="14"/>
        <v>135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90</v>
      </c>
      <c r="AI26" s="29">
        <f>'23.Spieltag'!AK26</f>
        <v>14</v>
      </c>
      <c r="AJ26" s="24">
        <f t="shared" ref="AJ26" si="17">AG26+AH26</f>
        <v>135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90</v>
      </c>
      <c r="AI27" s="29">
        <f>'23.Spieltag'!AK27</f>
        <v>14</v>
      </c>
      <c r="AJ27" s="24">
        <f t="shared" ref="AJ27" si="20">AG27+AH27</f>
        <v>135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9" priority="807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8" priority="6" rank="3"/>
  </conditionalFormatting>
  <conditionalFormatting sqref="B21:B27">
    <cfRule type="expression" dxfId="67" priority="5">
      <formula>($AG21&gt;40)</formula>
    </cfRule>
  </conditionalFormatting>
  <conditionalFormatting sqref="F4 I6 O4 R6 C4 U5:U6 L4 AA6">
    <cfRule type="cellIs" dxfId="66" priority="3" operator="equal">
      <formula>"Schalke 04"</formula>
    </cfRule>
  </conditionalFormatting>
  <conditionalFormatting sqref="AA4 F6 O6 I4 U4 R4 L6 C6 X6 X4">
    <cfRule type="cellIs" dxfId="65" priority="2" operator="equal">
      <formula>"Schalke 04"</formula>
    </cfRule>
  </conditionalFormatting>
  <conditionalFormatting sqref="B8:B20">
    <cfRule type="expression" dxfId="6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39</v>
      </c>
      <c r="B4" s="16"/>
      <c r="C4" s="68" t="s">
        <v>65</v>
      </c>
      <c r="F4" s="68" t="s">
        <v>70</v>
      </c>
      <c r="I4" s="68" t="s">
        <v>11</v>
      </c>
      <c r="L4" s="68" t="s">
        <v>64</v>
      </c>
      <c r="O4" s="68" t="s">
        <v>72</v>
      </c>
      <c r="R4" s="68" t="s">
        <v>68</v>
      </c>
      <c r="U4" s="68" t="s">
        <v>12</v>
      </c>
      <c r="X4" s="68" t="s">
        <v>73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R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61</v>
      </c>
      <c r="L6" s="68" t="s">
        <v>62</v>
      </c>
      <c r="O6" s="68" t="s">
        <v>63</v>
      </c>
      <c r="R6" s="68" t="s">
        <v>60</v>
      </c>
      <c r="U6" s="68" t="s">
        <v>66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448</v>
      </c>
      <c r="AI8" s="29">
        <f>'24.Spieltag'!AK8</f>
        <v>1</v>
      </c>
      <c r="AJ8" s="24">
        <f t="shared" ref="AJ8" si="8">AG8+AH8</f>
        <v>493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'24.Spieltag'!AJ9</f>
        <v>438</v>
      </c>
      <c r="AI9" s="29">
        <f>'24.Spieltag'!AK9</f>
        <v>2</v>
      </c>
      <c r="AJ9" s="24">
        <f t="shared" ref="AJ9:AJ25" si="14">AG9+AH9</f>
        <v>483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'24.Spieltag'!AJ10</f>
        <v>435</v>
      </c>
      <c r="AI10" s="29">
        <f>'24.Spieltag'!AK10</f>
        <v>3</v>
      </c>
      <c r="AJ10" s="24">
        <f t="shared" si="14"/>
        <v>480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'24.Spieltag'!AJ11</f>
        <v>433</v>
      </c>
      <c r="AI11" s="29">
        <f>'24.Spieltag'!AK11</f>
        <v>4</v>
      </c>
      <c r="AJ11" s="24">
        <f t="shared" si="14"/>
        <v>478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'24.Spieltag'!AJ12</f>
        <v>431</v>
      </c>
      <c r="AI12" s="29">
        <f>'24.Spieltag'!AK12</f>
        <v>5</v>
      </c>
      <c r="AJ12" s="24">
        <f t="shared" si="14"/>
        <v>476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'24.Spieltag'!AJ13</f>
        <v>426</v>
      </c>
      <c r="AI13" s="29">
        <f>'24.Spieltag'!AK13</f>
        <v>6</v>
      </c>
      <c r="AJ13" s="24">
        <f t="shared" si="14"/>
        <v>471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'24.Spieltag'!AJ14</f>
        <v>413</v>
      </c>
      <c r="AI14" s="29">
        <f>'24.Spieltag'!AK14</f>
        <v>7</v>
      </c>
      <c r="AJ14" s="24">
        <f t="shared" si="14"/>
        <v>458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'24.Spieltag'!AJ15</f>
        <v>409</v>
      </c>
      <c r="AI15" s="29">
        <f>'24.Spieltag'!AK15</f>
        <v>8</v>
      </c>
      <c r="AJ15" s="24">
        <f t="shared" si="14"/>
        <v>454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'24.Spieltag'!AJ16</f>
        <v>401</v>
      </c>
      <c r="AI16" s="29">
        <f>'24.Spieltag'!AK16</f>
        <v>9</v>
      </c>
      <c r="AJ16" s="24">
        <f t="shared" si="14"/>
        <v>446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'24.Spieltag'!AJ17</f>
        <v>381</v>
      </c>
      <c r="AI17" s="29">
        <f>'24.Spieltag'!AK17</f>
        <v>10</v>
      </c>
      <c r="AJ17" s="24">
        <f t="shared" si="14"/>
        <v>426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'24.Spieltag'!AJ18</f>
        <v>378</v>
      </c>
      <c r="AI18" s="29">
        <f>'24.Spieltag'!AK18</f>
        <v>11</v>
      </c>
      <c r="AJ18" s="24">
        <f t="shared" si="14"/>
        <v>423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'24.Spieltag'!AJ19</f>
        <v>375</v>
      </c>
      <c r="AI19" s="29">
        <f>'24.Spieltag'!AK19</f>
        <v>12</v>
      </c>
      <c r="AJ19" s="24">
        <f t="shared" si="14"/>
        <v>420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'24.Spieltag'!AJ20</f>
        <v>280</v>
      </c>
      <c r="AI20" s="29">
        <f>'24.Spieltag'!AK20</f>
        <v>13</v>
      </c>
      <c r="AJ20" s="24">
        <f t="shared" si="14"/>
        <v>325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'24.Spieltag'!AJ21</f>
        <v>135</v>
      </c>
      <c r="AI21" s="29">
        <f>'24.Spieltag'!AK21</f>
        <v>14</v>
      </c>
      <c r="AJ21" s="24">
        <f t="shared" si="14"/>
        <v>180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'24.Spieltag'!AJ22</f>
        <v>135</v>
      </c>
      <c r="AI22" s="29">
        <f>'24.Spieltag'!AK22</f>
        <v>14</v>
      </c>
      <c r="AJ22" s="24">
        <f t="shared" si="14"/>
        <v>180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'24.Spieltag'!AJ23</f>
        <v>135</v>
      </c>
      <c r="AI23" s="29">
        <f>'24.Spieltag'!AK23</f>
        <v>14</v>
      </c>
      <c r="AJ23" s="24">
        <f t="shared" si="14"/>
        <v>180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'24.Spieltag'!AJ24</f>
        <v>135</v>
      </c>
      <c r="AI24" s="29">
        <f>'24.Spieltag'!AK24</f>
        <v>14</v>
      </c>
      <c r="AJ24" s="24">
        <f t="shared" si="14"/>
        <v>180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'24.Spieltag'!AJ25</f>
        <v>135</v>
      </c>
      <c r="AI25" s="29">
        <f>'24.Spieltag'!AK25</f>
        <v>14</v>
      </c>
      <c r="AJ25" s="24">
        <f t="shared" si="14"/>
        <v>180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135</v>
      </c>
      <c r="AI26" s="29">
        <f>'24.Spieltag'!AK26</f>
        <v>14</v>
      </c>
      <c r="AJ26" s="24">
        <f t="shared" ref="AJ26" si="17">AG26+AH26</f>
        <v>180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135</v>
      </c>
      <c r="AI27" s="29">
        <f>'24.Spieltag'!AK27</f>
        <v>14</v>
      </c>
      <c r="AJ27" s="24">
        <f t="shared" ref="AJ27" si="20">AG27+AH27</f>
        <v>180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3" priority="122" rank="3"/>
  </conditionalFormatting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62" priority="786" rank="3"/>
  </conditionalFormatting>
  <conditionalFormatting sqref="A31:A1048576 A7:A26 A1">
    <cfRule type="colorScale" priority="7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1" priority="6" rank="3"/>
  </conditionalFormatting>
  <conditionalFormatting sqref="B21:B27">
    <cfRule type="expression" dxfId="60" priority="5">
      <formula>($AG21&gt;40)</formula>
    </cfRule>
  </conditionalFormatting>
  <conditionalFormatting sqref="F4 L6 C4 R4:R6 AA6">
    <cfRule type="cellIs" dxfId="59" priority="3" operator="equal">
      <formula>"Schalke 04"</formula>
    </cfRule>
  </conditionalFormatting>
  <conditionalFormatting sqref="AA4 X4 O6 X6 C6 U6 L4 I6 O4 F6 U4 I4">
    <cfRule type="cellIs" dxfId="58" priority="2" operator="equal">
      <formula>"Schalke 04"</formula>
    </cfRule>
  </conditionalFormatting>
  <conditionalFormatting sqref="B8:B20">
    <cfRule type="expression" dxfId="5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X4" sqref="X4:X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40</v>
      </c>
      <c r="B4" s="16"/>
      <c r="C4" s="68" t="s">
        <v>70</v>
      </c>
      <c r="F4" s="68" t="s">
        <v>61</v>
      </c>
      <c r="I4" s="68" t="s">
        <v>60</v>
      </c>
      <c r="L4" s="68" t="s">
        <v>75</v>
      </c>
      <c r="O4" s="68" t="s">
        <v>66</v>
      </c>
      <c r="R4" s="68" t="s">
        <v>74</v>
      </c>
      <c r="U4" s="68" t="s">
        <v>62</v>
      </c>
      <c r="X4" s="68" t="s">
        <v>63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F5" s="1"/>
      <c r="R5" s="68"/>
      <c r="AA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69</v>
      </c>
      <c r="L6" s="68" t="s">
        <v>73</v>
      </c>
      <c r="O6" s="68" t="s">
        <v>64</v>
      </c>
      <c r="R6" s="68" t="s">
        <v>12</v>
      </c>
      <c r="U6" s="68" t="s">
        <v>71</v>
      </c>
      <c r="X6" s="68" t="s">
        <v>68</v>
      </c>
      <c r="AA6" s="68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493</v>
      </c>
      <c r="AI8" s="29">
        <f>'25.Spieltag'!AK8</f>
        <v>1</v>
      </c>
      <c r="AJ8" s="24">
        <f t="shared" ref="AJ8" si="8">AG8+AH8</f>
        <v>538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'25.Spieltag'!AJ9</f>
        <v>483</v>
      </c>
      <c r="AI9" s="29">
        <f>'25.Spieltag'!AK9</f>
        <v>2</v>
      </c>
      <c r="AJ9" s="24">
        <f t="shared" ref="AJ9:AJ25" si="14">AG9+AH9</f>
        <v>528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'25.Spieltag'!AJ10</f>
        <v>480</v>
      </c>
      <c r="AI10" s="29">
        <f>'25.Spieltag'!AK10</f>
        <v>3</v>
      </c>
      <c r="AJ10" s="24">
        <f t="shared" si="14"/>
        <v>525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'25.Spieltag'!AJ11</f>
        <v>478</v>
      </c>
      <c r="AI11" s="29">
        <f>'25.Spieltag'!AK11</f>
        <v>4</v>
      </c>
      <c r="AJ11" s="24">
        <f t="shared" si="14"/>
        <v>523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'25.Spieltag'!AJ12</f>
        <v>476</v>
      </c>
      <c r="AI12" s="29">
        <f>'25.Spieltag'!AK12</f>
        <v>5</v>
      </c>
      <c r="AJ12" s="24">
        <f t="shared" si="14"/>
        <v>521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'25.Spieltag'!AJ13</f>
        <v>471</v>
      </c>
      <c r="AI13" s="29">
        <f>'25.Spieltag'!AK13</f>
        <v>6</v>
      </c>
      <c r="AJ13" s="24">
        <f t="shared" si="14"/>
        <v>516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'25.Spieltag'!AJ14</f>
        <v>458</v>
      </c>
      <c r="AI14" s="29">
        <f>'25.Spieltag'!AK14</f>
        <v>7</v>
      </c>
      <c r="AJ14" s="24">
        <f t="shared" si="14"/>
        <v>503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'25.Spieltag'!AJ15</f>
        <v>454</v>
      </c>
      <c r="AI15" s="29">
        <f>'25.Spieltag'!AK15</f>
        <v>8</v>
      </c>
      <c r="AJ15" s="24">
        <f t="shared" si="14"/>
        <v>499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'25.Spieltag'!AJ16</f>
        <v>446</v>
      </c>
      <c r="AI16" s="29">
        <f>'25.Spieltag'!AK16</f>
        <v>9</v>
      </c>
      <c r="AJ16" s="24">
        <f t="shared" si="14"/>
        <v>491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'25.Spieltag'!AJ17</f>
        <v>426</v>
      </c>
      <c r="AI17" s="29">
        <f>'25.Spieltag'!AK17</f>
        <v>10</v>
      </c>
      <c r="AJ17" s="24">
        <f t="shared" si="14"/>
        <v>471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'25.Spieltag'!AJ18</f>
        <v>423</v>
      </c>
      <c r="AI18" s="29">
        <f>'25.Spieltag'!AK18</f>
        <v>11</v>
      </c>
      <c r="AJ18" s="24">
        <f t="shared" si="14"/>
        <v>468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'25.Spieltag'!AJ19</f>
        <v>420</v>
      </c>
      <c r="AI19" s="29">
        <f>'25.Spieltag'!AK19</f>
        <v>12</v>
      </c>
      <c r="AJ19" s="24">
        <f t="shared" si="14"/>
        <v>465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'25.Spieltag'!AJ20</f>
        <v>325</v>
      </c>
      <c r="AI20" s="29">
        <f>'25.Spieltag'!AK20</f>
        <v>13</v>
      </c>
      <c r="AJ20" s="24">
        <f t="shared" si="14"/>
        <v>370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'25.Spieltag'!AJ21</f>
        <v>180</v>
      </c>
      <c r="AI21" s="29">
        <f>'25.Spieltag'!AK21</f>
        <v>14</v>
      </c>
      <c r="AJ21" s="24">
        <f t="shared" si="14"/>
        <v>225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'25.Spieltag'!AJ22</f>
        <v>180</v>
      </c>
      <c r="AI22" s="29">
        <f>'25.Spieltag'!AK22</f>
        <v>14</v>
      </c>
      <c r="AJ22" s="24">
        <f t="shared" si="14"/>
        <v>225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'25.Spieltag'!AJ23</f>
        <v>180</v>
      </c>
      <c r="AI23" s="29">
        <f>'25.Spieltag'!AK23</f>
        <v>14</v>
      </c>
      <c r="AJ23" s="24">
        <f t="shared" si="14"/>
        <v>225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'25.Spieltag'!AJ24</f>
        <v>180</v>
      </c>
      <c r="AI24" s="29">
        <f>'25.Spieltag'!AK24</f>
        <v>14</v>
      </c>
      <c r="AJ24" s="24">
        <f t="shared" si="14"/>
        <v>225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'25.Spieltag'!AJ25</f>
        <v>180</v>
      </c>
      <c r="AI25" s="29">
        <f>'25.Spieltag'!AK25</f>
        <v>14</v>
      </c>
      <c r="AJ25" s="24">
        <f t="shared" si="14"/>
        <v>225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180</v>
      </c>
      <c r="AI26" s="29">
        <f>'25.Spieltag'!AK26</f>
        <v>14</v>
      </c>
      <c r="AJ26" s="24">
        <f t="shared" ref="AJ26" si="17">AG26+AH26</f>
        <v>225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180</v>
      </c>
      <c r="AI27" s="29">
        <f>'25.Spieltag'!AK27</f>
        <v>14</v>
      </c>
      <c r="AJ27" s="24">
        <f t="shared" ref="AJ27" si="20">AG27+AH27</f>
        <v>225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6" priority="776" rank="3"/>
  </conditionalFormatting>
  <conditionalFormatting sqref="AI8:AI26">
    <cfRule type="colorScale" priority="12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5" priority="6" rank="3"/>
  </conditionalFormatting>
  <conditionalFormatting sqref="B21:B27">
    <cfRule type="expression" dxfId="54" priority="5">
      <formula>($AG21&gt;40)</formula>
    </cfRule>
  </conditionalFormatting>
  <conditionalFormatting sqref="C4 F4 AA6 R4:R6 X6">
    <cfRule type="cellIs" dxfId="53" priority="3" operator="equal">
      <formula>"Schalke 04"</formula>
    </cfRule>
  </conditionalFormatting>
  <conditionalFormatting sqref="I6 L6 X4 AA4 F6 L4 U4 I4 O4 O6 U6 C6">
    <cfRule type="cellIs" dxfId="52" priority="2" operator="equal">
      <formula>"Schalke 04"</formula>
    </cfRule>
  </conditionalFormatting>
  <conditionalFormatting sqref="B8:B20">
    <cfRule type="expression" dxfId="51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workbookViewId="0">
      <selection activeCell="Q3" sqref="Q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41</v>
      </c>
      <c r="B4" s="16"/>
      <c r="C4" s="68" t="s">
        <v>64</v>
      </c>
      <c r="F4" s="68" t="s">
        <v>69</v>
      </c>
      <c r="I4" s="68" t="s">
        <v>11</v>
      </c>
      <c r="L4" s="68" t="s">
        <v>73</v>
      </c>
      <c r="O4" s="68" t="s">
        <v>72</v>
      </c>
      <c r="R4" s="68" t="s">
        <v>12</v>
      </c>
      <c r="U4" s="68" t="s">
        <v>65</v>
      </c>
      <c r="X4" s="68" t="s">
        <v>68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L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62</v>
      </c>
      <c r="I6" s="68" t="s">
        <v>63</v>
      </c>
      <c r="L6" s="68" t="s">
        <v>60</v>
      </c>
      <c r="O6" s="68" t="s">
        <v>61</v>
      </c>
      <c r="R6" s="68" t="s">
        <v>70</v>
      </c>
      <c r="U6" s="68" t="s">
        <v>67</v>
      </c>
      <c r="X6" s="68" t="s">
        <v>66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538</v>
      </c>
      <c r="AI8" s="29">
        <f>'26.Spieltag'!AK8</f>
        <v>1</v>
      </c>
      <c r="AJ8" s="24">
        <f t="shared" ref="AJ8" si="8">AG8+AH8</f>
        <v>583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528</v>
      </c>
      <c r="AI9" s="29">
        <f>'26.Spieltag'!AK9</f>
        <v>2</v>
      </c>
      <c r="AJ9" s="24">
        <f t="shared" ref="AJ9:AJ25" si="14">AG9+AH9</f>
        <v>573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525</v>
      </c>
      <c r="AI10" s="29">
        <f>'26.Spieltag'!AK10</f>
        <v>3</v>
      </c>
      <c r="AJ10" s="24">
        <f t="shared" si="14"/>
        <v>570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523</v>
      </c>
      <c r="AI11" s="29">
        <f>'26.Spieltag'!AK11</f>
        <v>4</v>
      </c>
      <c r="AJ11" s="24">
        <f t="shared" si="14"/>
        <v>568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521</v>
      </c>
      <c r="AI12" s="29">
        <f>'26.Spieltag'!AK12</f>
        <v>5</v>
      </c>
      <c r="AJ12" s="24">
        <f t="shared" si="14"/>
        <v>566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516</v>
      </c>
      <c r="AI13" s="29">
        <f>'26.Spieltag'!AK13</f>
        <v>6</v>
      </c>
      <c r="AJ13" s="24">
        <f t="shared" si="14"/>
        <v>561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503</v>
      </c>
      <c r="AI14" s="29">
        <f>'26.Spieltag'!AK14</f>
        <v>7</v>
      </c>
      <c r="AJ14" s="24">
        <f t="shared" si="14"/>
        <v>548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499</v>
      </c>
      <c r="AI15" s="29">
        <f>'26.Spieltag'!AK15</f>
        <v>8</v>
      </c>
      <c r="AJ15" s="24">
        <f t="shared" si="14"/>
        <v>544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491</v>
      </c>
      <c r="AI16" s="29">
        <f>'26.Spieltag'!AK16</f>
        <v>9</v>
      </c>
      <c r="AJ16" s="24">
        <f t="shared" si="14"/>
        <v>536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471</v>
      </c>
      <c r="AI17" s="29">
        <f>'26.Spieltag'!AK17</f>
        <v>10</v>
      </c>
      <c r="AJ17" s="24">
        <f t="shared" si="14"/>
        <v>516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468</v>
      </c>
      <c r="AI18" s="29">
        <f>'26.Spieltag'!AK18</f>
        <v>11</v>
      </c>
      <c r="AJ18" s="24">
        <f t="shared" si="14"/>
        <v>513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465</v>
      </c>
      <c r="AI19" s="29">
        <f>'26.Spieltag'!AK19</f>
        <v>12</v>
      </c>
      <c r="AJ19" s="24">
        <f t="shared" si="14"/>
        <v>510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370</v>
      </c>
      <c r="AI20" s="29">
        <f>'26.Spieltag'!AK20</f>
        <v>13</v>
      </c>
      <c r="AJ20" s="24">
        <f t="shared" si="14"/>
        <v>415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225</v>
      </c>
      <c r="AI21" s="29">
        <f>'26.Spieltag'!AK21</f>
        <v>14</v>
      </c>
      <c r="AJ21" s="24">
        <f t="shared" si="14"/>
        <v>270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225</v>
      </c>
      <c r="AI22" s="29">
        <f>'26.Spieltag'!AK22</f>
        <v>14</v>
      </c>
      <c r="AJ22" s="24">
        <f t="shared" si="14"/>
        <v>270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225</v>
      </c>
      <c r="AI23" s="29">
        <f>'26.Spieltag'!AK23</f>
        <v>14</v>
      </c>
      <c r="AJ23" s="24">
        <f t="shared" si="14"/>
        <v>270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225</v>
      </c>
      <c r="AI24" s="29">
        <f>'26.Spieltag'!AK24</f>
        <v>14</v>
      </c>
      <c r="AJ24" s="24">
        <f t="shared" si="14"/>
        <v>270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225</v>
      </c>
      <c r="AI25" s="29">
        <f>'26.Spieltag'!AK25</f>
        <v>14</v>
      </c>
      <c r="AJ25" s="24">
        <f t="shared" si="14"/>
        <v>270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225</v>
      </c>
      <c r="AI26" s="29">
        <f>'26.Spieltag'!AK26</f>
        <v>14</v>
      </c>
      <c r="AJ26" s="24">
        <f t="shared" ref="AJ26" si="17">AG26+AH26</f>
        <v>270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225</v>
      </c>
      <c r="AI27" s="29">
        <f>'26.Spieltag'!AK27</f>
        <v>14</v>
      </c>
      <c r="AJ27" s="24">
        <f t="shared" ref="AJ27" si="20">AG27+AH27</f>
        <v>270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0" priority="762" rank="3"/>
  </conditionalFormatting>
  <conditionalFormatting sqref="AI8:AI26">
    <cfRule type="colorScale" priority="11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9" priority="6" rank="3"/>
  </conditionalFormatting>
  <conditionalFormatting sqref="B21:B27">
    <cfRule type="expression" dxfId="48" priority="5">
      <formula>($AG21&gt;40)</formula>
    </cfRule>
  </conditionalFormatting>
  <conditionalFormatting sqref="C4 L5:L6 I4 R6 U4 X6 O4 AA6">
    <cfRule type="cellIs" dxfId="47" priority="3" operator="equal">
      <formula>"Schalke 04"</formula>
    </cfRule>
  </conditionalFormatting>
  <conditionalFormatting sqref="C6 F4 L4 AA4 I6 U6 R4 F6 X4 O6">
    <cfRule type="cellIs" dxfId="46" priority="2" operator="equal">
      <formula>"Schalke 04"</formula>
    </cfRule>
  </conditionalFormatting>
  <conditionalFormatting sqref="B8:B20">
    <cfRule type="expression" dxfId="45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66</v>
      </c>
      <c r="F1" s="68" t="s">
        <v>70</v>
      </c>
      <c r="I1" s="68" t="s">
        <v>62</v>
      </c>
      <c r="L1" s="68" t="s">
        <v>60</v>
      </c>
      <c r="O1" s="68" t="s">
        <v>61</v>
      </c>
      <c r="R1" s="68" t="s">
        <v>74</v>
      </c>
      <c r="U1" s="68" t="s">
        <v>67</v>
      </c>
      <c r="X1" s="68" t="s">
        <v>63</v>
      </c>
      <c r="AA1" s="68" t="s">
        <v>12</v>
      </c>
      <c r="AD1" s="68"/>
      <c r="AF1" s="69"/>
      <c r="AK1" s="32"/>
    </row>
    <row r="2" spans="1:42" ht="12" x14ac:dyDescent="0.2">
      <c r="B2" s="16"/>
      <c r="C2" s="68"/>
      <c r="AD2" s="67"/>
      <c r="AE2" s="70"/>
      <c r="AF2" s="70"/>
    </row>
    <row r="3" spans="1:42" ht="12" x14ac:dyDescent="0.2">
      <c r="B3" s="16"/>
      <c r="C3" s="68" t="s">
        <v>11</v>
      </c>
      <c r="F3" s="68" t="s">
        <v>65</v>
      </c>
      <c r="I3" s="68" t="s">
        <v>73</v>
      </c>
      <c r="L3" s="68" t="s">
        <v>75</v>
      </c>
      <c r="O3" s="68" t="s">
        <v>64</v>
      </c>
      <c r="R3" s="68" t="s">
        <v>68</v>
      </c>
      <c r="U3" s="68" t="s">
        <v>69</v>
      </c>
      <c r="X3" s="68" t="s">
        <v>71</v>
      </c>
      <c r="AA3" s="68" t="s">
        <v>72</v>
      </c>
      <c r="AD3" s="68"/>
      <c r="AE3" s="69"/>
      <c r="AF3" s="69"/>
    </row>
    <row r="4" spans="1:42" ht="16.5" thickBot="1" x14ac:dyDescent="0.3">
      <c r="A4" s="2" t="s">
        <v>42</v>
      </c>
      <c r="B4" s="16"/>
      <c r="AE4" s="71"/>
      <c r="AF4" s="71"/>
      <c r="AK4" s="45"/>
    </row>
    <row r="5" spans="1:42" ht="13.5" thickBot="1" x14ac:dyDescent="0.25">
      <c r="B5" s="16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583</v>
      </c>
      <c r="AI8" s="29">
        <f>'27.Spieltag'!AK8</f>
        <v>1</v>
      </c>
      <c r="AJ8" s="24">
        <f t="shared" ref="AJ8" si="8">AG8+AH8</f>
        <v>628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573</v>
      </c>
      <c r="AI9" s="29">
        <f>'27.Spieltag'!AK9</f>
        <v>2</v>
      </c>
      <c r="AJ9" s="24">
        <f t="shared" ref="AJ9:AJ25" si="14">AG9+AH9</f>
        <v>618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570</v>
      </c>
      <c r="AI10" s="29">
        <f>'27.Spieltag'!AK10</f>
        <v>3</v>
      </c>
      <c r="AJ10" s="24">
        <f t="shared" si="14"/>
        <v>615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568</v>
      </c>
      <c r="AI11" s="29">
        <f>'27.Spieltag'!AK11</f>
        <v>4</v>
      </c>
      <c r="AJ11" s="24">
        <f t="shared" si="14"/>
        <v>613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566</v>
      </c>
      <c r="AI12" s="29">
        <f>'27.Spieltag'!AK12</f>
        <v>5</v>
      </c>
      <c r="AJ12" s="24">
        <f t="shared" si="14"/>
        <v>611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561</v>
      </c>
      <c r="AI13" s="29">
        <f>'27.Spieltag'!AK13</f>
        <v>6</v>
      </c>
      <c r="AJ13" s="24">
        <f t="shared" si="14"/>
        <v>606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548</v>
      </c>
      <c r="AI14" s="29">
        <f>'27.Spieltag'!AK14</f>
        <v>7</v>
      </c>
      <c r="AJ14" s="24">
        <f t="shared" si="14"/>
        <v>593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544</v>
      </c>
      <c r="AI15" s="29">
        <f>'27.Spieltag'!AK15</f>
        <v>8</v>
      </c>
      <c r="AJ15" s="24">
        <f t="shared" si="14"/>
        <v>589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536</v>
      </c>
      <c r="AI16" s="29">
        <f>'27.Spieltag'!AK16</f>
        <v>9</v>
      </c>
      <c r="AJ16" s="24">
        <f t="shared" si="14"/>
        <v>581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516</v>
      </c>
      <c r="AI17" s="29">
        <f>'27.Spieltag'!AK17</f>
        <v>10</v>
      </c>
      <c r="AJ17" s="24">
        <f t="shared" si="14"/>
        <v>561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513</v>
      </c>
      <c r="AI18" s="29">
        <f>'27.Spieltag'!AK18</f>
        <v>11</v>
      </c>
      <c r="AJ18" s="24">
        <f t="shared" si="14"/>
        <v>558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510</v>
      </c>
      <c r="AI19" s="29">
        <f>'27.Spieltag'!AK19</f>
        <v>12</v>
      </c>
      <c r="AJ19" s="24">
        <f t="shared" si="14"/>
        <v>555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415</v>
      </c>
      <c r="AI20" s="29">
        <f>'27.Spieltag'!AK20</f>
        <v>13</v>
      </c>
      <c r="AJ20" s="24">
        <f t="shared" si="14"/>
        <v>460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270</v>
      </c>
      <c r="AI21" s="29">
        <f>'27.Spieltag'!AK21</f>
        <v>14</v>
      </c>
      <c r="AJ21" s="24">
        <f t="shared" si="14"/>
        <v>315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270</v>
      </c>
      <c r="AI22" s="29">
        <f>'27.Spieltag'!AK22</f>
        <v>14</v>
      </c>
      <c r="AJ22" s="24">
        <f t="shared" si="14"/>
        <v>315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270</v>
      </c>
      <c r="AI23" s="29">
        <f>'27.Spieltag'!AK23</f>
        <v>14</v>
      </c>
      <c r="AJ23" s="24">
        <f t="shared" si="14"/>
        <v>315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270</v>
      </c>
      <c r="AI24" s="29">
        <f>'27.Spieltag'!AK24</f>
        <v>14</v>
      </c>
      <c r="AJ24" s="24">
        <f t="shared" si="14"/>
        <v>315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270</v>
      </c>
      <c r="AI25" s="29">
        <f>'27.Spieltag'!AK25</f>
        <v>14</v>
      </c>
      <c r="AJ25" s="24">
        <f t="shared" si="14"/>
        <v>315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270</v>
      </c>
      <c r="AI26" s="29">
        <f>'27.Spieltag'!AK26</f>
        <v>14</v>
      </c>
      <c r="AJ26" s="24">
        <f t="shared" ref="AJ26" si="17">AG26+AH26</f>
        <v>315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270</v>
      </c>
      <c r="AI27" s="29">
        <f>'27.Spieltag'!AK27</f>
        <v>14</v>
      </c>
      <c r="AJ27" s="24">
        <f t="shared" ref="AJ27" si="20">AG27+AH27</f>
        <v>315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4" priority="745" rank="3"/>
  </conditionalFormatting>
  <conditionalFormatting sqref="AI8:AI26">
    <cfRule type="colorScale" priority="11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3" priority="6" rank="3"/>
  </conditionalFormatting>
  <conditionalFormatting sqref="B21:B27">
    <cfRule type="expression" dxfId="42" priority="5">
      <formula>($AG21&gt;40)</formula>
    </cfRule>
  </conditionalFormatting>
  <conditionalFormatting sqref="C2 C6">
    <cfRule type="cellIs" dxfId="41" priority="3" operator="equal">
      <formula>"Schalke 04"</formula>
    </cfRule>
  </conditionalFormatting>
  <conditionalFormatting sqref="R1 C1 X1 U1 F3 F1 L3 I1 C3 L1 O3 R3 U3 O1 X3 AA3 I3 AA1">
    <cfRule type="cellIs" dxfId="40" priority="2" operator="equal">
      <formula>"Schalke 04"</formula>
    </cfRule>
  </conditionalFormatting>
  <conditionalFormatting sqref="B8:B20">
    <cfRule type="expression" dxfId="39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68" t="s">
        <v>64</v>
      </c>
      <c r="F1" s="68" t="s">
        <v>65</v>
      </c>
      <c r="I1" s="68" t="s">
        <v>75</v>
      </c>
      <c r="L1" s="68" t="s">
        <v>68</v>
      </c>
      <c r="O1" s="68" t="s">
        <v>11</v>
      </c>
      <c r="R1" s="68" t="s">
        <v>69</v>
      </c>
      <c r="U1" s="68" t="s">
        <v>72</v>
      </c>
      <c r="X1" s="68" t="s">
        <v>73</v>
      </c>
      <c r="AA1" s="68" t="s">
        <v>71</v>
      </c>
      <c r="AD1" s="68"/>
      <c r="AE1" s="69"/>
      <c r="AF1" s="69"/>
      <c r="AK1" s="32"/>
    </row>
    <row r="2" spans="1:41" ht="12" x14ac:dyDescent="0.2">
      <c r="B2" s="16"/>
      <c r="C2" s="68"/>
      <c r="AD2" s="68"/>
      <c r="AE2" s="70"/>
      <c r="AF2" s="70"/>
    </row>
    <row r="3" spans="1:41" ht="12" x14ac:dyDescent="0.2">
      <c r="B3" s="16"/>
      <c r="C3" s="68" t="s">
        <v>12</v>
      </c>
      <c r="F3" s="68" t="s">
        <v>60</v>
      </c>
      <c r="I3" s="68" t="s">
        <v>62</v>
      </c>
      <c r="L3" s="68" t="s">
        <v>70</v>
      </c>
      <c r="O3" s="68" t="s">
        <v>74</v>
      </c>
      <c r="R3" s="68" t="s">
        <v>63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1" ht="16.5" thickBot="1" x14ac:dyDescent="0.3">
      <c r="A4" s="2" t="s">
        <v>43</v>
      </c>
      <c r="B4" s="16"/>
      <c r="AD4" s="67"/>
      <c r="AE4" s="71"/>
      <c r="AF4" s="71"/>
      <c r="AK4" s="45"/>
    </row>
    <row r="5" spans="1:41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628</v>
      </c>
      <c r="AI8" s="29">
        <f>'28.Spieltag'!AK8</f>
        <v>1</v>
      </c>
      <c r="AJ8" s="24">
        <f t="shared" ref="AJ8:AJ27" si="8">AG8+AH8</f>
        <v>673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618</v>
      </c>
      <c r="AI9" s="29">
        <f>'28.Spieltag'!AK9</f>
        <v>2</v>
      </c>
      <c r="AJ9" s="24">
        <f t="shared" si="8"/>
        <v>663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615</v>
      </c>
      <c r="AI10" s="29">
        <f>'28.Spieltag'!AK10</f>
        <v>3</v>
      </c>
      <c r="AJ10" s="24">
        <f t="shared" si="8"/>
        <v>660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 x14ac:dyDescent="0.25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613</v>
      </c>
      <c r="AI11" s="29">
        <f>'28.Spieltag'!AK11</f>
        <v>4</v>
      </c>
      <c r="AJ11" s="24">
        <f t="shared" si="8"/>
        <v>658</v>
      </c>
      <c r="AK11" s="25">
        <f t="shared" si="9"/>
        <v>4</v>
      </c>
      <c r="AL11" s="1"/>
    </row>
    <row r="12" spans="1:41" ht="24.95" customHeight="1" thickBot="1" x14ac:dyDescent="0.25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611</v>
      </c>
      <c r="AI12" s="29">
        <f>'28.Spieltag'!AK12</f>
        <v>5</v>
      </c>
      <c r="AJ12" s="24">
        <f t="shared" si="8"/>
        <v>656</v>
      </c>
      <c r="AK12" s="25">
        <f t="shared" si="9"/>
        <v>5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606</v>
      </c>
      <c r="AI13" s="29">
        <f>'28.Spieltag'!AK13</f>
        <v>6</v>
      </c>
      <c r="AJ13" s="24">
        <f t="shared" si="8"/>
        <v>651</v>
      </c>
      <c r="AK13" s="25">
        <f t="shared" si="9"/>
        <v>6</v>
      </c>
      <c r="AL13" s="1"/>
    </row>
    <row r="14" spans="1:41" ht="24.95" customHeight="1" thickBot="1" x14ac:dyDescent="0.25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593</v>
      </c>
      <c r="AI14" s="29">
        <f>'28.Spieltag'!AK14</f>
        <v>7</v>
      </c>
      <c r="AJ14" s="24">
        <f t="shared" si="8"/>
        <v>638</v>
      </c>
      <c r="AK14" s="25">
        <f t="shared" si="9"/>
        <v>7</v>
      </c>
      <c r="AL14" s="1"/>
    </row>
    <row r="15" spans="1:41" ht="24.95" customHeight="1" thickBot="1" x14ac:dyDescent="0.25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589</v>
      </c>
      <c r="AI15" s="29">
        <f>'28.Spieltag'!AK15</f>
        <v>8</v>
      </c>
      <c r="AJ15" s="24">
        <f t="shared" si="8"/>
        <v>634</v>
      </c>
      <c r="AK15" s="25">
        <f t="shared" si="9"/>
        <v>8</v>
      </c>
      <c r="AL15" s="1"/>
    </row>
    <row r="16" spans="1:41" ht="24.95" customHeight="1" thickBot="1" x14ac:dyDescent="0.25">
      <c r="A16" s="29">
        <f t="shared" si="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581</v>
      </c>
      <c r="AI16" s="29">
        <f>'28.Spieltag'!AK16</f>
        <v>9</v>
      </c>
      <c r="AJ16" s="24">
        <f t="shared" si="8"/>
        <v>626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561</v>
      </c>
      <c r="AI17" s="29">
        <f>'28.Spieltag'!AK17</f>
        <v>10</v>
      </c>
      <c r="AJ17" s="24">
        <f t="shared" si="8"/>
        <v>606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558</v>
      </c>
      <c r="AI18" s="29">
        <f>'28.Spieltag'!AK18</f>
        <v>11</v>
      </c>
      <c r="AJ18" s="24">
        <f t="shared" si="8"/>
        <v>603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555</v>
      </c>
      <c r="AI19" s="29">
        <f>'28.Spieltag'!AK19</f>
        <v>12</v>
      </c>
      <c r="AJ19" s="24">
        <f t="shared" si="8"/>
        <v>600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460</v>
      </c>
      <c r="AI20" s="29">
        <f>'28.Spieltag'!AK20</f>
        <v>13</v>
      </c>
      <c r="AJ20" s="24">
        <f t="shared" si="8"/>
        <v>505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315</v>
      </c>
      <c r="AI21" s="29">
        <f>'28.Spieltag'!AK21</f>
        <v>14</v>
      </c>
      <c r="AJ21" s="24">
        <f t="shared" si="8"/>
        <v>360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315</v>
      </c>
      <c r="AI22" s="29">
        <f>'28.Spieltag'!AK22</f>
        <v>14</v>
      </c>
      <c r="AJ22" s="24">
        <f t="shared" si="8"/>
        <v>360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315</v>
      </c>
      <c r="AI23" s="29">
        <f>'28.Spieltag'!AK23</f>
        <v>14</v>
      </c>
      <c r="AJ23" s="24">
        <f t="shared" si="8"/>
        <v>360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315</v>
      </c>
      <c r="AI24" s="29">
        <f>'28.Spieltag'!AK24</f>
        <v>14</v>
      </c>
      <c r="AJ24" s="24">
        <f t="shared" si="8"/>
        <v>360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315</v>
      </c>
      <c r="AI25" s="29">
        <f>'28.Spieltag'!AK25</f>
        <v>14</v>
      </c>
      <c r="AJ25" s="24">
        <f t="shared" si="8"/>
        <v>360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315</v>
      </c>
      <c r="AI26" s="29">
        <f>'28.Spieltag'!AK26</f>
        <v>14</v>
      </c>
      <c r="AJ26" s="24">
        <f t="shared" si="8"/>
        <v>360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315</v>
      </c>
      <c r="AI27" s="29">
        <f>'28.Spieltag'!AK27</f>
        <v>14</v>
      </c>
      <c r="AJ27" s="24">
        <f t="shared" si="8"/>
        <v>360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8" priority="730" rank="3"/>
  </conditionalFormatting>
  <conditionalFormatting sqref="AI8:AI26">
    <cfRule type="colorScale" priority="11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7" priority="6" rank="3"/>
  </conditionalFormatting>
  <conditionalFormatting sqref="B21:B27">
    <cfRule type="expression" dxfId="36" priority="5">
      <formula>($AG21&gt;40)</formula>
    </cfRule>
  </conditionalFormatting>
  <conditionalFormatting sqref="C2 C6">
    <cfRule type="cellIs" dxfId="35" priority="3" operator="equal">
      <formula>"Schalke 04"</formula>
    </cfRule>
  </conditionalFormatting>
  <conditionalFormatting sqref="R1 X1 AA1 R3 AA3 F1 L3 I1 C1 I3 F3 U3 O3 L1 C3 O1 X3 U1">
    <cfRule type="cellIs" dxfId="34" priority="2" operator="equal">
      <formula>"Schalke 04"</formula>
    </cfRule>
  </conditionalFormatting>
  <conditionalFormatting sqref="B8:B20">
    <cfRule type="expression" dxfId="33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68" t="s">
        <v>70</v>
      </c>
      <c r="F1" s="68" t="s">
        <v>66</v>
      </c>
      <c r="I1" s="68" t="s">
        <v>63</v>
      </c>
      <c r="L1" s="68" t="s">
        <v>60</v>
      </c>
      <c r="O1" s="68" t="s">
        <v>67</v>
      </c>
      <c r="R1" s="68" t="s">
        <v>72</v>
      </c>
      <c r="U1" s="68" t="s">
        <v>12</v>
      </c>
      <c r="X1" s="68" t="s">
        <v>74</v>
      </c>
      <c r="AA1" s="68" t="s">
        <v>61</v>
      </c>
      <c r="AC1" s="32"/>
      <c r="AD1" s="16"/>
      <c r="AE1" s="82"/>
      <c r="AF1" s="82"/>
      <c r="AK1" s="32"/>
    </row>
    <row r="2" spans="1:41" ht="12" x14ac:dyDescent="0.2">
      <c r="B2" s="16"/>
      <c r="C2" s="68"/>
      <c r="AD2" s="16"/>
      <c r="AE2" s="83"/>
      <c r="AF2" s="83"/>
    </row>
    <row r="3" spans="1:41" ht="12" x14ac:dyDescent="0.2">
      <c r="B3" s="16"/>
      <c r="C3" s="68" t="s">
        <v>11</v>
      </c>
      <c r="F3" s="68" t="s">
        <v>65</v>
      </c>
      <c r="I3" s="68" t="s">
        <v>73</v>
      </c>
      <c r="L3" s="68" t="s">
        <v>62</v>
      </c>
      <c r="O3" s="68" t="s">
        <v>75</v>
      </c>
      <c r="R3" s="68" t="s">
        <v>64</v>
      </c>
      <c r="U3" s="68" t="s">
        <v>68</v>
      </c>
      <c r="X3" s="68" t="s">
        <v>69</v>
      </c>
      <c r="AA3" s="68" t="s">
        <v>71</v>
      </c>
      <c r="AC3" s="32"/>
      <c r="AD3" s="16"/>
      <c r="AE3" s="82"/>
      <c r="AF3" s="82"/>
    </row>
    <row r="4" spans="1:41" ht="16.5" thickBot="1" x14ac:dyDescent="0.3">
      <c r="A4" s="2" t="s">
        <v>44</v>
      </c>
      <c r="B4" s="16"/>
      <c r="AE4" s="84"/>
      <c r="AF4" s="84"/>
      <c r="AK4" s="45"/>
    </row>
    <row r="5" spans="1:41" ht="13.5" thickBot="1" x14ac:dyDescent="0.25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628</v>
      </c>
      <c r="AI8" s="29">
        <f>'29.Spieltag'!AK8</f>
        <v>1</v>
      </c>
      <c r="AJ8" s="24">
        <f t="shared" ref="AJ8:AJ27" si="8">AG8+AH8</f>
        <v>673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618</v>
      </c>
      <c r="AI9" s="29">
        <f>'29.Spieltag'!AK9</f>
        <v>2</v>
      </c>
      <c r="AJ9" s="24">
        <f t="shared" si="8"/>
        <v>663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615</v>
      </c>
      <c r="AI10" s="29">
        <f>'29.Spieltag'!AK10</f>
        <v>3</v>
      </c>
      <c r="AJ10" s="24">
        <f t="shared" si="8"/>
        <v>660</v>
      </c>
      <c r="AK10" s="25">
        <f t="shared" si="9"/>
        <v>3</v>
      </c>
      <c r="AL10" s="85"/>
    </row>
    <row r="11" spans="1:41" ht="24.95" customHeight="1" thickBot="1" x14ac:dyDescent="0.25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613</v>
      </c>
      <c r="AI11" s="29">
        <f>'29.Spieltag'!AK11</f>
        <v>4</v>
      </c>
      <c r="AJ11" s="24">
        <f t="shared" si="8"/>
        <v>658</v>
      </c>
      <c r="AK11" s="25">
        <f t="shared" si="9"/>
        <v>4</v>
      </c>
      <c r="AL11" s="1"/>
    </row>
    <row r="12" spans="1:41" ht="24.95" customHeight="1" thickBot="1" x14ac:dyDescent="0.25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611</v>
      </c>
      <c r="AI12" s="29">
        <f>'29.Spieltag'!AK12</f>
        <v>5</v>
      </c>
      <c r="AJ12" s="24">
        <f t="shared" si="8"/>
        <v>656</v>
      </c>
      <c r="AK12" s="25">
        <f t="shared" si="9"/>
        <v>5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606</v>
      </c>
      <c r="AI13" s="29">
        <f>'29.Spieltag'!AK13</f>
        <v>6</v>
      </c>
      <c r="AJ13" s="24">
        <f t="shared" si="8"/>
        <v>651</v>
      </c>
      <c r="AK13" s="25">
        <f t="shared" si="9"/>
        <v>6</v>
      </c>
      <c r="AL13" s="1"/>
    </row>
    <row r="14" spans="1:41" ht="24.95" customHeight="1" thickBot="1" x14ac:dyDescent="0.25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593</v>
      </c>
      <c r="AI14" s="29">
        <f>'29.Spieltag'!AK14</f>
        <v>7</v>
      </c>
      <c r="AJ14" s="24">
        <f t="shared" si="8"/>
        <v>638</v>
      </c>
      <c r="AK14" s="25">
        <f t="shared" si="9"/>
        <v>7</v>
      </c>
      <c r="AL14" s="1"/>
    </row>
    <row r="15" spans="1:41" ht="24.95" customHeight="1" thickBot="1" x14ac:dyDescent="0.25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589</v>
      </c>
      <c r="AI15" s="29">
        <f>'29.Spieltag'!AK15</f>
        <v>8</v>
      </c>
      <c r="AJ15" s="24">
        <f t="shared" si="8"/>
        <v>634</v>
      </c>
      <c r="AK15" s="25">
        <f t="shared" si="9"/>
        <v>8</v>
      </c>
      <c r="AL15" s="1"/>
    </row>
    <row r="16" spans="1:41" ht="24.95" customHeight="1" thickBot="1" x14ac:dyDescent="0.25">
      <c r="A16" s="29">
        <f t="shared" si="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581</v>
      </c>
      <c r="AI16" s="29">
        <f>'29.Spieltag'!AK16</f>
        <v>9</v>
      </c>
      <c r="AJ16" s="24">
        <f t="shared" si="8"/>
        <v>626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561</v>
      </c>
      <c r="AI17" s="29">
        <f>'29.Spieltag'!AK17</f>
        <v>10</v>
      </c>
      <c r="AJ17" s="24">
        <f t="shared" si="8"/>
        <v>606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558</v>
      </c>
      <c r="AI18" s="29">
        <f>'29.Spieltag'!AK18</f>
        <v>11</v>
      </c>
      <c r="AJ18" s="24">
        <f t="shared" si="8"/>
        <v>603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555</v>
      </c>
      <c r="AI19" s="29">
        <f>'29.Spieltag'!AK19</f>
        <v>12</v>
      </c>
      <c r="AJ19" s="24">
        <f t="shared" si="8"/>
        <v>600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460</v>
      </c>
      <c r="AI20" s="29">
        <f>'29.Spieltag'!AK20</f>
        <v>13</v>
      </c>
      <c r="AJ20" s="24">
        <f t="shared" si="8"/>
        <v>505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315</v>
      </c>
      <c r="AI21" s="29">
        <f>'29.Spieltag'!AK21</f>
        <v>14</v>
      </c>
      <c r="AJ21" s="24">
        <f t="shared" si="8"/>
        <v>360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315</v>
      </c>
      <c r="AI22" s="29">
        <f>'29.Spieltag'!AK22</f>
        <v>14</v>
      </c>
      <c r="AJ22" s="24">
        <f t="shared" si="8"/>
        <v>360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315</v>
      </c>
      <c r="AI23" s="29">
        <f>'29.Spieltag'!AK23</f>
        <v>14</v>
      </c>
      <c r="AJ23" s="24">
        <f t="shared" si="8"/>
        <v>360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315</v>
      </c>
      <c r="AI24" s="29">
        <f>'29.Spieltag'!AK24</f>
        <v>14</v>
      </c>
      <c r="AJ24" s="24">
        <f t="shared" si="8"/>
        <v>360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315</v>
      </c>
      <c r="AI25" s="29">
        <f>'29.Spieltag'!AK25</f>
        <v>14</v>
      </c>
      <c r="AJ25" s="24">
        <f t="shared" si="8"/>
        <v>360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315</v>
      </c>
      <c r="AI26" s="29">
        <f>'29.Spieltag'!AK26</f>
        <v>14</v>
      </c>
      <c r="AJ26" s="24">
        <f t="shared" si="8"/>
        <v>360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315</v>
      </c>
      <c r="AI27" s="29">
        <f>'29.Spieltag'!AK27</f>
        <v>14</v>
      </c>
      <c r="AJ27" s="24">
        <f t="shared" si="8"/>
        <v>360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2" priority="14" rank="3"/>
  </conditionalFormatting>
  <conditionalFormatting sqref="AG1:AG1048576">
    <cfRule type="top10" dxfId="31" priority="7" rank="3"/>
  </conditionalFormatting>
  <conditionalFormatting sqref="AI8:AI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1:B27">
    <cfRule type="expression" dxfId="30" priority="5">
      <formula>($AG21&gt;40)</formula>
    </cfRule>
  </conditionalFormatting>
  <conditionalFormatting sqref="C2 C6">
    <cfRule type="cellIs" dxfId="29" priority="3" operator="equal">
      <formula>"Schalke 04"</formula>
    </cfRule>
  </conditionalFormatting>
  <conditionalFormatting sqref="R1 X1 X3 AA3 I1 O1 C1 R3 L3 C3 L1 F3 F1 O3 I3 U1 U3 AA1">
    <cfRule type="cellIs" dxfId="28" priority="2" operator="equal">
      <formula>"Schalke 04"</formula>
    </cfRule>
  </conditionalFormatting>
  <conditionalFormatting sqref="B8:B20">
    <cfRule type="expression" dxfId="2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11</v>
      </c>
      <c r="F1" s="68" t="s">
        <v>71</v>
      </c>
      <c r="I1" s="68" t="s">
        <v>64</v>
      </c>
      <c r="L1" s="68" t="s">
        <v>65</v>
      </c>
      <c r="O1" s="68" t="s">
        <v>75</v>
      </c>
      <c r="R1" s="68" t="s">
        <v>68</v>
      </c>
      <c r="U1" s="68" t="s">
        <v>73</v>
      </c>
      <c r="X1" s="68" t="s">
        <v>69</v>
      </c>
      <c r="AA1" s="68" t="s">
        <v>62</v>
      </c>
      <c r="AD1" s="68"/>
      <c r="AE1" s="69"/>
      <c r="AF1" s="69"/>
      <c r="AK1" s="32"/>
    </row>
    <row r="2" spans="1:42" ht="12" x14ac:dyDescent="0.2">
      <c r="B2" s="16"/>
      <c r="C2" s="68"/>
      <c r="AD2" s="68"/>
      <c r="AE2" s="70"/>
      <c r="AF2" s="70"/>
    </row>
    <row r="3" spans="1:42" ht="12" x14ac:dyDescent="0.2">
      <c r="B3" s="16"/>
      <c r="C3" s="68" t="s">
        <v>12</v>
      </c>
      <c r="F3" s="68" t="s">
        <v>60</v>
      </c>
      <c r="I3" s="68" t="s">
        <v>70</v>
      </c>
      <c r="L3" s="68" t="s">
        <v>74</v>
      </c>
      <c r="O3" s="68" t="s">
        <v>63</v>
      </c>
      <c r="R3" s="68" t="s">
        <v>72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2" ht="16.5" thickBot="1" x14ac:dyDescent="0.3">
      <c r="A4" s="2" t="s">
        <v>45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673</v>
      </c>
      <c r="AI8" s="29">
        <f>'30.Spieltag'!AK8</f>
        <v>1</v>
      </c>
      <c r="AJ8" s="24">
        <f t="shared" ref="AJ8" si="8">AG8+AH8</f>
        <v>718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663</v>
      </c>
      <c r="AI9" s="29">
        <f>'30.Spieltag'!AK9</f>
        <v>2</v>
      </c>
      <c r="AJ9" s="24">
        <f t="shared" ref="AJ9:AJ25" si="14">AG9+AH9</f>
        <v>708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660</v>
      </c>
      <c r="AI10" s="29">
        <f>'30.Spieltag'!AK10</f>
        <v>3</v>
      </c>
      <c r="AJ10" s="24">
        <f t="shared" si="14"/>
        <v>705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658</v>
      </c>
      <c r="AI11" s="29">
        <f>'30.Spieltag'!AK11</f>
        <v>4</v>
      </c>
      <c r="AJ11" s="24">
        <f t="shared" si="14"/>
        <v>703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656</v>
      </c>
      <c r="AI12" s="29">
        <f>'30.Spieltag'!AK12</f>
        <v>5</v>
      </c>
      <c r="AJ12" s="24">
        <f t="shared" si="14"/>
        <v>701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651</v>
      </c>
      <c r="AI13" s="29">
        <f>'30.Spieltag'!AK13</f>
        <v>6</v>
      </c>
      <c r="AJ13" s="24">
        <f t="shared" si="14"/>
        <v>696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638</v>
      </c>
      <c r="AI14" s="29">
        <f>'30.Spieltag'!AK14</f>
        <v>7</v>
      </c>
      <c r="AJ14" s="24">
        <f t="shared" si="14"/>
        <v>683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634</v>
      </c>
      <c r="AI15" s="29">
        <f>'30.Spieltag'!AK15</f>
        <v>8</v>
      </c>
      <c r="AJ15" s="24">
        <f t="shared" si="14"/>
        <v>679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626</v>
      </c>
      <c r="AI16" s="29">
        <f>'30.Spieltag'!AK16</f>
        <v>9</v>
      </c>
      <c r="AJ16" s="24">
        <f t="shared" si="14"/>
        <v>671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606</v>
      </c>
      <c r="AI17" s="29">
        <f>'30.Spieltag'!AK17</f>
        <v>10</v>
      </c>
      <c r="AJ17" s="24">
        <f t="shared" si="14"/>
        <v>651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603</v>
      </c>
      <c r="AI18" s="29">
        <f>'30.Spieltag'!AK18</f>
        <v>11</v>
      </c>
      <c r="AJ18" s="24">
        <f t="shared" si="14"/>
        <v>648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600</v>
      </c>
      <c r="AI19" s="29">
        <f>'30.Spieltag'!AK19</f>
        <v>12</v>
      </c>
      <c r="AJ19" s="24">
        <f t="shared" si="14"/>
        <v>645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505</v>
      </c>
      <c r="AI20" s="29">
        <f>'30.Spieltag'!AK20</f>
        <v>13</v>
      </c>
      <c r="AJ20" s="24">
        <f t="shared" si="14"/>
        <v>550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360</v>
      </c>
      <c r="AI21" s="29">
        <f>'30.Spieltag'!AK21</f>
        <v>14</v>
      </c>
      <c r="AJ21" s="24">
        <f t="shared" si="14"/>
        <v>405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360</v>
      </c>
      <c r="AI22" s="29">
        <f>'30.Spieltag'!AK22</f>
        <v>14</v>
      </c>
      <c r="AJ22" s="24">
        <f t="shared" si="14"/>
        <v>405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360</v>
      </c>
      <c r="AI23" s="29">
        <f>'30.Spieltag'!AK23</f>
        <v>14</v>
      </c>
      <c r="AJ23" s="24">
        <f t="shared" si="14"/>
        <v>405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360</v>
      </c>
      <c r="AI24" s="29">
        <f>'30.Spieltag'!AK24</f>
        <v>14</v>
      </c>
      <c r="AJ24" s="24">
        <f t="shared" si="14"/>
        <v>405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360</v>
      </c>
      <c r="AI25" s="29">
        <f>'30.Spieltag'!AK25</f>
        <v>14</v>
      </c>
      <c r="AJ25" s="24">
        <f t="shared" si="14"/>
        <v>405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360</v>
      </c>
      <c r="AI26" s="29">
        <f>'30.Spieltag'!AK26</f>
        <v>14</v>
      </c>
      <c r="AJ26" s="24">
        <f t="shared" ref="AJ26" si="17">AG26+AH26</f>
        <v>405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360</v>
      </c>
      <c r="AI27" s="29">
        <f>'30.Spieltag'!AK27</f>
        <v>14</v>
      </c>
      <c r="AJ27" s="24">
        <f t="shared" ref="AJ27" si="20">AG27+AH27</f>
        <v>405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00" rank="3"/>
  </conditionalFormatting>
  <conditionalFormatting sqref="AI8:AI26">
    <cfRule type="colorScale" priority="11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5" priority="6" rank="3"/>
  </conditionalFormatting>
  <conditionalFormatting sqref="B21:B27">
    <cfRule type="expression" dxfId="24" priority="5">
      <formula>($AG21&gt;40)</formula>
    </cfRule>
  </conditionalFormatting>
  <conditionalFormatting sqref="C2 C6">
    <cfRule type="cellIs" dxfId="23" priority="3" operator="equal">
      <formula>"Schalke 04"</formula>
    </cfRule>
  </conditionalFormatting>
  <conditionalFormatting sqref="R3 L3 C3 X1 U1 F1 AA3 L1 I3 O1 I1 AA1 C1 O3 R1 F3 U3 X3">
    <cfRule type="cellIs" dxfId="22" priority="2" operator="equal">
      <formula>"Schalke 04"</formula>
    </cfRule>
  </conditionalFormatting>
  <conditionalFormatting sqref="B8:B20">
    <cfRule type="expression" dxfId="2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72</v>
      </c>
      <c r="F1" s="68" t="s">
        <v>12</v>
      </c>
      <c r="I1" s="68" t="s">
        <v>67</v>
      </c>
      <c r="L1" s="68" t="s">
        <v>74</v>
      </c>
      <c r="O1" s="68" t="s">
        <v>63</v>
      </c>
      <c r="R1" s="68" t="s">
        <v>61</v>
      </c>
      <c r="U1" s="68" t="s">
        <v>64</v>
      </c>
      <c r="X1" s="68" t="s">
        <v>70</v>
      </c>
      <c r="AA1" s="68" t="s">
        <v>66</v>
      </c>
      <c r="AD1" s="68"/>
      <c r="AE1" s="69"/>
      <c r="AF1" s="69"/>
      <c r="AK1" s="32"/>
    </row>
    <row r="2" spans="1:42" ht="12" x14ac:dyDescent="0.2">
      <c r="B2" s="16"/>
      <c r="C2" s="68"/>
      <c r="AD2" s="68"/>
      <c r="AE2" s="70"/>
      <c r="AF2" s="70"/>
    </row>
    <row r="3" spans="1:42" ht="12" x14ac:dyDescent="0.2">
      <c r="B3" s="16"/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68</v>
      </c>
      <c r="X3" s="68" t="s">
        <v>69</v>
      </c>
      <c r="AA3" s="68" t="s">
        <v>71</v>
      </c>
      <c r="AD3" s="68"/>
      <c r="AE3" s="69"/>
      <c r="AF3" s="69"/>
    </row>
    <row r="4" spans="1:42" ht="16.5" thickBot="1" x14ac:dyDescent="0.3">
      <c r="A4" s="2" t="s">
        <v>46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718</v>
      </c>
      <c r="AI8" s="29">
        <f>'31.Spieltag'!AK8</f>
        <v>1</v>
      </c>
      <c r="AJ8" s="24">
        <f t="shared" ref="AJ8" si="8">AG8+AH8</f>
        <v>763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708</v>
      </c>
      <c r="AI9" s="29">
        <f>'31.Spieltag'!AK9</f>
        <v>2</v>
      </c>
      <c r="AJ9" s="24">
        <f t="shared" ref="AJ9:AJ25" si="14">AG9+AH9</f>
        <v>753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705</v>
      </c>
      <c r="AI10" s="29">
        <f>'31.Spieltag'!AK10</f>
        <v>3</v>
      </c>
      <c r="AJ10" s="24">
        <f t="shared" si="14"/>
        <v>750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703</v>
      </c>
      <c r="AI11" s="29">
        <f>'31.Spieltag'!AK11</f>
        <v>4</v>
      </c>
      <c r="AJ11" s="24">
        <f t="shared" si="14"/>
        <v>748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701</v>
      </c>
      <c r="AI12" s="29">
        <f>'31.Spieltag'!AK12</f>
        <v>5</v>
      </c>
      <c r="AJ12" s="24">
        <f t="shared" si="14"/>
        <v>746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696</v>
      </c>
      <c r="AI13" s="29">
        <f>'31.Spieltag'!AK13</f>
        <v>6</v>
      </c>
      <c r="AJ13" s="24">
        <f t="shared" si="14"/>
        <v>741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683</v>
      </c>
      <c r="AI14" s="29">
        <f>'31.Spieltag'!AK14</f>
        <v>7</v>
      </c>
      <c r="AJ14" s="24">
        <f t="shared" si="14"/>
        <v>728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679</v>
      </c>
      <c r="AI15" s="29">
        <f>'31.Spieltag'!AK15</f>
        <v>8</v>
      </c>
      <c r="AJ15" s="24">
        <f t="shared" si="14"/>
        <v>724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671</v>
      </c>
      <c r="AI16" s="29">
        <f>'31.Spieltag'!AK16</f>
        <v>9</v>
      </c>
      <c r="AJ16" s="24">
        <f t="shared" si="14"/>
        <v>716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651</v>
      </c>
      <c r="AI17" s="29">
        <f>'31.Spieltag'!AK17</f>
        <v>10</v>
      </c>
      <c r="AJ17" s="24">
        <f t="shared" si="14"/>
        <v>696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648</v>
      </c>
      <c r="AI18" s="29">
        <f>'31.Spieltag'!AK18</f>
        <v>11</v>
      </c>
      <c r="AJ18" s="24">
        <f t="shared" si="14"/>
        <v>693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645</v>
      </c>
      <c r="AI19" s="29">
        <f>'31.Spieltag'!AK19</f>
        <v>12</v>
      </c>
      <c r="AJ19" s="24">
        <f t="shared" si="14"/>
        <v>690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550</v>
      </c>
      <c r="AI20" s="29">
        <f>'31.Spieltag'!AK20</f>
        <v>13</v>
      </c>
      <c r="AJ20" s="24">
        <f t="shared" si="14"/>
        <v>595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405</v>
      </c>
      <c r="AI21" s="29">
        <f>'31.Spieltag'!AK21</f>
        <v>14</v>
      </c>
      <c r="AJ21" s="24">
        <f t="shared" si="14"/>
        <v>450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405</v>
      </c>
      <c r="AI22" s="29">
        <f>'31.Spieltag'!AK22</f>
        <v>14</v>
      </c>
      <c r="AJ22" s="24">
        <f t="shared" si="14"/>
        <v>450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405</v>
      </c>
      <c r="AI23" s="29">
        <f>'31.Spieltag'!AK23</f>
        <v>14</v>
      </c>
      <c r="AJ23" s="24">
        <f t="shared" si="14"/>
        <v>450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405</v>
      </c>
      <c r="AI24" s="29">
        <f>'31.Spieltag'!AK24</f>
        <v>14</v>
      </c>
      <c r="AJ24" s="24">
        <f t="shared" si="14"/>
        <v>450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405</v>
      </c>
      <c r="AI25" s="29">
        <f>'31.Spieltag'!AK25</f>
        <v>14</v>
      </c>
      <c r="AJ25" s="24">
        <f t="shared" si="14"/>
        <v>450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405</v>
      </c>
      <c r="AI26" s="29">
        <f>'31.Spieltag'!AK26</f>
        <v>14</v>
      </c>
      <c r="AJ26" s="24">
        <f t="shared" ref="AJ26" si="17">AG26+AH26</f>
        <v>450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405</v>
      </c>
      <c r="AI27" s="29">
        <f>'31.Spieltag'!AK27</f>
        <v>14</v>
      </c>
      <c r="AJ27" s="24">
        <f t="shared" ref="AJ27" si="20">AG27+AH27</f>
        <v>450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0" priority="685" rank="3"/>
  </conditionalFormatting>
  <conditionalFormatting sqref="AI8:AI26">
    <cfRule type="colorScale" priority="11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9" priority="6" rank="3"/>
  </conditionalFormatting>
  <conditionalFormatting sqref="B21:B27">
    <cfRule type="expression" dxfId="18" priority="5">
      <formula>($AG21&gt;40)</formula>
    </cfRule>
  </conditionalFormatting>
  <conditionalFormatting sqref="C2 C6">
    <cfRule type="cellIs" dxfId="17" priority="3" operator="equal">
      <formula>"Schalke 04"</formula>
    </cfRule>
  </conditionalFormatting>
  <conditionalFormatting sqref="C1 L1 F1 X3 L3 AA3 O1 I1 X1 R1 C3 I3 O3 U3 R3 U1 F3 AA1">
    <cfRule type="cellIs" dxfId="16" priority="2" operator="equal">
      <formula>"Schalke 04"</formula>
    </cfRule>
  </conditionalFormatting>
  <conditionalFormatting sqref="B8:B20">
    <cfRule type="expression" dxfId="1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69</v>
      </c>
      <c r="F1" s="68" t="s">
        <v>73</v>
      </c>
      <c r="I1" s="68" t="s">
        <v>71</v>
      </c>
      <c r="L1" s="68" t="s">
        <v>11</v>
      </c>
      <c r="O1" s="68" t="s">
        <v>65</v>
      </c>
      <c r="R1" s="68" t="s">
        <v>60</v>
      </c>
      <c r="U1" s="68" t="s">
        <v>75</v>
      </c>
      <c r="X1" s="68" t="s">
        <v>62</v>
      </c>
      <c r="AA1" s="68" t="s">
        <v>67</v>
      </c>
      <c r="AD1" s="68"/>
      <c r="AE1" s="69"/>
      <c r="AF1" s="69"/>
      <c r="AK1" s="32"/>
    </row>
    <row r="2" spans="1:42" ht="12" x14ac:dyDescent="0.2">
      <c r="B2" s="16"/>
      <c r="C2" s="68"/>
      <c r="AC2" s="32"/>
      <c r="AD2" s="68"/>
      <c r="AE2" s="70"/>
      <c r="AF2" s="70"/>
    </row>
    <row r="3" spans="1:42" ht="12" x14ac:dyDescent="0.2">
      <c r="B3" s="16"/>
      <c r="C3" s="68" t="s">
        <v>12</v>
      </c>
      <c r="F3" s="68" t="s">
        <v>70</v>
      </c>
      <c r="I3" s="68" t="s">
        <v>74</v>
      </c>
      <c r="L3" s="68" t="s">
        <v>64</v>
      </c>
      <c r="O3" s="68" t="s">
        <v>68</v>
      </c>
      <c r="R3" s="68" t="s">
        <v>63</v>
      </c>
      <c r="U3" s="68" t="s">
        <v>72</v>
      </c>
      <c r="X3" s="68" t="s">
        <v>66</v>
      </c>
      <c r="AA3" s="68" t="s">
        <v>61</v>
      </c>
      <c r="AC3" s="32"/>
      <c r="AD3" s="67"/>
      <c r="AE3" s="69"/>
      <c r="AF3" s="69"/>
    </row>
    <row r="4" spans="1:42" ht="16.5" thickBot="1" x14ac:dyDescent="0.3">
      <c r="A4" s="2" t="s">
        <v>47</v>
      </c>
      <c r="B4" s="16"/>
      <c r="AD4" s="67"/>
      <c r="AE4" s="71"/>
      <c r="AF4" s="71"/>
      <c r="AK4" s="45"/>
    </row>
    <row r="5" spans="1:42" ht="13.5" thickBot="1" x14ac:dyDescent="0.25">
      <c r="B5" s="16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763</v>
      </c>
      <c r="AI8" s="29">
        <f>'32.Spieltag'!AK8</f>
        <v>1</v>
      </c>
      <c r="AJ8" s="24">
        <f t="shared" ref="AJ8" si="8">AG8+AH8</f>
        <v>808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753</v>
      </c>
      <c r="AI9" s="29">
        <f>'32.Spieltag'!AK9</f>
        <v>2</v>
      </c>
      <c r="AJ9" s="24">
        <f t="shared" ref="AJ9:AJ25" si="14">AG9+AH9</f>
        <v>798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750</v>
      </c>
      <c r="AI10" s="29">
        <f>'32.Spieltag'!AK10</f>
        <v>3</v>
      </c>
      <c r="AJ10" s="24">
        <f t="shared" si="14"/>
        <v>795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748</v>
      </c>
      <c r="AI11" s="29">
        <f>'32.Spieltag'!AK11</f>
        <v>4</v>
      </c>
      <c r="AJ11" s="24">
        <f t="shared" si="14"/>
        <v>793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746</v>
      </c>
      <c r="AI12" s="29">
        <f>'32.Spieltag'!AK12</f>
        <v>5</v>
      </c>
      <c r="AJ12" s="24">
        <f t="shared" si="14"/>
        <v>791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741</v>
      </c>
      <c r="AI13" s="29">
        <f>'32.Spieltag'!AK13</f>
        <v>6</v>
      </c>
      <c r="AJ13" s="24">
        <f t="shared" si="14"/>
        <v>786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728</v>
      </c>
      <c r="AI14" s="29">
        <f>'32.Spieltag'!AK14</f>
        <v>7</v>
      </c>
      <c r="AJ14" s="24">
        <f t="shared" si="14"/>
        <v>773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724</v>
      </c>
      <c r="AI15" s="29">
        <f>'32.Spieltag'!AK15</f>
        <v>8</v>
      </c>
      <c r="AJ15" s="24">
        <f t="shared" si="14"/>
        <v>769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716</v>
      </c>
      <c r="AI16" s="29">
        <f>'32.Spieltag'!AK16</f>
        <v>9</v>
      </c>
      <c r="AJ16" s="24">
        <f t="shared" si="14"/>
        <v>761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696</v>
      </c>
      <c r="AI17" s="29">
        <f>'32.Spieltag'!AK17</f>
        <v>10</v>
      </c>
      <c r="AJ17" s="24">
        <f t="shared" si="14"/>
        <v>741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693</v>
      </c>
      <c r="AI18" s="29">
        <f>'32.Spieltag'!AK18</f>
        <v>11</v>
      </c>
      <c r="AJ18" s="24">
        <f t="shared" si="14"/>
        <v>738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690</v>
      </c>
      <c r="AI19" s="29">
        <f>'32.Spieltag'!AK19</f>
        <v>12</v>
      </c>
      <c r="AJ19" s="24">
        <f t="shared" si="14"/>
        <v>735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595</v>
      </c>
      <c r="AI20" s="29">
        <f>'32.Spieltag'!AK20</f>
        <v>13</v>
      </c>
      <c r="AJ20" s="24">
        <f t="shared" si="14"/>
        <v>640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450</v>
      </c>
      <c r="AI21" s="29">
        <f>'32.Spieltag'!AK21</f>
        <v>14</v>
      </c>
      <c r="AJ21" s="24">
        <f t="shared" si="14"/>
        <v>495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450</v>
      </c>
      <c r="AI22" s="29">
        <f>'32.Spieltag'!AK22</f>
        <v>14</v>
      </c>
      <c r="AJ22" s="24">
        <f t="shared" si="14"/>
        <v>495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450</v>
      </c>
      <c r="AI23" s="29">
        <f>'32.Spieltag'!AK23</f>
        <v>14</v>
      </c>
      <c r="AJ23" s="24">
        <f t="shared" si="14"/>
        <v>495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450</v>
      </c>
      <c r="AI24" s="29">
        <f>'32.Spieltag'!AK24</f>
        <v>14</v>
      </c>
      <c r="AJ24" s="24">
        <f t="shared" si="14"/>
        <v>495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450</v>
      </c>
      <c r="AI25" s="29">
        <f>'32.Spieltag'!AK25</f>
        <v>14</v>
      </c>
      <c r="AJ25" s="24">
        <f t="shared" si="14"/>
        <v>495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450</v>
      </c>
      <c r="AI26" s="29">
        <f>'32.Spieltag'!AK26</f>
        <v>14</v>
      </c>
      <c r="AJ26" s="24">
        <f t="shared" ref="AJ26" si="16">AG26+AH26</f>
        <v>495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450</v>
      </c>
      <c r="AI27" s="29">
        <f>'32.Spieltag'!AK27</f>
        <v>14</v>
      </c>
      <c r="AJ27" s="24">
        <f t="shared" ref="AJ27" si="19">AG27+AH27</f>
        <v>495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" priority="670" rank="3"/>
  </conditionalFormatting>
  <conditionalFormatting sqref="AI8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" priority="6" rank="3"/>
  </conditionalFormatting>
  <conditionalFormatting sqref="B21:B27">
    <cfRule type="expression" dxfId="12" priority="5">
      <formula>($AG21&gt;40)</formula>
    </cfRule>
  </conditionalFormatting>
  <conditionalFormatting sqref="C2 C6">
    <cfRule type="cellIs" dxfId="11" priority="3" operator="equal">
      <formula>"Schalke 04"</formula>
    </cfRule>
  </conditionalFormatting>
  <conditionalFormatting sqref="O3 I3 C1 F1 I1 R3 AA1 O1 U1 L3 X1 R1 C3 L1 F3 X3 U3 AA3">
    <cfRule type="cellIs" dxfId="10" priority="2" operator="equal">
      <formula>"Schalke 04"</formula>
    </cfRule>
  </conditionalFormatting>
  <conditionalFormatting sqref="B8:B20">
    <cfRule type="expression" dxfId="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B8" sqref="B8:B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68" t="s">
        <v>68</v>
      </c>
      <c r="F1" s="68" t="s">
        <v>72</v>
      </c>
      <c r="I1" s="68" t="s">
        <v>61</v>
      </c>
      <c r="L1" s="68" t="s">
        <v>64</v>
      </c>
      <c r="O1" s="68" t="s">
        <v>74</v>
      </c>
      <c r="R1" s="68" t="s">
        <v>70</v>
      </c>
      <c r="U1" s="68" t="s">
        <v>66</v>
      </c>
      <c r="X1" s="68" t="s">
        <v>12</v>
      </c>
      <c r="AA1" s="68" t="s">
        <v>63</v>
      </c>
      <c r="AC1" s="32"/>
      <c r="AD1" s="68"/>
      <c r="AE1" s="69"/>
      <c r="AF1" s="69"/>
      <c r="AK1" s="32"/>
    </row>
    <row r="2" spans="1:42" ht="12" x14ac:dyDescent="0.2">
      <c r="C2" s="68"/>
      <c r="AD2" s="68"/>
      <c r="AE2" s="70"/>
      <c r="AF2" s="70"/>
    </row>
    <row r="3" spans="1:42" ht="12" x14ac:dyDescent="0.2"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69</v>
      </c>
      <c r="X3" s="68" t="s">
        <v>71</v>
      </c>
      <c r="AA3" s="68" t="s">
        <v>67</v>
      </c>
      <c r="AC3" s="32"/>
      <c r="AD3" s="68"/>
      <c r="AE3" s="69"/>
      <c r="AF3" s="69"/>
    </row>
    <row r="4" spans="1:42" ht="16.5" thickBot="1" x14ac:dyDescent="0.3">
      <c r="A4" s="2" t="s">
        <v>48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C6" s="32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808</v>
      </c>
      <c r="AI8" s="29">
        <f>'33.Spieltag'!AK8</f>
        <v>1</v>
      </c>
      <c r="AJ8" s="24">
        <f t="shared" ref="AJ8" si="8">AG8+AH8</f>
        <v>853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798</v>
      </c>
      <c r="AI9" s="29">
        <f>'33.Spieltag'!AK9</f>
        <v>2</v>
      </c>
      <c r="AJ9" s="24">
        <f t="shared" ref="AJ9:AJ25" si="14">AG9+AH9</f>
        <v>843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795</v>
      </c>
      <c r="AI10" s="29">
        <f>'33.Spieltag'!AK10</f>
        <v>3</v>
      </c>
      <c r="AJ10" s="24">
        <f t="shared" si="14"/>
        <v>840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793</v>
      </c>
      <c r="AI11" s="29">
        <f>'33.Spieltag'!AK11</f>
        <v>4</v>
      </c>
      <c r="AJ11" s="24">
        <f t="shared" si="14"/>
        <v>838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791</v>
      </c>
      <c r="AI12" s="29">
        <f>'33.Spieltag'!AK12</f>
        <v>5</v>
      </c>
      <c r="AJ12" s="24">
        <f t="shared" si="14"/>
        <v>836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786</v>
      </c>
      <c r="AI13" s="29">
        <f>'33.Spieltag'!AK13</f>
        <v>6</v>
      </c>
      <c r="AJ13" s="24">
        <f t="shared" si="14"/>
        <v>831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773</v>
      </c>
      <c r="AI14" s="29">
        <f>'33.Spieltag'!AK14</f>
        <v>7</v>
      </c>
      <c r="AJ14" s="24">
        <f t="shared" si="14"/>
        <v>818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769</v>
      </c>
      <c r="AI15" s="29">
        <f>'33.Spieltag'!AK15</f>
        <v>8</v>
      </c>
      <c r="AJ15" s="24">
        <f t="shared" si="14"/>
        <v>814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761</v>
      </c>
      <c r="AI16" s="29">
        <f>'33.Spieltag'!AK16</f>
        <v>9</v>
      </c>
      <c r="AJ16" s="24">
        <f t="shared" si="14"/>
        <v>806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741</v>
      </c>
      <c r="AI17" s="29">
        <f>'33.Spieltag'!AK17</f>
        <v>10</v>
      </c>
      <c r="AJ17" s="24">
        <f t="shared" si="14"/>
        <v>786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738</v>
      </c>
      <c r="AI18" s="29">
        <f>'33.Spieltag'!AK18</f>
        <v>11</v>
      </c>
      <c r="AJ18" s="24">
        <f t="shared" si="14"/>
        <v>783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735</v>
      </c>
      <c r="AI19" s="29">
        <f>'33.Spieltag'!AK19</f>
        <v>12</v>
      </c>
      <c r="AJ19" s="24">
        <f t="shared" si="14"/>
        <v>780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640</v>
      </c>
      <c r="AI20" s="29">
        <f>'33.Spieltag'!AK20</f>
        <v>13</v>
      </c>
      <c r="AJ20" s="24">
        <f t="shared" si="14"/>
        <v>685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495</v>
      </c>
      <c r="AI21" s="29">
        <f>'33.Spieltag'!AK21</f>
        <v>14</v>
      </c>
      <c r="AJ21" s="24">
        <f t="shared" si="14"/>
        <v>540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495</v>
      </c>
      <c r="AI22" s="29">
        <f>'33.Spieltag'!AK22</f>
        <v>14</v>
      </c>
      <c r="AJ22" s="24">
        <f t="shared" si="14"/>
        <v>540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495</v>
      </c>
      <c r="AI23" s="29">
        <f>'33.Spieltag'!AK23</f>
        <v>14</v>
      </c>
      <c r="AJ23" s="24">
        <f t="shared" si="14"/>
        <v>540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495</v>
      </c>
      <c r="AI24" s="29">
        <f>'33.Spieltag'!AK24</f>
        <v>14</v>
      </c>
      <c r="AJ24" s="24">
        <f t="shared" si="14"/>
        <v>540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495</v>
      </c>
      <c r="AI25" s="29">
        <f>'33.Spieltag'!AK25</f>
        <v>14</v>
      </c>
      <c r="AJ25" s="24">
        <f t="shared" si="14"/>
        <v>540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495</v>
      </c>
      <c r="AI26" s="29">
        <f>'33.Spieltag'!AK26</f>
        <v>14</v>
      </c>
      <c r="AJ26" s="24">
        <f t="shared" ref="AJ26" si="17">AG26+AH26</f>
        <v>540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495</v>
      </c>
      <c r="AI27" s="29">
        <f>'33.Spieltag'!AK27</f>
        <v>14</v>
      </c>
      <c r="AJ27" s="24">
        <f t="shared" ref="AJ27" si="20">AG27+AH27</f>
        <v>540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8" priority="19" operator="equal">
      <formula>"Schalke 04"</formula>
    </cfRule>
  </conditionalFormatting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" priority="6" rank="3"/>
  </conditionalFormatting>
  <conditionalFormatting sqref="B21:B27">
    <cfRule type="expression" dxfId="6" priority="5">
      <formula>($AG21&gt;40)</formula>
    </cfRule>
  </conditionalFormatting>
  <conditionalFormatting sqref="C2">
    <cfRule type="cellIs" dxfId="5" priority="3" operator="equal">
      <formula>"Schalke 04"</formula>
    </cfRule>
  </conditionalFormatting>
  <conditionalFormatting sqref="C1 F1 O1 U3 L3 X3 AA1 AA3 R1 R3 L1 O3 I1 C3 F3 U1 I3 X1">
    <cfRule type="cellIs" dxfId="4" priority="2" operator="equal">
      <formula>"Schalke 04"</formula>
    </cfRule>
  </conditionalFormatting>
  <conditionalFormatting sqref="B8:B20">
    <cfRule type="expression" dxfId="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T23" sqref="AT23"/>
    </sheetView>
  </sheetViews>
  <sheetFormatPr baseColWidth="10" defaultRowHeight="12.75" x14ac:dyDescent="0.2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5</v>
      </c>
      <c r="O3" s="56">
        <f>'13.Spieltag'!$AG8</f>
        <v>9</v>
      </c>
      <c r="P3" s="56">
        <f>'14.Spieltag'!$AG8</f>
        <v>13</v>
      </c>
      <c r="Q3" s="56">
        <f>'15.Spieltag'!$AG8</f>
        <v>22</v>
      </c>
      <c r="R3" s="56">
        <f>'16.Spieltag'!$AG8</f>
        <v>7</v>
      </c>
      <c r="S3" s="56">
        <f>'17.Spieltag'!$AG8</f>
        <v>23</v>
      </c>
      <c r="T3" s="56">
        <f>'18.Spieltag'!$AG8</f>
        <v>4</v>
      </c>
      <c r="U3" s="56">
        <f>'19.Spieltag'!$AG8</f>
        <v>9</v>
      </c>
      <c r="V3" s="56">
        <f>'20.Spieltag'!$AG8</f>
        <v>14</v>
      </c>
      <c r="W3" s="56">
        <f>'21.Spieltag'!$AG8</f>
        <v>19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850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4</v>
      </c>
      <c r="AO3" s="59">
        <f t="shared" ref="AO3" si="4">SMALL($C3:$AJ3,4)</f>
        <v>5</v>
      </c>
      <c r="AP3" s="60">
        <f t="shared" ref="AP3" si="5">AK3-AO3-AN3-AM3-AL3</f>
        <v>837</v>
      </c>
      <c r="AQ3" s="64">
        <f t="shared" ref="AQ3" si="6">SUM(AL3:AO3)</f>
        <v>13</v>
      </c>
      <c r="AS3" s="54">
        <v>1</v>
      </c>
      <c r="AT3" s="55" t="s">
        <v>82</v>
      </c>
      <c r="AU3" s="55">
        <v>15</v>
      </c>
    </row>
    <row r="4" spans="1:47" ht="14.25" x14ac:dyDescent="0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0</v>
      </c>
      <c r="P4" s="56">
        <f>'14.Spieltag'!$AG9</f>
        <v>0</v>
      </c>
      <c r="Q4" s="56">
        <f>'15.Spieltag'!$AG9</f>
        <v>0</v>
      </c>
      <c r="R4" s="56">
        <f>'16.Spieltag'!$AG9</f>
        <v>0</v>
      </c>
      <c r="S4" s="56">
        <f>'17.Spieltag'!$AG9</f>
        <v>0</v>
      </c>
      <c r="T4" s="56">
        <f>'18.Spieltag'!$AG9</f>
        <v>0</v>
      </c>
      <c r="U4" s="56">
        <f>'19.Spieltag'!$AG9</f>
        <v>0</v>
      </c>
      <c r="V4" s="56">
        <f>'20.Spieltag'!$AG9</f>
        <v>0</v>
      </c>
      <c r="W4" s="56">
        <f>'21.Spieltag'!$AG9</f>
        <v>14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744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0</v>
      </c>
      <c r="AP4" s="60">
        <f t="shared" ref="AP4:AP21" si="12">AK4-AO4-AN4-AM4-AL4</f>
        <v>744</v>
      </c>
      <c r="AQ4" s="64">
        <f t="shared" ref="AQ4:AQ18" si="13">SUM(AL4:AO4)</f>
        <v>0</v>
      </c>
      <c r="AS4" s="54">
        <v>2</v>
      </c>
      <c r="AT4" s="58" t="s">
        <v>76</v>
      </c>
      <c r="AU4" s="57">
        <v>25</v>
      </c>
    </row>
    <row r="5" spans="1:47" ht="14.25" x14ac:dyDescent="0.25">
      <c r="A5" s="56"/>
      <c r="B5" s="56" t="str">
        <f>'1.Spieltag'!B20</f>
        <v>Lola04</v>
      </c>
      <c r="C5" s="56">
        <f>'1.Spieltag'!$AG20</f>
        <v>0</v>
      </c>
      <c r="D5" s="56">
        <f>'2.Spieltag '!$AG20</f>
        <v>0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3</v>
      </c>
      <c r="O5" s="56">
        <f>'13.Spieltag'!$AG10</f>
        <v>14</v>
      </c>
      <c r="P5" s="56">
        <f>'14.Spieltag'!$AG10</f>
        <v>8</v>
      </c>
      <c r="Q5" s="56">
        <f>'15.Spieltag'!$AG10</f>
        <v>21</v>
      </c>
      <c r="R5" s="56">
        <f>'16.Spieltag'!$AG10</f>
        <v>11</v>
      </c>
      <c r="S5" s="56">
        <f>'17.Spieltag'!$AG10</f>
        <v>10</v>
      </c>
      <c r="T5" s="56">
        <f>'18.Spieltag'!$AG10</f>
        <v>0</v>
      </c>
      <c r="U5" s="56">
        <f>'19.Spieltag'!$AG10</f>
        <v>15</v>
      </c>
      <c r="V5" s="56">
        <f>'20.Spieltag'!$AG10</f>
        <v>13</v>
      </c>
      <c r="W5" s="56">
        <f>'21.Spieltag'!$AG10</f>
        <v>35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ref="AK5:AK15" si="14">SUM(C5:AJ5)</f>
        <v>875</v>
      </c>
      <c r="AL5" s="59">
        <f t="shared" ref="AL5:AL15" si="15">SMALL($C5:$AJ5,1)</f>
        <v>0</v>
      </c>
      <c r="AM5" s="59">
        <f t="shared" ref="AM5:AM15" si="16">SMALL($C5:$AJ5,2)</f>
        <v>0</v>
      </c>
      <c r="AN5" s="59">
        <f t="shared" ref="AN5:AN15" si="17">SMALL($C5:$AJ5,3)</f>
        <v>0</v>
      </c>
      <c r="AO5" s="59">
        <f t="shared" ref="AO5:AO15" si="18">SMALL($C5:$AJ5,4)</f>
        <v>3</v>
      </c>
      <c r="AP5" s="60">
        <f t="shared" ref="AP5:AP15" si="19">AK5-AO5-AN5-AM5-AL5</f>
        <v>872</v>
      </c>
      <c r="AQ5" s="64">
        <f>SUM(AL6:AO6)</f>
        <v>9</v>
      </c>
      <c r="AS5" s="54">
        <v>3</v>
      </c>
      <c r="AT5" s="58" t="s">
        <v>80</v>
      </c>
      <c r="AU5" s="57">
        <v>12</v>
      </c>
    </row>
    <row r="6" spans="1:47" ht="14.25" x14ac:dyDescent="0.25">
      <c r="A6" s="56"/>
      <c r="B6" s="56" t="str">
        <f>'1.Spieltag'!B10</f>
        <v>Master1</v>
      </c>
      <c r="C6" s="56">
        <f>'1.Spieltag'!$AG10</f>
        <v>2</v>
      </c>
      <c r="D6" s="56">
        <f>'2.Spieltag '!$AG10</f>
        <v>15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8</v>
      </c>
      <c r="O6" s="56">
        <f>'13.Spieltag'!$AG11</f>
        <v>13</v>
      </c>
      <c r="P6" s="56">
        <f>'14.Spieltag'!$AG11</f>
        <v>7</v>
      </c>
      <c r="Q6" s="56">
        <f>'15.Spieltag'!$AG11</f>
        <v>22</v>
      </c>
      <c r="R6" s="56">
        <f>'16.Spieltag'!$AG11</f>
        <v>7</v>
      </c>
      <c r="S6" s="56">
        <f>'17.Spieltag'!$AG11</f>
        <v>13</v>
      </c>
      <c r="T6" s="56">
        <f>'18.Spieltag'!$AG11</f>
        <v>2</v>
      </c>
      <c r="U6" s="56">
        <f>'19.Spieltag'!$AG11</f>
        <v>9</v>
      </c>
      <c r="V6" s="56">
        <f>'20.Spieltag'!$AG11</f>
        <v>13</v>
      </c>
      <c r="W6" s="56">
        <f>'21.Spieltag'!$AG11</f>
        <v>16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14"/>
        <v>854</v>
      </c>
      <c r="AL6" s="59">
        <f t="shared" si="15"/>
        <v>0</v>
      </c>
      <c r="AM6" s="59">
        <f t="shared" si="16"/>
        <v>2</v>
      </c>
      <c r="AN6" s="59">
        <f t="shared" si="17"/>
        <v>2</v>
      </c>
      <c r="AO6" s="59">
        <f t="shared" si="18"/>
        <v>5</v>
      </c>
      <c r="AP6" s="60">
        <f t="shared" si="19"/>
        <v>845</v>
      </c>
      <c r="AQ6" s="64">
        <f>SUM(AL7:AO7)</f>
        <v>9</v>
      </c>
      <c r="AS6" s="54">
        <v>4</v>
      </c>
      <c r="AT6" s="55" t="s">
        <v>93</v>
      </c>
      <c r="AU6" s="57">
        <v>10</v>
      </c>
    </row>
    <row r="7" spans="1:47" ht="14.25" x14ac:dyDescent="0.25">
      <c r="A7" s="56"/>
      <c r="B7" s="56" t="str">
        <f>'1.Spieltag'!B11</f>
        <v>Mike04</v>
      </c>
      <c r="C7" s="56">
        <f>'1.Spieltag'!$AG11</f>
        <v>7</v>
      </c>
      <c r="D7" s="56">
        <f>'2.Spieltag '!$AG11</f>
        <v>25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0</v>
      </c>
      <c r="O7" s="56">
        <f>'13.Spieltag'!$AG12</f>
        <v>10</v>
      </c>
      <c r="P7" s="56">
        <f>'14.Spieltag'!$AG12</f>
        <v>11</v>
      </c>
      <c r="Q7" s="56">
        <f>'15.Spieltag'!$AG12</f>
        <v>26</v>
      </c>
      <c r="R7" s="56">
        <f>'16.Spieltag'!$AG12</f>
        <v>16</v>
      </c>
      <c r="S7" s="56">
        <f>'17.Spieltag'!$AG12</f>
        <v>21</v>
      </c>
      <c r="T7" s="56">
        <f>'18.Spieltag'!$AG12</f>
        <v>6</v>
      </c>
      <c r="U7" s="56">
        <f>'19.Spieltag'!$AG12</f>
        <v>4</v>
      </c>
      <c r="V7" s="56">
        <f>'20.Spieltag'!$AG12</f>
        <v>18</v>
      </c>
      <c r="W7" s="56">
        <f>'21.Spieltag'!$AG12</f>
        <v>29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14"/>
        <v>896</v>
      </c>
      <c r="AL7" s="59">
        <f t="shared" si="15"/>
        <v>0</v>
      </c>
      <c r="AM7" s="59">
        <f t="shared" si="16"/>
        <v>0</v>
      </c>
      <c r="AN7" s="59">
        <f t="shared" si="17"/>
        <v>4</v>
      </c>
      <c r="AO7" s="59">
        <f t="shared" si="18"/>
        <v>5</v>
      </c>
      <c r="AP7" s="60">
        <f t="shared" si="19"/>
        <v>887</v>
      </c>
      <c r="AQ7" s="64">
        <f t="shared" ref="AQ7:AQ13" si="20">SUM(AL9:AO9)</f>
        <v>18</v>
      </c>
      <c r="AS7" s="54">
        <v>5</v>
      </c>
      <c r="AT7" s="58" t="s">
        <v>94</v>
      </c>
      <c r="AU7" s="81">
        <v>29</v>
      </c>
    </row>
    <row r="8" spans="1:47" ht="14.25" x14ac:dyDescent="0.25">
      <c r="A8" s="56"/>
      <c r="B8" s="56" t="str">
        <f>'1.Spieltag'!B19</f>
        <v>Rainer04</v>
      </c>
      <c r="C8" s="56">
        <f>'1.Spieltag'!$AG19</f>
        <v>0</v>
      </c>
      <c r="D8" s="56">
        <f>'2.Spieltag '!$AG19</f>
        <v>14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4</v>
      </c>
      <c r="O8" s="56">
        <f>'13.Spieltag'!$AG13</f>
        <v>5</v>
      </c>
      <c r="P8" s="56">
        <f>'14.Spieltag'!$AG13</f>
        <v>7</v>
      </c>
      <c r="Q8" s="56">
        <f>'15.Spieltag'!$AG13</f>
        <v>26</v>
      </c>
      <c r="R8" s="56">
        <f>'16.Spieltag'!$AG13</f>
        <v>7</v>
      </c>
      <c r="S8" s="56">
        <f>'17.Spieltag'!$AG13</f>
        <v>16</v>
      </c>
      <c r="T8" s="56">
        <f>'18.Spieltag'!$AG13</f>
        <v>11</v>
      </c>
      <c r="U8" s="56">
        <f>'19.Spieltag'!$AG13</f>
        <v>6</v>
      </c>
      <c r="V8" s="56">
        <f>'20.Spieltag'!$AG13</f>
        <v>0</v>
      </c>
      <c r="W8" s="56">
        <f>'21.Spieltag'!$AG13</f>
        <v>18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53">
        <f t="shared" si="14"/>
        <v>846</v>
      </c>
      <c r="AL8" s="59">
        <f t="shared" si="15"/>
        <v>0</v>
      </c>
      <c r="AM8" s="59">
        <f t="shared" si="16"/>
        <v>0</v>
      </c>
      <c r="AN8" s="59">
        <f t="shared" si="17"/>
        <v>2</v>
      </c>
      <c r="AO8" s="59">
        <f t="shared" si="18"/>
        <v>4</v>
      </c>
      <c r="AP8" s="60">
        <f t="shared" si="19"/>
        <v>840</v>
      </c>
      <c r="AQ8" s="64">
        <f t="shared" si="20"/>
        <v>2</v>
      </c>
      <c r="AS8" s="54">
        <v>6</v>
      </c>
      <c r="AT8" s="58" t="s">
        <v>95</v>
      </c>
      <c r="AU8" s="57">
        <v>30</v>
      </c>
    </row>
    <row r="9" spans="1:47" ht="14.25" x14ac:dyDescent="0.25">
      <c r="A9" s="56"/>
      <c r="B9" s="56" t="str">
        <f>'1.Spieltag'!B12</f>
        <v>Reinhold</v>
      </c>
      <c r="C9" s="56">
        <f>'1.Spieltag'!$AG12</f>
        <v>15</v>
      </c>
      <c r="D9" s="56">
        <f>'2.Spieltag '!$AG12</f>
        <v>12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14</v>
      </c>
      <c r="P9" s="56">
        <f>'14.Spieltag'!$AG14</f>
        <v>14</v>
      </c>
      <c r="Q9" s="56">
        <f>'15.Spieltag'!$AG14</f>
        <v>18</v>
      </c>
      <c r="R9" s="56">
        <f>'16.Spieltag'!$AG14</f>
        <v>9</v>
      </c>
      <c r="S9" s="56">
        <f>'17.Spieltag'!$AG14</f>
        <v>14</v>
      </c>
      <c r="T9" s="56">
        <f>'18.Spieltag'!$AG14</f>
        <v>5</v>
      </c>
      <c r="U9" s="56">
        <f>'19.Spieltag'!$AG14</f>
        <v>4</v>
      </c>
      <c r="V9" s="56">
        <f>'20.Spieltag'!$AG14</f>
        <v>27</v>
      </c>
      <c r="W9" s="56">
        <f>'21.Spieltag'!$AG14</f>
        <v>32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14"/>
        <v>911</v>
      </c>
      <c r="AL9" s="59">
        <f t="shared" si="15"/>
        <v>0</v>
      </c>
      <c r="AM9" s="59">
        <f t="shared" si="16"/>
        <v>4</v>
      </c>
      <c r="AN9" s="59">
        <f t="shared" si="17"/>
        <v>5</v>
      </c>
      <c r="AO9" s="59">
        <f t="shared" si="18"/>
        <v>9</v>
      </c>
      <c r="AP9" s="60">
        <f t="shared" si="19"/>
        <v>893</v>
      </c>
      <c r="AQ9" s="64">
        <f t="shared" si="20"/>
        <v>21</v>
      </c>
      <c r="AS9" s="54">
        <v>7</v>
      </c>
      <c r="AT9" s="55" t="s">
        <v>89</v>
      </c>
      <c r="AU9" s="57">
        <v>19</v>
      </c>
    </row>
    <row r="10" spans="1:47" ht="14.25" x14ac:dyDescent="0.25">
      <c r="A10" s="56"/>
      <c r="B10" s="56" t="str">
        <f>'1.Spieltag'!B13</f>
        <v>Ricardo04</v>
      </c>
      <c r="C10" s="56">
        <f>'1.Spieltag'!$AG13</f>
        <v>10</v>
      </c>
      <c r="D10" s="56">
        <f>'2.Spieltag '!$AG13</f>
        <v>8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2</v>
      </c>
      <c r="O10" s="56">
        <f>'13.Spieltag'!$AG15</f>
        <v>0</v>
      </c>
      <c r="P10" s="56">
        <f>'14.Spieltag'!$AG15</f>
        <v>15</v>
      </c>
      <c r="Q10" s="56">
        <f>'15.Spieltag'!$AG15</f>
        <v>23</v>
      </c>
      <c r="R10" s="56">
        <f>'16.Spieltag'!$AG15</f>
        <v>9</v>
      </c>
      <c r="S10" s="56">
        <f>'17.Spieltag'!$AG15</f>
        <v>0</v>
      </c>
      <c r="T10" s="56">
        <f>'18.Spieltag'!$AG15</f>
        <v>6</v>
      </c>
      <c r="U10" s="56">
        <f>'19.Spieltag'!$AG15</f>
        <v>0</v>
      </c>
      <c r="V10" s="56">
        <f>'20.Spieltag'!$AG15</f>
        <v>13</v>
      </c>
      <c r="W10" s="56">
        <f>'21.Spieltag'!$AG15</f>
        <v>19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14"/>
        <v>833</v>
      </c>
      <c r="AL10" s="59">
        <f t="shared" si="15"/>
        <v>0</v>
      </c>
      <c r="AM10" s="59">
        <f t="shared" si="16"/>
        <v>0</v>
      </c>
      <c r="AN10" s="59">
        <f t="shared" si="17"/>
        <v>0</v>
      </c>
      <c r="AO10" s="59">
        <f t="shared" si="18"/>
        <v>2</v>
      </c>
      <c r="AP10" s="60">
        <f t="shared" si="19"/>
        <v>831</v>
      </c>
      <c r="AQ10" s="64">
        <f t="shared" si="20"/>
        <v>10</v>
      </c>
      <c r="AS10" s="54">
        <v>8</v>
      </c>
      <c r="AT10" s="55" t="s">
        <v>88</v>
      </c>
      <c r="AU10" s="57">
        <v>35</v>
      </c>
    </row>
    <row r="11" spans="1:47" ht="14.25" x14ac:dyDescent="0.25">
      <c r="A11" s="56"/>
      <c r="B11" s="56" t="str">
        <f>'1.Spieltag'!B14</f>
        <v>schmiddi04</v>
      </c>
      <c r="C11" s="56">
        <f>'1.Spieltag'!$AG14</f>
        <v>8</v>
      </c>
      <c r="D11" s="56">
        <f>'2.Spieltag '!$AG14</f>
        <v>10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15</v>
      </c>
      <c r="O11" s="56">
        <f>'13.Spieltag'!$AG16</f>
        <v>8</v>
      </c>
      <c r="P11" s="56">
        <f>'14.Spieltag'!$AG16</f>
        <v>13</v>
      </c>
      <c r="Q11" s="56">
        <f>'15.Spieltag'!$AG16</f>
        <v>12</v>
      </c>
      <c r="R11" s="56">
        <f>'16.Spieltag'!$AG16</f>
        <v>14</v>
      </c>
      <c r="S11" s="56">
        <f>'17.Spieltag'!$AG16</f>
        <v>25</v>
      </c>
      <c r="T11" s="56">
        <f>'18.Spieltag'!$AG16</f>
        <v>7</v>
      </c>
      <c r="U11" s="56">
        <f>'19.Spieltag'!$AG16</f>
        <v>5</v>
      </c>
      <c r="V11" s="56">
        <f>'20.Spieltag'!$AG16</f>
        <v>15</v>
      </c>
      <c r="W11" s="56">
        <f>'21.Spieltag'!$AG16</f>
        <v>13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14"/>
        <v>887</v>
      </c>
      <c r="AL11" s="59">
        <f t="shared" si="15"/>
        <v>2</v>
      </c>
      <c r="AM11" s="59">
        <f t="shared" si="16"/>
        <v>5</v>
      </c>
      <c r="AN11" s="59">
        <f t="shared" si="17"/>
        <v>7</v>
      </c>
      <c r="AO11" s="59">
        <f t="shared" si="18"/>
        <v>7</v>
      </c>
      <c r="AP11" s="60">
        <f t="shared" si="19"/>
        <v>866</v>
      </c>
      <c r="AQ11" s="64">
        <f t="shared" si="20"/>
        <v>4</v>
      </c>
      <c r="AS11" s="54">
        <v>9</v>
      </c>
      <c r="AT11" s="55" t="s">
        <v>96</v>
      </c>
      <c r="AU11" s="57">
        <v>17</v>
      </c>
    </row>
    <row r="12" spans="1:47" ht="14.25" x14ac:dyDescent="0.25">
      <c r="A12" s="56"/>
      <c r="B12" s="56" t="str">
        <f>'1.Spieltag'!B15</f>
        <v>shiny</v>
      </c>
      <c r="C12" s="56">
        <f>'1.Spieltag'!$AG15</f>
        <v>2</v>
      </c>
      <c r="D12" s="56">
        <f>'2.Spieltag '!$AG15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4</v>
      </c>
      <c r="O12" s="56">
        <f>'13.Spieltag'!$AG17</f>
        <v>14</v>
      </c>
      <c r="P12" s="56">
        <f>'14.Spieltag'!$AG17</f>
        <v>11</v>
      </c>
      <c r="Q12" s="56">
        <f>'15.Spieltag'!$AG17</f>
        <v>27</v>
      </c>
      <c r="R12" s="56">
        <f>'16.Spieltag'!$AG17</f>
        <v>7</v>
      </c>
      <c r="S12" s="56">
        <f>'17.Spieltag'!$AG17</f>
        <v>15</v>
      </c>
      <c r="T12" s="56">
        <f>'18.Spieltag'!$AG17</f>
        <v>2</v>
      </c>
      <c r="U12" s="56">
        <f>'19.Spieltag'!$AG17</f>
        <v>9</v>
      </c>
      <c r="V12" s="56">
        <f>'20.Spieltag'!$AG17</f>
        <v>14</v>
      </c>
      <c r="W12" s="56">
        <f>'21.Spieltag'!$AG17</f>
        <v>29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14"/>
        <v>881</v>
      </c>
      <c r="AL12" s="59">
        <f t="shared" si="15"/>
        <v>2</v>
      </c>
      <c r="AM12" s="59">
        <f t="shared" si="16"/>
        <v>2</v>
      </c>
      <c r="AN12" s="59">
        <f t="shared" si="17"/>
        <v>2</v>
      </c>
      <c r="AO12" s="59">
        <f t="shared" si="18"/>
        <v>4</v>
      </c>
      <c r="AP12" s="60">
        <f t="shared" si="19"/>
        <v>871</v>
      </c>
      <c r="AQ12" s="64">
        <f t="shared" si="20"/>
        <v>12</v>
      </c>
      <c r="AS12" s="54">
        <v>10</v>
      </c>
      <c r="AT12" s="55" t="s">
        <v>83</v>
      </c>
      <c r="AU12" s="57">
        <v>31</v>
      </c>
    </row>
    <row r="13" spans="1:47" ht="14.25" x14ac:dyDescent="0.25">
      <c r="A13" s="56"/>
      <c r="B13" s="56" t="str">
        <f>'1.Spieltag'!B16</f>
        <v>Skopp04</v>
      </c>
      <c r="C13" s="56">
        <f>'1.Spieltag'!$AG16</f>
        <v>2</v>
      </c>
      <c r="D13" s="56">
        <f>'2.Spieltag '!$AG16</f>
        <v>8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7</v>
      </c>
      <c r="P13" s="56">
        <f>'14.Spieltag'!$AG18</f>
        <v>11</v>
      </c>
      <c r="Q13" s="56">
        <f>'15.Spieltag'!$AG18</f>
        <v>18</v>
      </c>
      <c r="R13" s="56">
        <f>'16.Spieltag'!$AG18</f>
        <v>5</v>
      </c>
      <c r="S13" s="56">
        <f>'17.Spieltag'!$AG18</f>
        <v>24</v>
      </c>
      <c r="T13" s="56">
        <f>'18.Spieltag'!$AG18</f>
        <v>3</v>
      </c>
      <c r="U13" s="56">
        <f>'19.Spieltag'!$AG18</f>
        <v>2</v>
      </c>
      <c r="V13" s="56">
        <f>'20.Spieltag'!$AG18</f>
        <v>0</v>
      </c>
      <c r="W13" s="56">
        <f>'21.Spieltag'!$AG18</f>
        <v>0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14"/>
        <v>802</v>
      </c>
      <c r="AL13" s="59">
        <f t="shared" si="15"/>
        <v>0</v>
      </c>
      <c r="AM13" s="59">
        <f t="shared" si="16"/>
        <v>0</v>
      </c>
      <c r="AN13" s="59">
        <f t="shared" si="17"/>
        <v>2</v>
      </c>
      <c r="AO13" s="59">
        <f t="shared" si="18"/>
        <v>2</v>
      </c>
      <c r="AP13" s="60">
        <f t="shared" si="19"/>
        <v>798</v>
      </c>
      <c r="AQ13" s="64">
        <f t="shared" si="20"/>
        <v>10</v>
      </c>
      <c r="AS13" s="54">
        <v>11</v>
      </c>
      <c r="AT13" s="55" t="s">
        <v>82</v>
      </c>
      <c r="AU13" s="57">
        <v>32</v>
      </c>
    </row>
    <row r="14" spans="1:47" ht="14.25" x14ac:dyDescent="0.25">
      <c r="A14" s="56"/>
      <c r="B14" s="56" t="str">
        <f>'1.Spieltag'!B17</f>
        <v>Tanja04</v>
      </c>
      <c r="C14" s="56">
        <f>'1.Spieltag'!$AG17</f>
        <v>4</v>
      </c>
      <c r="D14" s="56">
        <f>'2.Spieltag '!$AG17</f>
        <v>12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0</v>
      </c>
      <c r="O14" s="56">
        <f>'13.Spieltag'!$AG19</f>
        <v>9</v>
      </c>
      <c r="P14" s="56">
        <f>'14.Spieltag'!$AG19</f>
        <v>22</v>
      </c>
      <c r="Q14" s="56">
        <f>'15.Spieltag'!$AG19</f>
        <v>17</v>
      </c>
      <c r="R14" s="56">
        <f>'16.Spieltag'!$AG19</f>
        <v>4</v>
      </c>
      <c r="S14" s="56">
        <f>'17.Spieltag'!$AG19</f>
        <v>18</v>
      </c>
      <c r="T14" s="56">
        <f>'18.Spieltag'!$AG19</f>
        <v>12</v>
      </c>
      <c r="U14" s="56">
        <f>'19.Spieltag'!$AG19</f>
        <v>7</v>
      </c>
      <c r="V14" s="56">
        <f>'20.Spieltag'!$AG19</f>
        <v>18</v>
      </c>
      <c r="W14" s="56">
        <f>'21.Spieltag'!$AG19</f>
        <v>11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14"/>
        <v>869</v>
      </c>
      <c r="AL14" s="59">
        <f t="shared" si="15"/>
        <v>0</v>
      </c>
      <c r="AM14" s="59">
        <f t="shared" si="16"/>
        <v>4</v>
      </c>
      <c r="AN14" s="59">
        <f t="shared" si="17"/>
        <v>4</v>
      </c>
      <c r="AO14" s="59">
        <f t="shared" si="18"/>
        <v>4</v>
      </c>
      <c r="AP14" s="60">
        <f t="shared" si="19"/>
        <v>857</v>
      </c>
      <c r="AQ14" s="64">
        <f>SUM(AL8:AO8)</f>
        <v>6</v>
      </c>
      <c r="AS14" s="54">
        <v>12</v>
      </c>
      <c r="AT14" s="55" t="s">
        <v>83</v>
      </c>
      <c r="AU14" s="57">
        <v>15</v>
      </c>
    </row>
    <row r="15" spans="1:47" ht="14.25" x14ac:dyDescent="0.25">
      <c r="A15" s="56"/>
      <c r="B15" s="56" t="str">
        <f>'1.Spieltag'!B18</f>
        <v>UltraGE</v>
      </c>
      <c r="C15" s="56">
        <f>'1.Spieltag'!$AG18</f>
        <v>7</v>
      </c>
      <c r="D15" s="56">
        <f>'2.Spieltag '!$AG18</f>
        <v>17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7</v>
      </c>
      <c r="O15" s="56">
        <f>'13.Spieltag'!$AG20</f>
        <v>4</v>
      </c>
      <c r="P15" s="56">
        <f>'14.Spieltag'!$AG20</f>
        <v>12</v>
      </c>
      <c r="Q15" s="56">
        <f>'15.Spieltag'!$AG20</f>
        <v>24</v>
      </c>
      <c r="R15" s="56">
        <f>'16.Spieltag'!$AG20</f>
        <v>4</v>
      </c>
      <c r="S15" s="56">
        <f>'17.Spieltag'!$AG20</f>
        <v>12</v>
      </c>
      <c r="T15" s="56">
        <f>'18.Spieltag'!$AG20</f>
        <v>12</v>
      </c>
      <c r="U15" s="56">
        <f>'19.Spieltag'!$AG20</f>
        <v>4</v>
      </c>
      <c r="V15" s="56">
        <f>'20.Spieltag'!$AG20</f>
        <v>19</v>
      </c>
      <c r="W15" s="56">
        <f>'21.Spieltag'!$AG20</f>
        <v>0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53">
        <f t="shared" si="14"/>
        <v>850</v>
      </c>
      <c r="AL15" s="59">
        <f t="shared" si="15"/>
        <v>0</v>
      </c>
      <c r="AM15" s="59">
        <f t="shared" si="16"/>
        <v>2</v>
      </c>
      <c r="AN15" s="59">
        <f t="shared" si="17"/>
        <v>4</v>
      </c>
      <c r="AO15" s="59">
        <f t="shared" si="18"/>
        <v>4</v>
      </c>
      <c r="AP15" s="60">
        <f t="shared" si="19"/>
        <v>840</v>
      </c>
      <c r="AQ15" s="64">
        <f>SUM(AL5:AO5)</f>
        <v>3</v>
      </c>
      <c r="AS15" s="54">
        <v>13</v>
      </c>
      <c r="AT15" s="55" t="s">
        <v>97</v>
      </c>
      <c r="AU15" s="57">
        <v>14</v>
      </c>
    </row>
    <row r="16" spans="1:47" ht="14.25" x14ac:dyDescent="0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0</v>
      </c>
      <c r="H16" s="56">
        <f>'6.Spieltag'!$AG21</f>
        <v>0</v>
      </c>
      <c r="I16" s="56">
        <f>'7.Spieltag'!$AG21</f>
        <v>0</v>
      </c>
      <c r="J16" s="56">
        <f>'8.Spieltag'!$AG21</f>
        <v>0</v>
      </c>
      <c r="K16" s="56">
        <f>'9.Spieltag'!$AG21</f>
        <v>0</v>
      </c>
      <c r="L16" s="56">
        <f>'10.Spieltag'!$AG21</f>
        <v>0</v>
      </c>
      <c r="M16" s="56">
        <f>'11.Spieltag'!$AG21</f>
        <v>0</v>
      </c>
      <c r="N16" s="56">
        <f>'12.Spieltag'!$AG21</f>
        <v>0</v>
      </c>
      <c r="O16" s="56">
        <f>'13.Spieltag'!$AG21</f>
        <v>0</v>
      </c>
      <c r="P16" s="56">
        <f>'14.Spieltag'!$AG21</f>
        <v>0</v>
      </c>
      <c r="Q16" s="56">
        <f>'15.Spieltag'!$AG21</f>
        <v>0</v>
      </c>
      <c r="R16" s="56">
        <f>'16.Spieltag'!$AG21</f>
        <v>0</v>
      </c>
      <c r="S16" s="56">
        <f>'17.Spieltag'!$AG21</f>
        <v>0</v>
      </c>
      <c r="T16" s="56">
        <f>'18.Spieltag'!$AG21</f>
        <v>0</v>
      </c>
      <c r="U16" s="56">
        <f>'19.Spieltag'!$AG21</f>
        <v>0</v>
      </c>
      <c r="V16" s="56">
        <f>'20.Spieltag'!$AG21</f>
        <v>0</v>
      </c>
      <c r="W16" s="56">
        <f>'21.Spieltag'!$AG21</f>
        <v>0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ref="AK16" si="21">SUM(C16:AJ16)</f>
        <v>585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ref="AP16" si="22">AK16-AO16-AN16-AM16-AL16</f>
        <v>585</v>
      </c>
      <c r="AQ16" s="64">
        <f t="shared" ref="AQ16" si="23">SUM(AL16:AO16)</f>
        <v>0</v>
      </c>
      <c r="AS16" s="54">
        <v>14</v>
      </c>
      <c r="AT16" s="55" t="s">
        <v>79</v>
      </c>
      <c r="AU16" s="57">
        <v>22</v>
      </c>
    </row>
    <row r="17" spans="1:47" ht="14.25" x14ac:dyDescent="0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0</v>
      </c>
      <c r="H17" s="56">
        <f>'6.Spieltag'!$AG22</f>
        <v>0</v>
      </c>
      <c r="I17" s="56">
        <f>'7.Spieltag'!$AG22</f>
        <v>0</v>
      </c>
      <c r="J17" s="56">
        <f>'8.Spieltag'!$AG22</f>
        <v>0</v>
      </c>
      <c r="K17" s="56">
        <f>'9.Spieltag'!$AG22</f>
        <v>0</v>
      </c>
      <c r="L17" s="56">
        <f>'10.Spieltag'!$AG22</f>
        <v>0</v>
      </c>
      <c r="M17" s="56">
        <f>'11.Spieltag'!$AG22</f>
        <v>0</v>
      </c>
      <c r="N17" s="56">
        <f>'12.Spieltag'!$AG22</f>
        <v>0</v>
      </c>
      <c r="O17" s="56">
        <f>'13.Spieltag'!$AG22</f>
        <v>0</v>
      </c>
      <c r="P17" s="56">
        <f>'14.Spieltag'!$AG22</f>
        <v>0</v>
      </c>
      <c r="Q17" s="56">
        <f>'15.Spieltag'!$AG22</f>
        <v>0</v>
      </c>
      <c r="R17" s="56">
        <f>'16.Spieltag'!$AG22</f>
        <v>0</v>
      </c>
      <c r="S17" s="56">
        <f>'17.Spieltag'!$AG22</f>
        <v>0</v>
      </c>
      <c r="T17" s="56">
        <f>'18.Spieltag'!$AG22</f>
        <v>0</v>
      </c>
      <c r="U17" s="56">
        <f>'19.Spieltag'!$AG22</f>
        <v>0</v>
      </c>
      <c r="V17" s="56">
        <f>'20.Spieltag'!$AG22</f>
        <v>0</v>
      </c>
      <c r="W17" s="56">
        <f>'21.Spieltag'!$AG22</f>
        <v>0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585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585</v>
      </c>
      <c r="AQ17" s="64">
        <f t="shared" si="13"/>
        <v>0</v>
      </c>
      <c r="AS17" s="54">
        <v>15</v>
      </c>
      <c r="AT17" s="55" t="s">
        <v>84</v>
      </c>
      <c r="AU17" s="57">
        <v>27</v>
      </c>
    </row>
    <row r="18" spans="1:47" ht="14.25" x14ac:dyDescent="0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0</v>
      </c>
      <c r="H18" s="56">
        <f>'6.Spieltag'!$AG23</f>
        <v>0</v>
      </c>
      <c r="I18" s="56">
        <f>'7.Spieltag'!$AG23</f>
        <v>0</v>
      </c>
      <c r="J18" s="56">
        <f>'8.Spieltag'!$AG23</f>
        <v>0</v>
      </c>
      <c r="K18" s="56">
        <f>'9.Spieltag'!$AG23</f>
        <v>0</v>
      </c>
      <c r="L18" s="56">
        <f>'10.Spieltag'!$AG23</f>
        <v>0</v>
      </c>
      <c r="M18" s="56">
        <f>'11.Spieltag'!$AG23</f>
        <v>0</v>
      </c>
      <c r="N18" s="56">
        <f>'12.Spieltag'!$AG23</f>
        <v>0</v>
      </c>
      <c r="O18" s="56">
        <f>'13.Spieltag'!$AG23</f>
        <v>0</v>
      </c>
      <c r="P18" s="56">
        <f>'14.Spieltag'!$AG23</f>
        <v>0</v>
      </c>
      <c r="Q18" s="56">
        <f>'15.Spieltag'!$AG23</f>
        <v>0</v>
      </c>
      <c r="R18" s="56">
        <f>'16.Spieltag'!$AG23</f>
        <v>0</v>
      </c>
      <c r="S18" s="56">
        <f>'17.Spieltag'!$AG23</f>
        <v>0</v>
      </c>
      <c r="T18" s="56">
        <f>'18.Spieltag'!$AG23</f>
        <v>0</v>
      </c>
      <c r="U18" s="56">
        <f>'19.Spieltag'!$AG23</f>
        <v>0</v>
      </c>
      <c r="V18" s="56">
        <f>'20.Spieltag'!$AG23</f>
        <v>0</v>
      </c>
      <c r="W18" s="56">
        <f>'21.Spieltag'!$AG23</f>
        <v>0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585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585</v>
      </c>
      <c r="AQ18" s="64">
        <f t="shared" si="13"/>
        <v>0</v>
      </c>
      <c r="AS18" s="54">
        <v>16</v>
      </c>
      <c r="AT18" s="55" t="s">
        <v>76</v>
      </c>
      <c r="AU18" s="57">
        <v>16</v>
      </c>
    </row>
    <row r="19" spans="1:47" ht="14.25" x14ac:dyDescent="0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0</v>
      </c>
      <c r="H19" s="56">
        <f>'6.Spieltag'!$AG24</f>
        <v>0</v>
      </c>
      <c r="I19" s="56">
        <f>'7.Spieltag'!$AG24</f>
        <v>0</v>
      </c>
      <c r="J19" s="56">
        <f>'8.Spieltag'!$AG24</f>
        <v>0</v>
      </c>
      <c r="K19" s="56">
        <f>'9.Spieltag'!$AG24</f>
        <v>0</v>
      </c>
      <c r="L19" s="56">
        <f>'10.Spieltag'!$AG24</f>
        <v>0</v>
      </c>
      <c r="M19" s="56">
        <f>'11.Spieltag'!$AG24</f>
        <v>0</v>
      </c>
      <c r="N19" s="56">
        <f>'12.Spieltag'!$AG24</f>
        <v>0</v>
      </c>
      <c r="O19" s="56">
        <f>'13.Spieltag'!$AG24</f>
        <v>0</v>
      </c>
      <c r="P19" s="56">
        <f>'14.Spieltag'!$AG24</f>
        <v>0</v>
      </c>
      <c r="Q19" s="56">
        <f>'15.Spieltag'!$AG24</f>
        <v>0</v>
      </c>
      <c r="R19" s="56">
        <f>'16.Spieltag'!$AG24</f>
        <v>0</v>
      </c>
      <c r="S19" s="56">
        <f>'17.Spieltag'!$AG24</f>
        <v>0</v>
      </c>
      <c r="T19" s="56">
        <f>'18.Spieltag'!$AG24</f>
        <v>0</v>
      </c>
      <c r="U19" s="56">
        <f>'19.Spieltag'!$AG24</f>
        <v>0</v>
      </c>
      <c r="V19" s="56">
        <f>'20.Spieltag'!$AG24</f>
        <v>0</v>
      </c>
      <c r="W19" s="56">
        <f>'21.Spieltag'!$AG24</f>
        <v>0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585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585</v>
      </c>
      <c r="AQ19" s="64">
        <f t="shared" ref="AQ19:AQ21" si="24">SUM(AL19:AO19)</f>
        <v>0</v>
      </c>
      <c r="AS19" s="54">
        <v>17</v>
      </c>
      <c r="AT19" s="55" t="s">
        <v>83</v>
      </c>
      <c r="AU19" s="57">
        <v>25</v>
      </c>
    </row>
    <row r="20" spans="1:47" ht="14.25" x14ac:dyDescent="0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0</v>
      </c>
      <c r="H20" s="56">
        <f>'6.Spieltag'!$AG25</f>
        <v>0</v>
      </c>
      <c r="I20" s="56">
        <f>'7.Spieltag'!$AG25</f>
        <v>0</v>
      </c>
      <c r="J20" s="56">
        <f>'8.Spieltag'!$AG25</f>
        <v>0</v>
      </c>
      <c r="K20" s="56">
        <f>'9.Spieltag'!$AG25</f>
        <v>0</v>
      </c>
      <c r="L20" s="56">
        <f>'10.Spieltag'!$AG25</f>
        <v>0</v>
      </c>
      <c r="M20" s="56">
        <f>'11.Spieltag'!$AG25</f>
        <v>0</v>
      </c>
      <c r="N20" s="56">
        <f>'12.Spieltag'!$AG25</f>
        <v>0</v>
      </c>
      <c r="O20" s="56">
        <f>'13.Spieltag'!$AG25</f>
        <v>0</v>
      </c>
      <c r="P20" s="56">
        <f>'14.Spieltag'!$AG25</f>
        <v>0</v>
      </c>
      <c r="Q20" s="56">
        <f>'15.Spieltag'!$AG25</f>
        <v>0</v>
      </c>
      <c r="R20" s="56">
        <f>'16.Spieltag'!$AG25</f>
        <v>0</v>
      </c>
      <c r="S20" s="56">
        <f>'17.Spieltag'!$AG25</f>
        <v>0</v>
      </c>
      <c r="T20" s="56">
        <f>'18.Spieltag'!$AG25</f>
        <v>0</v>
      </c>
      <c r="U20" s="56">
        <f>'19.Spieltag'!$AG25</f>
        <v>0</v>
      </c>
      <c r="V20" s="56">
        <f>'20.Spieltag'!$AG25</f>
        <v>0</v>
      </c>
      <c r="W20" s="56">
        <f>'21.Spieltag'!$AG25</f>
        <v>0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585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585</v>
      </c>
      <c r="AQ20" s="64">
        <f t="shared" si="24"/>
        <v>0</v>
      </c>
      <c r="AS20" s="54">
        <v>18</v>
      </c>
      <c r="AT20" s="55" t="s">
        <v>98</v>
      </c>
      <c r="AU20" s="57">
        <v>12</v>
      </c>
    </row>
    <row r="21" spans="1:47" ht="14.25" x14ac:dyDescent="0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0</v>
      </c>
      <c r="H21" s="56">
        <f>'6.Spieltag'!$AG26</f>
        <v>0</v>
      </c>
      <c r="I21" s="56">
        <f>'7.Spieltag'!$AG26</f>
        <v>0</v>
      </c>
      <c r="J21" s="56">
        <f>'8.Spieltag'!$AG26</f>
        <v>0</v>
      </c>
      <c r="K21" s="56">
        <f>'9.Spieltag'!$AG26</f>
        <v>0</v>
      </c>
      <c r="L21" s="56">
        <f>'10.Spieltag'!$AG26</f>
        <v>0</v>
      </c>
      <c r="M21" s="56">
        <f>'11.Spieltag'!$AG26</f>
        <v>0</v>
      </c>
      <c r="N21" s="56">
        <f>'12.Spieltag'!$AG26</f>
        <v>0</v>
      </c>
      <c r="O21" s="56">
        <f>'13.Spieltag'!$AG26</f>
        <v>0</v>
      </c>
      <c r="P21" s="56">
        <f>'14.Spieltag'!$AG26</f>
        <v>0</v>
      </c>
      <c r="Q21" s="56">
        <f>'15.Spieltag'!$AG26</f>
        <v>0</v>
      </c>
      <c r="R21" s="56">
        <f>'16.Spieltag'!$AG26</f>
        <v>0</v>
      </c>
      <c r="S21" s="56">
        <f>'17.Spieltag'!$AG26</f>
        <v>0</v>
      </c>
      <c r="T21" s="56">
        <f>'18.Spieltag'!$AG26</f>
        <v>0</v>
      </c>
      <c r="U21" s="56">
        <f>'19.Spieltag'!$AG26</f>
        <v>0</v>
      </c>
      <c r="V21" s="56">
        <f>'20.Spieltag'!$AG26</f>
        <v>0</v>
      </c>
      <c r="W21" s="56">
        <f>'21.Spieltag'!$AG26</f>
        <v>0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585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585</v>
      </c>
      <c r="AQ21" s="64">
        <f t="shared" si="24"/>
        <v>0</v>
      </c>
      <c r="AS21" s="54">
        <v>19</v>
      </c>
      <c r="AT21" s="55" t="s">
        <v>99</v>
      </c>
      <c r="AU21" s="57">
        <v>15</v>
      </c>
    </row>
    <row r="22" spans="1:47" ht="14.25" x14ac:dyDescent="0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0</v>
      </c>
      <c r="H22" s="56">
        <f>'6.Spieltag'!$AG27</f>
        <v>0</v>
      </c>
      <c r="I22" s="56">
        <f>'7.Spieltag'!$AG27</f>
        <v>0</v>
      </c>
      <c r="J22" s="56">
        <f>'8.Spieltag'!$AG27</f>
        <v>0</v>
      </c>
      <c r="K22" s="56">
        <f>'9.Spieltag'!$AG27</f>
        <v>0</v>
      </c>
      <c r="L22" s="56">
        <f>'10.Spieltag'!$AG27</f>
        <v>0</v>
      </c>
      <c r="M22" s="56">
        <f>'11.Spieltag'!$AG27</f>
        <v>0</v>
      </c>
      <c r="N22" s="56">
        <f>'12.Spieltag'!$AG27</f>
        <v>0</v>
      </c>
      <c r="O22" s="56">
        <f>'13.Spieltag'!$AG27</f>
        <v>0</v>
      </c>
      <c r="P22" s="56">
        <f>'14.Spieltag'!$AG27</f>
        <v>0</v>
      </c>
      <c r="Q22" s="56">
        <f>'15.Spieltag'!$AG27</f>
        <v>0</v>
      </c>
      <c r="R22" s="56">
        <f>'16.Spieltag'!$AG27</f>
        <v>0</v>
      </c>
      <c r="S22" s="56">
        <f>'17.Spieltag'!$AG27</f>
        <v>0</v>
      </c>
      <c r="T22" s="56">
        <f>'18.Spieltag'!$AG27</f>
        <v>0</v>
      </c>
      <c r="U22" s="56">
        <f>'19.Spieltag'!$AG27</f>
        <v>0</v>
      </c>
      <c r="V22" s="56">
        <f>'20.Spieltag'!$AG27</f>
        <v>0</v>
      </c>
      <c r="W22" s="56">
        <f>'21.Spieltag'!$AG27</f>
        <v>0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25">SUM(C22:AJ22)</f>
        <v>585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26">AK22-AO22-AN22-AM22-AL22</f>
        <v>585</v>
      </c>
      <c r="AQ22" s="64">
        <f t="shared" ref="AQ22:AQ25" si="27">SUM(AL22:AO22)</f>
        <v>0</v>
      </c>
      <c r="AS22" s="54">
        <v>20</v>
      </c>
      <c r="AT22" s="58" t="s">
        <v>82</v>
      </c>
      <c r="AU22" s="57">
        <v>27</v>
      </c>
    </row>
    <row r="23" spans="1:47" ht="14.25" x14ac:dyDescent="0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 t="s">
        <v>80</v>
      </c>
      <c r="AU23" s="57">
        <v>35</v>
      </c>
    </row>
    <row r="24" spans="1:47" ht="14.25" x14ac:dyDescent="0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2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26"/>
        <v>0</v>
      </c>
      <c r="AQ24" s="64">
        <f t="shared" si="27"/>
        <v>0</v>
      </c>
      <c r="AS24" s="54">
        <v>22</v>
      </c>
      <c r="AT24" s="55"/>
      <c r="AU24" s="57"/>
    </row>
    <row r="25" spans="1:47" ht="14.25" x14ac:dyDescent="0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2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26"/>
        <v>0</v>
      </c>
      <c r="AQ25" s="64">
        <f t="shared" si="27"/>
        <v>0</v>
      </c>
      <c r="AS25" s="54">
        <v>23</v>
      </c>
      <c r="AT25" s="58"/>
      <c r="AU25" s="55"/>
    </row>
    <row r="26" spans="1:47" x14ac:dyDescent="0.2">
      <c r="AS26" s="54">
        <v>24</v>
      </c>
      <c r="AT26" s="58"/>
      <c r="AU26" s="55"/>
    </row>
    <row r="27" spans="1:47" x14ac:dyDescent="0.2">
      <c r="AS27" s="54">
        <v>25</v>
      </c>
      <c r="AT27" s="55"/>
      <c r="AU27" s="55"/>
    </row>
    <row r="28" spans="1:47" x14ac:dyDescent="0.2">
      <c r="C28" s="65">
        <f t="shared" ref="C28:AP28" si="28">SUM(C6:C25)</f>
        <v>57</v>
      </c>
      <c r="D28" s="65">
        <f t="shared" si="28"/>
        <v>133</v>
      </c>
      <c r="E28" s="65">
        <f t="shared" si="28"/>
        <v>55</v>
      </c>
      <c r="F28" s="65">
        <f t="shared" si="28"/>
        <v>57</v>
      </c>
      <c r="G28" s="65">
        <f t="shared" si="28"/>
        <v>203</v>
      </c>
      <c r="H28" s="65">
        <f t="shared" si="28"/>
        <v>243</v>
      </c>
      <c r="I28" s="65">
        <f t="shared" si="28"/>
        <v>104</v>
      </c>
      <c r="J28" s="65">
        <f t="shared" si="28"/>
        <v>238</v>
      </c>
      <c r="K28" s="65">
        <f t="shared" si="28"/>
        <v>140</v>
      </c>
      <c r="L28" s="65">
        <f t="shared" si="28"/>
        <v>204</v>
      </c>
      <c r="M28" s="65">
        <f t="shared" si="28"/>
        <v>221</v>
      </c>
      <c r="N28" s="65">
        <f t="shared" si="28"/>
        <v>44</v>
      </c>
      <c r="O28" s="65">
        <f t="shared" si="28"/>
        <v>84</v>
      </c>
      <c r="P28" s="65">
        <f t="shared" si="28"/>
        <v>123</v>
      </c>
      <c r="Q28" s="65">
        <f t="shared" si="28"/>
        <v>213</v>
      </c>
      <c r="R28" s="65">
        <f t="shared" si="28"/>
        <v>82</v>
      </c>
      <c r="S28" s="65">
        <f t="shared" si="28"/>
        <v>158</v>
      </c>
      <c r="T28" s="65">
        <f t="shared" si="28"/>
        <v>66</v>
      </c>
      <c r="U28" s="65">
        <f t="shared" si="28"/>
        <v>50</v>
      </c>
      <c r="V28" s="65">
        <f t="shared" si="28"/>
        <v>137</v>
      </c>
      <c r="W28" s="65">
        <f t="shared" si="28"/>
        <v>167</v>
      </c>
      <c r="X28" s="65">
        <f t="shared" si="28"/>
        <v>765</v>
      </c>
      <c r="Y28" s="65">
        <f t="shared" si="28"/>
        <v>765</v>
      </c>
      <c r="Z28" s="65">
        <f t="shared" si="28"/>
        <v>765</v>
      </c>
      <c r="AA28" s="65">
        <f t="shared" si="28"/>
        <v>765</v>
      </c>
      <c r="AB28" s="65">
        <f t="shared" si="28"/>
        <v>765</v>
      </c>
      <c r="AC28" s="65">
        <f t="shared" si="28"/>
        <v>765</v>
      </c>
      <c r="AD28" s="65">
        <f t="shared" si="28"/>
        <v>765</v>
      </c>
      <c r="AE28" s="65">
        <f t="shared" si="28"/>
        <v>765</v>
      </c>
      <c r="AF28" s="65">
        <f t="shared" si="28"/>
        <v>765</v>
      </c>
      <c r="AG28" s="65">
        <f t="shared" si="28"/>
        <v>765</v>
      </c>
      <c r="AH28" s="65">
        <f t="shared" si="28"/>
        <v>765</v>
      </c>
      <c r="AI28" s="65">
        <f t="shared" si="28"/>
        <v>765</v>
      </c>
      <c r="AJ28" s="65">
        <f t="shared" si="28"/>
        <v>765</v>
      </c>
      <c r="AK28" s="65">
        <f t="shared" si="28"/>
        <v>12724</v>
      </c>
      <c r="AL28" s="65">
        <f t="shared" si="28"/>
        <v>4</v>
      </c>
      <c r="AM28" s="65">
        <f t="shared" si="28"/>
        <v>19</v>
      </c>
      <c r="AN28" s="65">
        <f t="shared" si="28"/>
        <v>32</v>
      </c>
      <c r="AO28" s="65">
        <f t="shared" si="28"/>
        <v>46</v>
      </c>
      <c r="AP28" s="65">
        <f t="shared" si="28"/>
        <v>12623</v>
      </c>
      <c r="AQ28" s="65">
        <f t="shared" ref="AQ28" si="29">SUM(AQ5:AQ25)</f>
        <v>104</v>
      </c>
      <c r="AS28" s="54">
        <v>26</v>
      </c>
      <c r="AT28" s="55"/>
      <c r="AU28" s="55"/>
    </row>
    <row r="29" spans="1:47" x14ac:dyDescent="0.2">
      <c r="AS29" s="54">
        <v>27</v>
      </c>
      <c r="AT29" s="55"/>
      <c r="AU29" s="55"/>
    </row>
    <row r="30" spans="1:47" x14ac:dyDescent="0.2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 x14ac:dyDescent="0.2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 x14ac:dyDescent="0.2">
      <c r="AS32" s="54">
        <v>30</v>
      </c>
      <c r="AT32" s="55"/>
      <c r="AU32" s="55"/>
    </row>
    <row r="33" spans="45:47" x14ac:dyDescent="0.2">
      <c r="AS33" s="54">
        <v>31</v>
      </c>
      <c r="AT33" s="55"/>
      <c r="AU33" s="55"/>
    </row>
    <row r="34" spans="45:47" x14ac:dyDescent="0.2">
      <c r="AS34" s="54">
        <v>32</v>
      </c>
      <c r="AT34" s="55"/>
      <c r="AU34" s="55"/>
    </row>
    <row r="35" spans="45:47" x14ac:dyDescent="0.2">
      <c r="AS35" s="54">
        <v>33</v>
      </c>
      <c r="AT35" s="55"/>
      <c r="AU35" s="55"/>
    </row>
    <row r="36" spans="45:47" x14ac:dyDescent="0.2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22 AU24:AU36">
    <cfRule type="top10" dxfId="2" priority="301" rank="1"/>
  </conditionalFormatting>
  <conditionalFormatting sqref="A3:A25">
    <cfRule type="colorScale" priority="13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1" priority="1394" bottom="1" rank="4"/>
  </conditionalFormatting>
  <conditionalFormatting sqref="AU23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2022-02-09T09:36:21Z</cp:lastPrinted>
  <dcterms:created xsi:type="dcterms:W3CDTF">1998-11-12T06:25:58Z</dcterms:created>
  <dcterms:modified xsi:type="dcterms:W3CDTF">2022-02-09T09:36:49Z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