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079306F6-8B14-4FBB-A34D-9808656F0F9D}" xr6:coauthVersionLast="47" xr6:coauthVersionMax="47" xr10:uidLastSave="{00000000-0000-0000-0000-000000000000}"/>
  <bookViews>
    <workbookView xWindow="-120" yWindow="-120" windowWidth="29040" windowHeight="15720" tabRatio="514" firstSheet="26" activeTab="2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'28.Spieltag'!$A$4:$AK$20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" i="2" l="1"/>
  <c r="E16" i="2"/>
  <c r="E10" i="2"/>
  <c r="E9" i="2"/>
  <c r="E17" i="2"/>
  <c r="E8" i="2"/>
  <c r="E14" i="2"/>
  <c r="E18" i="2"/>
  <c r="E11" i="2"/>
  <c r="E12" i="2"/>
  <c r="E13" i="2"/>
  <c r="T8" i="2"/>
  <c r="K11" i="2"/>
  <c r="K10" i="6"/>
  <c r="K11" i="6"/>
  <c r="K12" i="6"/>
  <c r="K14" i="6"/>
  <c r="K15" i="6"/>
  <c r="K16" i="6"/>
  <c r="K17" i="6"/>
  <c r="K18" i="6"/>
  <c r="K19" i="6"/>
  <c r="K20" i="6"/>
  <c r="K8" i="6"/>
  <c r="AC10" i="11"/>
  <c r="AC11" i="11"/>
  <c r="AC12" i="11"/>
  <c r="AC14" i="11"/>
  <c r="AC15" i="11"/>
  <c r="AC16" i="11"/>
  <c r="AC17" i="11"/>
  <c r="AC18" i="11"/>
  <c r="AC19" i="11"/>
  <c r="AC20" i="11"/>
  <c r="AC8" i="11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12" i="2"/>
  <c r="B11" i="2"/>
  <c r="B18" i="2"/>
  <c r="B14" i="2"/>
  <c r="B8" i="2"/>
  <c r="B17" i="2"/>
  <c r="B9" i="2"/>
  <c r="B19" i="2"/>
  <c r="B10" i="2"/>
  <c r="B16" i="2"/>
  <c r="B15" i="2"/>
  <c r="B20" i="2"/>
  <c r="B13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11"/>
  <c r="Z11" i="11"/>
  <c r="Z12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10" i="6"/>
  <c r="Z11" i="6"/>
  <c r="Z12" i="6"/>
  <c r="Z14" i="6"/>
  <c r="Z15" i="6"/>
  <c r="Z16" i="6"/>
  <c r="Z17" i="6"/>
  <c r="Z18" i="6"/>
  <c r="Z19" i="6"/>
  <c r="Z20" i="6"/>
  <c r="Z15" i="2"/>
  <c r="Z16" i="2"/>
  <c r="Z10" i="2"/>
  <c r="Z9" i="2"/>
  <c r="Z17" i="2"/>
  <c r="Z8" i="2"/>
  <c r="Z14" i="2"/>
  <c r="Z18" i="2"/>
  <c r="Z11" i="2"/>
  <c r="Z12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W20" i="11"/>
  <c r="T20" i="11"/>
  <c r="Q20" i="11"/>
  <c r="N20" i="11"/>
  <c r="K20" i="11"/>
  <c r="H20" i="11"/>
  <c r="E20" i="11"/>
  <c r="W19" i="11"/>
  <c r="T19" i="11"/>
  <c r="Q19" i="11"/>
  <c r="N19" i="11"/>
  <c r="K19" i="11"/>
  <c r="H19" i="11"/>
  <c r="E19" i="11"/>
  <c r="W18" i="11"/>
  <c r="T18" i="11"/>
  <c r="Q18" i="11"/>
  <c r="N18" i="11"/>
  <c r="K18" i="11"/>
  <c r="H18" i="11"/>
  <c r="E18" i="11"/>
  <c r="W17" i="11"/>
  <c r="T17" i="11"/>
  <c r="Q17" i="11"/>
  <c r="N17" i="11"/>
  <c r="K17" i="11"/>
  <c r="H17" i="11"/>
  <c r="E17" i="11"/>
  <c r="W16" i="11"/>
  <c r="T16" i="11"/>
  <c r="Q16" i="11"/>
  <c r="N16" i="11"/>
  <c r="K16" i="11"/>
  <c r="H16" i="11"/>
  <c r="E16" i="11"/>
  <c r="W15" i="11"/>
  <c r="T15" i="11"/>
  <c r="Q15" i="11"/>
  <c r="N15" i="11"/>
  <c r="K15" i="11"/>
  <c r="H15" i="11"/>
  <c r="E15" i="11"/>
  <c r="W14" i="11"/>
  <c r="T14" i="11"/>
  <c r="Q14" i="11"/>
  <c r="N14" i="11"/>
  <c r="K14" i="11"/>
  <c r="H14" i="11"/>
  <c r="E14" i="11"/>
  <c r="W12" i="11"/>
  <c r="T12" i="11"/>
  <c r="Q12" i="11"/>
  <c r="N12" i="11"/>
  <c r="K12" i="11"/>
  <c r="H12" i="11"/>
  <c r="E12" i="11"/>
  <c r="W11" i="11"/>
  <c r="T11" i="11"/>
  <c r="Q11" i="11"/>
  <c r="N11" i="11"/>
  <c r="K11" i="11"/>
  <c r="H11" i="11"/>
  <c r="E11" i="11"/>
  <c r="W10" i="11"/>
  <c r="T10" i="11"/>
  <c r="Q10" i="11"/>
  <c r="N10" i="11"/>
  <c r="K10" i="11"/>
  <c r="H10" i="11"/>
  <c r="E10" i="11"/>
  <c r="Z8" i="11"/>
  <c r="W8" i="11"/>
  <c r="T8" i="11"/>
  <c r="Q8" i="11"/>
  <c r="N8" i="11"/>
  <c r="K8" i="11"/>
  <c r="H8" i="11"/>
  <c r="E8" i="11"/>
  <c r="AC20" i="6"/>
  <c r="W20" i="6"/>
  <c r="T20" i="6"/>
  <c r="Q20" i="6"/>
  <c r="N20" i="6"/>
  <c r="H20" i="6"/>
  <c r="E20" i="6"/>
  <c r="AC19" i="6"/>
  <c r="W19" i="6"/>
  <c r="T19" i="6"/>
  <c r="Q19" i="6"/>
  <c r="N19" i="6"/>
  <c r="H19" i="6"/>
  <c r="E19" i="6"/>
  <c r="AC18" i="6"/>
  <c r="W18" i="6"/>
  <c r="T18" i="6"/>
  <c r="Q18" i="6"/>
  <c r="N18" i="6"/>
  <c r="H18" i="6"/>
  <c r="E18" i="6"/>
  <c r="AC17" i="6"/>
  <c r="W17" i="6"/>
  <c r="T17" i="6"/>
  <c r="Q17" i="6"/>
  <c r="N17" i="6"/>
  <c r="H17" i="6"/>
  <c r="E17" i="6"/>
  <c r="AC16" i="6"/>
  <c r="W16" i="6"/>
  <c r="T16" i="6"/>
  <c r="Q16" i="6"/>
  <c r="N16" i="6"/>
  <c r="H16" i="6"/>
  <c r="E16" i="6"/>
  <c r="AC15" i="6"/>
  <c r="W15" i="6"/>
  <c r="T15" i="6"/>
  <c r="Q15" i="6"/>
  <c r="N15" i="6"/>
  <c r="AC14" i="6"/>
  <c r="W14" i="6"/>
  <c r="T14" i="6"/>
  <c r="Q14" i="6"/>
  <c r="N14" i="6"/>
  <c r="H14" i="6"/>
  <c r="E14" i="6"/>
  <c r="AC12" i="6"/>
  <c r="W12" i="6"/>
  <c r="T12" i="6"/>
  <c r="Q12" i="6"/>
  <c r="N12" i="6"/>
  <c r="H12" i="6"/>
  <c r="E12" i="6"/>
  <c r="AC11" i="6"/>
  <c r="W11" i="6"/>
  <c r="T11" i="6"/>
  <c r="Q11" i="6"/>
  <c r="N11" i="6"/>
  <c r="H11" i="6"/>
  <c r="E11" i="6"/>
  <c r="AC10" i="6"/>
  <c r="W10" i="6"/>
  <c r="T10" i="6"/>
  <c r="Q10" i="6"/>
  <c r="N10" i="6"/>
  <c r="H10" i="6"/>
  <c r="E10" i="6"/>
  <c r="AC8" i="6"/>
  <c r="Z8" i="6"/>
  <c r="W8" i="6"/>
  <c r="T8" i="6"/>
  <c r="Q8" i="6"/>
  <c r="N8" i="6"/>
  <c r="H8" i="6"/>
  <c r="E8" i="6"/>
  <c r="AC12" i="2"/>
  <c r="W12" i="2"/>
  <c r="T12" i="2"/>
  <c r="Q12" i="2"/>
  <c r="N12" i="2"/>
  <c r="K12" i="2"/>
  <c r="H12" i="2"/>
  <c r="AC11" i="2"/>
  <c r="W11" i="2"/>
  <c r="T11" i="2"/>
  <c r="Q11" i="2"/>
  <c r="N11" i="2"/>
  <c r="H11" i="2"/>
  <c r="AC18" i="2"/>
  <c r="W18" i="2"/>
  <c r="T18" i="2"/>
  <c r="Q18" i="2"/>
  <c r="N18" i="2"/>
  <c r="K18" i="2"/>
  <c r="H18" i="2"/>
  <c r="AC14" i="2"/>
  <c r="W14" i="2"/>
  <c r="T14" i="2"/>
  <c r="Q14" i="2"/>
  <c r="N14" i="2"/>
  <c r="K14" i="2"/>
  <c r="H14" i="2"/>
  <c r="AC8" i="2"/>
  <c r="W8" i="2"/>
  <c r="Q8" i="2"/>
  <c r="N8" i="2"/>
  <c r="K8" i="2"/>
  <c r="H8" i="2"/>
  <c r="AC17" i="2"/>
  <c r="W17" i="2"/>
  <c r="T17" i="2"/>
  <c r="Q17" i="2"/>
  <c r="N17" i="2"/>
  <c r="K17" i="2"/>
  <c r="H17" i="2"/>
  <c r="AC9" i="2"/>
  <c r="W9" i="2"/>
  <c r="T9" i="2"/>
  <c r="Q9" i="2"/>
  <c r="N9" i="2"/>
  <c r="K9" i="2"/>
  <c r="H9" i="2"/>
  <c r="AC10" i="2"/>
  <c r="W10" i="2"/>
  <c r="T10" i="2"/>
  <c r="Q10" i="2"/>
  <c r="N10" i="2"/>
  <c r="K10" i="2"/>
  <c r="H10" i="2"/>
  <c r="AC16" i="2"/>
  <c r="W16" i="2"/>
  <c r="T16" i="2"/>
  <c r="Q16" i="2"/>
  <c r="N16" i="2"/>
  <c r="K16" i="2"/>
  <c r="H16" i="2"/>
  <c r="AC15" i="2"/>
  <c r="W15" i="2"/>
  <c r="T15" i="2"/>
  <c r="Q15" i="2"/>
  <c r="N15" i="2"/>
  <c r="K15" i="2"/>
  <c r="H15" i="2"/>
  <c r="AC13" i="2"/>
  <c r="Z13" i="2"/>
  <c r="W13" i="2"/>
  <c r="T13" i="2"/>
  <c r="Q13" i="2"/>
  <c r="N13" i="2"/>
  <c r="K13" i="2"/>
  <c r="H13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G27" i="3"/>
  <c r="AG27" i="11"/>
  <c r="AB22" i="35" s="1"/>
  <c r="W22" i="35"/>
  <c r="AG27" i="20"/>
  <c r="T22" i="35" s="1"/>
  <c r="O22" i="35"/>
  <c r="L22" i="35"/>
  <c r="G22" i="35"/>
  <c r="AG27" i="16"/>
  <c r="AI22" i="35" s="1"/>
  <c r="AG27" i="18"/>
  <c r="V22" i="35" s="1"/>
  <c r="D22" i="35"/>
  <c r="AA22" i="35"/>
  <c r="S22" i="35"/>
  <c r="K22" i="35"/>
  <c r="AG27" i="27"/>
  <c r="AH22" i="35" s="1"/>
  <c r="Z22" i="35"/>
  <c r="R22" i="35"/>
  <c r="J22" i="35"/>
  <c r="AD22" i="35"/>
  <c r="F22" i="35"/>
  <c r="Q22" i="35"/>
  <c r="N22" i="35"/>
  <c r="AG27" i="5"/>
  <c r="AG22" i="35" s="1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G26" i="11"/>
  <c r="AB21" i="35" s="1"/>
  <c r="Z21" i="35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Y21" i="35"/>
  <c r="U21" i="35"/>
  <c r="Q21" i="35"/>
  <c r="I21" i="35"/>
  <c r="AG26" i="3"/>
  <c r="W21" i="35"/>
  <c r="O21" i="35"/>
  <c r="G20" i="35"/>
  <c r="AF21" i="35"/>
  <c r="AD21" i="35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B5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Z15" i="35" s="1"/>
  <c r="AG15" i="20"/>
  <c r="AG20" i="21"/>
  <c r="AG12" i="21"/>
  <c r="AG15" i="23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D20" i="35"/>
  <c r="AD18" i="35"/>
  <c r="AG11" i="2"/>
  <c r="AG14" i="2"/>
  <c r="AD12" i="35" s="1"/>
  <c r="AG17" i="2"/>
  <c r="AG19" i="2"/>
  <c r="AG16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D19" i="35"/>
  <c r="AD17" i="35"/>
  <c r="AG12" i="2"/>
  <c r="AG18" i="2"/>
  <c r="AD13" i="35" s="1"/>
  <c r="AG8" i="2"/>
  <c r="AD11" i="35" s="1"/>
  <c r="AG9" i="2"/>
  <c r="AD9" i="35" s="1"/>
  <c r="AG10" i="2"/>
  <c r="AD7" i="35" s="1"/>
  <c r="AG15" i="2"/>
  <c r="AG20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Z19" i="35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Z20" i="35"/>
  <c r="AG24" i="15"/>
  <c r="X19" i="35" s="1"/>
  <c r="AG13" i="6"/>
  <c r="AC8" i="35" s="1"/>
  <c r="AG18" i="11"/>
  <c r="AB13" i="35" s="1"/>
  <c r="AA18" i="35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Z18" i="35"/>
  <c r="AG19" i="14"/>
  <c r="Y14" i="35" s="1"/>
  <c r="AG24" i="11"/>
  <c r="AB19" i="35" s="1"/>
  <c r="AG16" i="11"/>
  <c r="AB11" i="35" s="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D5" i="35" l="1"/>
  <c r="AD10" i="35"/>
  <c r="AD14" i="35"/>
  <c r="AD15" i="35"/>
  <c r="AO16" i="35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3" i="35" l="1"/>
  <c r="AQ15" i="35"/>
  <c r="AQ18" i="35"/>
  <c r="AQ19" i="35"/>
  <c r="AK15" i="35" l="1"/>
  <c r="AP20" i="35" l="1"/>
  <c r="AP9" i="35"/>
  <c r="AP15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13" i="2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AD3" i="35" l="1"/>
  <c r="AD8" i="35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D28" i="35" l="1"/>
  <c r="AN8" i="35"/>
  <c r="AO8" i="35"/>
  <c r="AM8" i="35"/>
  <c r="AL8" i="35"/>
  <c r="AQ14" i="35" s="1"/>
  <c r="AK8" i="35"/>
  <c r="AP8" i="35" s="1"/>
  <c r="AL3" i="35"/>
  <c r="AJ28" i="35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2" i="11"/>
  <c r="AJ22" i="11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8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20" i="2" s="1"/>
  <c r="AK10" i="21"/>
  <c r="AH22" i="6"/>
  <c r="AJ22" i="6" s="1"/>
  <c r="AH10" i="11"/>
  <c r="AJ10" i="11" s="1"/>
  <c r="AH18" i="20"/>
  <c r="AJ18" i="20" s="1"/>
  <c r="AK18" i="21"/>
  <c r="AH19" i="6"/>
  <c r="AJ19" i="6" s="1"/>
  <c r="AH11" i="2" s="1"/>
  <c r="AH20" i="20"/>
  <c r="AJ20" i="20" s="1"/>
  <c r="AK20" i="21"/>
  <c r="AK15" i="21"/>
  <c r="AK11" i="21"/>
  <c r="A20" i="22"/>
  <c r="AI20" i="21"/>
  <c r="AJ8" i="2"/>
  <c r="AH17" i="11"/>
  <c r="AJ17" i="11" s="1"/>
  <c r="AH12" i="6"/>
  <c r="AJ12" i="6" s="1"/>
  <c r="AH10" i="2" s="1"/>
  <c r="AK19" i="21"/>
  <c r="A27" i="22"/>
  <c r="AK12" i="21"/>
  <c r="A13" i="22"/>
  <c r="AI13" i="21"/>
  <c r="AH11" i="11"/>
  <c r="AJ11" i="11" s="1"/>
  <c r="AK14" i="21"/>
  <c r="A26" i="22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I20" i="20"/>
  <c r="A20" i="21"/>
  <c r="AH10" i="6"/>
  <c r="AJ10" i="6" s="1"/>
  <c r="AH15" i="2" s="1"/>
  <c r="AI13" i="20"/>
  <c r="A13" i="21"/>
  <c r="AK22" i="20"/>
  <c r="AK17" i="20"/>
  <c r="AK24" i="20"/>
  <c r="AI24" i="20"/>
  <c r="AH14" i="18"/>
  <c r="AJ14" i="18" s="1"/>
  <c r="AH23" i="6"/>
  <c r="AJ23" i="6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6" i="2" s="1"/>
  <c r="AH21" i="18"/>
  <c r="AJ21" i="18" s="1"/>
  <c r="AK16" i="20"/>
  <c r="AK12" i="20"/>
  <c r="AH15" i="6"/>
  <c r="AJ15" i="6" s="1"/>
  <c r="AH17" i="2" s="1"/>
  <c r="AJ10" i="2"/>
  <c r="AI21" i="20"/>
  <c r="AJ11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9" i="2" s="1"/>
  <c r="AI16" i="20"/>
  <c r="A16" i="21"/>
  <c r="AI23" i="20"/>
  <c r="A12" i="21"/>
  <c r="AI12" i="20"/>
  <c r="A18" i="21"/>
  <c r="AI18" i="20"/>
  <c r="AJ20" i="2"/>
  <c r="AK9" i="20"/>
  <c r="AI27" i="20"/>
  <c r="A14" i="21"/>
  <c r="AI14" i="20"/>
  <c r="AH17" i="6"/>
  <c r="AJ17" i="6" s="1"/>
  <c r="AH14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22" i="10"/>
  <c r="A11" i="20"/>
  <c r="AK10" i="10"/>
  <c r="A10" i="10" s="1"/>
  <c r="AK11" i="10"/>
  <c r="A11" i="10" s="1"/>
  <c r="AK17" i="10"/>
  <c r="A17" i="10" s="1"/>
  <c r="A26" i="20"/>
  <c r="AH26" i="18"/>
  <c r="AJ26" i="18" s="1"/>
  <c r="AK12" i="10"/>
  <c r="AK8" i="10"/>
  <c r="A23" i="20"/>
  <c r="AI10" i="10"/>
  <c r="A10" i="20"/>
  <c r="A24" i="20"/>
  <c r="A13" i="20"/>
  <c r="AI13" i="10"/>
  <c r="A18" i="20"/>
  <c r="AI18" i="10"/>
  <c r="A21" i="20"/>
  <c r="AH24" i="18"/>
  <c r="AJ24" i="18" s="1"/>
  <c r="AJ15" i="2"/>
  <c r="AJ14" i="2"/>
  <c r="AI19" i="10"/>
  <c r="A19" i="20"/>
  <c r="AH18" i="18"/>
  <c r="AJ18" i="18" s="1"/>
  <c r="AK18" i="10"/>
  <c r="AK9" i="10"/>
  <c r="AK13" i="10"/>
  <c r="AJ17" i="2"/>
  <c r="AH22" i="3"/>
  <c r="AK14" i="10"/>
  <c r="A17" i="20"/>
  <c r="AI17" i="10"/>
  <c r="AI16" i="10"/>
  <c r="A16" i="20"/>
  <c r="AK16" i="10"/>
  <c r="AH14" i="7"/>
  <c r="AJ14" i="7" s="1"/>
  <c r="A22" i="20"/>
  <c r="AK15" i="10"/>
  <c r="AH19" i="3"/>
  <c r="AJ16" i="2"/>
  <c r="AH16" i="3" s="1"/>
  <c r="AJ16" i="3" s="1"/>
  <c r="AI20" i="10"/>
  <c r="A20" i="20"/>
  <c r="A8" i="20"/>
  <c r="AI8" i="10"/>
  <c r="A9" i="20"/>
  <c r="AI9" i="10"/>
  <c r="AJ19" i="2"/>
  <c r="AK19" i="10"/>
  <c r="A12" i="20"/>
  <c r="AI12" i="10"/>
  <c r="AH20" i="18"/>
  <c r="AJ20" i="18" s="1"/>
  <c r="AK20" i="10"/>
  <c r="AH8" i="12"/>
  <c r="AJ8" i="12" s="1"/>
  <c r="AH16" i="4" l="1"/>
  <c r="AJ16" i="4" s="1"/>
  <c r="AJ22" i="3"/>
  <c r="AH22" i="4"/>
  <c r="AJ2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H22" i="5"/>
  <c r="AJ22" i="5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I19" i="15"/>
  <c r="A19" i="7"/>
  <c r="AH23" i="5"/>
  <c r="AJ23" i="5" s="1"/>
  <c r="AH14" i="13"/>
  <c r="AJ14" i="13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9" i="27"/>
  <c r="AJ19" i="27" s="1"/>
  <c r="AH17" i="5"/>
  <c r="AJ17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13" i="2"/>
  <c r="AJ13" i="2" s="1"/>
  <c r="AH13" i="3" s="1"/>
  <c r="AJ13" i="3" l="1"/>
  <c r="AH13" i="4"/>
  <c r="AJ13" i="4" s="1"/>
  <c r="AH13" i="5" s="1"/>
  <c r="AJ13" i="5" s="1"/>
  <c r="AI17" i="14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20" i="15"/>
  <c r="AI20" i="14"/>
  <c r="AK13" i="14"/>
  <c r="A24" i="15"/>
  <c r="A19" i="15"/>
  <c r="AI19" i="14"/>
  <c r="AH22" i="16"/>
  <c r="AJ22" i="16" s="1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4" i="11"/>
  <c r="AJ14" i="11" s="1"/>
  <c r="AH11" i="16"/>
  <c r="AJ11" i="16" s="1"/>
  <c r="AH20" i="12"/>
  <c r="AJ20" i="12" s="1"/>
  <c r="AK20" i="13"/>
  <c r="AK12" i="13"/>
  <c r="AH25" i="11"/>
  <c r="AJ25" i="11" s="1"/>
  <c r="A21" i="14"/>
  <c r="A18" i="14"/>
  <c r="AI18" i="13"/>
  <c r="AH21" i="11"/>
  <c r="AJ21" i="11" s="1"/>
  <c r="AH19" i="34"/>
  <c r="AJ19" i="34" s="1"/>
  <c r="A20" i="14"/>
  <c r="AI20" i="13"/>
  <c r="A23" i="14"/>
  <c r="AH18" i="12"/>
  <c r="AJ18" i="12" s="1"/>
  <c r="AK18" i="13"/>
  <c r="AK17" i="13"/>
  <c r="AK13" i="13"/>
  <c r="A22" i="14"/>
  <c r="AH22" i="34"/>
  <c r="AJ22" i="34" s="1"/>
  <c r="AH23" i="16"/>
  <c r="AJ23" i="16" s="1"/>
  <c r="AH13" i="16"/>
  <c r="AJ13" i="16" s="1"/>
  <c r="AH15" i="16"/>
  <c r="AJ15" i="16" s="1"/>
  <c r="AK9" i="13"/>
  <c r="AK16" i="13"/>
  <c r="A16" i="13" s="1"/>
  <c r="A10" i="13" l="1"/>
  <c r="AI15" i="12"/>
  <c r="AI19" i="12"/>
  <c r="AK17" i="12"/>
  <c r="A17" i="12" s="1"/>
  <c r="AH15" i="34"/>
  <c r="AJ15" i="34" s="1"/>
  <c r="A23" i="13"/>
  <c r="AH11" i="34"/>
  <c r="AJ11" i="34" s="1"/>
  <c r="AH10" i="34"/>
  <c r="AJ10" i="34" s="1"/>
  <c r="A12" i="13"/>
  <c r="AI12" i="12"/>
  <c r="AK14" i="12"/>
  <c r="AK10" i="12"/>
  <c r="AK9" i="12"/>
  <c r="AH13" i="34"/>
  <c r="AJ13" i="34" s="1"/>
  <c r="A21" i="13"/>
  <c r="AH14" i="6"/>
  <c r="AJ14" i="6" s="1"/>
  <c r="AH9" i="2" s="1"/>
  <c r="AK13" i="12"/>
  <c r="AH26" i="11"/>
  <c r="AJ26" i="11" s="1"/>
  <c r="AI13" i="12"/>
  <c r="A13" i="13"/>
  <c r="AH21" i="6"/>
  <c r="AJ21" i="6" s="1"/>
  <c r="AH25" i="6"/>
  <c r="AJ25" i="6" s="1"/>
  <c r="A24" i="13"/>
  <c r="AK12" i="12"/>
  <c r="AI11" i="12"/>
  <c r="A11" i="13"/>
  <c r="A14" i="13"/>
  <c r="AI14" i="12"/>
  <c r="AH23" i="34"/>
  <c r="AJ23" i="34" s="1"/>
  <c r="A17" i="13"/>
  <c r="AI17" i="12"/>
  <c r="AH24" i="11"/>
  <c r="AJ24" i="11" s="1"/>
  <c r="AK8" i="12"/>
  <c r="A8" i="13"/>
  <c r="AI8" i="12"/>
  <c r="AH17" i="34"/>
  <c r="AJ17" i="34" s="1"/>
  <c r="AI16" i="12"/>
  <c r="A18" i="13"/>
  <c r="AI18" i="12"/>
  <c r="A27" i="13"/>
  <c r="AI20" i="12"/>
  <c r="A20" i="13"/>
  <c r="A22" i="13"/>
  <c r="AK19" i="12"/>
  <c r="AK15" i="12"/>
  <c r="A9" i="13"/>
  <c r="AI9" i="12"/>
  <c r="AH18" i="11"/>
  <c r="AJ18" i="11" s="1"/>
  <c r="AK18" i="12"/>
  <c r="A26" i="13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I21" i="11"/>
  <c r="A21" i="12"/>
  <c r="AJ9" i="2"/>
  <c r="AH9" i="3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K26" i="11"/>
  <c r="AK12" i="11"/>
  <c r="AI19" i="11"/>
  <c r="A19" i="12"/>
  <c r="A20" i="12"/>
  <c r="AI20" i="11"/>
  <c r="AK23" i="11"/>
  <c r="A11" i="12"/>
  <c r="AI11" i="11"/>
  <c r="AH20" i="6"/>
  <c r="AJ20" i="6" s="1"/>
  <c r="AH12" i="2" s="1"/>
  <c r="AK20" i="11"/>
  <c r="A15" i="12"/>
  <c r="AI15" i="11"/>
  <c r="AI12" i="11"/>
  <c r="A12" i="12"/>
  <c r="AK21" i="11"/>
  <c r="AK9" i="11"/>
  <c r="AK17" i="11"/>
  <c r="AH8" i="27"/>
  <c r="AJ8" i="27" s="1"/>
  <c r="AH9" i="4" l="1"/>
  <c r="AJ9" i="4" s="1"/>
  <c r="AH9" i="5" s="1"/>
  <c r="AJ9" i="5" s="1"/>
  <c r="AH9" i="27" s="1"/>
  <c r="AJ9" i="27" s="1"/>
  <c r="AH9" i="16" s="1"/>
  <c r="AJ9" i="16" s="1"/>
  <c r="AH9" i="34" s="1"/>
  <c r="AJ9" i="34" s="1"/>
  <c r="AJ9" i="3"/>
  <c r="A15" i="11"/>
  <c r="AK16" i="6"/>
  <c r="AI8" i="2" s="1"/>
  <c r="AI11" i="6"/>
  <c r="AK21" i="6"/>
  <c r="A27" i="11"/>
  <c r="AK11" i="6"/>
  <c r="AI16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12" i="2"/>
  <c r="AH12" i="3" s="1"/>
  <c r="AK20" i="6"/>
  <c r="AK25" i="6"/>
  <c r="AJ18" i="2"/>
  <c r="AK18" i="6"/>
  <c r="AK24" i="6"/>
  <c r="AK14" i="6"/>
  <c r="AH8" i="16"/>
  <c r="AJ8" i="16" s="1"/>
  <c r="AH12" i="4" l="1"/>
  <c r="AJ12" i="4" s="1"/>
  <c r="AH12" i="5" s="1"/>
  <c r="AJ12" i="5" s="1"/>
  <c r="AH12" i="27" s="1"/>
  <c r="AJ12" i="27" s="1"/>
  <c r="AH12" i="16" s="1"/>
  <c r="AJ12" i="16" s="1"/>
  <c r="AH12" i="34" s="1"/>
  <c r="AJ12" i="34" s="1"/>
  <c r="AJ12" i="3"/>
  <c r="AJ21" i="3"/>
  <c r="AH21" i="4"/>
  <c r="AJ21" i="4" s="1"/>
  <c r="AJ14" i="3"/>
  <c r="AH14" i="4"/>
  <c r="AJ14" i="4" s="1"/>
  <c r="AJ25" i="3"/>
  <c r="AH25" i="4"/>
  <c r="AJ25" i="4" s="1"/>
  <c r="A21" i="6"/>
  <c r="A16" i="6"/>
  <c r="AI17" i="2"/>
  <c r="AI11" i="2"/>
  <c r="AK13" i="2"/>
  <c r="A13" i="2" s="1"/>
  <c r="A11" i="6"/>
  <c r="A23" i="2"/>
  <c r="AI22" i="3"/>
  <c r="A18" i="6"/>
  <c r="AI18" i="2"/>
  <c r="AH18" i="3"/>
  <c r="AK18" i="2"/>
  <c r="AK11" i="2"/>
  <c r="AK10" i="2"/>
  <c r="AI14" i="2"/>
  <c r="A17" i="6"/>
  <c r="AI20" i="2"/>
  <c r="A9" i="6"/>
  <c r="A25" i="6"/>
  <c r="AK17" i="2"/>
  <c r="AK15" i="2"/>
  <c r="A23" i="6"/>
  <c r="A26" i="6"/>
  <c r="AI15" i="2"/>
  <c r="A10" i="6"/>
  <c r="AH26" i="3"/>
  <c r="A22" i="6"/>
  <c r="AH20" i="3"/>
  <c r="AK12" i="2"/>
  <c r="AK19" i="2"/>
  <c r="AK8" i="2"/>
  <c r="AI13" i="2"/>
  <c r="A8" i="6"/>
  <c r="A14" i="6"/>
  <c r="AI9" i="2"/>
  <c r="AK14" i="2"/>
  <c r="A13" i="6"/>
  <c r="AI19" i="2"/>
  <c r="A24" i="6"/>
  <c r="AK20" i="2"/>
  <c r="AK9" i="2"/>
  <c r="A20" i="6"/>
  <c r="AI12" i="2"/>
  <c r="AH24" i="3"/>
  <c r="A27" i="6"/>
  <c r="AK16" i="2"/>
  <c r="AI10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6" i="2"/>
  <c r="AI11" i="3"/>
  <c r="AI13" i="3"/>
  <c r="A19" i="2"/>
  <c r="AI19" i="3"/>
  <c r="A11" i="2"/>
  <c r="AI14" i="3"/>
  <c r="A9" i="2"/>
  <c r="A14" i="2"/>
  <c r="AI17" i="3"/>
  <c r="A12" i="2"/>
  <c r="AI20" i="3"/>
  <c r="A18" i="2"/>
  <c r="AI18" i="3"/>
  <c r="AH21" i="5"/>
  <c r="AJ21" i="5" s="1"/>
  <c r="AH14" i="5"/>
  <c r="AJ14" i="5" s="1"/>
  <c r="A24" i="2"/>
  <c r="AI24" i="3"/>
  <c r="AH25" i="5"/>
  <c r="AJ25" i="5" s="1"/>
  <c r="A8" i="2"/>
  <c r="AI16" i="3"/>
  <c r="A20" i="2"/>
  <c r="AI9" i="3"/>
  <c r="AI25" i="3"/>
  <c r="A25" i="2"/>
  <c r="A10" i="2"/>
  <c r="AI12" i="3"/>
  <c r="AI27" i="3"/>
  <c r="A27" i="2"/>
  <c r="A15" i="2"/>
  <c r="AI10" i="3"/>
  <c r="A21" i="2"/>
  <c r="AI21" i="3"/>
  <c r="A17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<sst xmlns="http://schemas.openxmlformats.org/spreadsheetml/2006/main" count="8079" uniqueCount="100">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</sst>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1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80" priority="14">
      <formula>($AG8&gt;40)</formula>
    </cfRule>
  </conditionalFormatting>
  <conditionalFormatting sqref="AL6:AL10">
    <cfRule type="top10" dxfId="17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8" priority="2" rank="3"/>
  </conditionalFormatting>
  <conditionalFormatting sqref="U4 C6 X4 L6 C4 I4 F6 O6 AA4 R6 R4 U6 F4 I6 O4 AA6 L4 X6">
    <cfRule type="cellIs" dxfId="17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5" priority="1103" rank="3"/>
  </conditionalFormatting>
  <conditionalFormatting sqref="AG1:AG1048576">
    <cfRule type="top10" dxfId="174" priority="2" rank="3"/>
  </conditionalFormatting>
  <conditionalFormatting sqref="B8:B27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2" priority="11" operator="equal">
      <formula>"Schalke 04"</formula>
    </cfRule>
  </conditionalFormatting>
  <conditionalFormatting sqref="L6 AA6 I4 I6 C6 U4 X6 F6">
    <cfRule type="cellIs" dxfId="17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0" priority="1095" rank="3"/>
  </conditionalFormatting>
  <conditionalFormatting sqref="AG1:AG1048576">
    <cfRule type="top10" dxfId="169" priority="3" rank="3"/>
  </conditionalFormatting>
  <conditionalFormatting sqref="B8:B27">
    <cfRule type="expression" dxfId="168" priority="2">
      <formula>($AG8&gt;40)</formula>
    </cfRule>
  </conditionalFormatting>
  <conditionalFormatting sqref="F4">
    <cfRule type="cellIs" dxfId="16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86" rank="3"/>
  </conditionalFormatting>
  <conditionalFormatting sqref="AG1:AG1048576">
    <cfRule type="top10" dxfId="165" priority="3" rank="3"/>
  </conditionalFormatting>
  <conditionalFormatting sqref="B8:B27">
    <cfRule type="expression" dxfId="164" priority="2">
      <formula>($AG8&gt;40)</formula>
    </cfRule>
  </conditionalFormatting>
  <conditionalFormatting sqref="R6 I6 AA4 F6 C6 L4 I4 C4 U6 F4 X6 U4 R4 L6 X4 O6 O4 AA6">
    <cfRule type="cellIs" dxfId="1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80" rank="3"/>
  </conditionalFormatting>
  <conditionalFormatting sqref="AG1:AG1048576">
    <cfRule type="top10" dxfId="161" priority="4" rank="3"/>
  </conditionalFormatting>
  <conditionalFormatting sqref="B8:B27">
    <cfRule type="expression" dxfId="160" priority="3">
      <formula>($AG8&gt;40)</formula>
    </cfRule>
  </conditionalFormatting>
  <conditionalFormatting sqref="X4 I6 F6 R6 L6 X6 L4 AA6 R4 U6 C6 O6 C4 F4 O4 U4 I4 AA4">
    <cfRule type="cellIs" dxfId="15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72" rank="3"/>
  </conditionalFormatting>
  <conditionalFormatting sqref="AG1:AG1048576">
    <cfRule type="top10" dxfId="157" priority="4" rank="3"/>
  </conditionalFormatting>
  <conditionalFormatting sqref="B8:B27">
    <cfRule type="expression" dxfId="156" priority="3">
      <formula>($AG8&gt;40)</formula>
    </cfRule>
  </conditionalFormatting>
  <conditionalFormatting sqref="C6 O6 AA4 F6 X6 L4 F4 I6 C4 L6 R4 R6 O4 U6 U4 X4 I4 AA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3" priority="4" rank="3"/>
  </conditionalFormatting>
  <conditionalFormatting sqref="B8:B27">
    <cfRule type="expression" dxfId="152" priority="3">
      <formula>($AG8&gt;40)</formula>
    </cfRule>
  </conditionalFormatting>
  <conditionalFormatting sqref="L4 L6 I6 R6 I4 X6 R4 F6 C6 C4 F4 O6 O4 U4 U6 X4 AA4 AA6">
    <cfRule type="cellIs" dxfId="1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4" rank="3"/>
  </conditionalFormatting>
  <conditionalFormatting sqref="B8:B27">
    <cfRule type="expression" dxfId="148" priority="3">
      <formula>($AG8&gt;40)</formula>
    </cfRule>
  </conditionalFormatting>
  <conditionalFormatting sqref="C6 R6 AA6 O4 AA4 L6 I6 L4 F4 U4 R4 F6 X4 O6 I4 U6 C4 X6">
    <cfRule type="cellIs" dxfId="1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5" priority="4" rank="3"/>
  </conditionalFormatting>
  <conditionalFormatting sqref="B8:B27">
    <cfRule type="expression" dxfId="144" priority="3">
      <formula>($AG8&gt;40)</formula>
    </cfRule>
  </conditionalFormatting>
  <conditionalFormatting sqref="C4 U4 L4 R6 F6 I4 AA6 L6 X6 I6 U6 C6 F4 O6 O4 R4 X4 AA4">
    <cfRule type="cellIs" dxfId="1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1" priority="4" rank="3"/>
  </conditionalFormatting>
  <conditionalFormatting sqref="B8:B27">
    <cfRule type="expression" dxfId="140" priority="3">
      <formula>($AG8&gt;40)</formula>
    </cfRule>
  </conditionalFormatting>
  <conditionalFormatting sqref="L4 F6 C6 O6 R4 AA4 AA6 L6 I4 I6 C4 R6 F4 O4 U6 U4 X4 X6">
    <cfRule type="cellIs" dxfId="13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7" priority="4" rank="3"/>
  </conditionalFormatting>
  <conditionalFormatting sqref="B8:B27">
    <cfRule type="expression" dxfId="136" priority="3">
      <formula>($AG8&gt;40)</formula>
    </cfRule>
  </conditionalFormatting>
  <conditionalFormatting sqref="R6 C6 X6 U6 F4 F6 L4 I6 C4 L6 O4 R4 U4 O6 X4 AA4 I4 AA6">
    <cfRule type="cellIs" dxfId="13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4" rank="3"/>
  </conditionalFormatting>
  <conditionalFormatting sqref="B8:B27">
    <cfRule type="expression" dxfId="133" priority="3">
      <formula>($AG8&gt;40)</formula>
    </cfRule>
  </conditionalFormatting>
  <conditionalFormatting sqref="R6 X6 AA6 R4 AA4 F6 L4 I6 C6 I4 F4 U4 O4 L6 C4 O6 X4 U6">
    <cfRule type="cellIs" dxfId="13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4" rank="3"/>
  </conditionalFormatting>
  <conditionalFormatting sqref="B8:B27">
    <cfRule type="expression" dxfId="129" priority="3">
      <formula>($AG8&gt;40)</formula>
    </cfRule>
  </conditionalFormatting>
  <conditionalFormatting sqref="R6 X6 X4 AA4 I6 O6 C6 R4 L4 C4 L6 F4 F6 O4 I4 U6 U4 AA6">
    <cfRule type="cellIs" dxfId="12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4" rank="3"/>
  </conditionalFormatting>
  <conditionalFormatting sqref="B8:B27">
    <cfRule type="expression" dxfId="125" priority="3">
      <formula>($AG8&gt;40)</formula>
    </cfRule>
  </conditionalFormatting>
  <conditionalFormatting sqref="R4 L4 C4 X6 U6 F6 AA4 L6 I4 O6 I6 AA6 C6 O4 R6 F4 U4 X4">
    <cfRule type="cellIs" dxfId="12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5" rank="3"/>
  </conditionalFormatting>
  <conditionalFormatting sqref="B21:B27">
    <cfRule type="expression" dxfId="121" priority="4">
      <formula>($AG21&gt;40)</formula>
    </cfRule>
  </conditionalFormatting>
  <conditionalFormatting sqref="C6 O4 L6 O6 L4 AA4 X4 F6 C4 I6 F4 R6 I4 U6 U4 AA6 R4 X6">
    <cfRule type="cellIs" dxfId="120" priority="2" operator="equal">
      <formula>"Schalke 04"</formula>
    </cfRule>
  </conditionalFormatting>
  <conditionalFormatting sqref="B8:B20">
    <cfRule type="expression" dxfId="11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7" priority="6">
      <formula>($AG28&gt;40)</formula>
    </cfRule>
  </conditionalFormatting>
  <conditionalFormatting sqref="AG1:AG1048576">
    <cfRule type="top10" dxfId="116" priority="5" rank="3"/>
  </conditionalFormatting>
  <conditionalFormatting sqref="B21:B27">
    <cfRule type="expression" dxfId="115" priority="4">
      <formula>($AG21&gt;40)</formula>
    </cfRule>
  </conditionalFormatting>
  <conditionalFormatting sqref="U4 C6 F6 AA4 O6 I6 L6 X6 C4 F4 X4 O4 L4 R6 I4 U6 R4 AA6">
    <cfRule type="cellIs" dxfId="114" priority="2" operator="equal">
      <formula>"Schalke 04"</formula>
    </cfRule>
  </conditionalFormatting>
  <conditionalFormatting sqref="B8:B20">
    <cfRule type="expression" dxfId="11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1" priority="5" rank="3"/>
  </conditionalFormatting>
  <conditionalFormatting sqref="B21:B27">
    <cfRule type="expression" dxfId="110" priority="4">
      <formula>($AG21&gt;40)</formula>
    </cfRule>
  </conditionalFormatting>
  <conditionalFormatting sqref="C6 AA4 R4 O6 L6 X4 C4 F6 F4 I6 L4 R6 I4 U6 O4 X6 U4 AA6">
    <cfRule type="cellIs" dxfId="109" priority="2" operator="equal">
      <formula>"Schalke 04"</formula>
    </cfRule>
  </conditionalFormatting>
  <conditionalFormatting sqref="B8:B20">
    <cfRule type="expression" dxfId="10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6" priority="7" rank="3"/>
  </conditionalFormatting>
  <conditionalFormatting sqref="B21:B27">
    <cfRule type="expression" dxfId="105" priority="6">
      <formula>($AG21&gt;40)</formula>
    </cfRule>
  </conditionalFormatting>
  <conditionalFormatting sqref="R4 I4 X4 C4 L4 F4 AA4 U4 O4">
    <cfRule type="cellIs" dxfId="104" priority="3" operator="equal">
      <formula>"Schalke 04"</formula>
    </cfRule>
  </conditionalFormatting>
  <conditionalFormatting sqref="F6 O6 R6 AA6 U6 L6 X6 C6 I6">
    <cfRule type="cellIs" dxfId="103" priority="2" operator="equal">
      <formula>"Schalke 04"</formula>
    </cfRule>
  </conditionalFormatting>
  <conditionalFormatting sqref="B8:B20">
    <cfRule type="expression" dxfId="10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6" rank="3"/>
  </conditionalFormatting>
  <conditionalFormatting sqref="B21:B27">
    <cfRule type="expression" dxfId="99" priority="5">
      <formula>($AG21&gt;40)</formula>
    </cfRule>
  </conditionalFormatting>
  <conditionalFormatting sqref="O4 AA4 U4 I4 L6 C6 I6 F6 X6 R4 O6 F4 L4 R6 C4 U6 X4 AA6">
    <cfRule type="cellIs" dxfId="98" priority="2" operator="equal">
      <formula>"Schalke 04"</formula>
    </cfRule>
  </conditionalFormatting>
  <conditionalFormatting sqref="B8:B20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8" rank="3"/>
  </conditionalFormatting>
  <conditionalFormatting sqref="B21:B27">
    <cfRule type="expression" dxfId="94" priority="7">
      <formula>($AG21&gt;40)</formula>
    </cfRule>
  </conditionalFormatting>
  <conditionalFormatting sqref="C4 L4 O6 I4:I6 AA6">
    <cfRule type="cellIs" dxfId="93" priority="5" operator="equal">
      <formula>"Schalke 04"</formula>
    </cfRule>
  </conditionalFormatting>
  <conditionalFormatting sqref="L6 X6 C6 U6 F4">
    <cfRule type="cellIs" dxfId="92" priority="4" operator="equal">
      <formula>"Schalke 04"</formula>
    </cfRule>
  </conditionalFormatting>
  <conditionalFormatting sqref="O4 X4 AA4 F6 U4 R4">
    <cfRule type="cellIs" dxfId="91" priority="3" operator="equal">
      <formula>"Schalke 04"</formula>
    </cfRule>
  </conditionalFormatting>
  <conditionalFormatting sqref="R6">
    <cfRule type="cellIs" dxfId="90" priority="2" operator="equal">
      <formula>"Schalke 04"</formula>
    </cfRule>
  </conditionalFormatting>
  <conditionalFormatting sqref="B8:B20">
    <cfRule type="expression" dxfId="8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7" priority="6" rank="3"/>
  </conditionalFormatting>
  <conditionalFormatting sqref="B21:B27">
    <cfRule type="expression" dxfId="86" priority="5">
      <formula>($AG21&gt;40)</formula>
    </cfRule>
  </conditionalFormatting>
  <conditionalFormatting sqref="L4 R6 F4 U6 C4 X4:X6 AA6">
    <cfRule type="cellIs" dxfId="85" priority="3" operator="equal">
      <formula>"Schalke 04"</formula>
    </cfRule>
  </conditionalFormatting>
  <conditionalFormatting sqref="I4 F6 U4 I6 AA4 L6 C6 R4 O4 O6">
    <cfRule type="cellIs" dxfId="84" priority="2" operator="equal">
      <formula>"Schalke 04"</formula>
    </cfRule>
  </conditionalFormatting>
  <conditionalFormatting sqref="B8:B20">
    <cfRule type="expression" dxfId="8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1" priority="6" rank="3"/>
  </conditionalFormatting>
  <conditionalFormatting sqref="B21:B27">
    <cfRule type="expression" dxfId="80" priority="5">
      <formula>($AG21&gt;40)</formula>
    </cfRule>
  </conditionalFormatting>
  <conditionalFormatting sqref="C4 F4:F6 U6 L4 X6 X4 AA6">
    <cfRule type="cellIs" dxfId="79" priority="3" operator="equal">
      <formula>"Schalke 04"</formula>
    </cfRule>
  </conditionalFormatting>
  <conditionalFormatting sqref="U4 R4 AA4 O4 R6 I4 I6 L6 C6 O6">
    <cfRule type="cellIs" dxfId="78" priority="2" operator="equal">
      <formula>"Schalke 04"</formula>
    </cfRule>
  </conditionalFormatting>
  <conditionalFormatting sqref="B8:B20">
    <cfRule type="expression" dxfId="7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5" priority="6" rank="3"/>
  </conditionalFormatting>
  <conditionalFormatting sqref="B21:B27">
    <cfRule type="expression" dxfId="74" priority="5">
      <formula>($AG21&gt;40)</formula>
    </cfRule>
  </conditionalFormatting>
  <conditionalFormatting sqref="F4 L6 C4 O4:O6 U6 R4 AA6">
    <cfRule type="cellIs" dxfId="73" priority="3" operator="equal">
      <formula>"Schalke 04"</formula>
    </cfRule>
  </conditionalFormatting>
  <conditionalFormatting sqref="U4 I6 L4 X4 C6 AA4 R6 X6 F6 I4">
    <cfRule type="cellIs" dxfId="72" priority="2" operator="equal">
      <formula>"Schalke 04"</formula>
    </cfRule>
  </conditionalFormatting>
  <conditionalFormatting sqref="B8:B20">
    <cfRule type="expression" dxfId="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6" rank="3"/>
  </conditionalFormatting>
  <conditionalFormatting sqref="B21:B27">
    <cfRule type="expression" dxfId="68" priority="5">
      <formula>($AG21&gt;40)</formula>
    </cfRule>
  </conditionalFormatting>
  <conditionalFormatting sqref="F4 I6 O4 R6 C4 U5:U6 L4 AA6">
    <cfRule type="cellIs" dxfId="67" priority="3" operator="equal">
      <formula>"Schalke 04"</formula>
    </cfRule>
  </conditionalFormatting>
  <conditionalFormatting sqref="AA4 F6 O6 I4 U4 R4 L6 C6 X6 X4">
    <cfRule type="cellIs" dxfId="66" priority="2" operator="equal">
      <formula>"Schalke 04"</formula>
    </cfRule>
  </conditionalFormatting>
  <conditionalFormatting sqref="B8:B20">
    <cfRule type="expression" dxfId="6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4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3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2" priority="6" rank="3"/>
  </conditionalFormatting>
  <conditionalFormatting sqref="B21:B27">
    <cfRule type="expression" dxfId="61" priority="5">
      <formula>($AG21&gt;40)</formula>
    </cfRule>
  </conditionalFormatting>
  <conditionalFormatting sqref="F4 L6 C4 R4:R6 AA6">
    <cfRule type="cellIs" dxfId="60" priority="3" operator="equal">
      <formula>"Schalke 04"</formula>
    </cfRule>
  </conditionalFormatting>
  <conditionalFormatting sqref="AA4 X4 O6 X6 C6 U6 L4 I6 O4 F6 U4 I4">
    <cfRule type="cellIs" dxfId="59" priority="2" operator="equal">
      <formula>"Schalke 04"</formula>
    </cfRule>
  </conditionalFormatting>
  <conditionalFormatting sqref="B8:B20">
    <cfRule type="expression" dxfId="5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R14" sqref="R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/>
      <c r="J7" s="72"/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77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2</v>
      </c>
      <c r="AC8" s="88">
        <f>IF(OR(EXACT($AA$7,AA8)*(EXACT($AB$7,AB8)))=TRUE,$AO$9,IF(($AB$7-$AA$7=AB8-AA8),$AO$8,IF(OR(EXACT($AA$7&gt;$AB$7,AA8&gt;AB8)*EXACT($AA$7=$AB$7,AA8=AB8)*EXACT($AA$7&lt;$AB$7,AA8&lt;AB8)),$AO$7,0)))*4</f>
        <v>8</v>
      </c>
      <c r="AD8" s="20"/>
      <c r="AE8" s="18"/>
      <c r="AF8" s="19"/>
      <c r="AG8" s="21">
        <f t="shared" ref="AG8" si="6">E8+H8+K8+N8+Q8+T8+W8+Z8+AC8+AF8</f>
        <v>16</v>
      </c>
      <c r="AH8" s="22">
        <f>'25.Spieltag'!AJ8</f>
        <v>322</v>
      </c>
      <c r="AI8" s="29">
        <f>'25.Spieltag'!AK8</f>
        <v>7</v>
      </c>
      <c r="AJ8" s="24">
        <f t="shared" ref="AJ8" si="7">AG8+AH8</f>
        <v>338</v>
      </c>
      <c r="AK8" s="25">
        <f t="shared" ref="AK8:AK27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88"/>
      <c r="AD9" s="28"/>
      <c r="AE9" s="26"/>
      <c r="AF9" s="19"/>
      <c r="AG9" s="21">
        <f t="shared" ref="AG9:AG25" si="10">E9+H9+K9+N9+Q9+T9+W9+Z9+AC9+AF9</f>
        <v>0</v>
      </c>
      <c r="AH9" s="22">
        <f>'25.Spieltag'!AJ9</f>
        <v>145</v>
      </c>
      <c r="AI9" s="29">
        <f>'25.Spieltag'!AK9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91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77</v>
      </c>
      <c r="K10" s="19">
        <f t="shared" si="3"/>
        <v>0</v>
      </c>
      <c r="L10" s="17" t="s">
        <v>13</v>
      </c>
      <c r="M10" s="18" t="s">
        <v>2</v>
      </c>
      <c r="N10" s="66">
        <f t="shared" si="4"/>
        <v>0</v>
      </c>
      <c r="O10" s="17" t="s">
        <v>78</v>
      </c>
      <c r="P10" s="18" t="s">
        <v>2</v>
      </c>
      <c r="Q10" s="19">
        <f t="shared" si="5"/>
        <v>0</v>
      </c>
      <c r="R10" s="17" t="s">
        <v>13</v>
      </c>
      <c r="S10" s="18" t="s">
        <v>78</v>
      </c>
      <c r="T10" s="19" t="str">
        <f t="shared" ref="T10:T27" si="12"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7" si="13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88">
        <f t="shared" ref="AC10:AC20" si="14">IF(OR(EXACT($AA$7,AA10)*(EXACT($AB$7,AB10)))=TRUE,$AO$9,IF(($AB$7-$AA$7=AB10-AA10),$AO$8,IF(OR(EXACT($AA$7&gt;$AB$7,AA10&gt;AB10)*EXACT($AA$7=$AB$7,AA10=AB10)*EXACT($AA$7&lt;$AB$7,AA10&lt;AB10)),$AO$7,0)))*4</f>
        <v>8</v>
      </c>
      <c r="AD10" s="28"/>
      <c r="AE10" s="26"/>
      <c r="AF10" s="19"/>
      <c r="AG10" s="21">
        <f t="shared" si="10"/>
        <v>16</v>
      </c>
      <c r="AH10" s="22">
        <f>'25.Spieltag'!AJ10</f>
        <v>311</v>
      </c>
      <c r="AI10" s="29">
        <f>'25.Spieltag'!AK10</f>
        <v>8</v>
      </c>
      <c r="AJ10" s="24">
        <f t="shared" si="11"/>
        <v>327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78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 t="str">
        <f t="shared" si="4"/>
        <v>3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13</v>
      </c>
      <c r="T11" s="19">
        <f t="shared" si="12"/>
        <v>0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 t="str">
        <f t="shared" si="13"/>
        <v>2</v>
      </c>
      <c r="AA11" s="17" t="s">
        <v>77</v>
      </c>
      <c r="AB11" s="18" t="s">
        <v>13</v>
      </c>
      <c r="AC11" s="88">
        <f t="shared" si="14"/>
        <v>8</v>
      </c>
      <c r="AD11" s="28"/>
      <c r="AE11" s="26"/>
      <c r="AF11" s="19"/>
      <c r="AG11" s="21">
        <f t="shared" si="10"/>
        <v>13</v>
      </c>
      <c r="AH11" s="22">
        <f>'25.Spieltag'!AJ11</f>
        <v>299</v>
      </c>
      <c r="AI11" s="29">
        <f>'25.Spieltag'!AK11</f>
        <v>9</v>
      </c>
      <c r="AJ11" s="24">
        <f t="shared" si="11"/>
        <v>312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78</v>
      </c>
      <c r="P12" s="18" t="s">
        <v>13</v>
      </c>
      <c r="Q12" s="19">
        <f t="shared" si="5"/>
        <v>0</v>
      </c>
      <c r="R12" s="17" t="s">
        <v>78</v>
      </c>
      <c r="S12" s="18" t="s">
        <v>78</v>
      </c>
      <c r="T12" s="19">
        <f t="shared" si="12"/>
        <v>0</v>
      </c>
      <c r="U12" s="17" t="s">
        <v>13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3"/>
        <v>0</v>
      </c>
      <c r="AA12" s="17" t="s">
        <v>77</v>
      </c>
      <c r="AB12" s="18" t="s">
        <v>78</v>
      </c>
      <c r="AC12" s="88">
        <f t="shared" si="14"/>
        <v>8</v>
      </c>
      <c r="AD12" s="28"/>
      <c r="AE12" s="26"/>
      <c r="AF12" s="19"/>
      <c r="AG12" s="21">
        <f t="shared" si="10"/>
        <v>11</v>
      </c>
      <c r="AH12" s="22">
        <f>'25.Spieltag'!AJ12</f>
        <v>351</v>
      </c>
      <c r="AI12" s="29">
        <f>'25.Spieltag'!AK12</f>
        <v>2</v>
      </c>
      <c r="AJ12" s="24">
        <f t="shared" si="11"/>
        <v>362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88"/>
      <c r="AD13" s="27"/>
      <c r="AE13" s="26"/>
      <c r="AF13" s="19"/>
      <c r="AG13" s="21">
        <f t="shared" si="10"/>
        <v>0</v>
      </c>
      <c r="AH13" s="22">
        <f>'25.Spieltag'!AJ13</f>
        <v>243</v>
      </c>
      <c r="AI13" s="29">
        <f>'25.Spieltag'!AK13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91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2</v>
      </c>
      <c r="P14" s="18" t="s">
        <v>13</v>
      </c>
      <c r="Q14" s="19">
        <f t="shared" si="5"/>
        <v>0</v>
      </c>
      <c r="R14" s="17" t="s">
        <v>13</v>
      </c>
      <c r="S14" s="18" t="s">
        <v>2</v>
      </c>
      <c r="T14" s="19">
        <f t="shared" si="12"/>
        <v>0</v>
      </c>
      <c r="U14" s="17" t="s">
        <v>13</v>
      </c>
      <c r="V14" s="18" t="s">
        <v>78</v>
      </c>
      <c r="W14" s="66">
        <f t="shared" si="15"/>
        <v>0</v>
      </c>
      <c r="X14" s="17" t="s">
        <v>13</v>
      </c>
      <c r="Y14" s="18" t="s">
        <v>2</v>
      </c>
      <c r="Z14" s="19" t="str">
        <f t="shared" si="13"/>
        <v>2</v>
      </c>
      <c r="AA14" s="17" t="s">
        <v>77</v>
      </c>
      <c r="AB14" s="18" t="s">
        <v>78</v>
      </c>
      <c r="AC14" s="88">
        <f t="shared" si="14"/>
        <v>8</v>
      </c>
      <c r="AD14" s="28"/>
      <c r="AE14" s="26"/>
      <c r="AF14" s="19"/>
      <c r="AG14" s="21">
        <f t="shared" si="10"/>
        <v>10</v>
      </c>
      <c r="AH14" s="22">
        <f>'25.Spieltag'!AJ14</f>
        <v>355</v>
      </c>
      <c r="AI14" s="29">
        <f>'25.Spieltag'!AK14</f>
        <v>1</v>
      </c>
      <c r="AJ14" s="24">
        <f t="shared" si="11"/>
        <v>365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13</v>
      </c>
      <c r="M15" s="18" t="s">
        <v>78</v>
      </c>
      <c r="N15" s="66">
        <f t="shared" si="4"/>
        <v>0</v>
      </c>
      <c r="O15" s="17" t="s">
        <v>78</v>
      </c>
      <c r="P15" s="18" t="s">
        <v>78</v>
      </c>
      <c r="Q15" s="19" t="str">
        <f t="shared" si="5"/>
        <v>5</v>
      </c>
      <c r="R15" s="17" t="s">
        <v>78</v>
      </c>
      <c r="S15" s="18" t="s">
        <v>78</v>
      </c>
      <c r="T15" s="19">
        <f t="shared" si="12"/>
        <v>0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78</v>
      </c>
      <c r="Z15" s="19">
        <f t="shared" si="13"/>
        <v>0</v>
      </c>
      <c r="AA15" s="17" t="s">
        <v>77</v>
      </c>
      <c r="AB15" s="18" t="s">
        <v>2</v>
      </c>
      <c r="AC15" s="88">
        <f t="shared" si="14"/>
        <v>20</v>
      </c>
      <c r="AD15" s="28"/>
      <c r="AE15" s="26"/>
      <c r="AF15" s="19"/>
      <c r="AG15" s="21">
        <f t="shared" si="10"/>
        <v>25</v>
      </c>
      <c r="AH15" s="22">
        <f>'25.Spieltag'!AJ15</f>
        <v>293</v>
      </c>
      <c r="AI15" s="29">
        <f>'25.Spieltag'!AK15</f>
        <v>10</v>
      </c>
      <c r="AJ15" s="24">
        <f t="shared" si="11"/>
        <v>318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13</v>
      </c>
      <c r="H16" s="19">
        <f t="shared" si="2"/>
        <v>0</v>
      </c>
      <c r="I16" s="17" t="s">
        <v>91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2</v>
      </c>
      <c r="Q16" s="19">
        <f t="shared" si="5"/>
        <v>0</v>
      </c>
      <c r="R16" s="17" t="s">
        <v>78</v>
      </c>
      <c r="S16" s="18" t="s">
        <v>78</v>
      </c>
      <c r="T16" s="19">
        <f t="shared" si="12"/>
        <v>0</v>
      </c>
      <c r="U16" s="17" t="s">
        <v>77</v>
      </c>
      <c r="V16" s="18" t="s">
        <v>77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3"/>
        <v>2</v>
      </c>
      <c r="AA16" s="17" t="s">
        <v>77</v>
      </c>
      <c r="AB16" s="18" t="s">
        <v>2</v>
      </c>
      <c r="AC16" s="88">
        <f t="shared" si="14"/>
        <v>20</v>
      </c>
      <c r="AD16" s="28"/>
      <c r="AE16" s="26"/>
      <c r="AF16" s="19"/>
      <c r="AG16" s="21">
        <f t="shared" si="10"/>
        <v>25</v>
      </c>
      <c r="AH16" s="22">
        <f>'25.Spieltag'!AJ16</f>
        <v>347</v>
      </c>
      <c r="AI16" s="29">
        <f>'25.Spieltag'!AK16</f>
        <v>3</v>
      </c>
      <c r="AJ16" s="24">
        <f t="shared" si="11"/>
        <v>372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2</v>
      </c>
      <c r="J17" s="18" t="s">
        <v>78</v>
      </c>
      <c r="K17" s="19">
        <f t="shared" si="3"/>
        <v>0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91</v>
      </c>
      <c r="Q17" s="19">
        <f t="shared" si="5"/>
        <v>0</v>
      </c>
      <c r="R17" s="17" t="s">
        <v>78</v>
      </c>
      <c r="S17" s="18" t="s">
        <v>2</v>
      </c>
      <c r="T17" s="19">
        <f t="shared" si="12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13</v>
      </c>
      <c r="Z17" s="19" t="str">
        <f t="shared" si="13"/>
        <v>2</v>
      </c>
      <c r="AA17" s="17" t="s">
        <v>78</v>
      </c>
      <c r="AB17" s="18" t="s">
        <v>91</v>
      </c>
      <c r="AC17" s="88">
        <f t="shared" si="14"/>
        <v>12</v>
      </c>
      <c r="AD17" s="28"/>
      <c r="AE17" s="26"/>
      <c r="AF17" s="19"/>
      <c r="AG17" s="21">
        <f t="shared" si="10"/>
        <v>14</v>
      </c>
      <c r="AH17" s="22">
        <f>'25.Spieltag'!AJ17</f>
        <v>331</v>
      </c>
      <c r="AI17" s="29">
        <f>'25.Spieltag'!AK17</f>
        <v>6</v>
      </c>
      <c r="AJ17" s="24">
        <f t="shared" si="11"/>
        <v>345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78</v>
      </c>
      <c r="H18" s="19" t="str">
        <f t="shared" si="2"/>
        <v>3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78</v>
      </c>
      <c r="N18" s="66">
        <f t="shared" si="4"/>
        <v>0</v>
      </c>
      <c r="O18" s="17" t="s">
        <v>13</v>
      </c>
      <c r="P18" s="18" t="s">
        <v>13</v>
      </c>
      <c r="Q18" s="19" t="str">
        <f t="shared" si="5"/>
        <v>3</v>
      </c>
      <c r="R18" s="17" t="s">
        <v>78</v>
      </c>
      <c r="S18" s="18" t="s">
        <v>13</v>
      </c>
      <c r="T18" s="19">
        <f t="shared" si="12"/>
        <v>0</v>
      </c>
      <c r="U18" s="17" t="s">
        <v>77</v>
      </c>
      <c r="V18" s="18" t="s">
        <v>77</v>
      </c>
      <c r="W18" s="66" t="str">
        <f t="shared" si="15"/>
        <v>3</v>
      </c>
      <c r="X18" s="17" t="s">
        <v>78</v>
      </c>
      <c r="Y18" s="18" t="s">
        <v>77</v>
      </c>
      <c r="Z18" s="19">
        <f t="shared" si="13"/>
        <v>0</v>
      </c>
      <c r="AA18" s="17" t="s">
        <v>78</v>
      </c>
      <c r="AB18" s="18" t="s">
        <v>13</v>
      </c>
      <c r="AC18" s="88">
        <f t="shared" si="14"/>
        <v>8</v>
      </c>
      <c r="AD18" s="28"/>
      <c r="AE18" s="26"/>
      <c r="AF18" s="19"/>
      <c r="AG18" s="21">
        <f t="shared" si="10"/>
        <v>17</v>
      </c>
      <c r="AH18" s="22">
        <f>'25.Spieltag'!AJ18</f>
        <v>291</v>
      </c>
      <c r="AI18" s="29">
        <f>'25.Spieltag'!AK18</f>
        <v>11</v>
      </c>
      <c r="AJ18" s="24">
        <f t="shared" si="11"/>
        <v>308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78</v>
      </c>
      <c r="M19" s="18" t="s">
        <v>78</v>
      </c>
      <c r="N19" s="66" t="str">
        <f t="shared" si="4"/>
        <v>5</v>
      </c>
      <c r="O19" s="17" t="s">
        <v>78</v>
      </c>
      <c r="P19" s="18" t="s">
        <v>77</v>
      </c>
      <c r="Q19" s="19">
        <f t="shared" si="5"/>
        <v>0</v>
      </c>
      <c r="R19" s="17" t="s">
        <v>13</v>
      </c>
      <c r="S19" s="18" t="s">
        <v>78</v>
      </c>
      <c r="T19" s="19" t="str">
        <f t="shared" si="12"/>
        <v>5</v>
      </c>
      <c r="U19" s="17" t="s">
        <v>13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3"/>
        <v>2</v>
      </c>
      <c r="AA19" s="17" t="s">
        <v>77</v>
      </c>
      <c r="AB19" s="18" t="s">
        <v>13</v>
      </c>
      <c r="AC19" s="88">
        <f t="shared" si="14"/>
        <v>8</v>
      </c>
      <c r="AD19" s="28"/>
      <c r="AE19" s="26"/>
      <c r="AF19" s="19"/>
      <c r="AG19" s="21">
        <f t="shared" si="10"/>
        <v>20</v>
      </c>
      <c r="AH19" s="22">
        <f>'25.Spieltag'!AJ19</f>
        <v>341</v>
      </c>
      <c r="AI19" s="29">
        <f>'25.Spieltag'!AK19</f>
        <v>5</v>
      </c>
      <c r="AJ19" s="24">
        <f t="shared" si="11"/>
        <v>361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3</v>
      </c>
      <c r="I20" s="17" t="s">
        <v>2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>
        <f t="shared" si="4"/>
        <v>0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13</v>
      </c>
      <c r="T20" s="19">
        <f t="shared" si="12"/>
        <v>0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 t="str">
        <f t="shared" si="13"/>
        <v>2</v>
      </c>
      <c r="AA20" s="17" t="s">
        <v>78</v>
      </c>
      <c r="AB20" s="18" t="s">
        <v>13</v>
      </c>
      <c r="AC20" s="88">
        <f t="shared" si="14"/>
        <v>8</v>
      </c>
      <c r="AD20" s="28"/>
      <c r="AE20" s="26"/>
      <c r="AF20" s="19"/>
      <c r="AG20" s="21">
        <f t="shared" si="10"/>
        <v>13</v>
      </c>
      <c r="AH20" s="22">
        <f>'25.Spieltag'!AJ20</f>
        <v>346</v>
      </c>
      <c r="AI20" s="29">
        <f>'25.Spieltag'!AK20</f>
        <v>4</v>
      </c>
      <c r="AJ20" s="24">
        <f t="shared" si="11"/>
        <v>359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3</v>
      </c>
      <c r="O21" s="17"/>
      <c r="P21" s="18"/>
      <c r="Q21" s="19" t="str">
        <f t="shared" si="5"/>
        <v>3</v>
      </c>
      <c r="R21" s="17"/>
      <c r="S21" s="18"/>
      <c r="T21" s="19">
        <f t="shared" si="12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3"/>
        <v>0</v>
      </c>
      <c r="AA21" s="17"/>
      <c r="AB21" s="18"/>
      <c r="AC21" s="19">
        <f t="shared" ref="AC21:AC27" si="16">IF(OR(EXACT($AA$7,AA21)*(EXACT($AB$7,AB21)))=TRUE,$AO$9,IF(($AB$7-$AA$7=AB21-AA21),$AO$8,IF(OR(EXACT($AA$7&gt;$AB$7,AA21&gt;AB21)*EXACT($AA$7=$AB$7,AA21=AB21)*EXACT($AA$7&lt;$AB$7,AA21&lt;AB21)),$AO$7,0)))</f>
        <v>0</v>
      </c>
      <c r="AD21" s="28"/>
      <c r="AE21" s="26"/>
      <c r="AF21" s="19"/>
      <c r="AG21" s="21">
        <f t="shared" si="10"/>
        <v>17</v>
      </c>
      <c r="AH21" s="22">
        <f>'25.Spieltag'!AJ21</f>
        <v>0</v>
      </c>
      <c r="AI21" s="29">
        <f>'25.Spieltag'!AK21</f>
        <v>0</v>
      </c>
      <c r="AJ21" s="24">
        <f t="shared" si="11"/>
        <v>17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3</v>
      </c>
      <c r="O22" s="17"/>
      <c r="P22" s="18"/>
      <c r="Q22" s="19" t="str">
        <f t="shared" si="5"/>
        <v>3</v>
      </c>
      <c r="R22" s="17"/>
      <c r="S22" s="18"/>
      <c r="T22" s="19">
        <f t="shared" si="12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3"/>
        <v>0</v>
      </c>
      <c r="AA22" s="17"/>
      <c r="AB22" s="18"/>
      <c r="AC22" s="19">
        <f t="shared" si="16"/>
        <v>0</v>
      </c>
      <c r="AD22" s="28"/>
      <c r="AE22" s="26"/>
      <c r="AF22" s="19"/>
      <c r="AG22" s="21">
        <f t="shared" si="10"/>
        <v>17</v>
      </c>
      <c r="AH22" s="22">
        <f>'25.Spieltag'!AJ22</f>
        <v>0</v>
      </c>
      <c r="AI22" s="29">
        <f>'25.Spieltag'!AK22</f>
        <v>0</v>
      </c>
      <c r="AJ22" s="24">
        <f t="shared" si="11"/>
        <v>17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3</v>
      </c>
      <c r="O23" s="17"/>
      <c r="P23" s="18"/>
      <c r="Q23" s="19" t="str">
        <f t="shared" si="5"/>
        <v>3</v>
      </c>
      <c r="R23" s="17"/>
      <c r="S23" s="18"/>
      <c r="T23" s="19">
        <f t="shared" si="12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3"/>
        <v>0</v>
      </c>
      <c r="AA23" s="17"/>
      <c r="AB23" s="18"/>
      <c r="AC23" s="19">
        <f t="shared" si="16"/>
        <v>0</v>
      </c>
      <c r="AD23" s="28"/>
      <c r="AE23" s="26"/>
      <c r="AF23" s="19"/>
      <c r="AG23" s="21">
        <f t="shared" si="10"/>
        <v>17</v>
      </c>
      <c r="AH23" s="22">
        <f>'25.Spieltag'!AJ23</f>
        <v>0</v>
      </c>
      <c r="AI23" s="29">
        <f>'25.Spieltag'!AK23</f>
        <v>0</v>
      </c>
      <c r="AJ23" s="24">
        <f t="shared" si="11"/>
        <v>17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3</v>
      </c>
      <c r="O24" s="17"/>
      <c r="P24" s="18"/>
      <c r="Q24" s="19" t="str">
        <f t="shared" si="5"/>
        <v>3</v>
      </c>
      <c r="R24" s="17"/>
      <c r="S24" s="18"/>
      <c r="T24" s="19">
        <f t="shared" si="12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3"/>
        <v>0</v>
      </c>
      <c r="AA24" s="17"/>
      <c r="AB24" s="18"/>
      <c r="AC24" s="19">
        <f t="shared" si="16"/>
        <v>0</v>
      </c>
      <c r="AD24" s="28"/>
      <c r="AE24" s="26"/>
      <c r="AF24" s="19"/>
      <c r="AG24" s="21">
        <f t="shared" si="10"/>
        <v>17</v>
      </c>
      <c r="AH24" s="22">
        <f>'25.Spieltag'!AJ24</f>
        <v>0</v>
      </c>
      <c r="AI24" s="29">
        <f>'25.Spieltag'!AK24</f>
        <v>0</v>
      </c>
      <c r="AJ24" s="24">
        <f t="shared" si="11"/>
        <v>17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3</v>
      </c>
      <c r="O25" s="17"/>
      <c r="P25" s="18"/>
      <c r="Q25" s="19" t="str">
        <f t="shared" si="5"/>
        <v>3</v>
      </c>
      <c r="R25" s="17"/>
      <c r="S25" s="18"/>
      <c r="T25" s="19">
        <f t="shared" si="12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3"/>
        <v>0</v>
      </c>
      <c r="AA25" s="17"/>
      <c r="AB25" s="18"/>
      <c r="AC25" s="19">
        <f t="shared" si="16"/>
        <v>0</v>
      </c>
      <c r="AD25" s="28"/>
      <c r="AE25" s="26"/>
      <c r="AF25" s="19"/>
      <c r="AG25" s="21">
        <f t="shared" si="10"/>
        <v>17</v>
      </c>
      <c r="AH25" s="22">
        <f>'25.Spieltag'!AJ25</f>
        <v>0</v>
      </c>
      <c r="AI25" s="29">
        <f>'25.Spieltag'!AK25</f>
        <v>0</v>
      </c>
      <c r="AJ25" s="24">
        <f t="shared" si="11"/>
        <v>17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3</v>
      </c>
      <c r="O26" s="17"/>
      <c r="P26" s="18"/>
      <c r="Q26" s="19" t="str">
        <f t="shared" si="5"/>
        <v>3</v>
      </c>
      <c r="R26" s="17"/>
      <c r="S26" s="18"/>
      <c r="T26" s="19">
        <f t="shared" si="12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3"/>
        <v>0</v>
      </c>
      <c r="AA26" s="17"/>
      <c r="AB26" s="18"/>
      <c r="AC26" s="19">
        <f t="shared" si="16"/>
        <v>0</v>
      </c>
      <c r="AD26" s="28"/>
      <c r="AE26" s="26"/>
      <c r="AF26" s="19"/>
      <c r="AG26" s="21">
        <f t="shared" ref="AG26" si="17">E26+H26+K26+N26+Q26+T26+W26+Z26+AC26+AF26</f>
        <v>17</v>
      </c>
      <c r="AH26" s="22">
        <f>'25.Spieltag'!AJ26</f>
        <v>0</v>
      </c>
      <c r="AI26" s="29">
        <f>'25.Spieltag'!AK26</f>
        <v>0</v>
      </c>
      <c r="AJ26" s="24">
        <f t="shared" ref="AJ26" si="18">AG26+AH26</f>
        <v>17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3</v>
      </c>
      <c r="O27" s="17"/>
      <c r="P27" s="18"/>
      <c r="Q27" s="19" t="str">
        <f t="shared" si="5"/>
        <v>3</v>
      </c>
      <c r="R27" s="17"/>
      <c r="S27" s="18"/>
      <c r="T27" s="19">
        <f t="shared" si="12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3"/>
        <v>0</v>
      </c>
      <c r="AA27" s="17"/>
      <c r="AB27" s="18"/>
      <c r="AC27" s="19">
        <f t="shared" si="16"/>
        <v>0</v>
      </c>
      <c r="AD27" s="28"/>
      <c r="AE27" s="26"/>
      <c r="AF27" s="19"/>
      <c r="AG27" s="21">
        <f t="shared" ref="AG27" si="20">E27+H27+K27+N27+Q27+T27+W27+Z27+AC27+AF27</f>
        <v>17</v>
      </c>
      <c r="AH27" s="22">
        <f>'25.Spieltag'!AJ27</f>
        <v>0</v>
      </c>
      <c r="AI27" s="29">
        <f>'25.Spieltag'!AK27</f>
        <v>0</v>
      </c>
      <c r="AJ27" s="24">
        <f t="shared" ref="AJ27" si="21">AG27+AH27</f>
        <v>17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6" priority="6" rank="3"/>
  </conditionalFormatting>
  <conditionalFormatting sqref="B21:B27">
    <cfRule type="expression" dxfId="55" priority="5">
      <formula>($AG21&gt;40)</formula>
    </cfRule>
  </conditionalFormatting>
  <conditionalFormatting sqref="C4 F4 AA6 R4:R6 X6">
    <cfRule type="cellIs" dxfId="54" priority="3" operator="equal">
      <formula>"Schalke 04"</formula>
    </cfRule>
  </conditionalFormatting>
  <conditionalFormatting sqref="I6 L6 X4 AA4 F6 L4 U4 I4 O4 O6 U6 C6">
    <cfRule type="cellIs" dxfId="53" priority="2" operator="equal">
      <formula>"Schalke 04"</formula>
    </cfRule>
  </conditionalFormatting>
  <conditionalFormatting sqref="B8:B20">
    <cfRule type="expression" dxfId="5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77</v>
      </c>
      <c r="E7" s="73" t="s">
        <v>1</v>
      </c>
      <c r="F7" s="72" t="s">
        <v>77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19</v>
      </c>
      <c r="AH8" s="22">
        <f>'26.Spieltag'!AJ8</f>
        <v>338</v>
      </c>
      <c r="AI8" s="29">
        <f>'26.Spieltag'!AK8</f>
        <v>7</v>
      </c>
      <c r="AJ8" s="24">
        <f t="shared" ref="AJ8" si="7">AG8+AH8</f>
        <v>357</v>
      </c>
      <c r="AK8" s="25">
        <f t="shared" ref="AK8:AK27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'26.Spieltag'!AJ9</f>
        <v>145</v>
      </c>
      <c r="AI9" s="29">
        <f>'26.Spieltag'!AK9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77</v>
      </c>
      <c r="E10" s="19" t="str">
        <f t="shared" si="1"/>
        <v>5</v>
      </c>
      <c r="F10" s="17" t="s">
        <v>78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78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2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2</v>
      </c>
      <c r="AC10" s="19">
        <f t="shared" si="5"/>
        <v>0</v>
      </c>
      <c r="AD10" s="28"/>
      <c r="AE10" s="26"/>
      <c r="AF10" s="19"/>
      <c r="AG10" s="21">
        <f t="shared" si="10"/>
        <v>24</v>
      </c>
      <c r="AH10" s="22">
        <f>'26.Spieltag'!AJ10</f>
        <v>327</v>
      </c>
      <c r="AI10" s="29">
        <f>'26.Spieltag'!AK10</f>
        <v>8</v>
      </c>
      <c r="AJ10" s="24">
        <f t="shared" si="11"/>
        <v>351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88">
        <f t="shared" si="12"/>
        <v>20</v>
      </c>
      <c r="L11" s="17" t="s">
        <v>13</v>
      </c>
      <c r="M11" s="18" t="s">
        <v>13</v>
      </c>
      <c r="N11" s="66" t="str">
        <f t="shared" si="3"/>
        <v>3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78</v>
      </c>
      <c r="T11" s="19" t="str">
        <f t="shared" si="13"/>
        <v>3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28</v>
      </c>
      <c r="AH11" s="22">
        <f>'26.Spieltag'!AJ11</f>
        <v>312</v>
      </c>
      <c r="AI11" s="29">
        <f>'26.Spieltag'!AK11</f>
        <v>10</v>
      </c>
      <c r="AJ11" s="24">
        <f t="shared" si="11"/>
        <v>340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77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8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3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 t="str">
        <f t="shared" si="5"/>
        <v>5</v>
      </c>
      <c r="AD12" s="28"/>
      <c r="AE12" s="26"/>
      <c r="AF12" s="19"/>
      <c r="AG12" s="21">
        <f t="shared" si="10"/>
        <v>20</v>
      </c>
      <c r="AH12" s="22">
        <f>'26.Spieltag'!AJ12</f>
        <v>362</v>
      </c>
      <c r="AI12" s="29">
        <f>'26.Spieltag'!AK12</f>
        <v>3</v>
      </c>
      <c r="AJ12" s="24">
        <f t="shared" si="11"/>
        <v>382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'26.Spieltag'!AJ13</f>
        <v>243</v>
      </c>
      <c r="AI13" s="29">
        <f>'26.Spieltag'!AK13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91</v>
      </c>
      <c r="D14" s="18" t="s">
        <v>13</v>
      </c>
      <c r="E14" s="19" t="str">
        <f t="shared" si="1"/>
        <v>2</v>
      </c>
      <c r="F14" s="17" t="s">
        <v>78</v>
      </c>
      <c r="G14" s="18" t="s">
        <v>13</v>
      </c>
      <c r="H14" s="19" t="str">
        <f t="shared" si="2"/>
        <v>2</v>
      </c>
      <c r="I14" s="17" t="s">
        <v>91</v>
      </c>
      <c r="J14" s="18" t="s">
        <v>77</v>
      </c>
      <c r="K14" s="88">
        <f t="shared" si="12"/>
        <v>8</v>
      </c>
      <c r="L14" s="17" t="s">
        <v>78</v>
      </c>
      <c r="M14" s="18" t="s">
        <v>78</v>
      </c>
      <c r="N14" s="66" t="str">
        <f t="shared" si="3"/>
        <v>5</v>
      </c>
      <c r="O14" s="17" t="s">
        <v>13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 t="str">
        <f t="shared" si="13"/>
        <v>3</v>
      </c>
      <c r="U14" s="17" t="s">
        <v>2</v>
      </c>
      <c r="V14" s="18" t="s">
        <v>78</v>
      </c>
      <c r="W14" s="66" t="str">
        <f t="shared" si="15"/>
        <v>2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22</v>
      </c>
      <c r="AH14" s="22">
        <f>'26.Spieltag'!AJ14</f>
        <v>365</v>
      </c>
      <c r="AI14" s="29">
        <f>'26.Spieltag'!AK14</f>
        <v>2</v>
      </c>
      <c r="AJ14" s="24">
        <f t="shared" si="11"/>
        <v>387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11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2</v>
      </c>
      <c r="J15" s="18" t="s">
        <v>78</v>
      </c>
      <c r="K15" s="88">
        <f t="shared" si="12"/>
        <v>8</v>
      </c>
      <c r="L15" s="17" t="s">
        <v>13</v>
      </c>
      <c r="M15" s="18" t="s">
        <v>78</v>
      </c>
      <c r="N15" s="66">
        <f t="shared" si="3"/>
        <v>0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>
        <f t="shared" si="13"/>
        <v>0</v>
      </c>
      <c r="U15" s="17" t="s">
        <v>2</v>
      </c>
      <c r="V15" s="18" t="s">
        <v>77</v>
      </c>
      <c r="W15" s="66" t="str">
        <f t="shared" si="15"/>
        <v>2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10</v>
      </c>
      <c r="AH15" s="22">
        <f>'26.Spieltag'!AJ15</f>
        <v>318</v>
      </c>
      <c r="AI15" s="29">
        <f>'26.Spieltag'!AK15</f>
        <v>9</v>
      </c>
      <c r="AJ15" s="24">
        <f t="shared" si="11"/>
        <v>328</v>
      </c>
      <c r="AK15" s="25">
        <f t="shared" si="8"/>
        <v>11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5</v>
      </c>
      <c r="F16" s="17" t="s">
        <v>78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88">
        <f t="shared" si="12"/>
        <v>12</v>
      </c>
      <c r="L16" s="17" t="s">
        <v>77</v>
      </c>
      <c r="M16" s="18" t="s">
        <v>13</v>
      </c>
      <c r="N16" s="66">
        <f t="shared" si="3"/>
        <v>0</v>
      </c>
      <c r="O16" s="17" t="s">
        <v>13</v>
      </c>
      <c r="P16" s="18" t="s">
        <v>78</v>
      </c>
      <c r="Q16" s="19">
        <f t="shared" si="4"/>
        <v>0</v>
      </c>
      <c r="R16" s="17" t="s">
        <v>78</v>
      </c>
      <c r="S16" s="18" t="s">
        <v>78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5</v>
      </c>
      <c r="X16" s="17" t="s">
        <v>78</v>
      </c>
      <c r="Y16" s="18" t="s">
        <v>78</v>
      </c>
      <c r="Z16" s="19" t="str">
        <f t="shared" si="14"/>
        <v>5</v>
      </c>
      <c r="AA16" s="17" t="s">
        <v>78</v>
      </c>
      <c r="AB16" s="18" t="s">
        <v>77</v>
      </c>
      <c r="AC16" s="19" t="str">
        <f t="shared" si="5"/>
        <v>5</v>
      </c>
      <c r="AD16" s="28"/>
      <c r="AE16" s="26"/>
      <c r="AF16" s="19"/>
      <c r="AG16" s="21">
        <f t="shared" si="10"/>
        <v>32</v>
      </c>
      <c r="AH16" s="22">
        <f>'26.Spieltag'!AJ16</f>
        <v>372</v>
      </c>
      <c r="AI16" s="29">
        <f>'26.Spieltag'!AK16</f>
        <v>1</v>
      </c>
      <c r="AJ16" s="24">
        <f t="shared" si="11"/>
        <v>404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91</v>
      </c>
      <c r="J17" s="18" t="s">
        <v>78</v>
      </c>
      <c r="K17" s="88">
        <f t="shared" si="12"/>
        <v>8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77</v>
      </c>
      <c r="AC17" s="19" t="str">
        <f t="shared" si="5"/>
        <v>5</v>
      </c>
      <c r="AD17" s="28"/>
      <c r="AE17" s="26"/>
      <c r="AF17" s="19"/>
      <c r="AG17" s="21">
        <f t="shared" si="10"/>
        <v>15</v>
      </c>
      <c r="AH17" s="22">
        <f>'26.Spieltag'!AJ17</f>
        <v>345</v>
      </c>
      <c r="AI17" s="29">
        <f>'26.Spieltag'!AK17</f>
        <v>6</v>
      </c>
      <c r="AJ17" s="24">
        <f t="shared" si="11"/>
        <v>360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77</v>
      </c>
      <c r="G18" s="18" t="s">
        <v>78</v>
      </c>
      <c r="H18" s="19" t="str">
        <f t="shared" si="2"/>
        <v>2</v>
      </c>
      <c r="I18" s="17" t="s">
        <v>2</v>
      </c>
      <c r="J18" s="18" t="s">
        <v>78</v>
      </c>
      <c r="K18" s="88">
        <f t="shared" si="12"/>
        <v>8</v>
      </c>
      <c r="L18" s="17" t="s">
        <v>78</v>
      </c>
      <c r="M18" s="18" t="s">
        <v>78</v>
      </c>
      <c r="N18" s="66" t="str">
        <f t="shared" si="3"/>
        <v>5</v>
      </c>
      <c r="O18" s="17" t="s">
        <v>78</v>
      </c>
      <c r="P18" s="18" t="s">
        <v>13</v>
      </c>
      <c r="Q18" s="19" t="str">
        <f t="shared" si="4"/>
        <v>3</v>
      </c>
      <c r="R18" s="17" t="s">
        <v>13</v>
      </c>
      <c r="S18" s="18" t="s">
        <v>13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22</v>
      </c>
      <c r="AH18" s="22">
        <f>'26.Spieltag'!AJ18</f>
        <v>308</v>
      </c>
      <c r="AI18" s="29">
        <f>'26.Spieltag'!AK18</f>
        <v>11</v>
      </c>
      <c r="AJ18" s="24">
        <f t="shared" si="11"/>
        <v>330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78</v>
      </c>
      <c r="Q19" s="19" t="str">
        <f t="shared" si="4"/>
        <v>5</v>
      </c>
      <c r="R19" s="17" t="s">
        <v>13</v>
      </c>
      <c r="S19" s="18" t="s">
        <v>77</v>
      </c>
      <c r="T19" s="19" t="str">
        <f t="shared" si="13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19</v>
      </c>
      <c r="AH19" s="22">
        <f>'26.Spieltag'!AJ19</f>
        <v>361</v>
      </c>
      <c r="AI19" s="29">
        <f>'26.Spieltag'!AK19</f>
        <v>4</v>
      </c>
      <c r="AJ19" s="24">
        <f t="shared" si="11"/>
        <v>380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2</v>
      </c>
      <c r="I20" s="17" t="s">
        <v>2</v>
      </c>
      <c r="J20" s="18" t="s">
        <v>78</v>
      </c>
      <c r="K20" s="88">
        <f t="shared" si="12"/>
        <v>8</v>
      </c>
      <c r="L20" s="17" t="s">
        <v>78</v>
      </c>
      <c r="M20" s="18" t="s">
        <v>13</v>
      </c>
      <c r="N20" s="66">
        <f t="shared" si="3"/>
        <v>0</v>
      </c>
      <c r="O20" s="17" t="s">
        <v>13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15</v>
      </c>
      <c r="AH20" s="22">
        <f>'26.Spieltag'!AJ20</f>
        <v>359</v>
      </c>
      <c r="AI20" s="29">
        <f>'26.Spieltag'!AK20</f>
        <v>5</v>
      </c>
      <c r="AJ20" s="24">
        <f t="shared" si="11"/>
        <v>374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0"/>
        <v>0</v>
      </c>
      <c r="AH21" s="22">
        <f>'26.Spieltag'!AJ21</f>
        <v>17</v>
      </c>
      <c r="AI21" s="29">
        <f>'26.Spieltag'!AK21</f>
        <v>14</v>
      </c>
      <c r="AJ21" s="24">
        <f t="shared" si="11"/>
        <v>17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0"/>
        <v>0</v>
      </c>
      <c r="AH22" s="22">
        <f>'26.Spieltag'!AJ22</f>
        <v>17</v>
      </c>
      <c r="AI22" s="29">
        <f>'26.Spieltag'!AK22</f>
        <v>14</v>
      </c>
      <c r="AJ22" s="24">
        <f t="shared" si="11"/>
        <v>17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0"/>
        <v>0</v>
      </c>
      <c r="AH23" s="22">
        <f>'26.Spieltag'!AJ23</f>
        <v>17</v>
      </c>
      <c r="AI23" s="29">
        <f>'26.Spieltag'!AK23</f>
        <v>14</v>
      </c>
      <c r="AJ23" s="24">
        <f t="shared" si="11"/>
        <v>17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0"/>
        <v>0</v>
      </c>
      <c r="AH24" s="22">
        <f>'26.Spieltag'!AJ24</f>
        <v>17</v>
      </c>
      <c r="AI24" s="29">
        <f>'26.Spieltag'!AK24</f>
        <v>14</v>
      </c>
      <c r="AJ24" s="24">
        <f t="shared" si="11"/>
        <v>17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0"/>
        <v>0</v>
      </c>
      <c r="AH25" s="22">
        <f>'26.Spieltag'!AJ25</f>
        <v>17</v>
      </c>
      <c r="AI25" s="29">
        <f>'26.Spieltag'!AK25</f>
        <v>14</v>
      </c>
      <c r="AJ25" s="24">
        <f t="shared" si="11"/>
        <v>17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'26.Spieltag'!AJ26</f>
        <v>17</v>
      </c>
      <c r="AI26" s="29">
        <f>'26.Spieltag'!AK26</f>
        <v>14</v>
      </c>
      <c r="AJ26" s="24">
        <f t="shared" ref="AJ26" si="17">AG26+AH26</f>
        <v>17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'26.Spieltag'!AJ27</f>
        <v>17</v>
      </c>
      <c r="AI27" s="29">
        <f>'26.Spieltag'!AK27</f>
        <v>14</v>
      </c>
      <c r="AJ27" s="24">
        <f t="shared" ref="AJ27" si="20">AG27+AH27</f>
        <v>17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0" priority="6" rank="3"/>
  </conditionalFormatting>
  <conditionalFormatting sqref="B21:B27">
    <cfRule type="expression" dxfId="49" priority="5">
      <formula>($AG21&gt;40)</formula>
    </cfRule>
  </conditionalFormatting>
  <conditionalFormatting sqref="C4 L5:L6 I4 R6 U4 X6 O4 AA6">
    <cfRule type="cellIs" dxfId="48" priority="3" operator="equal">
      <formula>"Schalke 04"</formula>
    </cfRule>
  </conditionalFormatting>
  <conditionalFormatting sqref="C6 F4 L4 AA4 I6 U6 R4 F6 X4 O6">
    <cfRule type="cellIs" dxfId="47" priority="2" operator="equal">
      <formula>"Schalke 04"</formula>
    </cfRule>
  </conditionalFormatting>
  <conditionalFormatting sqref="B8:B20">
    <cfRule type="expression" dxfId="4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abSelected="1" workbookViewId="0">
      <selection activeCell="M14" sqref="M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13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2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'13.Spieltag'!B16</f>
        <v>schmiddi04</v>
      </c>
      <c r="C8" s="17" t="s">
        <v>77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12</v>
      </c>
      <c r="F8" s="17" t="s">
        <v>78</v>
      </c>
      <c r="G8" s="18" t="s">
        <v>78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77</v>
      </c>
      <c r="N8" s="66" t="str">
        <f>IF(OR(EXACT($L$7,L8)*(EXACT($M$7,M8)))=TRUE,$AO$9,IF(($M$7-$L$7=M8-L8),$AO$8,IF(OR(EXACT($L$7&gt;$M$7,L8&gt;M8)*EXACT($L$7=$M$7,L8=M8)*EXACT($L$7&lt;$M$7,L8&lt;M8)),$AO$7,0)))</f>
        <v>3</v>
      </c>
      <c r="O8" s="17" t="s">
        <v>77</v>
      </c>
      <c r="P8" s="18" t="s">
        <v>77</v>
      </c>
      <c r="Q8" s="19" t="str">
        <f>IF(OR(EXACT($O$7,O8)*(EXACT($P$7,P8)))=TRUE,$AO$9,IF(($P$7-$O$7=P8-O8),$AO$8,IF(OR(EXACT($O$7&gt;$P$7,O8&gt;P8)*EXACT($O$7=$P$7,O8=P8)*EXACT($O$7&lt;$P$7,O8&lt;P8)),$AO$7,0)))</f>
        <v>3</v>
      </c>
      <c r="R8" s="17" t="s">
        <v>77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77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>E8+H8+K8+N8+Q8+T8+W8+Z8+AC8+AF8</f>
        <v>18</v>
      </c>
      <c r="AH8" s="22">
        <f>'27.Spieltag'!AJ16</f>
        <v>404</v>
      </c>
      <c r="AI8" s="29">
        <f>'27.Spieltag'!AK16</f>
        <v>1</v>
      </c>
      <c r="AJ8" s="24">
        <f>AG8+AH8</f>
        <v>422</v>
      </c>
      <c r="AK8" s="25">
        <f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>AK9</f>
        <v>2</v>
      </c>
      <c r="B9" s="21" t="str">
        <f>'13.Spieltag'!B14</f>
        <v>Reinhold</v>
      </c>
      <c r="C9" s="17" t="s">
        <v>78</v>
      </c>
      <c r="D9" s="18" t="s">
        <v>2</v>
      </c>
      <c r="E9" s="88">
        <f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2</v>
      </c>
      <c r="H9" s="19">
        <f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77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78</v>
      </c>
      <c r="N9" s="66" t="str">
        <f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78</v>
      </c>
      <c r="S9" s="18" t="s">
        <v>77</v>
      </c>
      <c r="T9" s="19" t="str">
        <f>IF(OR(EXACT($R$7,R9)*(EXACT($S$7,S9)))=TRUE,$AO$9,IF(($S$7-$R$7=S9-R9),$AO$8,IF(OR(EXACT($R$7&gt;$S$7,R9&gt;S9)*EXACT($R$7=$S$7,R9=S9)*EXACT($R$7&lt;$S$7,R9&lt;S9)),$AO$7,0)))</f>
        <v>5</v>
      </c>
      <c r="U9" s="17" t="s">
        <v>2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13</v>
      </c>
      <c r="Z9" s="19" t="str">
        <f>IF(OR(EXACT($X$7,X9)*(EXACT($Y$7,Y9)))=TRUE,$AO$9,IF(($Y$7-$X$7=Y9-X9),$AO$8,IF(OR(EXACT($X$7&gt;$Y$7,X9&gt;Y9)*EXACT($X$7=$Y$7,X9=Y9)*EXACT($X$7&lt;$Y$7,X9&lt;Y9)),$AO$7,0)))</f>
        <v>5</v>
      </c>
      <c r="AA9" s="17" t="s">
        <v>13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>E9+H9+K9+N9+Q9+T9+W9+Z9+AC9+AF9</f>
        <v>23</v>
      </c>
      <c r="AH9" s="22">
        <f>'27.Spieltag'!AJ14</f>
        <v>387</v>
      </c>
      <c r="AI9" s="29">
        <f>'27.Spieltag'!AK14</f>
        <v>2</v>
      </c>
      <c r="AJ9" s="24">
        <f>AG9+AH9</f>
        <v>410</v>
      </c>
      <c r="AK9" s="25">
        <f>RANK(AJ9,$AJ$8:$AJ$27)</f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'13.Spieltag'!B12</f>
        <v>Mike04</v>
      </c>
      <c r="C10" s="17" t="s">
        <v>77</v>
      </c>
      <c r="D10" s="18" t="s">
        <v>13</v>
      </c>
      <c r="E10" s="88">
        <f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77</v>
      </c>
      <c r="H10" s="19" t="str">
        <f>IF(OR(EXACT($F$7,F10)*(EXACT($G$7,G10)))=TRUE,$AO$9,IF(($G$7-$F$7=G10-F10),$AO$8,IF(OR(EXACT($F$7&gt;$G$7,F10&gt;G10)*EXACT($F$7=$G$7,F10=G10)*EXACT($F$7&lt;$G$7,F10&lt;G10)),$AO$7,0)))</f>
        <v>3</v>
      </c>
      <c r="I10" s="17" t="s">
        <v>13</v>
      </c>
      <c r="J10" s="18" t="s">
        <v>77</v>
      </c>
      <c r="K10" s="19">
        <f>IF(OR(EXACT($I$7,I10)*(EXACT($J$7,J10)))=TRUE,$AO$9,IF(($J$7-$I$7=J10-I10),$AO$8,IF(OR(EXACT($I$7&gt;$J$7,I10&gt;J10)*EXACT($I$7=$J$7,I10=J10)*EXACT($I$7&lt;$J$7,I10&lt;J10)),$AO$7,0)))</f>
        <v>0</v>
      </c>
      <c r="L10" s="17" t="s">
        <v>78</v>
      </c>
      <c r="M10" s="18" t="s">
        <v>78</v>
      </c>
      <c r="N10" s="66">
        <f>IF(OR(EXACT($L$7,L10)*(EXACT($M$7,M10)))=TRUE,$AO$9,IF(($M$7-$L$7=M10-L10),$AO$8,IF(OR(EXACT($L$7&gt;$M$7,L10&gt;M10)*EXACT($L$7=$M$7,L10=M10)*EXACT($L$7&lt;$M$7,L10&lt;M10)),$AO$7,0)))</f>
        <v>0</v>
      </c>
      <c r="O10" s="17" t="s">
        <v>13</v>
      </c>
      <c r="P10" s="18" t="s">
        <v>78</v>
      </c>
      <c r="Q10" s="19">
        <f>IF(OR(EXACT($O$7,O10)*(EXACT($P$7,P10)))=TRUE,$AO$9,IF(($P$7-$O$7=P10-O10),$AO$8,IF(OR(EXACT($O$7&gt;$P$7,O10&gt;P10)*EXACT($O$7=$P$7,O10=P10)*EXACT($O$7&lt;$P$7,O10&lt;P10)),$AO$7,0)))</f>
        <v>0</v>
      </c>
      <c r="R10" s="17" t="s">
        <v>78</v>
      </c>
      <c r="S10" s="18" t="s">
        <v>77</v>
      </c>
      <c r="T10" s="19" t="str">
        <f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>E10+H10+K10+N10+Q10+T10+W10+Z10+AC10+AF10</f>
        <v>19</v>
      </c>
      <c r="AH10" s="22">
        <f>'27.Spieltag'!AJ12</f>
        <v>382</v>
      </c>
      <c r="AI10" s="29">
        <f>'27.Spieltag'!AK12</f>
        <v>3</v>
      </c>
      <c r="AJ10" s="24">
        <f>AG10+AH10</f>
        <v>401</v>
      </c>
      <c r="AK10" s="25">
        <f>RANK(AJ10,$AJ$8:$AJ$27)</f>
        <v>3</v>
      </c>
      <c r="AL10" s="76"/>
      <c r="AM10" s="77"/>
      <c r="AN10" s="77"/>
      <c r="AO10" s="78"/>
    </row>
    <row r="11" spans="1:42" ht="24.95" customHeight="1" thickBot="1" x14ac:dyDescent="0.25">
      <c r="A11" s="29">
        <f>AK11</f>
        <v>4</v>
      </c>
      <c r="B11" s="21" t="str">
        <f>'13.Spieltag'!B19</f>
        <v>Tanja04</v>
      </c>
      <c r="C11" s="17" t="s">
        <v>77</v>
      </c>
      <c r="D11" s="18" t="s">
        <v>78</v>
      </c>
      <c r="E11" s="88">
        <f>IF(OR(EXACT($C$7,C11)*(EXACT($D$7,D11)))=TRUE,$AO$9,IF(($D$7-$C$7=D11-C11),$AO$8,IF(OR(EXACT($C$7&gt;$D$7,C11&gt;D11)*EXACT($C$7=$D$7,C11=D11)*EXACT($C$7&lt;$D$7,C11&lt;D11)),$AO$7,0)))*4</f>
        <v>12</v>
      </c>
      <c r="F11" s="17" t="s">
        <v>78</v>
      </c>
      <c r="G11" s="18" t="s">
        <v>78</v>
      </c>
      <c r="H11" s="19">
        <f>IF(OR(EXACT($F$7,F11)*(EXACT($G$7,G11)))=TRUE,$AO$9,IF(($G$7-$F$7=G11-F11),$AO$8,IF(OR(EXACT($F$7&gt;$G$7,F11&gt;G11)*EXACT($F$7=$G$7,F11=G11)*EXACT($F$7&lt;$G$7,F11&lt;G11)),$AO$7,0)))</f>
        <v>0</v>
      </c>
      <c r="I11" s="17" t="s">
        <v>13</v>
      </c>
      <c r="J11" s="18" t="s">
        <v>77</v>
      </c>
      <c r="K11" s="19">
        <f>IF(OR(EXACT($I$7,I11)*(EXACT($J$7,J11)))=TRUE,$AO$9,IF(($J$7-$I$7=J11-I11),$AO$8,IF(OR(EXACT($I$7&gt;$J$7,I11&gt;J11)*EXACT($I$7=$J$7,I11=J11)*EXACT($I$7&lt;$J$7,I11&lt;J11)),$AO$7,0)))</f>
        <v>0</v>
      </c>
      <c r="L11" s="17" t="s">
        <v>78</v>
      </c>
      <c r="M11" s="18" t="s">
        <v>13</v>
      </c>
      <c r="N11" s="66">
        <f>IF(OR(EXACT($L$7,L11)*(EXACT($M$7,M11)))=TRUE,$AO$9,IF(($M$7-$L$7=M11-L11),$AO$8,IF(OR(EXACT($L$7&gt;$M$7,L11&gt;M11)*EXACT($L$7=$M$7,L11=M11)*EXACT($L$7&lt;$M$7,L11&lt;M11)),$AO$7,0)))</f>
        <v>0</v>
      </c>
      <c r="O11" s="17" t="s">
        <v>78</v>
      </c>
      <c r="P11" s="18" t="s">
        <v>77</v>
      </c>
      <c r="Q11" s="19">
        <f>IF(OR(EXACT($O$7,O11)*(EXACT($P$7,P11)))=TRUE,$AO$9,IF(($P$7-$O$7=P11-O11),$AO$8,IF(OR(EXACT($O$7&gt;$P$7,O11&gt;P11)*EXACT($O$7=$P$7,O11=P11)*EXACT($O$7&lt;$P$7,O11&lt;P11)),$AO$7,0)))</f>
        <v>0</v>
      </c>
      <c r="R11" s="17" t="s">
        <v>78</v>
      </c>
      <c r="S11" s="18" t="s">
        <v>13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13</v>
      </c>
      <c r="AB11" s="18" t="s">
        <v>77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3</v>
      </c>
      <c r="AD11" s="28"/>
      <c r="AE11" s="26"/>
      <c r="AF11" s="19"/>
      <c r="AG11" s="21">
        <f>E11+H11+K11+N11+Q11+T11+W11+Z11+AC11+AF11</f>
        <v>18</v>
      </c>
      <c r="AH11" s="22">
        <f>'27.Spieltag'!AJ19</f>
        <v>380</v>
      </c>
      <c r="AI11" s="29">
        <f>'27.Spieltag'!AK19</f>
        <v>4</v>
      </c>
      <c r="AJ11" s="24">
        <f>AG11+AH11</f>
        <v>398</v>
      </c>
      <c r="AK11" s="25">
        <f>RANK(AJ11,$AJ$8:$AJ$27)</f>
        <v>4</v>
      </c>
      <c r="AL11" s="1"/>
      <c r="AP11" s="67"/>
    </row>
    <row r="12" spans="1:42" ht="24.95" customHeight="1" thickBot="1" x14ac:dyDescent="0.25">
      <c r="A12" s="29">
        <f>AK12</f>
        <v>5</v>
      </c>
      <c r="B12" s="21" t="str">
        <f>'13.Spieltag'!B20</f>
        <v>UltraGE</v>
      </c>
      <c r="C12" s="17" t="s">
        <v>77</v>
      </c>
      <c r="D12" s="18" t="s">
        <v>78</v>
      </c>
      <c r="E12" s="88">
        <f>IF(OR(EXACT($C$7,C12)*(EXACT($D$7,D12)))=TRUE,$AO$9,IF(($D$7-$C$7=D12-C12),$AO$8,IF(OR(EXACT($C$7&gt;$D$7,C12&gt;D12)*EXACT($C$7=$D$7,C12=D12)*EXACT($C$7&lt;$D$7,C12&lt;D12)),$AO$7,0)))*4</f>
        <v>12</v>
      </c>
      <c r="F12" s="17" t="s">
        <v>13</v>
      </c>
      <c r="G12" s="18" t="s">
        <v>78</v>
      </c>
      <c r="H12" s="19" t="str">
        <f>IF(OR(EXACT($F$7,F12)*(EXACT($G$7,G12)))=TRUE,$AO$9,IF(($G$7-$F$7=G12-F12),$AO$8,IF(OR(EXACT($F$7&gt;$G$7,F12&gt;G12)*EXACT($F$7=$G$7,F12=G12)*EXACT($F$7&lt;$G$7,F12&lt;G12)),$AO$7,0)))</f>
        <v>3</v>
      </c>
      <c r="I12" s="17" t="s">
        <v>13</v>
      </c>
      <c r="J12" s="18" t="s">
        <v>13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2</v>
      </c>
      <c r="M12" s="18" t="s">
        <v>78</v>
      </c>
      <c r="N12" s="66" t="str">
        <f>IF(OR(EXACT($L$7,L12)*(EXACT($M$7,M12)))=TRUE,$AO$9,IF(($M$7-$L$7=M12-L12),$AO$8,IF(OR(EXACT($L$7&gt;$M$7,L12&gt;M12)*EXACT($L$7=$M$7,L12=M12)*EXACT($L$7&lt;$M$7,L12&lt;M12)),$AO$7,0)))</f>
        <v>5</v>
      </c>
      <c r="O12" s="17" t="s">
        <v>13</v>
      </c>
      <c r="P12" s="18" t="s">
        <v>78</v>
      </c>
      <c r="Q12" s="19">
        <f>IF(OR(EXACT($O$7,O12)*(EXACT($P$7,P12)))=TRUE,$AO$9,IF(($P$7-$O$7=P12-O12),$AO$8,IF(OR(EXACT($O$7&gt;$P$7,O12&gt;P12)*EXACT($O$7=$P$7,O12=P12)*EXACT($O$7&lt;$P$7,O12&lt;P12)),$AO$7,0)))</f>
        <v>0</v>
      </c>
      <c r="R12" s="17" t="s">
        <v>78</v>
      </c>
      <c r="S12" s="18" t="s">
        <v>13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2</v>
      </c>
      <c r="V12" s="18" t="s">
        <v>78</v>
      </c>
      <c r="W12" s="66">
        <f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>IF(OR(EXACT($X$7,X12)*(EXACT($Y$7,Y12)))=TRUE,$AO$9,IF(($Y$7-$X$7=Y12-X12),$AO$8,IF(OR(EXACT($X$7&gt;$Y$7,X12&gt;Y12)*EXACT($X$7=$Y$7,X12=Y12)*EXACT($X$7&lt;$Y$7,X12&lt;Y12)),$AO$7,0)))</f>
        <v>0</v>
      </c>
      <c r="AA12" s="17" t="s">
        <v>78</v>
      </c>
      <c r="AB12" s="18" t="s">
        <v>13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8"/>
      <c r="AE12" s="26"/>
      <c r="AF12" s="19"/>
      <c r="AG12" s="21">
        <f>E12+H12+K12+N12+Q12+T12+W12+Z12+AC12+AF12</f>
        <v>20</v>
      </c>
      <c r="AH12" s="22">
        <f>'27.Spieltag'!AJ20</f>
        <v>374</v>
      </c>
      <c r="AI12" s="29">
        <f>'27.Spieltag'!AK20</f>
        <v>5</v>
      </c>
      <c r="AJ12" s="24">
        <f>AG12+AH12</f>
        <v>394</v>
      </c>
      <c r="AK12" s="25">
        <f>RANK(AJ12,$AJ$8:$AJ$27)</f>
        <v>5</v>
      </c>
      <c r="AL12" s="1"/>
    </row>
    <row r="13" spans="1:42" ht="24.95" customHeight="1" thickBot="1" x14ac:dyDescent="0.25">
      <c r="A13" s="29">
        <f>AK13</f>
        <v>6</v>
      </c>
      <c r="B13" s="21" t="str">
        <f>'13.Spieltag'!B8</f>
        <v>Franzi04</v>
      </c>
      <c r="C13" s="17" t="s">
        <v>78</v>
      </c>
      <c r="D13" s="18" t="s">
        <v>13</v>
      </c>
      <c r="E13" s="88">
        <f>IF(OR(EXACT($C$7,C13)*(EXACT($D$7,D13)))=TRUE,$AO$9,IF(($D$7-$C$7=D13-C13),$AO$8,IF(OR(EXACT($C$7&gt;$D$7,C13&gt;D13)*EXACT($C$7=$D$7,C13=D13)*EXACT($C$7&lt;$D$7,C13&lt;D13)),$AO$7,0)))*4</f>
        <v>20</v>
      </c>
      <c r="F13" s="17" t="s">
        <v>78</v>
      </c>
      <c r="G13" s="18" t="s">
        <v>78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13</v>
      </c>
      <c r="J13" s="18" t="s">
        <v>78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13</v>
      </c>
      <c r="M13" s="18" t="s">
        <v>78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78</v>
      </c>
      <c r="P13" s="18" t="s">
        <v>13</v>
      </c>
      <c r="Q13" s="19">
        <f>IF(OR(EXACT($O$7,O13)*(EXACT($P$7,P13)))=TRUE,$AO$9,IF(($P$7-$O$7=P13-O13),$AO$8,IF(OR(EXACT($O$7&gt;$P$7,O13&gt;P13)*EXACT($O$7=$P$7,O13=P13)*EXACT($O$7&lt;$P$7,O13&lt;P13)),$AO$7,0)))</f>
        <v>0</v>
      </c>
      <c r="R13" s="17" t="s">
        <v>78</v>
      </c>
      <c r="S13" s="18" t="s">
        <v>13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13</v>
      </c>
      <c r="V13" s="18" t="s">
        <v>78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13</v>
      </c>
      <c r="Y13" s="18" t="s">
        <v>13</v>
      </c>
      <c r="Z13" s="19" t="str">
        <f>IF(OR(EXACT($X$7,X13)*(EXACT($Y$7,Y13)))=TRUE,$AO$9,IF(($Y$7-$X$7=Y13-X13),$AO$8,IF(OR(EXACT($X$7&gt;$Y$7,X13&gt;Y13)*EXACT($X$7=$Y$7,X13=Y13)*EXACT($X$7&lt;$Y$7,X13&lt;Y13)),$AO$7,0)))</f>
        <v>5</v>
      </c>
      <c r="AA13" s="17" t="s">
        <v>78</v>
      </c>
      <c r="AB13" s="18" t="s">
        <v>13</v>
      </c>
      <c r="AC13" s="19">
        <f>IF(OR(EXACT($AA$7,AA13)*(EXACT($AB$7,AB13)))=TRUE,$AO$9,IF(($AB$7-$AA$7=AB13-AA13),$AO$8,IF(OR(EXACT($AA$7&gt;$AB$7,AA13&gt;AB13)*EXACT($AA$7=$AB$7,AA13=AB13)*EXACT($AA$7&lt;$AB$7,AA13&lt;AB13)),$AO$7,0)))</f>
        <v>0</v>
      </c>
      <c r="AD13" s="28"/>
      <c r="AE13" s="26"/>
      <c r="AF13" s="19"/>
      <c r="AG13" s="21">
        <f>E13+H13+K13+N13+Q13+T13+W13+Z13+AC13+AF13</f>
        <v>27</v>
      </c>
      <c r="AH13" s="22">
        <f>'27.Spieltag'!AJ8</f>
        <v>357</v>
      </c>
      <c r="AI13" s="29">
        <f>'27.Spieltag'!AK8</f>
        <v>7</v>
      </c>
      <c r="AJ13" s="24">
        <f>AG13+AH13</f>
        <v>384</v>
      </c>
      <c r="AK13" s="25">
        <f>RANK(AJ13,$AJ$8:$AJ$27)</f>
        <v>6</v>
      </c>
      <c r="AL13" s="1"/>
    </row>
    <row r="14" spans="1:42" ht="24.95" customHeight="1" thickBot="1" x14ac:dyDescent="0.25">
      <c r="A14" s="29">
        <f>AK14</f>
        <v>7</v>
      </c>
      <c r="B14" s="21" t="str">
        <f>'13.Spieltag'!B17</f>
        <v>shiny</v>
      </c>
      <c r="C14" s="17" t="s">
        <v>78</v>
      </c>
      <c r="D14" s="18" t="s">
        <v>2</v>
      </c>
      <c r="E14" s="88">
        <f>IF(OR(EXACT($C$7,C14)*(EXACT($D$7,D14)))=TRUE,$AO$9,IF(($D$7-$C$7=D14-C14),$AO$8,IF(OR(EXACT($C$7&gt;$D$7,C14&gt;D14)*EXACT($C$7=$D$7,C14=D14)*EXACT($C$7&lt;$D$7,C14&lt;D14)),$AO$7,0)))*4</f>
        <v>8</v>
      </c>
      <c r="F14" s="17" t="s">
        <v>78</v>
      </c>
      <c r="G14" s="18" t="s">
        <v>13</v>
      </c>
      <c r="H14" s="19">
        <f>IF(OR(EXACT($F$7,F14)*(EXACT($G$7,G14)))=TRUE,$AO$9,IF(($G$7-$F$7=G14-F14),$AO$8,IF(OR(EXACT($F$7&gt;$G$7,F14&gt;G14)*EXACT($F$7=$G$7,F14=G14)*EXACT($F$7&lt;$G$7,F14&lt;G14)),$AO$7,0)))</f>
        <v>0</v>
      </c>
      <c r="I14" s="17" t="s">
        <v>13</v>
      </c>
      <c r="J14" s="18" t="s">
        <v>77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13</v>
      </c>
      <c r="M14" s="18" t="s">
        <v>78</v>
      </c>
      <c r="N14" s="66" t="str">
        <f>IF(OR(EXACT($L$7,L14)*(EXACT($M$7,M14)))=TRUE,$AO$9,IF(($M$7-$L$7=M14-L14),$AO$8,IF(OR(EXACT($L$7&gt;$M$7,L14&gt;M14)*EXACT($L$7=$M$7,L14=M14)*EXACT($L$7&lt;$M$7,L14&lt;M14)),$AO$7,0)))</f>
        <v>2</v>
      </c>
      <c r="O14" s="17" t="s">
        <v>78</v>
      </c>
      <c r="P14" s="18" t="s">
        <v>77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78</v>
      </c>
      <c r="S14" s="18" t="s">
        <v>2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13</v>
      </c>
      <c r="V14" s="18" t="s">
        <v>77</v>
      </c>
      <c r="W14" s="66">
        <f>IF(OR(EXACT($U$7,U14)*(EXACT($V$7,V14)))=TRUE,$AO$9,IF(($V$7-$U$7=V14-U14),$AO$8,IF(OR(EXACT($U$7&gt;$V$7,U14&gt;V14)*EXACT($U$7=$V$7,U14=V14)*EXACT($U$7&lt;$V$7,U14&lt;V14)),$AO$7,0)))</f>
        <v>0</v>
      </c>
      <c r="X14" s="17" t="s">
        <v>13</v>
      </c>
      <c r="Y14" s="18" t="s">
        <v>78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78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8"/>
      <c r="AE14" s="26"/>
      <c r="AF14" s="19"/>
      <c r="AG14" s="21">
        <f>E14+H14+K14+N14+Q14+T14+W14+Z14+AC14+AF14</f>
        <v>10</v>
      </c>
      <c r="AH14" s="22">
        <f>'27.Spieltag'!AJ17</f>
        <v>360</v>
      </c>
      <c r="AI14" s="29">
        <f>'27.Spieltag'!AK17</f>
        <v>6</v>
      </c>
      <c r="AJ14" s="24">
        <f>AG14+AH14</f>
        <v>370</v>
      </c>
      <c r="AK14" s="25">
        <f>RANK(AJ14,$AJ$8:$AJ$27)</f>
        <v>7</v>
      </c>
      <c r="AL14" s="1"/>
    </row>
    <row r="15" spans="1:42" ht="24.95" customHeight="1" thickBot="1" x14ac:dyDescent="0.25">
      <c r="A15" s="29">
        <f>AK15</f>
        <v>8</v>
      </c>
      <c r="B15" s="21" t="str">
        <f>'13.Spieltag'!B10</f>
        <v>Lola04</v>
      </c>
      <c r="C15" s="17" t="s">
        <v>77</v>
      </c>
      <c r="D15" s="18" t="s">
        <v>13</v>
      </c>
      <c r="E15" s="88">
        <f>IF(OR(EXACT($C$7,C15)*(EXACT($D$7,D15)))=TRUE,$AO$9,IF(($D$7-$C$7=D15-C15),$AO$8,IF(OR(EXACT($C$7&gt;$D$7,C15&gt;D15)*EXACT($C$7=$D$7,C15=D15)*EXACT($C$7&lt;$D$7,C15&lt;D15)),$AO$7,0)))*4</f>
        <v>8</v>
      </c>
      <c r="F15" s="17" t="s">
        <v>13</v>
      </c>
      <c r="G15" s="18" t="s">
        <v>78</v>
      </c>
      <c r="H15" s="19" t="str">
        <f>IF(OR(EXACT($F$7,F15)*(EXACT($G$7,G15)))=TRUE,$AO$9,IF(($G$7-$F$7=G15-F15),$AO$8,IF(OR(EXACT($F$7&gt;$G$7,F15&gt;G15)*EXACT($F$7=$G$7,F15=G15)*EXACT($F$7&lt;$G$7,F15&lt;G15)),$AO$7,0)))</f>
        <v>3</v>
      </c>
      <c r="I15" s="17" t="s">
        <v>2</v>
      </c>
      <c r="J15" s="18" t="s">
        <v>78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2</v>
      </c>
      <c r="M15" s="18" t="s">
        <v>77</v>
      </c>
      <c r="N15" s="66" t="str">
        <f>IF(OR(EXACT($L$7,L15)*(EXACT($M$7,M15)))=TRUE,$AO$9,IF(($M$7-$L$7=M15-L15),$AO$8,IF(OR(EXACT($L$7&gt;$M$7,L15&gt;M15)*EXACT($L$7=$M$7,L15=M15)*EXACT($L$7&lt;$M$7,L15&lt;M15)),$AO$7,0)))</f>
        <v>2</v>
      </c>
      <c r="O15" s="17" t="s">
        <v>78</v>
      </c>
      <c r="P15" s="18" t="s">
        <v>78</v>
      </c>
      <c r="Q15" s="19" t="str">
        <f>IF(OR(EXACT($O$7,O15)*(EXACT($P$7,P15)))=TRUE,$AO$9,IF(($P$7-$O$7=P15-O15),$AO$8,IF(OR(EXACT($O$7&gt;$P$7,O15&gt;P15)*EXACT($O$7=$P$7,O15=P15)*EXACT($O$7&lt;$P$7,O15&lt;P15)),$AO$7,0)))</f>
        <v>5</v>
      </c>
      <c r="R15" s="17" t="s">
        <v>78</v>
      </c>
      <c r="S15" s="18" t="s">
        <v>13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2</v>
      </c>
      <c r="V15" s="18" t="s">
        <v>78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13</v>
      </c>
      <c r="Y15" s="18" t="s">
        <v>78</v>
      </c>
      <c r="Z15" s="19">
        <f>IF(OR(EXACT($X$7,X15)*(EXACT($Y$7,Y15)))=TRUE,$AO$9,IF(($Y$7-$X$7=Y15-X15),$AO$8,IF(OR(EXACT($X$7&gt;$Y$7,X15&gt;Y15)*EXACT($X$7=$Y$7,X15=Y15)*EXACT($X$7&lt;$Y$7,X15&lt;Y15)),$AO$7,0)))</f>
        <v>0</v>
      </c>
      <c r="AA15" s="17" t="s">
        <v>13</v>
      </c>
      <c r="AB15" s="18" t="s">
        <v>13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8"/>
      <c r="AE15" s="26"/>
      <c r="AF15" s="19"/>
      <c r="AG15" s="21">
        <f>E15+H15+K15+N15+Q15+T15+W15+Z15+AC15+AF15</f>
        <v>18</v>
      </c>
      <c r="AH15" s="22">
        <f>'27.Spieltag'!AJ10</f>
        <v>351</v>
      </c>
      <c r="AI15" s="29">
        <f>'27.Spieltag'!AK10</f>
        <v>8</v>
      </c>
      <c r="AJ15" s="24">
        <f>AG15+AH15</f>
        <v>369</v>
      </c>
      <c r="AK15" s="25">
        <f>RANK(AJ15,$AJ$8:$AJ$27)</f>
        <v>8</v>
      </c>
      <c r="AL15" s="1"/>
    </row>
    <row r="16" spans="1:42" ht="24.95" customHeight="1" thickBot="1" x14ac:dyDescent="0.25">
      <c r="A16" s="29">
        <f>AK16</f>
        <v>8</v>
      </c>
      <c r="B16" s="21" t="str">
        <f>'13.Spieltag'!B11</f>
        <v>Master1</v>
      </c>
      <c r="C16" s="17" t="s">
        <v>78</v>
      </c>
      <c r="D16" s="18" t="s">
        <v>13</v>
      </c>
      <c r="E16" s="88">
        <f>IF(OR(EXACT($C$7,C16)*(EXACT($D$7,D16)))=TRUE,$AO$9,IF(($D$7-$C$7=D16-C16),$AO$8,IF(OR(EXACT($C$7&gt;$D$7,C16&gt;D16)*EXACT($C$7=$D$7,C16=D16)*EXACT($C$7&lt;$D$7,C16&lt;D16)),$AO$7,0)))*4</f>
        <v>20</v>
      </c>
      <c r="F16" s="17" t="s">
        <v>2</v>
      </c>
      <c r="G16" s="18" t="s">
        <v>78</v>
      </c>
      <c r="H16" s="19" t="str">
        <f>IF(OR(EXACT($F$7,F16)*(EXACT($G$7,G16)))=TRUE,$AO$9,IF(($G$7-$F$7=G16-F16),$AO$8,IF(OR(EXACT($F$7&gt;$G$7,F16&gt;G16)*EXACT($F$7=$G$7,F16=G16)*EXACT($F$7&lt;$G$7,F16&lt;G16)),$AO$7,0)))</f>
        <v>2</v>
      </c>
      <c r="I16" s="17" t="s">
        <v>13</v>
      </c>
      <c r="J16" s="18" t="s">
        <v>13</v>
      </c>
      <c r="K16" s="19">
        <f>IF(OR(EXACT($I$7,I16)*(EXACT($J$7,J16)))=TRUE,$AO$9,IF(($J$7-$I$7=J16-I16),$AO$8,IF(OR(EXACT($I$7&gt;$J$7,I16&gt;J16)*EXACT($I$7=$J$7,I16=J16)*EXACT($I$7&lt;$J$7,I16&lt;J16)),$AO$7,0)))</f>
        <v>0</v>
      </c>
      <c r="L16" s="17" t="s">
        <v>13</v>
      </c>
      <c r="M16" s="18" t="s">
        <v>78</v>
      </c>
      <c r="N16" s="66" t="str">
        <f>IF(OR(EXACT($L$7,L16)*(EXACT($M$7,M16)))=TRUE,$AO$9,IF(($M$7-$L$7=M16-L16),$AO$8,IF(OR(EXACT($L$7&gt;$M$7,L16&gt;M16)*EXACT($L$7=$M$7,L16=M16)*EXACT($L$7&lt;$M$7,L16&lt;M16)),$AO$7,0)))</f>
        <v>2</v>
      </c>
      <c r="O16" s="17" t="s">
        <v>13</v>
      </c>
      <c r="P16" s="18" t="s">
        <v>78</v>
      </c>
      <c r="Q16" s="19">
        <f>IF(OR(EXACT($O$7,O16)*(EXACT($P$7,P16)))=TRUE,$AO$9,IF(($P$7-$O$7=P16-O16),$AO$8,IF(OR(EXACT($O$7&gt;$P$7,O16&gt;P16)*EXACT($O$7=$P$7,O16=P16)*EXACT($O$7&lt;$P$7,O16&lt;P16)),$AO$7,0)))</f>
        <v>0</v>
      </c>
      <c r="R16" s="17" t="s">
        <v>78</v>
      </c>
      <c r="S16" s="18" t="s">
        <v>2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77</v>
      </c>
      <c r="W16" s="66">
        <f>IF(OR(EXACT($U$7,U16)*(EXACT($V$7,V16)))=TRUE,$AO$9,IF(($V$7-$U$7=V16-U16),$AO$8,IF(OR(EXACT($U$7&gt;$V$7,U16&gt;V16)*EXACT($U$7=$V$7,U16=V16)*EXACT($U$7&lt;$V$7,U16&lt;V16)),$AO$7,0)))</f>
        <v>0</v>
      </c>
      <c r="X16" s="17" t="s">
        <v>78</v>
      </c>
      <c r="Y16" s="18" t="s">
        <v>78</v>
      </c>
      <c r="Z16" s="19" t="str">
        <f>IF(OR(EXACT($X$7,X16)*(EXACT($Y$7,Y16)))=TRUE,$AO$9,IF(($Y$7-$X$7=Y16-X16),$AO$8,IF(OR(EXACT($X$7&gt;$Y$7,X16&gt;Y16)*EXACT($X$7=$Y$7,X16=Y16)*EXACT($X$7&lt;$Y$7,X16&lt;Y16)),$AO$7,0)))</f>
        <v>3</v>
      </c>
      <c r="AA16" s="17" t="s">
        <v>78</v>
      </c>
      <c r="AB16" s="18" t="s">
        <v>77</v>
      </c>
      <c r="AC16" s="19" t="str">
        <f>IF(OR(EXACT($AA$7,AA16)*(EXACT($AB$7,AB16)))=TRUE,$AO$9,IF(($AB$7-$AA$7=AB16-AA16),$AO$8,IF(OR(EXACT($AA$7&gt;$AB$7,AA16&gt;AB16)*EXACT($AA$7=$AB$7,AA16=AB16)*EXACT($AA$7&lt;$AB$7,AA16&lt;AB16)),$AO$7,0)))</f>
        <v>2</v>
      </c>
      <c r="AD16" s="28"/>
      <c r="AE16" s="26"/>
      <c r="AF16" s="19"/>
      <c r="AG16" s="21">
        <f>E16+H16+K16+N16+Q16+T16+W16+Z16+AC16+AF16</f>
        <v>29</v>
      </c>
      <c r="AH16" s="22">
        <f>'27.Spieltag'!AJ11</f>
        <v>340</v>
      </c>
      <c r="AI16" s="29">
        <f>'27.Spieltag'!AK11</f>
        <v>9</v>
      </c>
      <c r="AJ16" s="24">
        <f>AG16+AH16</f>
        <v>369</v>
      </c>
      <c r="AK16" s="25">
        <f>RANK(AJ16,$AJ$8:$AJ$27)</f>
        <v>8</v>
      </c>
      <c r="AL16" s="1"/>
    </row>
    <row r="17" spans="1:38" ht="24.95" customHeight="1" thickBot="1" x14ac:dyDescent="0.25">
      <c r="A17" s="29">
        <f>AK17</f>
        <v>10</v>
      </c>
      <c r="B17" s="21" t="str">
        <f>'13.Spieltag'!B15</f>
        <v>Ricardo04</v>
      </c>
      <c r="C17" s="17" t="s">
        <v>77</v>
      </c>
      <c r="D17" s="18" t="s">
        <v>13</v>
      </c>
      <c r="E17" s="88">
        <f>IF(OR(EXACT($C$7,C17)*(EXACT($D$7,D17)))=TRUE,$AO$9,IF(($D$7-$C$7=D17-C17),$AO$8,IF(OR(EXACT($C$7&gt;$D$7,C17&gt;D17)*EXACT($C$7=$D$7,C17=D17)*EXACT($C$7&lt;$D$7,C17&lt;D17)),$AO$7,0)))*4</f>
        <v>8</v>
      </c>
      <c r="F17" s="17" t="s">
        <v>13</v>
      </c>
      <c r="G17" s="18" t="s">
        <v>78</v>
      </c>
      <c r="H17" s="19" t="str">
        <f>IF(OR(EXACT($F$7,F17)*(EXACT($G$7,G17)))=TRUE,$AO$9,IF(($G$7-$F$7=G17-F17),$AO$8,IF(OR(EXACT($F$7&gt;$G$7,F17&gt;G17)*EXACT($F$7=$G$7,F17=G17)*EXACT($F$7&lt;$G$7,F17&lt;G17)),$AO$7,0)))</f>
        <v>3</v>
      </c>
      <c r="I17" s="17" t="s">
        <v>78</v>
      </c>
      <c r="J17" s="18" t="s">
        <v>13</v>
      </c>
      <c r="K17" s="19" t="str">
        <f>IF(OR(EXACT($I$7,I17)*(EXACT($J$7,J17)))=TRUE,$AO$9,IF(($J$7-$I$7=J17-I17),$AO$8,IF(OR(EXACT($I$7&gt;$J$7,I17&gt;J17)*EXACT($I$7=$J$7,I17=J17)*EXACT($I$7&lt;$J$7,I17&lt;J17)),$AO$7,0)))</f>
        <v>5</v>
      </c>
      <c r="L17" s="17" t="s">
        <v>13</v>
      </c>
      <c r="M17" s="18" t="s">
        <v>77</v>
      </c>
      <c r="N17" s="66" t="str">
        <f>IF(OR(EXACT($L$7,L17)*(EXACT($M$7,M17)))=TRUE,$AO$9,IF(($M$7-$L$7=M17-L17),$AO$8,IF(OR(EXACT($L$7&gt;$M$7,L17&gt;M17)*EXACT($L$7=$M$7,L17=M17)*EXACT($L$7&lt;$M$7,L17&lt;M17)),$AO$7,0)))</f>
        <v>3</v>
      </c>
      <c r="O17" s="17" t="s">
        <v>13</v>
      </c>
      <c r="P17" s="18" t="s">
        <v>78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78</v>
      </c>
      <c r="S17" s="18" t="s">
        <v>77</v>
      </c>
      <c r="T17" s="19" t="str">
        <f>IF(OR(EXACT($R$7,R17)*(EXACT($S$7,S17)))=TRUE,$AO$9,IF(($S$7-$R$7=S17-R17),$AO$8,IF(OR(EXACT($R$7&gt;$S$7,R17&gt;S17)*EXACT($R$7=$S$7,R17=S17)*EXACT($R$7&lt;$S$7,R17&lt;S17)),$AO$7,0)))</f>
        <v>5</v>
      </c>
      <c r="U17" s="17" t="s">
        <v>78</v>
      </c>
      <c r="V17" s="18" t="s">
        <v>78</v>
      </c>
      <c r="W17" s="66" t="str">
        <f>IF(OR(EXACT($U$7,U17)*(EXACT($V$7,V17)))=TRUE,$AO$9,IF(($V$7-$U$7=V17-U17),$AO$8,IF(OR(EXACT($U$7&gt;$V$7,U17&gt;V17)*EXACT($U$7=$V$7,U17=V17)*EXACT($U$7&lt;$V$7,U17&lt;V17)),$AO$7,0)))</f>
        <v>5</v>
      </c>
      <c r="X17" s="17" t="s">
        <v>13</v>
      </c>
      <c r="Y17" s="18" t="s">
        <v>78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>IF(OR(EXACT($AA$7,AA17)*(EXACT($AB$7,AB17)))=TRUE,$AO$9,IF(($AB$7-$AA$7=AB17-AA17),$AO$8,IF(OR(EXACT($AA$7&gt;$AB$7,AA17&gt;AB17)*EXACT($AA$7=$AB$7,AA17=AB17)*EXACT($AA$7&lt;$AB$7,AA17&lt;AB17)),$AO$7,0)))</f>
        <v>0</v>
      </c>
      <c r="AD17" s="28"/>
      <c r="AE17" s="26"/>
      <c r="AF17" s="19"/>
      <c r="AG17" s="21">
        <f>E17+H17+K17+N17+Q17+T17+W17+Z17+AC17+AF17</f>
        <v>29</v>
      </c>
      <c r="AH17" s="22">
        <f>'27.Spieltag'!AJ15</f>
        <v>328</v>
      </c>
      <c r="AI17" s="29">
        <f>'27.Spieltag'!AK15</f>
        <v>11</v>
      </c>
      <c r="AJ17" s="24">
        <f>AG17+AH17</f>
        <v>357</v>
      </c>
      <c r="AK17" s="25">
        <f>RANK(AJ17,$AJ$8:$AJ$27)</f>
        <v>10</v>
      </c>
      <c r="AL17" s="1"/>
    </row>
    <row r="18" spans="1:38" ht="24.95" customHeight="1" thickBot="1" x14ac:dyDescent="0.25">
      <c r="A18" s="29">
        <f>AK18</f>
        <v>11</v>
      </c>
      <c r="B18" s="21" t="str">
        <f>'13.Spieltag'!B18</f>
        <v>Skopp04</v>
      </c>
      <c r="C18" s="17" t="s">
        <v>78</v>
      </c>
      <c r="D18" s="18" t="s">
        <v>2</v>
      </c>
      <c r="E18" s="88">
        <f>IF(OR(EXACT($C$7,C18)*(EXACT($D$7,D18)))=TRUE,$AO$9,IF(($D$7-$C$7=D18-C18),$AO$8,IF(OR(EXACT($C$7&gt;$D$7,C18&gt;D18)*EXACT($C$7=$D$7,C18=D18)*EXACT($C$7&lt;$D$7,C18&lt;D18)),$AO$7,0)))*4</f>
        <v>8</v>
      </c>
      <c r="F18" s="17" t="s">
        <v>77</v>
      </c>
      <c r="G18" s="18" t="s">
        <v>77</v>
      </c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78</v>
      </c>
      <c r="J18" s="18" t="s">
        <v>77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13</v>
      </c>
      <c r="M18" s="18" t="s">
        <v>78</v>
      </c>
      <c r="N18" s="66" t="str">
        <f>IF(OR(EXACT($L$7,L18)*(EXACT($M$7,M18)))=TRUE,$AO$9,IF(($M$7-$L$7=M18-L18),$AO$8,IF(OR(EXACT($L$7&gt;$M$7,L18&gt;M18)*EXACT($L$7=$M$7,L18=M18)*EXACT($L$7&lt;$M$7,L18&lt;M18)),$AO$7,0)))</f>
        <v>2</v>
      </c>
      <c r="O18" s="17" t="s">
        <v>78</v>
      </c>
      <c r="P18" s="18" t="s">
        <v>78</v>
      </c>
      <c r="Q18" s="19" t="str">
        <f>IF(OR(EXACT($O$7,O18)*(EXACT($P$7,P18)))=TRUE,$AO$9,IF(($P$7-$O$7=P18-O18),$AO$8,IF(OR(EXACT($O$7&gt;$P$7,O18&gt;P18)*EXACT($O$7=$P$7,O18=P18)*EXACT($O$7&lt;$P$7,O18&lt;P18)),$AO$7,0)))</f>
        <v>5</v>
      </c>
      <c r="R18" s="17" t="s">
        <v>77</v>
      </c>
      <c r="S18" s="18" t="s">
        <v>13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17" t="s">
        <v>78</v>
      </c>
      <c r="V18" s="18" t="s">
        <v>77</v>
      </c>
      <c r="W18" s="66">
        <f>IF(OR(EXACT($U$7,U18)*(EXACT($V$7,V18)))=TRUE,$AO$9,IF(($V$7-$U$7=V18-U18),$AO$8,IF(OR(EXACT($U$7&gt;$V$7,U18&gt;V18)*EXACT($U$7=$V$7,U18=V18)*EXACT($U$7&lt;$V$7,U18&lt;V18)),$AO$7,0)))</f>
        <v>0</v>
      </c>
      <c r="X18" s="17" t="s">
        <v>77</v>
      </c>
      <c r="Y18" s="18" t="s">
        <v>77</v>
      </c>
      <c r="Z18" s="19" t="str">
        <f>IF(OR(EXACT($X$7,X18)*(EXACT($Y$7,Y18)))=TRUE,$AO$9,IF(($Y$7-$X$7=Y18-X18),$AO$8,IF(OR(EXACT($X$7&gt;$Y$7,X18&gt;Y18)*EXACT($X$7=$Y$7,X18=Y18)*EXACT($X$7&lt;$Y$7,X18&lt;Y18)),$AO$7,0)))</f>
        <v>3</v>
      </c>
      <c r="AA18" s="17" t="s">
        <v>78</v>
      </c>
      <c r="AB18" s="18" t="s">
        <v>77</v>
      </c>
      <c r="AC18" s="19" t="str">
        <f>IF(OR(EXACT($AA$7,AA18)*(EXACT($AB$7,AB18)))=TRUE,$AO$9,IF(($AB$7-$AA$7=AB18-AA18),$AO$8,IF(OR(EXACT($AA$7&gt;$AB$7,AA18&gt;AB18)*EXACT($AA$7=$AB$7,AA18=AB18)*EXACT($AA$7&lt;$AB$7,AA18&lt;AB18)),$AO$7,0)))</f>
        <v>2</v>
      </c>
      <c r="AD18" s="28"/>
      <c r="AE18" s="26"/>
      <c r="AF18" s="19"/>
      <c r="AG18" s="21">
        <f>E18+H18+K18+N18+Q18+T18+W18+Z18+AC18+AF18</f>
        <v>20</v>
      </c>
      <c r="AH18" s="22">
        <f>'27.Spieltag'!AJ18</f>
        <v>330</v>
      </c>
      <c r="AI18" s="29">
        <f>'27.Spieltag'!AK18</f>
        <v>10</v>
      </c>
      <c r="AJ18" s="24">
        <f>AG18+AH18</f>
        <v>350</v>
      </c>
      <c r="AK18" s="25">
        <f>RANK(AJ18,$AJ$8:$AJ$27)</f>
        <v>11</v>
      </c>
      <c r="AL18" s="1"/>
    </row>
    <row r="19" spans="1:38" ht="24.95" customHeight="1" thickBot="1" x14ac:dyDescent="0.25">
      <c r="A19" s="29">
        <f>AK19</f>
        <v>12</v>
      </c>
      <c r="B19" s="21" t="str">
        <f>'13.Spieltag'!B13</f>
        <v>Rainer04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f>E19+H19+K19+N19+Q19+T19+W19+Z19+AC19+AF19</f>
        <v>0</v>
      </c>
      <c r="AH19" s="22">
        <f>'27.Spieltag'!AJ13</f>
        <v>243</v>
      </c>
      <c r="AI19" s="29">
        <f>'27.Spieltag'!AK13</f>
        <v>12</v>
      </c>
      <c r="AJ19" s="24">
        <f>AG19+AH19</f>
        <v>243</v>
      </c>
      <c r="AK19" s="25">
        <f>RANK(AJ19,$AJ$8:$AJ$27)</f>
        <v>12</v>
      </c>
      <c r="AL19" s="1"/>
    </row>
    <row r="20" spans="1:38" ht="24.95" customHeight="1" thickBot="1" x14ac:dyDescent="0.25">
      <c r="A20" s="29">
        <f>AK20</f>
        <v>13</v>
      </c>
      <c r="B20" s="21" t="str">
        <f>'13.Spieltag'!B9</f>
        <v>jupp04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'27.Spieltag'!AJ9</f>
        <v>145</v>
      </c>
      <c r="AI20" s="29">
        <f>'27.Spieltag'!AK9</f>
        <v>13</v>
      </c>
      <c r="AJ20" s="24">
        <f>AG20+AH20</f>
        <v>145</v>
      </c>
      <c r="AK20" s="25">
        <f>RANK(AJ20,$AJ$8:$AJ$27)</f>
        <v>13</v>
      </c>
      <c r="AL20" s="1"/>
    </row>
    <row r="21" spans="1:38" ht="24.95" customHeight="1" thickBot="1" x14ac:dyDescent="0.25">
      <c r="A21" s="29">
        <f t="shared" ref="A9:A26" si="0">AK21</f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4" priority="6" rank="3"/>
  </conditionalFormatting>
  <conditionalFormatting sqref="B21:B27">
    <cfRule type="expression" dxfId="43" priority="5">
      <formula>($AG21&gt;40)</formula>
    </cfRule>
  </conditionalFormatting>
  <conditionalFormatting sqref="C5 F4 L6 O4 R6 I4 X6 R4 AA6">
    <cfRule type="cellIs" dxfId="42" priority="3" operator="equal">
      <formula>"Schalke 04"</formula>
    </cfRule>
  </conditionalFormatting>
  <conditionalFormatting sqref="AA4 C4 L4 I6 X4 C6 F6 O6 U6 U4">
    <cfRule type="cellIs" dxfId="41" priority="2" operator="equal">
      <formula>"Schalke 04"</formula>
    </cfRule>
  </conditionalFormatting>
  <conditionalFormatting sqref="B8:B20">
    <cfRule type="expression" dxfId="4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422</v>
      </c>
      <c r="AI8" s="29">
        <f>'28.Spieltag'!AK8</f>
        <v>1</v>
      </c>
      <c r="AJ8" s="24">
        <f t="shared" ref="AJ8:AJ27" si="8">AG8+AH8</f>
        <v>467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410</v>
      </c>
      <c r="AI9" s="29">
        <f>'28.Spieltag'!AK9</f>
        <v>2</v>
      </c>
      <c r="AJ9" s="24">
        <f t="shared" si="8"/>
        <v>455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401</v>
      </c>
      <c r="AI10" s="29">
        <f>'28.Spieltag'!AK10</f>
        <v>3</v>
      </c>
      <c r="AJ10" s="24">
        <f t="shared" si="8"/>
        <v>446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398</v>
      </c>
      <c r="AI11" s="29">
        <f>'28.Spieltag'!AK11</f>
        <v>4</v>
      </c>
      <c r="AJ11" s="24">
        <f t="shared" si="8"/>
        <v>443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394</v>
      </c>
      <c r="AI12" s="29">
        <f>'28.Spieltag'!AK12</f>
        <v>5</v>
      </c>
      <c r="AJ12" s="24">
        <f t="shared" si="8"/>
        <v>439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384</v>
      </c>
      <c r="AI13" s="29">
        <f>'28.Spieltag'!AK13</f>
        <v>6</v>
      </c>
      <c r="AJ13" s="24">
        <f t="shared" si="8"/>
        <v>429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370</v>
      </c>
      <c r="AI14" s="29">
        <f>'28.Spieltag'!AK14</f>
        <v>7</v>
      </c>
      <c r="AJ14" s="24">
        <f t="shared" si="8"/>
        <v>415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369</v>
      </c>
      <c r="AI15" s="29">
        <f>'28.Spieltag'!AK15</f>
        <v>8</v>
      </c>
      <c r="AJ15" s="24">
        <f t="shared" si="8"/>
        <v>414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369</v>
      </c>
      <c r="AI16" s="29">
        <f>'28.Spieltag'!AK16</f>
        <v>8</v>
      </c>
      <c r="AJ16" s="24">
        <f t="shared" si="8"/>
        <v>414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357</v>
      </c>
      <c r="AI17" s="29">
        <f>'28.Spieltag'!AK17</f>
        <v>10</v>
      </c>
      <c r="AJ17" s="24">
        <f t="shared" si="8"/>
        <v>402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350</v>
      </c>
      <c r="AI18" s="29">
        <f>'28.Spieltag'!AK18</f>
        <v>11</v>
      </c>
      <c r="AJ18" s="24">
        <f t="shared" si="8"/>
        <v>395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243</v>
      </c>
      <c r="AI19" s="29">
        <f>'28.Spieltag'!AK19</f>
        <v>12</v>
      </c>
      <c r="AJ19" s="24">
        <f t="shared" si="8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145</v>
      </c>
      <c r="AI20" s="29">
        <f>'28.Spieltag'!AK20</f>
        <v>13</v>
      </c>
      <c r="AJ20" s="24">
        <f t="shared" si="8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0</v>
      </c>
      <c r="AI21" s="29">
        <f>'28.Spieltag'!AK21</f>
        <v>0</v>
      </c>
      <c r="AJ21" s="24">
        <f t="shared" si="8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0</v>
      </c>
      <c r="AI22" s="29">
        <f>'28.Spieltag'!AK22</f>
        <v>0</v>
      </c>
      <c r="AJ22" s="24">
        <f t="shared" si="8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0</v>
      </c>
      <c r="AI23" s="29">
        <f>'28.Spieltag'!AK23</f>
        <v>0</v>
      </c>
      <c r="AJ23" s="24">
        <f t="shared" si="8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0</v>
      </c>
      <c r="AI24" s="29">
        <f>'28.Spieltag'!AK24</f>
        <v>0</v>
      </c>
      <c r="AJ24" s="24">
        <f t="shared" si="8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0</v>
      </c>
      <c r="AI25" s="29">
        <f>'28.Spieltag'!AK25</f>
        <v>0</v>
      </c>
      <c r="AJ25" s="24">
        <f t="shared" si="8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0</v>
      </c>
      <c r="AI26" s="29">
        <f>'28.Spieltag'!AK26</f>
        <v>0</v>
      </c>
      <c r="AJ26" s="24">
        <f t="shared" si="8"/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0</v>
      </c>
      <c r="AI27" s="29">
        <f>'28.Spieltag'!AK27</f>
        <v>0</v>
      </c>
      <c r="AJ27" s="24">
        <f t="shared" si="8"/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6" rank="3"/>
  </conditionalFormatting>
  <conditionalFormatting sqref="B21:B27">
    <cfRule type="expression" dxfId="37" priority="5">
      <formula>($AG21&gt;40)</formula>
    </cfRule>
  </conditionalFormatting>
  <conditionalFormatting sqref="C4 L4:L6 R6 F4 U6 I4 X6 U4 AA6">
    <cfRule type="cellIs" dxfId="36" priority="3" operator="equal">
      <formula>"Schalke 04"</formula>
    </cfRule>
  </conditionalFormatting>
  <conditionalFormatting sqref="O4 O6 F6 X4 I6 R4 C6 AA4">
    <cfRule type="cellIs" dxfId="35" priority="2" operator="equal">
      <formula>"Schalke 04"</formula>
    </cfRule>
  </conditionalFormatting>
  <conditionalFormatting sqref="B8:B20">
    <cfRule type="expression" dxfId="34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422</v>
      </c>
      <c r="AI8" s="29">
        <f>'29.Spieltag'!AK8</f>
        <v>1</v>
      </c>
      <c r="AJ8" s="24">
        <f t="shared" ref="AJ8:AJ27" si="8">AG8+AH8</f>
        <v>467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410</v>
      </c>
      <c r="AI9" s="29">
        <f>'29.Spieltag'!AK9</f>
        <v>2</v>
      </c>
      <c r="AJ9" s="24">
        <f t="shared" si="8"/>
        <v>455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401</v>
      </c>
      <c r="AI10" s="29">
        <f>'29.Spieltag'!AK10</f>
        <v>3</v>
      </c>
      <c r="AJ10" s="24">
        <f t="shared" si="8"/>
        <v>446</v>
      </c>
      <c r="AK10" s="25">
        <f t="shared" si="9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398</v>
      </c>
      <c r="AI11" s="29">
        <f>'29.Spieltag'!AK11</f>
        <v>4</v>
      </c>
      <c r="AJ11" s="24">
        <f t="shared" si="8"/>
        <v>443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394</v>
      </c>
      <c r="AI12" s="29">
        <f>'29.Spieltag'!AK12</f>
        <v>5</v>
      </c>
      <c r="AJ12" s="24">
        <f t="shared" si="8"/>
        <v>439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384</v>
      </c>
      <c r="AI13" s="29">
        <f>'29.Spieltag'!AK13</f>
        <v>6</v>
      </c>
      <c r="AJ13" s="24">
        <f t="shared" si="8"/>
        <v>429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370</v>
      </c>
      <c r="AI14" s="29">
        <f>'29.Spieltag'!AK14</f>
        <v>7</v>
      </c>
      <c r="AJ14" s="24">
        <f t="shared" si="8"/>
        <v>415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369</v>
      </c>
      <c r="AI15" s="29">
        <f>'29.Spieltag'!AK15</f>
        <v>8</v>
      </c>
      <c r="AJ15" s="24">
        <f t="shared" si="8"/>
        <v>414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369</v>
      </c>
      <c r="AI16" s="29">
        <f>'29.Spieltag'!AK16</f>
        <v>8</v>
      </c>
      <c r="AJ16" s="24">
        <f t="shared" si="8"/>
        <v>414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357</v>
      </c>
      <c r="AI17" s="29">
        <f>'29.Spieltag'!AK17</f>
        <v>10</v>
      </c>
      <c r="AJ17" s="24">
        <f t="shared" si="8"/>
        <v>402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350</v>
      </c>
      <c r="AI18" s="29">
        <f>'29.Spieltag'!AK18</f>
        <v>11</v>
      </c>
      <c r="AJ18" s="24">
        <f t="shared" si="8"/>
        <v>395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243</v>
      </c>
      <c r="AI19" s="29">
        <f>'29.Spieltag'!AK19</f>
        <v>12</v>
      </c>
      <c r="AJ19" s="24">
        <f t="shared" si="8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145</v>
      </c>
      <c r="AI20" s="29">
        <f>'29.Spieltag'!AK20</f>
        <v>13</v>
      </c>
      <c r="AJ20" s="24">
        <f t="shared" si="8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0</v>
      </c>
      <c r="AI21" s="29">
        <f>'29.Spieltag'!AK21</f>
        <v>14</v>
      </c>
      <c r="AJ21" s="24">
        <f t="shared" si="8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0</v>
      </c>
      <c r="AI22" s="29">
        <f>'29.Spieltag'!AK22</f>
        <v>14</v>
      </c>
      <c r="AJ22" s="24">
        <f t="shared" si="8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0</v>
      </c>
      <c r="AI23" s="29">
        <f>'29.Spieltag'!AK23</f>
        <v>14</v>
      </c>
      <c r="AJ23" s="24">
        <f t="shared" si="8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0</v>
      </c>
      <c r="AI24" s="29">
        <f>'29.Spieltag'!AK24</f>
        <v>14</v>
      </c>
      <c r="AJ24" s="24">
        <f t="shared" si="8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0</v>
      </c>
      <c r="AI25" s="29">
        <f>'29.Spieltag'!AK25</f>
        <v>14</v>
      </c>
      <c r="AJ25" s="24">
        <f t="shared" si="8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0</v>
      </c>
      <c r="AI26" s="29">
        <f>'29.Spieltag'!AK26</f>
        <v>14</v>
      </c>
      <c r="AJ26" s="24">
        <f t="shared" si="8"/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0</v>
      </c>
      <c r="AI27" s="29">
        <f>'29.Spieltag'!AK27</f>
        <v>14</v>
      </c>
      <c r="AJ27" s="24">
        <f t="shared" si="8"/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14" rank="3"/>
  </conditionalFormatting>
  <conditionalFormatting sqref="AG1:AG1048576">
    <cfRule type="top10" dxfId="32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1" priority="5">
      <formula>($AG21&gt;40)</formula>
    </cfRule>
  </conditionalFormatting>
  <conditionalFormatting sqref="F4 I6 C4 R5:R6 O4 AA6">
    <cfRule type="cellIs" dxfId="30" priority="3" operator="equal">
      <formula>"Schalke 04"</formula>
    </cfRule>
  </conditionalFormatting>
  <conditionalFormatting sqref="U4 U6 X6 AA4 R4 F6 L6 L4 I4 C6 O6 X4">
    <cfRule type="cellIs" dxfId="29" priority="2" operator="equal">
      <formula>"Schalke 04"</formula>
    </cfRule>
  </conditionalFormatting>
  <conditionalFormatting sqref="B8:B20">
    <cfRule type="expression" dxfId="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45</v>
      </c>
      <c r="B4" s="16"/>
      <c r="C4" s="68" t="s">
        <v>73</v>
      </c>
      <c r="F4" s="68" t="s">
        <v>62</v>
      </c>
      <c r="I4" s="68" t="s">
        <v>11</v>
      </c>
      <c r="L4" s="68" t="s">
        <v>65</v>
      </c>
      <c r="O4" s="68" t="s">
        <v>71</v>
      </c>
      <c r="R4" s="68" t="s">
        <v>64</v>
      </c>
      <c r="U4" s="68" t="s">
        <v>75</v>
      </c>
      <c r="X4" s="68" t="s">
        <v>68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O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67</v>
      </c>
      <c r="I6" s="68" t="s">
        <v>12</v>
      </c>
      <c r="L6" s="68" t="s">
        <v>74</v>
      </c>
      <c r="O6" s="68" t="s">
        <v>60</v>
      </c>
      <c r="R6" s="68" t="s">
        <v>70</v>
      </c>
      <c r="U6" s="68" t="s">
        <v>63</v>
      </c>
      <c r="X6" s="68" t="s">
        <v>72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467</v>
      </c>
      <c r="AI8" s="29">
        <f>'30.Spieltag'!AK8</f>
        <v>1</v>
      </c>
      <c r="AJ8" s="24">
        <f t="shared" ref="AJ8" si="8">AG8+AH8</f>
        <v>512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455</v>
      </c>
      <c r="AI9" s="29">
        <f>'30.Spieltag'!AK9</f>
        <v>2</v>
      </c>
      <c r="AJ9" s="24">
        <f t="shared" ref="AJ9:AJ25" si="14">AG9+AH9</f>
        <v>500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446</v>
      </c>
      <c r="AI10" s="29">
        <f>'30.Spieltag'!AK10</f>
        <v>3</v>
      </c>
      <c r="AJ10" s="24">
        <f t="shared" si="14"/>
        <v>491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443</v>
      </c>
      <c r="AI11" s="29">
        <f>'30.Spieltag'!AK11</f>
        <v>4</v>
      </c>
      <c r="AJ11" s="24">
        <f t="shared" si="14"/>
        <v>488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439</v>
      </c>
      <c r="AI12" s="29">
        <f>'30.Spieltag'!AK12</f>
        <v>5</v>
      </c>
      <c r="AJ12" s="24">
        <f t="shared" si="14"/>
        <v>484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429</v>
      </c>
      <c r="AI13" s="29">
        <f>'30.Spieltag'!AK13</f>
        <v>6</v>
      </c>
      <c r="AJ13" s="24">
        <f t="shared" si="14"/>
        <v>474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415</v>
      </c>
      <c r="AI14" s="29">
        <f>'30.Spieltag'!AK14</f>
        <v>7</v>
      </c>
      <c r="AJ14" s="24">
        <f t="shared" si="14"/>
        <v>460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414</v>
      </c>
      <c r="AI15" s="29">
        <f>'30.Spieltag'!AK15</f>
        <v>8</v>
      </c>
      <c r="AJ15" s="24">
        <f t="shared" si="14"/>
        <v>459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414</v>
      </c>
      <c r="AI16" s="29">
        <f>'30.Spieltag'!AK16</f>
        <v>8</v>
      </c>
      <c r="AJ16" s="24">
        <f t="shared" si="14"/>
        <v>459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402</v>
      </c>
      <c r="AI17" s="29">
        <f>'30.Spieltag'!AK17</f>
        <v>10</v>
      </c>
      <c r="AJ17" s="24">
        <f t="shared" si="14"/>
        <v>447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395</v>
      </c>
      <c r="AI18" s="29">
        <f>'30.Spieltag'!AK18</f>
        <v>11</v>
      </c>
      <c r="AJ18" s="24">
        <f t="shared" si="14"/>
        <v>440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288</v>
      </c>
      <c r="AI19" s="29">
        <f>'30.Spieltag'!AK19</f>
        <v>12</v>
      </c>
      <c r="AJ19" s="24">
        <f t="shared" si="14"/>
        <v>333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190</v>
      </c>
      <c r="AI20" s="29">
        <f>'30.Spieltag'!AK20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45</v>
      </c>
      <c r="AI21" s="29">
        <f>'30.Spieltag'!AK21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45</v>
      </c>
      <c r="AI22" s="29">
        <f>'30.Spieltag'!AK22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45</v>
      </c>
      <c r="AI23" s="29">
        <f>'30.Spieltag'!AK23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45</v>
      </c>
      <c r="AI24" s="29">
        <f>'30.Spieltag'!AK24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45</v>
      </c>
      <c r="AI25" s="29">
        <f>'30.Spieltag'!AK25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45</v>
      </c>
      <c r="AI26" s="29">
        <f>'30.Spieltag'!AK26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45</v>
      </c>
      <c r="AI27" s="29">
        <f>'30.Spieltag'!AK27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6" priority="6" rank="3"/>
  </conditionalFormatting>
  <conditionalFormatting sqref="B21:B27">
    <cfRule type="expression" dxfId="25" priority="5">
      <formula>($AG21&gt;40)</formula>
    </cfRule>
  </conditionalFormatting>
  <conditionalFormatting sqref="C4 F4 O6 I4:I6 R6 O4 U6 R4 X6 X4 AA6">
    <cfRule type="cellIs" dxfId="24" priority="3" operator="equal">
      <formula>"Schalke 04"</formula>
    </cfRule>
  </conditionalFormatting>
  <conditionalFormatting sqref="L6 AA4 F6 L4 U4 C6">
    <cfRule type="cellIs" dxfId="23" priority="2" operator="equal">
      <formula>"Schalke 04"</formula>
    </cfRule>
  </conditionalFormatting>
  <conditionalFormatting sqref="B8:B20">
    <cfRule type="expression" dxfId="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46</v>
      </c>
      <c r="B4" s="16"/>
      <c r="C4" s="68" t="s">
        <v>12</v>
      </c>
      <c r="F4" s="68" t="s">
        <v>74</v>
      </c>
      <c r="I4" s="68" t="s">
        <v>64</v>
      </c>
      <c r="L4" s="68" t="s">
        <v>63</v>
      </c>
      <c r="O4" s="68" t="s">
        <v>72</v>
      </c>
      <c r="R4" s="68" t="s">
        <v>66</v>
      </c>
      <c r="U4" s="68" t="s">
        <v>61</v>
      </c>
      <c r="X4" s="68" t="s">
        <v>67</v>
      </c>
      <c r="AA4" s="68" t="s">
        <v>70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73</v>
      </c>
      <c r="I6" s="68" t="s">
        <v>68</v>
      </c>
      <c r="L6" s="68" t="s">
        <v>62</v>
      </c>
      <c r="O6" s="68" t="s">
        <v>11</v>
      </c>
      <c r="R6" s="68" t="s">
        <v>71</v>
      </c>
      <c r="U6" s="68" t="s">
        <v>75</v>
      </c>
      <c r="X6" s="68" t="s">
        <v>60</v>
      </c>
      <c r="AA6" s="68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512</v>
      </c>
      <c r="AI8" s="29">
        <f>'31.Spieltag'!AK8</f>
        <v>1</v>
      </c>
      <c r="AJ8" s="24">
        <f t="shared" ref="AJ8" si="8">AG8+AH8</f>
        <v>557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500</v>
      </c>
      <c r="AI9" s="29">
        <f>'31.Spieltag'!AK9</f>
        <v>2</v>
      </c>
      <c r="AJ9" s="24">
        <f t="shared" ref="AJ9:AJ25" si="14">AG9+AH9</f>
        <v>545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491</v>
      </c>
      <c r="AI10" s="29">
        <f>'31.Spieltag'!AK10</f>
        <v>3</v>
      </c>
      <c r="AJ10" s="24">
        <f t="shared" si="14"/>
        <v>536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488</v>
      </c>
      <c r="AI11" s="29">
        <f>'31.Spieltag'!AK11</f>
        <v>4</v>
      </c>
      <c r="AJ11" s="24">
        <f t="shared" si="14"/>
        <v>533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484</v>
      </c>
      <c r="AI12" s="29">
        <f>'31.Spieltag'!AK12</f>
        <v>5</v>
      </c>
      <c r="AJ12" s="24">
        <f t="shared" si="14"/>
        <v>529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474</v>
      </c>
      <c r="AI13" s="29">
        <f>'31.Spieltag'!AK13</f>
        <v>6</v>
      </c>
      <c r="AJ13" s="24">
        <f t="shared" si="14"/>
        <v>519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460</v>
      </c>
      <c r="AI14" s="29">
        <f>'31.Spieltag'!AK14</f>
        <v>7</v>
      </c>
      <c r="AJ14" s="24">
        <f t="shared" si="14"/>
        <v>505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459</v>
      </c>
      <c r="AI15" s="29">
        <f>'31.Spieltag'!AK15</f>
        <v>8</v>
      </c>
      <c r="AJ15" s="24">
        <f t="shared" si="14"/>
        <v>504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459</v>
      </c>
      <c r="AI16" s="29">
        <f>'31.Spieltag'!AK16</f>
        <v>8</v>
      </c>
      <c r="AJ16" s="24">
        <f t="shared" si="14"/>
        <v>504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447</v>
      </c>
      <c r="AI17" s="29">
        <f>'31.Spieltag'!AK17</f>
        <v>10</v>
      </c>
      <c r="AJ17" s="24">
        <f t="shared" si="14"/>
        <v>492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440</v>
      </c>
      <c r="AI18" s="29">
        <f>'31.Spieltag'!AK18</f>
        <v>11</v>
      </c>
      <c r="AJ18" s="24">
        <f t="shared" si="14"/>
        <v>485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333</v>
      </c>
      <c r="AI19" s="29">
        <f>'31.Spieltag'!AK19</f>
        <v>12</v>
      </c>
      <c r="AJ19" s="24">
        <f t="shared" si="14"/>
        <v>378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235</v>
      </c>
      <c r="AI20" s="29">
        <f>'31.Spieltag'!AK20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90</v>
      </c>
      <c r="AI21" s="29">
        <f>'31.Spieltag'!AK21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90</v>
      </c>
      <c r="AI22" s="29">
        <f>'31.Spieltag'!AK22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90</v>
      </c>
      <c r="AI23" s="29">
        <f>'31.Spieltag'!AK23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90</v>
      </c>
      <c r="AI24" s="29">
        <f>'31.Spieltag'!AK24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90</v>
      </c>
      <c r="AI25" s="29">
        <f>'31.Spieltag'!AK25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90</v>
      </c>
      <c r="AI26" s="29">
        <f>'31.Spieltag'!AK26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90</v>
      </c>
      <c r="AI27" s="29">
        <f>'31.Spieltag'!AK27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" priority="6" rank="3"/>
  </conditionalFormatting>
  <conditionalFormatting sqref="B21:B27">
    <cfRule type="expression" dxfId="19" priority="5">
      <formula>($AG21&gt;40)</formula>
    </cfRule>
  </conditionalFormatting>
  <conditionalFormatting sqref="C4 O5:O6 R4 U6 I4 X6 X4 AA6">
    <cfRule type="cellIs" dxfId="18" priority="3" operator="equal">
      <formula>"Schalke 04"</formula>
    </cfRule>
  </conditionalFormatting>
  <conditionalFormatting sqref="O4 F4 F6 R6 L4 AA4 U4 L6 I6 C6">
    <cfRule type="cellIs" dxfId="17" priority="2" operator="equal">
      <formula>"Schalke 04"</formula>
    </cfRule>
  </conditionalFormatting>
  <conditionalFormatting sqref="B8:B20">
    <cfRule type="expression" dxfId="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C4" s="68" t="s">
        <v>73</v>
      </c>
      <c r="F4" s="68" t="s">
        <v>75</v>
      </c>
      <c r="I4" s="68" t="s">
        <v>60</v>
      </c>
      <c r="L4" s="68" t="s">
        <v>71</v>
      </c>
      <c r="O4" s="68" t="s">
        <v>67</v>
      </c>
      <c r="R4" s="68" t="s">
        <v>11</v>
      </c>
      <c r="U4" s="68" t="s">
        <v>65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AA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72</v>
      </c>
      <c r="I6" s="68" t="s">
        <v>63</v>
      </c>
      <c r="L6" s="68" t="s">
        <v>74</v>
      </c>
      <c r="O6" s="68" t="s">
        <v>61</v>
      </c>
      <c r="R6" s="68" t="s">
        <v>64</v>
      </c>
      <c r="U6" s="68" t="s">
        <v>68</v>
      </c>
      <c r="X6" s="68" t="s">
        <v>66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557</v>
      </c>
      <c r="AI8" s="29">
        <f>'32.Spieltag'!AK8</f>
        <v>1</v>
      </c>
      <c r="AJ8" s="24">
        <f t="shared" ref="AJ8" si="8">AG8+AH8</f>
        <v>602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545</v>
      </c>
      <c r="AI9" s="29">
        <f>'32.Spieltag'!AK9</f>
        <v>2</v>
      </c>
      <c r="AJ9" s="24">
        <f t="shared" ref="AJ9:AJ25" si="14">AG9+AH9</f>
        <v>590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536</v>
      </c>
      <c r="AI10" s="29">
        <f>'32.Spieltag'!AK10</f>
        <v>3</v>
      </c>
      <c r="AJ10" s="24">
        <f t="shared" si="14"/>
        <v>581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533</v>
      </c>
      <c r="AI11" s="29">
        <f>'32.Spieltag'!AK11</f>
        <v>4</v>
      </c>
      <c r="AJ11" s="24">
        <f t="shared" si="14"/>
        <v>578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529</v>
      </c>
      <c r="AI12" s="29">
        <f>'32.Spieltag'!AK12</f>
        <v>5</v>
      </c>
      <c r="AJ12" s="24">
        <f t="shared" si="14"/>
        <v>574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519</v>
      </c>
      <c r="AI13" s="29">
        <f>'32.Spieltag'!AK13</f>
        <v>6</v>
      </c>
      <c r="AJ13" s="24">
        <f t="shared" si="14"/>
        <v>564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505</v>
      </c>
      <c r="AI14" s="29">
        <f>'32.Spieltag'!AK14</f>
        <v>7</v>
      </c>
      <c r="AJ14" s="24">
        <f t="shared" si="14"/>
        <v>550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504</v>
      </c>
      <c r="AI15" s="29">
        <f>'32.Spieltag'!AK15</f>
        <v>8</v>
      </c>
      <c r="AJ15" s="24">
        <f t="shared" si="14"/>
        <v>549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504</v>
      </c>
      <c r="AI16" s="29">
        <f>'32.Spieltag'!AK16</f>
        <v>8</v>
      </c>
      <c r="AJ16" s="24">
        <f t="shared" si="14"/>
        <v>549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492</v>
      </c>
      <c r="AI17" s="29">
        <f>'32.Spieltag'!AK17</f>
        <v>10</v>
      </c>
      <c r="AJ17" s="24">
        <f t="shared" si="14"/>
        <v>537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485</v>
      </c>
      <c r="AI18" s="29">
        <f>'32.Spieltag'!AK18</f>
        <v>11</v>
      </c>
      <c r="AJ18" s="24">
        <f t="shared" si="14"/>
        <v>530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378</v>
      </c>
      <c r="AI19" s="29">
        <f>'32.Spieltag'!AK19</f>
        <v>12</v>
      </c>
      <c r="AJ19" s="24">
        <f t="shared" si="14"/>
        <v>423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280</v>
      </c>
      <c r="AI20" s="29">
        <f>'32.Spieltag'!AK20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135</v>
      </c>
      <c r="AI21" s="29">
        <f>'32.Spieltag'!AK21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135</v>
      </c>
      <c r="AI22" s="29">
        <f>'32.Spieltag'!AK22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135</v>
      </c>
      <c r="AI23" s="29">
        <f>'32.Spieltag'!AK23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135</v>
      </c>
      <c r="AI24" s="29">
        <f>'32.Spieltag'!AK24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135</v>
      </c>
      <c r="AI25" s="29">
        <f>'32.Spieltag'!AK25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135</v>
      </c>
      <c r="AI26" s="29">
        <f>'32.Spieltag'!AK26</f>
        <v>14</v>
      </c>
      <c r="AJ26" s="24">
        <f t="shared" ref="AJ26" si="16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135</v>
      </c>
      <c r="AI27" s="29">
        <f>'32.Spieltag'!AK27</f>
        <v>14</v>
      </c>
      <c r="AJ27" s="24">
        <f t="shared" ref="AJ27" si="19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" priority="6" rank="3"/>
  </conditionalFormatting>
  <conditionalFormatting sqref="B21:B27">
    <cfRule type="expression" dxfId="13" priority="5">
      <formula>($AG21&gt;40)</formula>
    </cfRule>
  </conditionalFormatting>
  <conditionalFormatting sqref="I4 L6 L4 R6 O4 U6 C4 AA5:AA6">
    <cfRule type="cellIs" dxfId="12" priority="3" operator="equal">
      <formula>"Schalke 04"</formula>
    </cfRule>
  </conditionalFormatting>
  <conditionalFormatting sqref="AA4 I6 U4 F4 X4 R4 C6 X6 F6 O6">
    <cfRule type="cellIs" dxfId="11" priority="2" operator="equal">
      <formula>"Schalke 04"</formula>
    </cfRule>
  </conditionalFormatting>
  <conditionalFormatting sqref="B8:B20">
    <cfRule type="expression" dxfId="1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Y4" sqref="X4:Y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5" thickBot="1" x14ac:dyDescent="0.25">
      <c r="B5" s="16"/>
      <c r="F5" s="1"/>
      <c r="O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71</v>
      </c>
      <c r="F6" s="68" t="s">
        <v>75</v>
      </c>
      <c r="I6" s="68" t="s">
        <v>62</v>
      </c>
      <c r="L6" s="68" t="s">
        <v>73</v>
      </c>
      <c r="O6" s="68" t="s">
        <v>11</v>
      </c>
      <c r="R6" s="68" t="s">
        <v>67</v>
      </c>
      <c r="U6" s="68" t="s">
        <v>65</v>
      </c>
      <c r="X6" s="68" t="s">
        <v>69</v>
      </c>
      <c r="AA6" s="68" t="s">
        <v>60</v>
      </c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602</v>
      </c>
      <c r="AI8" s="29">
        <f>'33.Spieltag'!AK8</f>
        <v>1</v>
      </c>
      <c r="AJ8" s="24">
        <f t="shared" ref="AJ8" si="8">AG8+AH8</f>
        <v>647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590</v>
      </c>
      <c r="AI9" s="29">
        <f>'33.Spieltag'!AK9</f>
        <v>2</v>
      </c>
      <c r="AJ9" s="24">
        <f t="shared" ref="AJ9:AJ25" si="14">AG9+AH9</f>
        <v>635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581</v>
      </c>
      <c r="AI10" s="29">
        <f>'33.Spieltag'!AK10</f>
        <v>3</v>
      </c>
      <c r="AJ10" s="24">
        <f t="shared" si="14"/>
        <v>626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578</v>
      </c>
      <c r="AI11" s="29">
        <f>'33.Spieltag'!AK11</f>
        <v>4</v>
      </c>
      <c r="AJ11" s="24">
        <f t="shared" si="14"/>
        <v>623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574</v>
      </c>
      <c r="AI12" s="29">
        <f>'33.Spieltag'!AK12</f>
        <v>5</v>
      </c>
      <c r="AJ12" s="24">
        <f t="shared" si="14"/>
        <v>619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564</v>
      </c>
      <c r="AI13" s="29">
        <f>'33.Spieltag'!AK13</f>
        <v>6</v>
      </c>
      <c r="AJ13" s="24">
        <f t="shared" si="14"/>
        <v>609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550</v>
      </c>
      <c r="AI14" s="29">
        <f>'33.Spieltag'!AK14</f>
        <v>7</v>
      </c>
      <c r="AJ14" s="24">
        <f t="shared" si="14"/>
        <v>595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549</v>
      </c>
      <c r="AI15" s="29">
        <f>'33.Spieltag'!AK15</f>
        <v>8</v>
      </c>
      <c r="AJ15" s="24">
        <f t="shared" si="14"/>
        <v>594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549</v>
      </c>
      <c r="AI16" s="29">
        <f>'33.Spieltag'!AK16</f>
        <v>8</v>
      </c>
      <c r="AJ16" s="24">
        <f t="shared" si="14"/>
        <v>594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537</v>
      </c>
      <c r="AI17" s="29">
        <f>'33.Spieltag'!AK17</f>
        <v>10</v>
      </c>
      <c r="AJ17" s="24">
        <f t="shared" si="14"/>
        <v>582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530</v>
      </c>
      <c r="AI18" s="29">
        <f>'33.Spieltag'!AK18</f>
        <v>11</v>
      </c>
      <c r="AJ18" s="24">
        <f t="shared" si="14"/>
        <v>575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423</v>
      </c>
      <c r="AI19" s="29">
        <f>'33.Spieltag'!AK19</f>
        <v>12</v>
      </c>
      <c r="AJ19" s="24">
        <f t="shared" si="14"/>
        <v>468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325</v>
      </c>
      <c r="AI20" s="29">
        <f>'33.Spieltag'!AK20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180</v>
      </c>
      <c r="AI21" s="29">
        <f>'33.Spieltag'!AK21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180</v>
      </c>
      <c r="AI22" s="29">
        <f>'33.Spieltag'!AK22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180</v>
      </c>
      <c r="AI23" s="29">
        <f>'33.Spieltag'!AK23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180</v>
      </c>
      <c r="AI24" s="29">
        <f>'33.Spieltag'!AK24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180</v>
      </c>
      <c r="AI25" s="29">
        <f>'33.Spieltag'!AK25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180</v>
      </c>
      <c r="AI26" s="29">
        <f>'33.Spieltag'!AK26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180</v>
      </c>
      <c r="AI27" s="29">
        <f>'33.Spieltag'!AK27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 C4 O6 F4 U6 U4 X6 I4 AA6">
    <cfRule type="cellIs" dxfId="9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6" rank="3"/>
  </conditionalFormatting>
  <conditionalFormatting sqref="B21:B27">
    <cfRule type="expression" dxfId="7" priority="5">
      <formula>($AG21&gt;40)</formula>
    </cfRule>
  </conditionalFormatting>
  <conditionalFormatting sqref="O5">
    <cfRule type="cellIs" dxfId="6" priority="3" operator="equal">
      <formula>"Schalke 04"</formula>
    </cfRule>
  </conditionalFormatting>
  <conditionalFormatting sqref="O4 L6 C6 R4 R6 F6 L4 I6 AA4 X4">
    <cfRule type="cellIs" dxfId="5" priority="2" operator="equal">
      <formula>"Schalke 04"</formula>
    </cfRule>
  </conditionalFormatting>
  <conditionalFormatting sqref="B8:B20">
    <cfRule type="expression" dxfId="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U29" sqref="AU29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16</v>
      </c>
      <c r="AC3" s="56">
        <f>'27.Spieltag'!$AG8</f>
        <v>19</v>
      </c>
      <c r="AD3" s="56">
        <f>'28.Spieltag'!$AG8</f>
        <v>18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645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632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0</v>
      </c>
      <c r="AC4" s="56">
        <f>'27.Spieltag'!$AG9</f>
        <v>0</v>
      </c>
      <c r="AD4" s="56">
        <f>'28.Spieltag'!$AG9</f>
        <v>23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438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438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16</v>
      </c>
      <c r="AC5" s="56">
        <f>'27.Spieltag'!$AG10</f>
        <v>24</v>
      </c>
      <c r="AD5" s="56">
        <f>'28.Spieltag'!$AG10</f>
        <v>19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640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2</v>
      </c>
      <c r="AP5" s="60">
        <f t="shared" ref="AP5:AP15" si="19">AK5-AO5-AN5-AM5-AL5</f>
        <v>638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13</v>
      </c>
      <c r="AC6" s="56">
        <f>'27.Spieltag'!$AG11</f>
        <v>28</v>
      </c>
      <c r="AD6" s="56">
        <f>'28.Spieltag'!$AG11</f>
        <v>18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628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619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11</v>
      </c>
      <c r="AC7" s="56">
        <f>'27.Spieltag'!$AG12</f>
        <v>20</v>
      </c>
      <c r="AD7" s="56">
        <f>'28.Spieltag'!$AG12</f>
        <v>20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672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663</v>
      </c>
      <c r="AQ7" s="64">
        <f t="shared" ref="AQ7:AQ13" si="20">SUM(AL9:AO9)</f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0</v>
      </c>
      <c r="AC8" s="56">
        <f>'27.Spieltag'!$AG13</f>
        <v>0</v>
      </c>
      <c r="AD8" s="56">
        <f>'28.Spieltag'!$AG13</f>
        <v>27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540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540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10</v>
      </c>
      <c r="AC9" s="56">
        <f>'27.Spieltag'!$AG14</f>
        <v>22</v>
      </c>
      <c r="AD9" s="56">
        <f>'28.Spieltag'!$AG14</f>
        <v>10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667</v>
      </c>
      <c r="AL9" s="59">
        <f t="shared" si="15"/>
        <v>0</v>
      </c>
      <c r="AM9" s="59">
        <f t="shared" si="16"/>
        <v>0</v>
      </c>
      <c r="AN9" s="59">
        <f t="shared" si="17"/>
        <v>4</v>
      </c>
      <c r="AO9" s="59">
        <f t="shared" si="18"/>
        <v>5</v>
      </c>
      <c r="AP9" s="60">
        <f t="shared" si="19"/>
        <v>658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25</v>
      </c>
      <c r="AC10" s="56">
        <f>'27.Spieltag'!$AG15</f>
        <v>10</v>
      </c>
      <c r="AD10" s="56">
        <f>'28.Spieltag'!$AG15</f>
        <v>18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616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614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25</v>
      </c>
      <c r="AC11" s="56">
        <f>'27.Spieltag'!$AG16</f>
        <v>32</v>
      </c>
      <c r="AD11" s="56">
        <f>'28.Spieltag'!$AG16</f>
        <v>29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703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682</v>
      </c>
      <c r="AQ11" s="64">
        <f t="shared" si="20"/>
        <v>4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14</v>
      </c>
      <c r="AC12" s="56">
        <f>'27.Spieltag'!$AG17</f>
        <v>15</v>
      </c>
      <c r="AD12" s="56">
        <f>'28.Spieltag'!$AG17</f>
        <v>29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659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649</v>
      </c>
      <c r="AQ12" s="64">
        <f t="shared" si="20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17</v>
      </c>
      <c r="AC13" s="56">
        <f>'27.Spieltag'!$AG18</f>
        <v>22</v>
      </c>
      <c r="AD13" s="56">
        <f>'28.Spieltag'!$AG18</f>
        <v>20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620</v>
      </c>
      <c r="AL13" s="59">
        <f t="shared" si="15"/>
        <v>0</v>
      </c>
      <c r="AM13" s="59">
        <f t="shared" si="16"/>
        <v>0</v>
      </c>
      <c r="AN13" s="59">
        <f t="shared" si="17"/>
        <v>2</v>
      </c>
      <c r="AO13" s="59">
        <f t="shared" si="18"/>
        <v>2</v>
      </c>
      <c r="AP13" s="60">
        <f t="shared" si="19"/>
        <v>616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20</v>
      </c>
      <c r="AC14" s="56">
        <f>'27.Spieltag'!$AG19</f>
        <v>19</v>
      </c>
      <c r="AD14" s="56">
        <f>'28.Spieltag'!$AG19</f>
        <v>0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650</v>
      </c>
      <c r="AL14" s="59">
        <f t="shared" si="15"/>
        <v>0</v>
      </c>
      <c r="AM14" s="59">
        <f t="shared" si="16"/>
        <v>0</v>
      </c>
      <c r="AN14" s="59">
        <f t="shared" si="17"/>
        <v>2</v>
      </c>
      <c r="AO14" s="59">
        <f t="shared" si="18"/>
        <v>4</v>
      </c>
      <c r="AP14" s="60">
        <f t="shared" si="19"/>
        <v>644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13</v>
      </c>
      <c r="AC15" s="56">
        <f>'27.Spieltag'!$AG20</f>
        <v>15</v>
      </c>
      <c r="AD15" s="56">
        <f>'28.Spieltag'!$AG20</f>
        <v>0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644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634</v>
      </c>
      <c r="AQ15" s="64">
        <f>SUM(AL5:AO5)</f>
        <v>2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17</v>
      </c>
      <c r="AC16" s="56">
        <f>'27.Spieltag'!$AG21</f>
        <v>0</v>
      </c>
      <c r="AD16" s="56">
        <f>'28.Spieltag'!$AG21</f>
        <v>0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296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296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17</v>
      </c>
      <c r="AC17" s="56">
        <f>'27.Spieltag'!$AG22</f>
        <v>0</v>
      </c>
      <c r="AD17" s="56">
        <f>'28.Spieltag'!$AG22</f>
        <v>0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296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296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17</v>
      </c>
      <c r="AC18" s="56">
        <f>'27.Spieltag'!$AG23</f>
        <v>0</v>
      </c>
      <c r="AD18" s="56">
        <f>'28.Spieltag'!$AG23</f>
        <v>0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296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296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17</v>
      </c>
      <c r="AC19" s="56">
        <f>'27.Spieltag'!$AG24</f>
        <v>0</v>
      </c>
      <c r="AD19" s="56">
        <f>'28.Spieltag'!$AG24</f>
        <v>0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296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296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17</v>
      </c>
      <c r="AC20" s="56">
        <f>'27.Spieltag'!$AG25</f>
        <v>0</v>
      </c>
      <c r="AD20" s="56">
        <f>'28.Spieltag'!$AG25</f>
        <v>0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296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296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17</v>
      </c>
      <c r="AC21" s="56">
        <f>'27.Spieltag'!$AG26</f>
        <v>0</v>
      </c>
      <c r="AD21" s="56">
        <f>'28.Spieltag'!$AG26</f>
        <v>0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296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296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17</v>
      </c>
      <c r="AC22" s="56">
        <f>'27.Spieltag'!$AG27</f>
        <v>0</v>
      </c>
      <c r="AD22" s="56">
        <f>'28.Spieltag'!$AG27</f>
        <v>0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296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296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144</v>
      </c>
      <c r="Z28" s="65">
        <f t="shared" si="28"/>
        <v>57</v>
      </c>
      <c r="AA28" s="65">
        <f t="shared" si="28"/>
        <v>89</v>
      </c>
      <c r="AB28" s="65">
        <f t="shared" si="28"/>
        <v>267</v>
      </c>
      <c r="AC28" s="65">
        <f t="shared" si="28"/>
        <v>183</v>
      </c>
      <c r="AD28" s="65">
        <f t="shared" si="28"/>
        <v>171</v>
      </c>
      <c r="AE28" s="65">
        <f t="shared" si="28"/>
        <v>765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8471</v>
      </c>
      <c r="AL28" s="65">
        <f t="shared" si="28"/>
        <v>4</v>
      </c>
      <c r="AM28" s="65">
        <f t="shared" si="28"/>
        <v>11</v>
      </c>
      <c r="AN28" s="65">
        <f t="shared" si="28"/>
        <v>27</v>
      </c>
      <c r="AO28" s="65">
        <f t="shared" si="28"/>
        <v>38</v>
      </c>
      <c r="AP28" s="65">
        <f t="shared" si="28"/>
        <v>8391</v>
      </c>
      <c r="AQ28" s="65">
        <f t="shared" ref="AQ28" si="29">SUM(AQ5:AQ25)</f>
        <v>82</v>
      </c>
      <c r="AS28" s="54">
        <v>26</v>
      </c>
      <c r="AT28" s="55"/>
      <c r="AU28" s="55"/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3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2" priority="1395" bottom="1" rank="4"/>
  </conditionalFormatting>
  <conditionalFormatting sqref="AU23">
    <cfRule type="top10" dxfId="1" priority="2" rank="1"/>
  </conditionalFormatting>
  <conditionalFormatting sqref="AU29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2022-04-04T09:25:15Z</cp:lastPrinted>
  <dcterms:created xsi:type="dcterms:W3CDTF">1998-11-12T06:25:58Z</dcterms:created>
  <dcterms:modified xsi:type="dcterms:W3CDTF">2022-04-04T09:25:56Z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