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C1432575-9E74-40E9-A142-1F9415C9030B}" xr6:coauthVersionLast="47" xr6:coauthVersionMax="47" xr10:uidLastSave="{00000000-0000-0000-0000-000000000000}"/>
  <bookViews>
    <workbookView xWindow="-120" yWindow="-120" windowWidth="29040" windowHeight="15720" tabRatio="514" firstSheet="29" activeTab="3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'30.Spieltag'!$A$4:$AK$20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0" i="27" l="1"/>
  <c r="Q11" i="27"/>
  <c r="Q12" i="27"/>
  <c r="Q14" i="27"/>
  <c r="Q16" i="27"/>
  <c r="Q17" i="27"/>
  <c r="Q19" i="27"/>
  <c r="Q20" i="27"/>
  <c r="Q8" i="27"/>
  <c r="T10" i="27"/>
  <c r="W10" i="27"/>
  <c r="Q8" i="5"/>
  <c r="T20" i="5"/>
  <c r="E8" i="4"/>
  <c r="H8" i="4"/>
  <c r="K8" i="4"/>
  <c r="N8" i="4"/>
  <c r="Q8" i="4"/>
  <c r="T8" i="4"/>
  <c r="W8" i="4"/>
  <c r="Z8" i="4"/>
  <c r="AC8" i="4"/>
  <c r="T10" i="4"/>
  <c r="T11" i="4"/>
  <c r="T12" i="4"/>
  <c r="T14" i="4"/>
  <c r="T15" i="4"/>
  <c r="T16" i="4"/>
  <c r="T17" i="4"/>
  <c r="T18" i="4"/>
  <c r="T19" i="4"/>
  <c r="T20" i="4"/>
  <c r="K10" i="3"/>
  <c r="K11" i="3"/>
  <c r="K12" i="3"/>
  <c r="K14" i="3"/>
  <c r="K15" i="3"/>
  <c r="K16" i="3"/>
  <c r="K17" i="3"/>
  <c r="K19" i="3"/>
  <c r="K20" i="3"/>
  <c r="K8" i="3"/>
  <c r="E10" i="2"/>
  <c r="E11" i="2"/>
  <c r="E12" i="2"/>
  <c r="E14" i="2"/>
  <c r="E15" i="2"/>
  <c r="E16" i="2"/>
  <c r="E17" i="2"/>
  <c r="E18" i="2"/>
  <c r="E19" i="2"/>
  <c r="E20" i="2"/>
  <c r="E8" i="2"/>
  <c r="T16" i="2"/>
  <c r="K19" i="2"/>
  <c r="K10" i="6"/>
  <c r="K11" i="6"/>
  <c r="K12" i="6"/>
  <c r="K14" i="6"/>
  <c r="K15" i="6"/>
  <c r="K16" i="6"/>
  <c r="K17" i="6"/>
  <c r="K18" i="6"/>
  <c r="K19" i="6"/>
  <c r="K20" i="6"/>
  <c r="K8" i="6"/>
  <c r="AC10" i="11"/>
  <c r="AC11" i="11"/>
  <c r="AC12" i="11"/>
  <c r="AC14" i="11"/>
  <c r="AC15" i="11"/>
  <c r="AC16" i="11"/>
  <c r="AC17" i="11"/>
  <c r="AC18" i="11"/>
  <c r="AC19" i="11"/>
  <c r="AC20" i="11"/>
  <c r="AC8" i="11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D16" i="35"/>
  <c r="AE16" i="35"/>
  <c r="AF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11"/>
  <c r="Z11" i="11"/>
  <c r="Z12" i="11"/>
  <c r="Z14" i="11"/>
  <c r="Z15" i="11"/>
  <c r="Z16" i="11"/>
  <c r="Z17" i="11"/>
  <c r="Z18" i="11"/>
  <c r="Z19" i="11"/>
  <c r="Z20" i="11"/>
  <c r="Z10" i="6"/>
  <c r="Z11" i="6"/>
  <c r="Z12" i="6"/>
  <c r="Z14" i="6"/>
  <c r="Z15" i="6"/>
  <c r="Z16" i="6"/>
  <c r="Z17" i="6"/>
  <c r="Z18" i="6"/>
  <c r="Z19" i="6"/>
  <c r="Z20" i="6"/>
  <c r="Z10" i="2"/>
  <c r="Z11" i="2"/>
  <c r="Z12" i="2"/>
  <c r="Z14" i="2"/>
  <c r="Z15" i="2"/>
  <c r="Z16" i="2"/>
  <c r="Z17" i="2"/>
  <c r="Z18" i="2"/>
  <c r="Z19" i="2"/>
  <c r="Z20" i="2"/>
  <c r="Z10" i="3"/>
  <c r="Z11" i="3"/>
  <c r="Z12" i="3"/>
  <c r="Z14" i="3"/>
  <c r="Z15" i="3"/>
  <c r="Z16" i="3"/>
  <c r="Z17" i="3"/>
  <c r="Z19" i="3"/>
  <c r="Z20" i="3"/>
  <c r="Z10" i="4"/>
  <c r="Z11" i="4"/>
  <c r="Z12" i="4"/>
  <c r="Z14" i="4"/>
  <c r="Z15" i="4"/>
  <c r="Z16" i="4"/>
  <c r="Z17" i="4"/>
  <c r="Z18" i="4"/>
  <c r="Z19" i="4"/>
  <c r="Z20" i="4"/>
  <c r="Z10" i="5"/>
  <c r="Z11" i="5"/>
  <c r="Z12" i="5"/>
  <c r="Z14" i="5"/>
  <c r="Z15" i="5"/>
  <c r="Z16" i="5"/>
  <c r="Z17" i="5"/>
  <c r="Z19" i="5"/>
  <c r="Z20" i="5"/>
  <c r="Z10" i="27"/>
  <c r="Z11" i="27"/>
  <c r="Z12" i="27"/>
  <c r="Z14" i="27"/>
  <c r="Z16" i="27"/>
  <c r="Z17" i="27"/>
  <c r="Z19" i="27"/>
  <c r="Z20" i="27"/>
  <c r="Z21" i="27"/>
  <c r="Z22" i="27"/>
  <c r="Z23" i="27"/>
  <c r="Z24" i="27"/>
  <c r="Z25" i="27"/>
  <c r="Z26" i="27"/>
  <c r="Z27" i="27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W20" i="11"/>
  <c r="T20" i="11"/>
  <c r="Q20" i="11"/>
  <c r="N20" i="11"/>
  <c r="K20" i="11"/>
  <c r="H20" i="11"/>
  <c r="E20" i="11"/>
  <c r="W19" i="11"/>
  <c r="T19" i="11"/>
  <c r="Q19" i="11"/>
  <c r="N19" i="11"/>
  <c r="K19" i="11"/>
  <c r="H19" i="11"/>
  <c r="E19" i="11"/>
  <c r="W18" i="11"/>
  <c r="T18" i="11"/>
  <c r="Q18" i="11"/>
  <c r="N18" i="11"/>
  <c r="K18" i="11"/>
  <c r="H18" i="11"/>
  <c r="E18" i="11"/>
  <c r="W17" i="11"/>
  <c r="T17" i="11"/>
  <c r="Q17" i="11"/>
  <c r="N17" i="11"/>
  <c r="K17" i="11"/>
  <c r="H17" i="11"/>
  <c r="E17" i="11"/>
  <c r="W16" i="11"/>
  <c r="T16" i="11"/>
  <c r="Q16" i="11"/>
  <c r="N16" i="11"/>
  <c r="K16" i="11"/>
  <c r="H16" i="11"/>
  <c r="E16" i="11"/>
  <c r="W15" i="11"/>
  <c r="T15" i="11"/>
  <c r="Q15" i="11"/>
  <c r="N15" i="11"/>
  <c r="K15" i="11"/>
  <c r="H15" i="11"/>
  <c r="E15" i="11"/>
  <c r="W14" i="11"/>
  <c r="T14" i="11"/>
  <c r="Q14" i="11"/>
  <c r="N14" i="11"/>
  <c r="K14" i="11"/>
  <c r="H14" i="11"/>
  <c r="E14" i="11"/>
  <c r="W12" i="11"/>
  <c r="T12" i="11"/>
  <c r="Q12" i="11"/>
  <c r="N12" i="11"/>
  <c r="K12" i="11"/>
  <c r="H12" i="11"/>
  <c r="E12" i="11"/>
  <c r="W11" i="11"/>
  <c r="T11" i="11"/>
  <c r="Q11" i="11"/>
  <c r="N11" i="11"/>
  <c r="K11" i="11"/>
  <c r="H11" i="11"/>
  <c r="E11" i="11"/>
  <c r="W10" i="11"/>
  <c r="T10" i="11"/>
  <c r="Q10" i="11"/>
  <c r="N10" i="11"/>
  <c r="K10" i="11"/>
  <c r="H10" i="11"/>
  <c r="E10" i="11"/>
  <c r="Z8" i="11"/>
  <c r="W8" i="11"/>
  <c r="T8" i="11"/>
  <c r="Q8" i="11"/>
  <c r="N8" i="11"/>
  <c r="K8" i="11"/>
  <c r="H8" i="11"/>
  <c r="E8" i="11"/>
  <c r="AC20" i="6"/>
  <c r="W20" i="6"/>
  <c r="T20" i="6"/>
  <c r="Q20" i="6"/>
  <c r="N20" i="6"/>
  <c r="H20" i="6"/>
  <c r="E20" i="6"/>
  <c r="AC19" i="6"/>
  <c r="W19" i="6"/>
  <c r="T19" i="6"/>
  <c r="Q19" i="6"/>
  <c r="N19" i="6"/>
  <c r="H19" i="6"/>
  <c r="E19" i="6"/>
  <c r="AC18" i="6"/>
  <c r="W18" i="6"/>
  <c r="T18" i="6"/>
  <c r="Q18" i="6"/>
  <c r="N18" i="6"/>
  <c r="H18" i="6"/>
  <c r="E18" i="6"/>
  <c r="AC17" i="6"/>
  <c r="W17" i="6"/>
  <c r="T17" i="6"/>
  <c r="Q17" i="6"/>
  <c r="N17" i="6"/>
  <c r="H17" i="6"/>
  <c r="E17" i="6"/>
  <c r="AC16" i="6"/>
  <c r="W16" i="6"/>
  <c r="T16" i="6"/>
  <c r="Q16" i="6"/>
  <c r="N16" i="6"/>
  <c r="H16" i="6"/>
  <c r="E16" i="6"/>
  <c r="AC15" i="6"/>
  <c r="W15" i="6"/>
  <c r="T15" i="6"/>
  <c r="Q15" i="6"/>
  <c r="N15" i="6"/>
  <c r="AC14" i="6"/>
  <c r="W14" i="6"/>
  <c r="T14" i="6"/>
  <c r="Q14" i="6"/>
  <c r="N14" i="6"/>
  <c r="H14" i="6"/>
  <c r="E14" i="6"/>
  <c r="AC12" i="6"/>
  <c r="W12" i="6"/>
  <c r="T12" i="6"/>
  <c r="Q12" i="6"/>
  <c r="N12" i="6"/>
  <c r="H12" i="6"/>
  <c r="E12" i="6"/>
  <c r="AC11" i="6"/>
  <c r="W11" i="6"/>
  <c r="T11" i="6"/>
  <c r="Q11" i="6"/>
  <c r="N11" i="6"/>
  <c r="H11" i="6"/>
  <c r="E11" i="6"/>
  <c r="AC10" i="6"/>
  <c r="W10" i="6"/>
  <c r="T10" i="6"/>
  <c r="Q10" i="6"/>
  <c r="N10" i="6"/>
  <c r="H10" i="6"/>
  <c r="E10" i="6"/>
  <c r="AC8" i="6"/>
  <c r="Z8" i="6"/>
  <c r="W8" i="6"/>
  <c r="T8" i="6"/>
  <c r="Q8" i="6"/>
  <c r="N8" i="6"/>
  <c r="H8" i="6"/>
  <c r="E8" i="6"/>
  <c r="AC20" i="2"/>
  <c r="W20" i="2"/>
  <c r="T20" i="2"/>
  <c r="Q20" i="2"/>
  <c r="N20" i="2"/>
  <c r="K20" i="2"/>
  <c r="H20" i="2"/>
  <c r="AC19" i="2"/>
  <c r="W19" i="2"/>
  <c r="T19" i="2"/>
  <c r="Q19" i="2"/>
  <c r="N19" i="2"/>
  <c r="H19" i="2"/>
  <c r="AC18" i="2"/>
  <c r="W18" i="2"/>
  <c r="T18" i="2"/>
  <c r="Q18" i="2"/>
  <c r="N18" i="2"/>
  <c r="K18" i="2"/>
  <c r="H18" i="2"/>
  <c r="AC17" i="2"/>
  <c r="W17" i="2"/>
  <c r="T17" i="2"/>
  <c r="Q17" i="2"/>
  <c r="N17" i="2"/>
  <c r="K17" i="2"/>
  <c r="H17" i="2"/>
  <c r="AC16" i="2"/>
  <c r="W16" i="2"/>
  <c r="Q16" i="2"/>
  <c r="N16" i="2"/>
  <c r="K16" i="2"/>
  <c r="H16" i="2"/>
  <c r="AC15" i="2"/>
  <c r="W15" i="2"/>
  <c r="T15" i="2"/>
  <c r="Q15" i="2"/>
  <c r="N15" i="2"/>
  <c r="K15" i="2"/>
  <c r="H15" i="2"/>
  <c r="AC14" i="2"/>
  <c r="W14" i="2"/>
  <c r="T14" i="2"/>
  <c r="Q14" i="2"/>
  <c r="N14" i="2"/>
  <c r="K14" i="2"/>
  <c r="H14" i="2"/>
  <c r="AC12" i="2"/>
  <c r="W12" i="2"/>
  <c r="T12" i="2"/>
  <c r="Q12" i="2"/>
  <c r="N12" i="2"/>
  <c r="K12" i="2"/>
  <c r="H12" i="2"/>
  <c r="AC11" i="2"/>
  <c r="W11" i="2"/>
  <c r="T11" i="2"/>
  <c r="Q11" i="2"/>
  <c r="N11" i="2"/>
  <c r="K11" i="2"/>
  <c r="H11" i="2"/>
  <c r="AC10" i="2"/>
  <c r="W10" i="2"/>
  <c r="T10" i="2"/>
  <c r="Q10" i="2"/>
  <c r="N10" i="2"/>
  <c r="K10" i="2"/>
  <c r="H10" i="2"/>
  <c r="AC8" i="2"/>
  <c r="Z8" i="2"/>
  <c r="W8" i="2"/>
  <c r="T8" i="2"/>
  <c r="Q8" i="2"/>
  <c r="N8" i="2"/>
  <c r="K8" i="2"/>
  <c r="H8" i="2"/>
  <c r="AC20" i="3"/>
  <c r="W20" i="3"/>
  <c r="T20" i="3"/>
  <c r="Q20" i="3"/>
  <c r="N20" i="3"/>
  <c r="H20" i="3"/>
  <c r="E20" i="3"/>
  <c r="AC19" i="3"/>
  <c r="W19" i="3"/>
  <c r="T19" i="3"/>
  <c r="Q19" i="3"/>
  <c r="N19" i="3"/>
  <c r="H19" i="3"/>
  <c r="E19" i="3"/>
  <c r="AC17" i="3"/>
  <c r="W17" i="3"/>
  <c r="T17" i="3"/>
  <c r="Q17" i="3"/>
  <c r="N17" i="3"/>
  <c r="H17" i="3"/>
  <c r="E17" i="3"/>
  <c r="AC16" i="3"/>
  <c r="W16" i="3"/>
  <c r="T16" i="3"/>
  <c r="Q16" i="3"/>
  <c r="N16" i="3"/>
  <c r="H16" i="3"/>
  <c r="E16" i="3"/>
  <c r="AC15" i="3"/>
  <c r="W15" i="3"/>
  <c r="T15" i="3"/>
  <c r="Q15" i="3"/>
  <c r="N15" i="3"/>
  <c r="H15" i="3"/>
  <c r="E15" i="3"/>
  <c r="AC14" i="3"/>
  <c r="W14" i="3"/>
  <c r="T14" i="3"/>
  <c r="Q14" i="3"/>
  <c r="N14" i="3"/>
  <c r="H14" i="3"/>
  <c r="E14" i="3"/>
  <c r="AC12" i="3"/>
  <c r="W12" i="3"/>
  <c r="T12" i="3"/>
  <c r="Q12" i="3"/>
  <c r="N12" i="3"/>
  <c r="H12" i="3"/>
  <c r="E12" i="3"/>
  <c r="AC11" i="3"/>
  <c r="W11" i="3"/>
  <c r="T11" i="3"/>
  <c r="Q11" i="3"/>
  <c r="N11" i="3"/>
  <c r="H11" i="3"/>
  <c r="E11" i="3"/>
  <c r="AC10" i="3"/>
  <c r="W10" i="3"/>
  <c r="T10" i="3"/>
  <c r="Q10" i="3"/>
  <c r="N10" i="3"/>
  <c r="H10" i="3"/>
  <c r="E10" i="3"/>
  <c r="AC8" i="3"/>
  <c r="Z8" i="3"/>
  <c r="W8" i="3"/>
  <c r="T8" i="3"/>
  <c r="Q8" i="3"/>
  <c r="N8" i="3"/>
  <c r="H8" i="3"/>
  <c r="E8" i="3"/>
  <c r="AC20" i="4"/>
  <c r="W20" i="4"/>
  <c r="Q20" i="4"/>
  <c r="N20" i="4"/>
  <c r="K20" i="4"/>
  <c r="H20" i="4"/>
  <c r="E20" i="4"/>
  <c r="AC19" i="4"/>
  <c r="W19" i="4"/>
  <c r="Q19" i="4"/>
  <c r="N19" i="4"/>
  <c r="K19" i="4"/>
  <c r="H19" i="4"/>
  <c r="E19" i="4"/>
  <c r="AC18" i="4"/>
  <c r="W18" i="4"/>
  <c r="Q18" i="4"/>
  <c r="N18" i="4"/>
  <c r="K18" i="4"/>
  <c r="H18" i="4"/>
  <c r="E18" i="4"/>
  <c r="AC17" i="4"/>
  <c r="W17" i="4"/>
  <c r="Q17" i="4"/>
  <c r="N17" i="4"/>
  <c r="K17" i="4"/>
  <c r="H17" i="4"/>
  <c r="E17" i="4"/>
  <c r="AC16" i="4"/>
  <c r="W16" i="4"/>
  <c r="Q16" i="4"/>
  <c r="N16" i="4"/>
  <c r="K16" i="4"/>
  <c r="H16" i="4"/>
  <c r="E16" i="4"/>
  <c r="AC15" i="4"/>
  <c r="W15" i="4"/>
  <c r="Q15" i="4"/>
  <c r="N15" i="4"/>
  <c r="K15" i="4"/>
  <c r="H15" i="4"/>
  <c r="E15" i="4"/>
  <c r="AC14" i="4"/>
  <c r="W14" i="4"/>
  <c r="Q14" i="4"/>
  <c r="N14" i="4"/>
  <c r="K14" i="4"/>
  <c r="H14" i="4"/>
  <c r="E14" i="4"/>
  <c r="AC12" i="4"/>
  <c r="W12" i="4"/>
  <c r="Q12" i="4"/>
  <c r="N12" i="4"/>
  <c r="K12" i="4"/>
  <c r="H12" i="4"/>
  <c r="E12" i="4"/>
  <c r="AC11" i="4"/>
  <c r="W11" i="4"/>
  <c r="Q11" i="4"/>
  <c r="N11" i="4"/>
  <c r="K11" i="4"/>
  <c r="H11" i="4"/>
  <c r="E11" i="4"/>
  <c r="AC10" i="4"/>
  <c r="W10" i="4"/>
  <c r="Q10" i="4"/>
  <c r="N10" i="4"/>
  <c r="K10" i="4"/>
  <c r="H10" i="4"/>
  <c r="E10" i="4"/>
  <c r="AC20" i="5"/>
  <c r="W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8" i="5"/>
  <c r="Z8" i="5"/>
  <c r="W8" i="5"/>
  <c r="T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N20" i="27"/>
  <c r="K20" i="27"/>
  <c r="H20" i="27"/>
  <c r="E20" i="27"/>
  <c r="AC19" i="27"/>
  <c r="W19" i="27"/>
  <c r="T19" i="27"/>
  <c r="N19" i="27"/>
  <c r="K19" i="27"/>
  <c r="H19" i="27"/>
  <c r="E19" i="27"/>
  <c r="AC17" i="27"/>
  <c r="W17" i="27"/>
  <c r="T17" i="27"/>
  <c r="N17" i="27"/>
  <c r="K17" i="27"/>
  <c r="H17" i="27"/>
  <c r="E17" i="27"/>
  <c r="AC16" i="27"/>
  <c r="W16" i="27"/>
  <c r="T16" i="27"/>
  <c r="N16" i="27"/>
  <c r="K16" i="27"/>
  <c r="H16" i="27"/>
  <c r="E16" i="27"/>
  <c r="AC14" i="27"/>
  <c r="W14" i="27"/>
  <c r="T14" i="27"/>
  <c r="N14" i="27"/>
  <c r="K14" i="27"/>
  <c r="H14" i="27"/>
  <c r="E14" i="27"/>
  <c r="AC12" i="27"/>
  <c r="W12" i="27"/>
  <c r="T12" i="27"/>
  <c r="N12" i="27"/>
  <c r="K12" i="27"/>
  <c r="H12" i="27"/>
  <c r="E12" i="27"/>
  <c r="AC11" i="27"/>
  <c r="W11" i="27"/>
  <c r="T11" i="27"/>
  <c r="N11" i="27"/>
  <c r="K11" i="27"/>
  <c r="H11" i="27"/>
  <c r="E11" i="27"/>
  <c r="AC10" i="27"/>
  <c r="N10" i="27"/>
  <c r="K10" i="27"/>
  <c r="H10" i="27"/>
  <c r="E10" i="27"/>
  <c r="AC8" i="27"/>
  <c r="Z8" i="27"/>
  <c r="W8" i="27"/>
  <c r="T8" i="27"/>
  <c r="N8" i="27"/>
  <c r="K8" i="27"/>
  <c r="H8" i="27"/>
  <c r="E8" i="27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F13" i="35" s="1"/>
  <c r="AG19" i="4"/>
  <c r="AF14" i="35" s="1"/>
  <c r="AG9" i="4"/>
  <c r="AF4" i="35" s="1"/>
  <c r="AG13" i="4"/>
  <c r="AF8" i="35" s="1"/>
  <c r="AG17" i="4"/>
  <c r="AF12" i="35" s="1"/>
  <c r="AG10" i="4"/>
  <c r="AF5" i="35" s="1"/>
  <c r="AG14" i="4"/>
  <c r="AF9" i="35" s="1"/>
  <c r="AG15" i="4"/>
  <c r="AF10" i="35" s="1"/>
  <c r="AG12" i="4"/>
  <c r="AF7" i="35" s="1"/>
  <c r="AG20" i="4"/>
  <c r="AF15" i="35" s="1"/>
  <c r="AG16" i="4"/>
  <c r="AF11" i="35" s="1"/>
  <c r="AG11" i="4"/>
  <c r="AF6" i="35" s="1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Q24" i="35" s="1"/>
  <c r="AK25" i="35"/>
  <c r="AF22" i="35"/>
  <c r="AG27" i="15"/>
  <c r="X22" i="35" s="1"/>
  <c r="P22" i="35"/>
  <c r="H22" i="35"/>
  <c r="AB22" i="35"/>
  <c r="W22" i="35"/>
  <c r="AG27" i="20"/>
  <c r="T22" i="35" s="1"/>
  <c r="O22" i="35"/>
  <c r="L22" i="35"/>
  <c r="G22" i="35"/>
  <c r="AI22" i="35"/>
  <c r="AG27" i="18"/>
  <c r="V22" i="35" s="1"/>
  <c r="D22" i="35"/>
  <c r="AA22" i="35"/>
  <c r="S22" i="35"/>
  <c r="K22" i="35"/>
  <c r="AG27" i="27"/>
  <c r="AH22" i="35" s="1"/>
  <c r="Z22" i="35"/>
  <c r="R22" i="35"/>
  <c r="J22" i="35"/>
  <c r="AD22" i="35"/>
  <c r="F22" i="35"/>
  <c r="Q22" i="35"/>
  <c r="N22" i="35"/>
  <c r="AG22" i="35"/>
  <c r="Y22" i="35"/>
  <c r="I22" i="35"/>
  <c r="AK23" i="35"/>
  <c r="AN25" i="35"/>
  <c r="AO25" i="35"/>
  <c r="AM25" i="35"/>
  <c r="AO24" i="35"/>
  <c r="AL25" i="35"/>
  <c r="AQ25" i="35" s="1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Q23" i="35" l="1"/>
  <c r="AP24" i="35"/>
  <c r="AP25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I21" i="35" l="1"/>
  <c r="AG26" i="34"/>
  <c r="AJ21" i="35" s="1"/>
  <c r="AG26" i="27"/>
  <c r="AH21" i="35" s="1"/>
  <c r="AB21" i="35"/>
  <c r="Z21" i="35"/>
  <c r="AG26" i="18"/>
  <c r="V21" i="35" s="1"/>
  <c r="AG26" i="20"/>
  <c r="T21" i="35" s="1"/>
  <c r="R21" i="35"/>
  <c r="N21" i="35"/>
  <c r="L21" i="35"/>
  <c r="J21" i="35"/>
  <c r="AG21" i="35"/>
  <c r="AG26" i="6"/>
  <c r="AC21" i="35" s="1"/>
  <c r="Y21" i="35"/>
  <c r="U21" i="35"/>
  <c r="Q21" i="35"/>
  <c r="I21" i="35"/>
  <c r="W21" i="35"/>
  <c r="O21" i="35"/>
  <c r="G20" i="35"/>
  <c r="AF21" i="35"/>
  <c r="AD21" i="35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G10" i="11"/>
  <c r="AB5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I17" i="35"/>
  <c r="AG20" i="13"/>
  <c r="Z15" i="35" s="1"/>
  <c r="AG15" i="20"/>
  <c r="AG20" i="21"/>
  <c r="AG12" i="21"/>
  <c r="AG15" i="23"/>
  <c r="AG11" i="11"/>
  <c r="AB6" i="35" s="1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I20" i="35"/>
  <c r="AI15" i="35"/>
  <c r="AI13" i="35"/>
  <c r="AI11" i="35"/>
  <c r="AI9" i="35"/>
  <c r="AI7" i="35"/>
  <c r="AI5" i="35"/>
  <c r="AI4" i="35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19" i="35"/>
  <c r="AG17" i="35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E17" i="35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9" i="3"/>
  <c r="AE4" i="35" s="1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I18" i="35"/>
  <c r="AG14" i="6"/>
  <c r="AC9" i="35" s="1"/>
  <c r="AG9" i="6"/>
  <c r="AC4" i="35" s="1"/>
  <c r="AI16" i="35"/>
  <c r="AI14" i="35"/>
  <c r="AI12" i="35"/>
  <c r="AI10" i="35"/>
  <c r="AI8" i="35"/>
  <c r="AI6" i="35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0" i="35"/>
  <c r="AG18" i="35"/>
  <c r="AG16" i="35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E18" i="35"/>
  <c r="AG19" i="3"/>
  <c r="AE14" i="35" s="1"/>
  <c r="AG17" i="3"/>
  <c r="AE12" i="35" s="1"/>
  <c r="AG15" i="3"/>
  <c r="AE10" i="35" s="1"/>
  <c r="AG13" i="3"/>
  <c r="AE8" i="35" s="1"/>
  <c r="AG11" i="3"/>
  <c r="AE6" i="35" s="1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I19" i="35"/>
  <c r="AG14" i="13"/>
  <c r="Z9" i="35" s="1"/>
  <c r="AG11" i="6"/>
  <c r="AC6" i="35" s="1"/>
  <c r="AB17" i="35"/>
  <c r="AG14" i="11"/>
  <c r="AB9" i="35" s="1"/>
  <c r="AG9" i="11"/>
  <c r="AB4" i="35" s="1"/>
  <c r="AG19" i="12"/>
  <c r="AA14" i="35" s="1"/>
  <c r="Z19" i="35"/>
  <c r="AG12" i="6"/>
  <c r="AC7" i="35" s="1"/>
  <c r="AB20" i="35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B18" i="35"/>
  <c r="AG15" i="11"/>
  <c r="AB10" i="35" s="1"/>
  <c r="AG20" i="12"/>
  <c r="AA15" i="35" s="1"/>
  <c r="AG12" i="12"/>
  <c r="AA7" i="35" s="1"/>
  <c r="Z20" i="35"/>
  <c r="AG24" i="15"/>
  <c r="X19" i="35" s="1"/>
  <c r="AG13" i="6"/>
  <c r="AC8" i="35" s="1"/>
  <c r="AG18" i="11"/>
  <c r="AB13" i="35" s="1"/>
  <c r="AA18" i="35"/>
  <c r="AG15" i="12"/>
  <c r="AA10" i="35" s="1"/>
  <c r="AG21" i="15"/>
  <c r="X16" i="35" s="1"/>
  <c r="AG10" i="6"/>
  <c r="AC5" i="35" s="1"/>
  <c r="AB16" i="35"/>
  <c r="AG13" i="11"/>
  <c r="AB8" i="35" s="1"/>
  <c r="AG18" i="12"/>
  <c r="AA13" i="35" s="1"/>
  <c r="Z18" i="35"/>
  <c r="AG19" i="14"/>
  <c r="Y14" i="35" s="1"/>
  <c r="AB19" i="35"/>
  <c r="AG16" i="11"/>
  <c r="AB11" i="35" s="1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Q8" i="35" s="1"/>
  <c r="AO21" i="35"/>
  <c r="AN21" i="35"/>
  <c r="AM21" i="35"/>
  <c r="AL21" i="35"/>
  <c r="AL20" i="35"/>
  <c r="AM20" i="35"/>
  <c r="AO20" i="35"/>
  <c r="AN20" i="35"/>
  <c r="AQ20" i="35" l="1"/>
  <c r="AQ21" i="35"/>
  <c r="AH15" i="19"/>
  <c r="AH10" i="19"/>
  <c r="AH14" i="19"/>
  <c r="AH11" i="19"/>
  <c r="AH20" i="19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Q10" i="35" l="1"/>
  <c r="AQ18" i="35"/>
  <c r="AQ19" i="35"/>
  <c r="AQ6" i="35"/>
  <c r="AQ5" i="35"/>
  <c r="AQ9" i="35"/>
  <c r="AQ15" i="35"/>
  <c r="AP17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I3" i="35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Q13" i="35" l="1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P14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Q4" i="35" l="1"/>
  <c r="AQ3" i="35"/>
  <c r="AL28" i="35"/>
  <c r="AQ12" i="35"/>
  <c r="AN28" i="35"/>
  <c r="AP3" i="35"/>
  <c r="AP12" i="35"/>
  <c r="AP28" i="35" s="1"/>
  <c r="AQ28" i="35"/>
  <c r="AK28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19" i="32"/>
  <c r="AJ19" i="32" s="1"/>
  <c r="AH9" i="32"/>
  <c r="AJ9" i="32" s="1"/>
  <c r="AH12" i="32"/>
  <c r="AJ12" i="32" s="1"/>
  <c r="AH8" i="32"/>
  <c r="AJ8" i="32" s="1"/>
  <c r="AH16" i="29" l="1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1" i="20"/>
  <c r="AJ21" i="20" s="1"/>
  <c r="AH15" i="12"/>
  <c r="AJ15" i="12" s="1"/>
  <c r="A24" i="23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H19" i="11"/>
  <c r="AJ19" i="11" s="1"/>
  <c r="A25" i="23"/>
  <c r="AH13" i="12"/>
  <c r="AJ13" i="12" s="1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27" i="22"/>
  <c r="AK12" i="21"/>
  <c r="A13" i="22"/>
  <c r="AI13" i="21"/>
  <c r="AH11" i="11"/>
  <c r="AJ11" i="11" s="1"/>
  <c r="AK14" i="21"/>
  <c r="A26" i="22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9" i="3" l="1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20" i="15"/>
  <c r="AI20" i="14"/>
  <c r="AK13" i="14"/>
  <c r="A24" i="15"/>
  <c r="A19" i="15"/>
  <c r="AI19" i="14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25" i="14"/>
  <c r="AK14" i="13"/>
  <c r="AI10" i="13"/>
  <c r="A10" i="14"/>
  <c r="AI14" i="13"/>
  <c r="A14" i="14"/>
  <c r="A27" i="14"/>
  <c r="A26" i="14"/>
  <c r="A24" i="14"/>
  <c r="AH14" i="11"/>
  <c r="AJ14" i="11" s="1"/>
  <c r="AH20" i="12"/>
  <c r="AJ20" i="12" s="1"/>
  <c r="AK20" i="13"/>
  <c r="AK12" i="13"/>
  <c r="A21" i="14"/>
  <c r="A18" i="14"/>
  <c r="AI18" i="13"/>
  <c r="AH9" i="34"/>
  <c r="AJ9" i="34" s="1"/>
  <c r="AH19" i="34"/>
  <c r="AJ19" i="34" s="1"/>
  <c r="A20" i="14"/>
  <c r="AI20" i="13"/>
  <c r="A23" i="14"/>
  <c r="AH18" i="12"/>
  <c r="AJ18" i="12" s="1"/>
  <c r="AK18" i="13"/>
  <c r="AK17" i="13"/>
  <c r="AK13" i="13"/>
  <c r="A22" i="14"/>
  <c r="AH22" i="34"/>
  <c r="AJ22" i="34" s="1"/>
  <c r="AH12" i="34"/>
  <c r="AJ12" i="34" s="1"/>
  <c r="AK9" i="13"/>
  <c r="AK16" i="13"/>
  <c r="A16" i="13" s="1"/>
  <c r="A10" i="13" l="1"/>
  <c r="AI15" i="12"/>
  <c r="AI19" i="12"/>
  <c r="AK17" i="12"/>
  <c r="A17" i="12" s="1"/>
  <c r="AH15" i="34"/>
  <c r="AJ15" i="34" s="1"/>
  <c r="A23" i="13"/>
  <c r="AH11" i="34"/>
  <c r="AJ11" i="34" s="1"/>
  <c r="AH10" i="34"/>
  <c r="AJ10" i="34" s="1"/>
  <c r="A12" i="13"/>
  <c r="AI12" i="12"/>
  <c r="AK14" i="12"/>
  <c r="AK10" i="12"/>
  <c r="AK9" i="12"/>
  <c r="AH13" i="34"/>
  <c r="AJ13" i="34" s="1"/>
  <c r="A21" i="13"/>
  <c r="AH14" i="6"/>
  <c r="AJ14" i="6" s="1"/>
  <c r="AH14" i="2" s="1"/>
  <c r="AK13" i="12"/>
  <c r="AI13" i="12"/>
  <c r="A13" i="13"/>
  <c r="AH21" i="6"/>
  <c r="AJ21" i="6" s="1"/>
  <c r="AH25" i="6"/>
  <c r="AJ25" i="6" s="1"/>
  <c r="A24" i="13"/>
  <c r="AK12" i="12"/>
  <c r="AI11" i="12"/>
  <c r="A11" i="13"/>
  <c r="A14" i="13"/>
  <c r="AI14" i="12"/>
  <c r="AH23" i="34"/>
  <c r="AJ23" i="34" s="1"/>
  <c r="A17" i="13"/>
  <c r="AI17" i="12"/>
  <c r="AK8" i="12"/>
  <c r="A8" i="13"/>
  <c r="AI8" i="12"/>
  <c r="AH17" i="34"/>
  <c r="AJ17" i="34" s="1"/>
  <c r="AI16" i="12"/>
  <c r="A18" i="13"/>
  <c r="AI18" i="12"/>
  <c r="A27" i="13"/>
  <c r="AI20" i="12"/>
  <c r="A20" i="13"/>
  <c r="A22" i="13"/>
  <c r="AK19" i="12"/>
  <c r="AK15" i="12"/>
  <c r="A9" i="13"/>
  <c r="AI9" i="12"/>
  <c r="AH18" i="11"/>
  <c r="AJ18" i="11" s="1"/>
  <c r="AK18" i="12"/>
  <c r="A26" i="13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I27" i="6"/>
  <c r="AI8" i="11"/>
  <c r="A8" i="12"/>
  <c r="AK16" i="11"/>
  <c r="AK10" i="11"/>
  <c r="A13" i="12"/>
  <c r="AI13" i="11"/>
  <c r="A9" i="12"/>
  <c r="AI9" i="11"/>
  <c r="A27" i="12"/>
  <c r="AI16" i="11"/>
  <c r="A16" i="12"/>
  <c r="AI18" i="11"/>
  <c r="A18" i="12"/>
  <c r="A23" i="12"/>
  <c r="A25" i="12"/>
  <c r="AK19" i="11"/>
  <c r="AK14" i="11"/>
  <c r="AI10" i="11"/>
  <c r="A10" i="12"/>
  <c r="A22" i="12"/>
  <c r="A21" i="12"/>
  <c r="AJ14" i="2"/>
  <c r="AI14" i="11"/>
  <c r="A14" i="12"/>
  <c r="A24" i="12"/>
  <c r="AH24" i="6"/>
  <c r="AJ24" i="6" s="1"/>
  <c r="A26" i="12"/>
  <c r="AK8" i="11"/>
  <c r="AH18" i="6"/>
  <c r="AJ18" i="6" s="1"/>
  <c r="AH18" i="2" s="1"/>
  <c r="AK18" i="11"/>
  <c r="AK13" i="11"/>
  <c r="AH26" i="6"/>
  <c r="AJ26" i="6" s="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15" i="11" l="1"/>
  <c r="AK16" i="6"/>
  <c r="AI16" i="2" s="1"/>
  <c r="AI11" i="6"/>
  <c r="AK21" i="6"/>
  <c r="A27" i="11"/>
  <c r="AK11" i="6"/>
  <c r="AI11" i="2" s="1"/>
  <c r="AK19" i="6"/>
  <c r="A19" i="6" s="1"/>
  <c r="AK15" i="6"/>
  <c r="A15" i="6" s="1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K26" i="6"/>
  <c r="AK17" i="6"/>
  <c r="AI25" i="6"/>
  <c r="A25" i="11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K24" i="6"/>
  <c r="AK14" i="6"/>
  <c r="AJ14" i="3" l="1"/>
  <c r="AH14" i="4"/>
  <c r="AJ14" i="4" s="1"/>
  <c r="A21" i="6"/>
  <c r="A16" i="6"/>
  <c r="AI15" i="2"/>
  <c r="AI19" i="2"/>
  <c r="AK8" i="2"/>
  <c r="A8" i="2" s="1"/>
  <c r="A11" i="6"/>
  <c r="A23" i="2"/>
  <c r="A18" i="6"/>
  <c r="AI18" i="2"/>
  <c r="AH18" i="3"/>
  <c r="AK18" i="2"/>
  <c r="AK19" i="2"/>
  <c r="AK12" i="2"/>
  <c r="AI17" i="2"/>
  <c r="A17" i="6"/>
  <c r="AI9" i="2"/>
  <c r="A9" i="6"/>
  <c r="A25" i="6"/>
  <c r="AK15" i="2"/>
  <c r="AK10" i="2"/>
  <c r="A23" i="6"/>
  <c r="A26" i="6"/>
  <c r="AI10" i="2"/>
  <c r="A10" i="6"/>
  <c r="A22" i="6"/>
  <c r="AH20" i="3"/>
  <c r="AK20" i="2"/>
  <c r="AK13" i="2"/>
  <c r="AK16" i="2"/>
  <c r="AI8" i="2"/>
  <c r="A8" i="6"/>
  <c r="A14" i="6"/>
  <c r="AI14" i="2"/>
  <c r="AK17" i="2"/>
  <c r="A13" i="6"/>
  <c r="AI13" i="2"/>
  <c r="A24" i="6"/>
  <c r="AK9" i="2"/>
  <c r="AK14" i="2"/>
  <c r="A20" i="6"/>
  <c r="AI20" i="2"/>
  <c r="A27" i="6"/>
  <c r="AK11" i="2"/>
  <c r="AI12" i="2"/>
  <c r="A12" i="6"/>
  <c r="AH8" i="34"/>
  <c r="AJ8" i="34" s="1"/>
  <c r="AJ20" i="3" l="1"/>
  <c r="AH20" i="4"/>
  <c r="AJ20" i="4" s="1"/>
  <c r="AJ18" i="3"/>
  <c r="AH18" i="4"/>
  <c r="AJ18" i="4" s="1"/>
  <c r="AI8" i="3"/>
  <c r="A22" i="2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24" i="2"/>
  <c r="A16" i="2"/>
  <c r="AI16" i="3"/>
  <c r="A9" i="2"/>
  <c r="AI9" i="3"/>
  <c r="A25" i="2"/>
  <c r="A12" i="2"/>
  <c r="AI12" i="3"/>
  <c r="A27" i="2"/>
  <c r="A10" i="2"/>
  <c r="AI10" i="3"/>
  <c r="A21" i="2"/>
  <c r="A15" i="2"/>
  <c r="AI15" i="3"/>
  <c r="AK17" i="3" l="1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1" i="27"/>
  <c r="AJ21" i="27" s="1"/>
  <c r="AH25" i="27"/>
  <c r="AJ25" i="27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23" i="5"/>
  <c r="AI9" i="5"/>
  <c r="AI21" i="27"/>
  <c r="AI16" i="5"/>
  <c r="AK11" i="5"/>
  <c r="AI11" i="27" s="1"/>
  <c r="A25" i="5"/>
  <c r="AI22" i="27"/>
  <c r="AK10" i="5"/>
  <c r="AI10" i="27" s="1"/>
  <c r="AK19" i="5"/>
  <c r="AI19" i="27" s="1"/>
  <c r="AI10" i="5"/>
  <c r="AH18" i="27"/>
  <c r="AJ18" i="27" s="1"/>
  <c r="AK18" i="5"/>
  <c r="AK16" i="5"/>
  <c r="AK14" i="5"/>
  <c r="AI18" i="5"/>
  <c r="AI19" i="5"/>
  <c r="AH26" i="27"/>
  <c r="AJ26" i="27" s="1"/>
  <c r="AK15" i="5"/>
  <c r="AI11" i="5"/>
  <c r="AI20" i="5"/>
  <c r="AK12" i="5"/>
  <c r="AK13" i="5"/>
  <c r="AH20" i="27"/>
  <c r="AJ20" i="27" s="1"/>
  <c r="AK20" i="5"/>
  <c r="AH24" i="27"/>
  <c r="AJ24" i="27" s="1"/>
  <c r="AK8" i="5"/>
  <c r="AK17" i="5"/>
  <c r="AK9" i="5"/>
  <c r="A21" i="5" l="1"/>
  <c r="A22" i="5"/>
  <c r="A11" i="5"/>
  <c r="AI23" i="27"/>
  <c r="AK10" i="27"/>
  <c r="A10" i="27" s="1"/>
  <c r="A10" i="5"/>
  <c r="AK12" i="27"/>
  <c r="A19" i="5"/>
  <c r="AI25" i="27"/>
  <c r="A14" i="5"/>
  <c r="AI14" i="27"/>
  <c r="AK20" i="27"/>
  <c r="AI15" i="27"/>
  <c r="A15" i="5"/>
  <c r="AI16" i="27"/>
  <c r="A16" i="5"/>
  <c r="AK22" i="27"/>
  <c r="AK9" i="27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K26" i="27"/>
  <c r="AK19" i="27"/>
  <c r="AK27" i="27"/>
  <c r="AH21" i="34"/>
  <c r="AJ21" i="34" s="1"/>
  <c r="AI27" i="27"/>
  <c r="A27" i="5"/>
  <c r="A17" i="5"/>
  <c r="AI17" i="27"/>
  <c r="AK24" i="27"/>
  <c r="AK11" i="27"/>
  <c r="AK8" i="27"/>
  <c r="AI24" i="27"/>
  <c r="A24" i="5"/>
  <c r="AK25" i="27"/>
  <c r="AH25" i="34"/>
  <c r="AJ25" i="34" s="1"/>
  <c r="AK17" i="27"/>
  <c r="AK15" i="27"/>
  <c r="A12" i="27" l="1"/>
  <c r="AI11" i="34"/>
  <c r="AI14" i="34"/>
  <c r="AI19" i="34"/>
  <c r="AI16" i="34"/>
  <c r="AI15" i="34"/>
  <c r="AI27" i="34"/>
  <c r="AI25" i="34"/>
  <c r="AI9" i="34"/>
  <c r="AI17" i="34"/>
  <c r="AI8" i="34"/>
  <c r="AI21" i="34"/>
  <c r="A16" i="27"/>
  <c r="A13" i="27"/>
  <c r="A25" i="27"/>
  <c r="A8" i="27"/>
  <c r="A11" i="27"/>
  <c r="A24" i="27"/>
  <c r="A27" i="27"/>
  <c r="A18" i="27"/>
  <c r="AH20" i="34"/>
  <c r="AJ20" i="34" s="1"/>
  <c r="AH24" i="34"/>
  <c r="AJ24" i="34" s="1"/>
  <c r="A19" i="27"/>
  <c r="AH18" i="34"/>
  <c r="AJ18" i="34" s="1"/>
  <c r="A20" i="27"/>
  <c r="A15" i="27"/>
  <c r="A26" i="27"/>
  <c r="A21" i="27"/>
  <c r="A9" i="27"/>
  <c r="A17" i="27"/>
  <c r="AH26" i="34"/>
  <c r="AJ26" i="34" s="1"/>
  <c r="A23" i="27"/>
  <c r="A14" i="27"/>
  <c r="A22" i="27"/>
  <c r="AI12" i="34" l="1"/>
  <c r="AI22" i="34"/>
  <c r="AI23" i="34"/>
  <c r="AI10" i="34"/>
  <c r="AK8" i="34"/>
  <c r="A8" i="34" s="1"/>
  <c r="AI13" i="34"/>
  <c r="AK26" i="34"/>
  <c r="A26" i="34" s="1"/>
  <c r="AK13" i="34"/>
  <c r="A13" i="34" s="1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K10" i="34"/>
  <c r="A10" i="34" s="1"/>
  <c r="AK21" i="34"/>
  <c r="A21" i="34" s="1"/>
  <c r="AK24" i="34"/>
  <c r="A24" i="34" s="1"/>
  <c r="AK22" i="34"/>
  <c r="A22" i="34" s="1"/>
  <c r="AI20" i="34"/>
  <c r="AI26" i="34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<sst xmlns="http://schemas.openxmlformats.org/spreadsheetml/2006/main" count="9107" uniqueCount="103">
  <si>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</si>
  <si>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</si>
  <si>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</si>
  <si>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</si>
  <si>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</si>
  <si>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</si>
  <si>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</si>
  <si>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</si>
  <si>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</si>
  <si>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</si>
  <si>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</si>
  <si>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</si>
  <si>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</si>
  <si>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</si>
  <si>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</si>
  <si>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</si>
  <si>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</si>
  <si>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</si>
  <si>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</si>
  <si>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</si>
  <si>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</si>
  <si>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</si>
  <si>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</si>
  <si>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</si>
  <si>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</si>
  <si>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</si>
  <si>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</si>
  <si>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</si>
  <si>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</si>
  <si>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</si>
  <si>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</si>
  <si>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</si>
  <si>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</si>
  <si>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</si>
  <si>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</si>
  <si>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</si>
  <si>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</si>
  <si>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</si>
  <si>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</si>
  <si>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</si>
  <si>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</si>
  <si>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</si>
  <si>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</si>
  <si>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</si>
  <si>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</si>
  <si>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</si>
  <si>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</si>
  <si>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</si>
  <si>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</si>
  <si>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</si>
  <si>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</si>
  <si>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</si>
  <si>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</si>
  <si>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</si>
  <si>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</si>
  <si>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</si>
  <si>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</si>
  <si>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</si>
  <si>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</si>
  <si>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</si>
  <si>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</si>
  <si>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</si>
  <si>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</si>
  <si>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</si>
  <si>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</si>
  <si>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</si>
  <si>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</si>
  <si>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</si>
  <si>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</si>
  <si>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</si>
  <si>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</si>
  <si>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</si>
  <si>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</si>
  <si>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</si>
  <si>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</si>
  <si>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</si>
  <si>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</si>
  <si>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</si>
  <si>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</si>
  <si>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</si>
  <si>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</si>
  <si>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</si>
  <si>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</si>
  <si>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</si>
  <si>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</si>
  <si>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</si>
  <si>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</si>
  <si>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</si>
  <si>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</si>
  <si>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</si>
  <si>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</si>
  <si>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</si>
  <si>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</si>
  <si>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</si>
  <si>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</si>
  <si>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</si>
  <si>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</si>
  <si>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</si>
  <si>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</si>
  <si>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</si>
  <si>
    <t>schmiddi, ricardo</t>
  </si>
  <si>
    <t>Master, Ricardo</t>
  </si>
  <si>
    <t>Lola, Master,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</si>
</sst>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1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80" priority="14">
      <formula>($AG8&gt;40)</formula>
    </cfRule>
  </conditionalFormatting>
  <conditionalFormatting sqref="AL6:AL10">
    <cfRule type="top10" dxfId="17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8" priority="2" rank="3"/>
  </conditionalFormatting>
  <conditionalFormatting sqref="U4 C6 X4 L6 C4 I4 F6 O6 AA4 R6 R4 U6 F4 I6 O4 AA6 L4 X6">
    <cfRule type="cellIs" dxfId="17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5" priority="1103" rank="3"/>
  </conditionalFormatting>
  <conditionalFormatting sqref="AG1:AG1048576">
    <cfRule type="top10" dxfId="174" priority="2" rank="3"/>
  </conditionalFormatting>
  <conditionalFormatting sqref="B8:B27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2" priority="11" operator="equal">
      <formula>"Schalke 04"</formula>
    </cfRule>
  </conditionalFormatting>
  <conditionalFormatting sqref="L6 AA6 I4 I6 C6 U4 X6 F6">
    <cfRule type="cellIs" dxfId="17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0" priority="1095" rank="3"/>
  </conditionalFormatting>
  <conditionalFormatting sqref="AG1:AG1048576">
    <cfRule type="top10" dxfId="169" priority="3" rank="3"/>
  </conditionalFormatting>
  <conditionalFormatting sqref="B8:B27">
    <cfRule type="expression" dxfId="168" priority="2">
      <formula>($AG8&gt;40)</formula>
    </cfRule>
  </conditionalFormatting>
  <conditionalFormatting sqref="F4">
    <cfRule type="cellIs" dxfId="16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86" rank="3"/>
  </conditionalFormatting>
  <conditionalFormatting sqref="AG1:AG1048576">
    <cfRule type="top10" dxfId="165" priority="3" rank="3"/>
  </conditionalFormatting>
  <conditionalFormatting sqref="B8:B27">
    <cfRule type="expression" dxfId="164" priority="2">
      <formula>($AG8&gt;40)</formula>
    </cfRule>
  </conditionalFormatting>
  <conditionalFormatting sqref="R6 I6 AA4 F6 C6 L4 I4 C4 U6 F4 X6 U4 R4 L6 X4 O6 O4 AA6">
    <cfRule type="cellIs" dxfId="1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80" rank="3"/>
  </conditionalFormatting>
  <conditionalFormatting sqref="AG1:AG1048576">
    <cfRule type="top10" dxfId="161" priority="4" rank="3"/>
  </conditionalFormatting>
  <conditionalFormatting sqref="B8:B27">
    <cfRule type="expression" dxfId="160" priority="3">
      <formula>($AG8&gt;40)</formula>
    </cfRule>
  </conditionalFormatting>
  <conditionalFormatting sqref="X4 I6 F6 R6 L6 X6 L4 AA6 R4 U6 C6 O6 C4 F4 O4 U4 I4 AA4">
    <cfRule type="cellIs" dxfId="15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72" rank="3"/>
  </conditionalFormatting>
  <conditionalFormatting sqref="AG1:AG1048576">
    <cfRule type="top10" dxfId="157" priority="4" rank="3"/>
  </conditionalFormatting>
  <conditionalFormatting sqref="B8:B27">
    <cfRule type="expression" dxfId="156" priority="3">
      <formula>($AG8&gt;40)</formula>
    </cfRule>
  </conditionalFormatting>
  <conditionalFormatting sqref="C6 O6 AA4 F6 X6 L4 F4 I6 C4 L6 R4 R6 O4 U6 U4 X4 I4 AA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3" priority="4" rank="3"/>
  </conditionalFormatting>
  <conditionalFormatting sqref="B8:B27">
    <cfRule type="expression" dxfId="152" priority="3">
      <formula>($AG8&gt;40)</formula>
    </cfRule>
  </conditionalFormatting>
  <conditionalFormatting sqref="L4 L6 I6 R6 I4 X6 R4 F6 C6 C4 F4 O6 O4 U4 U6 X4 AA4 AA6">
    <cfRule type="cellIs" dxfId="1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4" rank="3"/>
  </conditionalFormatting>
  <conditionalFormatting sqref="B8:B27">
    <cfRule type="expression" dxfId="148" priority="3">
      <formula>($AG8&gt;40)</formula>
    </cfRule>
  </conditionalFormatting>
  <conditionalFormatting sqref="C6 R6 AA6 O4 AA4 L6 I6 L4 F4 U4 R4 F6 X4 O6 I4 U6 C4 X6">
    <cfRule type="cellIs" dxfId="1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5" priority="4" rank="3"/>
  </conditionalFormatting>
  <conditionalFormatting sqref="B8:B27">
    <cfRule type="expression" dxfId="144" priority="3">
      <formula>($AG8&gt;40)</formula>
    </cfRule>
  </conditionalFormatting>
  <conditionalFormatting sqref="C4 U4 L4 R6 F6 I4 AA6 L6 X6 I6 U6 C6 F4 O6 O4 R4 X4 AA4">
    <cfRule type="cellIs" dxfId="1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1" priority="4" rank="3"/>
  </conditionalFormatting>
  <conditionalFormatting sqref="B8:B27">
    <cfRule type="expression" dxfId="140" priority="3">
      <formula>($AG8&gt;40)</formula>
    </cfRule>
  </conditionalFormatting>
  <conditionalFormatting sqref="L4 F6 C6 O6 R4 AA4 AA6 L6 I4 I6 C4 R6 F4 O4 U6 U4 X4 X6">
    <cfRule type="cellIs" dxfId="13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7" priority="4" rank="3"/>
  </conditionalFormatting>
  <conditionalFormatting sqref="B8:B27">
    <cfRule type="expression" dxfId="136" priority="3">
      <formula>($AG8&gt;40)</formula>
    </cfRule>
  </conditionalFormatting>
  <conditionalFormatting sqref="R6 C6 X6 U6 F4 F6 L4 I6 C4 L6 O4 R4 U4 O6 X4 AA4 I4 AA6">
    <cfRule type="cellIs" dxfId="13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4" rank="3"/>
  </conditionalFormatting>
  <conditionalFormatting sqref="B8:B27">
    <cfRule type="expression" dxfId="133" priority="3">
      <formula>($AG8&gt;40)</formula>
    </cfRule>
  </conditionalFormatting>
  <conditionalFormatting sqref="R6 X6 AA6 R4 AA4 F6 L4 I6 C6 I4 F4 U4 O4 L6 C4 O6 X4 U6">
    <cfRule type="cellIs" dxfId="13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4" rank="3"/>
  </conditionalFormatting>
  <conditionalFormatting sqref="B8:B27">
    <cfRule type="expression" dxfId="129" priority="3">
      <formula>($AG8&gt;40)</formula>
    </cfRule>
  </conditionalFormatting>
  <conditionalFormatting sqref="R6 X6 X4 AA4 I6 O6 C6 R4 L4 C4 L6 F4 F6 O4 I4 U6 U4 AA6">
    <cfRule type="cellIs" dxfId="12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4" rank="3"/>
  </conditionalFormatting>
  <conditionalFormatting sqref="B8:B27">
    <cfRule type="expression" dxfId="125" priority="3">
      <formula>($AG8&gt;40)</formula>
    </cfRule>
  </conditionalFormatting>
  <conditionalFormatting sqref="R4 L4 C4 X6 U6 F6 AA4 L6 I4 O6 I6 AA6 C6 O4 R6 F4 U4 X4">
    <cfRule type="cellIs" dxfId="12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5" rank="3"/>
  </conditionalFormatting>
  <conditionalFormatting sqref="B21:B27">
    <cfRule type="expression" dxfId="121" priority="4">
      <formula>($AG21&gt;40)</formula>
    </cfRule>
  </conditionalFormatting>
  <conditionalFormatting sqref="C6 O4 L6 O6 L4 AA4 X4 F6 C4 I6 F4 R6 I4 U6 U4 AA6 R4 X6">
    <cfRule type="cellIs" dxfId="120" priority="2" operator="equal">
      <formula>"Schalke 04"</formula>
    </cfRule>
  </conditionalFormatting>
  <conditionalFormatting sqref="B8:B20">
    <cfRule type="expression" dxfId="11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7" priority="6">
      <formula>($AG28&gt;40)</formula>
    </cfRule>
  </conditionalFormatting>
  <conditionalFormatting sqref="AG1:AG1048576">
    <cfRule type="top10" dxfId="116" priority="5" rank="3"/>
  </conditionalFormatting>
  <conditionalFormatting sqref="B21:B27">
    <cfRule type="expression" dxfId="115" priority="4">
      <formula>($AG21&gt;40)</formula>
    </cfRule>
  </conditionalFormatting>
  <conditionalFormatting sqref="U4 C6 F6 AA4 O6 I6 L6 X6 C4 F4 X4 O4 L4 R6 I4 U6 R4 AA6">
    <cfRule type="cellIs" dxfId="114" priority="2" operator="equal">
      <formula>"Schalke 04"</formula>
    </cfRule>
  </conditionalFormatting>
  <conditionalFormatting sqref="B8:B20">
    <cfRule type="expression" dxfId="11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1" priority="5" rank="3"/>
  </conditionalFormatting>
  <conditionalFormatting sqref="B21:B27">
    <cfRule type="expression" dxfId="110" priority="4">
      <formula>($AG21&gt;40)</formula>
    </cfRule>
  </conditionalFormatting>
  <conditionalFormatting sqref="C6 AA4 R4 O6 L6 X4 C4 F6 F4 I6 L4 R6 I4 U6 O4 X6 U4 AA6">
    <cfRule type="cellIs" dxfId="109" priority="2" operator="equal">
      <formula>"Schalke 04"</formula>
    </cfRule>
  </conditionalFormatting>
  <conditionalFormatting sqref="B8:B20">
    <cfRule type="expression" dxfId="10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6" priority="7" rank="3"/>
  </conditionalFormatting>
  <conditionalFormatting sqref="B21:B27">
    <cfRule type="expression" dxfId="105" priority="6">
      <formula>($AG21&gt;40)</formula>
    </cfRule>
  </conditionalFormatting>
  <conditionalFormatting sqref="R4 I4 X4 C4 L4 F4 AA4 U4 O4">
    <cfRule type="cellIs" dxfId="104" priority="3" operator="equal">
      <formula>"Schalke 04"</formula>
    </cfRule>
  </conditionalFormatting>
  <conditionalFormatting sqref="F6 O6 R6 AA6 U6 L6 X6 C6 I6">
    <cfRule type="cellIs" dxfId="103" priority="2" operator="equal">
      <formula>"Schalke 04"</formula>
    </cfRule>
  </conditionalFormatting>
  <conditionalFormatting sqref="B8:B20">
    <cfRule type="expression" dxfId="10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6" rank="3"/>
  </conditionalFormatting>
  <conditionalFormatting sqref="B21:B27">
    <cfRule type="expression" dxfId="99" priority="5">
      <formula>($AG21&gt;40)</formula>
    </cfRule>
  </conditionalFormatting>
  <conditionalFormatting sqref="O4 AA4 U4 I4 L6 C6 I6 F6 X6 R4 O6 F4 L4 R6 C4 U6 X4 AA6">
    <cfRule type="cellIs" dxfId="98" priority="2" operator="equal">
      <formula>"Schalke 04"</formula>
    </cfRule>
  </conditionalFormatting>
  <conditionalFormatting sqref="B8:B20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8" rank="3"/>
  </conditionalFormatting>
  <conditionalFormatting sqref="B21:B27">
    <cfRule type="expression" dxfId="94" priority="7">
      <formula>($AG21&gt;40)</formula>
    </cfRule>
  </conditionalFormatting>
  <conditionalFormatting sqref="C4 L4 O6 I4:I6 AA6">
    <cfRule type="cellIs" dxfId="93" priority="5" operator="equal">
      <formula>"Schalke 04"</formula>
    </cfRule>
  </conditionalFormatting>
  <conditionalFormatting sqref="L6 X6 C6 U6 F4">
    <cfRule type="cellIs" dxfId="92" priority="4" operator="equal">
      <formula>"Schalke 04"</formula>
    </cfRule>
  </conditionalFormatting>
  <conditionalFormatting sqref="O4 X4 AA4 F6 U4 R4">
    <cfRule type="cellIs" dxfId="91" priority="3" operator="equal">
      <formula>"Schalke 04"</formula>
    </cfRule>
  </conditionalFormatting>
  <conditionalFormatting sqref="R6">
    <cfRule type="cellIs" dxfId="90" priority="2" operator="equal">
      <formula>"Schalke 04"</formula>
    </cfRule>
  </conditionalFormatting>
  <conditionalFormatting sqref="B8:B20">
    <cfRule type="expression" dxfId="8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7" priority="6" rank="3"/>
  </conditionalFormatting>
  <conditionalFormatting sqref="B21:B27">
    <cfRule type="expression" dxfId="86" priority="5">
      <formula>($AG21&gt;40)</formula>
    </cfRule>
  </conditionalFormatting>
  <conditionalFormatting sqref="L4 R6 F4 U6 C4 X4:X6 AA6">
    <cfRule type="cellIs" dxfId="85" priority="3" operator="equal">
      <formula>"Schalke 04"</formula>
    </cfRule>
  </conditionalFormatting>
  <conditionalFormatting sqref="I4 F6 U4 I6 AA4 L6 C6 R4 O4 O6">
    <cfRule type="cellIs" dxfId="84" priority="2" operator="equal">
      <formula>"Schalke 04"</formula>
    </cfRule>
  </conditionalFormatting>
  <conditionalFormatting sqref="B8:B20">
    <cfRule type="expression" dxfId="8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1" priority="6" rank="3"/>
  </conditionalFormatting>
  <conditionalFormatting sqref="B21:B27">
    <cfRule type="expression" dxfId="80" priority="5">
      <formula>($AG21&gt;40)</formula>
    </cfRule>
  </conditionalFormatting>
  <conditionalFormatting sqref="C4 F4:F6 U6 L4 X6 X4 AA6">
    <cfRule type="cellIs" dxfId="79" priority="3" operator="equal">
      <formula>"Schalke 04"</formula>
    </cfRule>
  </conditionalFormatting>
  <conditionalFormatting sqref="U4 R4 AA4 O4 R6 I4 I6 L6 C6 O6">
    <cfRule type="cellIs" dxfId="78" priority="2" operator="equal">
      <formula>"Schalke 04"</formula>
    </cfRule>
  </conditionalFormatting>
  <conditionalFormatting sqref="B8:B20">
    <cfRule type="expression" dxfId="7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5" priority="6" rank="3"/>
  </conditionalFormatting>
  <conditionalFormatting sqref="B21:B27">
    <cfRule type="expression" dxfId="74" priority="5">
      <formula>($AG21&gt;40)</formula>
    </cfRule>
  </conditionalFormatting>
  <conditionalFormatting sqref="F4 L6 C4 O4:O6 U6 R4 AA6">
    <cfRule type="cellIs" dxfId="73" priority="3" operator="equal">
      <formula>"Schalke 04"</formula>
    </cfRule>
  </conditionalFormatting>
  <conditionalFormatting sqref="U4 I6 L4 X4 C6 AA4 R6 X6 F6 I4">
    <cfRule type="cellIs" dxfId="72" priority="2" operator="equal">
      <formula>"Schalke 04"</formula>
    </cfRule>
  </conditionalFormatting>
  <conditionalFormatting sqref="B8:B20">
    <cfRule type="expression" dxfId="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6" rank="3"/>
  </conditionalFormatting>
  <conditionalFormatting sqref="B21:B27">
    <cfRule type="expression" dxfId="68" priority="5">
      <formula>($AG21&gt;40)</formula>
    </cfRule>
  </conditionalFormatting>
  <conditionalFormatting sqref="F4 I6 O4 R6 C4 U5:U6 L4 AA6">
    <cfRule type="cellIs" dxfId="67" priority="3" operator="equal">
      <formula>"Schalke 04"</formula>
    </cfRule>
  </conditionalFormatting>
  <conditionalFormatting sqref="AA4 F6 O6 I4 U4 R4 L6 C6 X6 X4">
    <cfRule type="cellIs" dxfId="66" priority="2" operator="equal">
      <formula>"Schalke 04"</formula>
    </cfRule>
  </conditionalFormatting>
  <conditionalFormatting sqref="B8:B20">
    <cfRule type="expression" dxfId="6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4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3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2" priority="6" rank="3"/>
  </conditionalFormatting>
  <conditionalFormatting sqref="B21:B27">
    <cfRule type="expression" dxfId="61" priority="5">
      <formula>($AG21&gt;40)</formula>
    </cfRule>
  </conditionalFormatting>
  <conditionalFormatting sqref="F4 L6 C4 R4:R6 AA6">
    <cfRule type="cellIs" dxfId="60" priority="3" operator="equal">
      <formula>"Schalke 04"</formula>
    </cfRule>
  </conditionalFormatting>
  <conditionalFormatting sqref="AA4 X4 O6 X6 C6 U6 L4 I6 O4 F6 U4 I4">
    <cfRule type="cellIs" dxfId="59" priority="2" operator="equal">
      <formula>"Schalke 04"</formula>
    </cfRule>
  </conditionalFormatting>
  <conditionalFormatting sqref="B8:B20">
    <cfRule type="expression" dxfId="5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AL24" sqref="AL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77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2</v>
      </c>
      <c r="AC8" s="88">
        <f>IF(OR(EXACT($AA$7,AA8)*(EXACT($AB$7,AB8)))=TRUE,$AO$9,IF(($AB$7-$AA$7=AB8-AA8),$AO$8,IF(OR(EXACT($AA$7&gt;$AB$7,AA8&gt;AB8)*EXACT($AA$7=$AB$7,AA8=AB8)*EXACT($AA$7&lt;$AB$7,AA8&lt;AB8)),$AO$7,0)))*4</f>
        <v>8</v>
      </c>
      <c r="AD8" s="20"/>
      <c r="AE8" s="18"/>
      <c r="AF8" s="19"/>
      <c r="AG8" s="21">
        <f t="shared" ref="AG8" si="6">E8+H8+K8+N8+Q8+T8+W8+Z8+AC8+AF8</f>
        <v>18</v>
      </c>
      <c r="AH8" s="22">
        <f>'25.Spieltag'!AJ8</f>
        <v>322</v>
      </c>
      <c r="AI8" s="29">
        <f>'25.Spieltag'!AK8</f>
        <v>7</v>
      </c>
      <c r="AJ8" s="24">
        <f t="shared" ref="AJ8" si="7">AG8+AH8</f>
        <v>340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88"/>
      <c r="AD9" s="28"/>
      <c r="AE9" s="26"/>
      <c r="AF9" s="19"/>
      <c r="AG9" s="21">
        <f t="shared" ref="AG9:AG20" si="10">E9+H9+K9+N9+Q9+T9+W9+Z9+AC9+AF9</f>
        <v>0</v>
      </c>
      <c r="AH9" s="22">
        <f>'25.Spieltag'!AJ9</f>
        <v>145</v>
      </c>
      <c r="AI9" s="29">
        <f>'25.Spieltag'!AK9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91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77</v>
      </c>
      <c r="K10" s="19" t="str">
        <f t="shared" si="3"/>
        <v>2</v>
      </c>
      <c r="L10" s="17" t="s">
        <v>13</v>
      </c>
      <c r="M10" s="18" t="s">
        <v>2</v>
      </c>
      <c r="N10" s="66">
        <f t="shared" si="4"/>
        <v>0</v>
      </c>
      <c r="O10" s="17" t="s">
        <v>78</v>
      </c>
      <c r="P10" s="18" t="s">
        <v>2</v>
      </c>
      <c r="Q10" s="19">
        <f t="shared" si="5"/>
        <v>0</v>
      </c>
      <c r="R10" s="17" t="s">
        <v>13</v>
      </c>
      <c r="S10" s="18" t="s">
        <v>78</v>
      </c>
      <c r="T10" s="19" t="str">
        <f t="shared" ref="T10:T20" si="12">IF(OR(EXACT($R$7,R10)*(EXACT($S$7,S10)))=TRUE,$AO$9,IF(($S$7-$R$7=S10-R10),$AO$8,IF(OR(EXACT($R$7&gt;$S$7,R10&gt;S10)*EXACT($R$7=$S$7,R10=S10)*EXACT($R$7&lt;$S$7,R10&lt;S10)),$AO$7,0)))</f>
        <v>5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3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88">
        <f t="shared" ref="AC10:AC20" si="14">IF(OR(EXACT($AA$7,AA10)*(EXACT($AB$7,AB10)))=TRUE,$AO$9,IF(($AB$7-$AA$7=AB10-AA10),$AO$8,IF(OR(EXACT($AA$7&gt;$AB$7,AA10&gt;AB10)*EXACT($AA$7=$AB$7,AA10=AB10)*EXACT($AA$7&lt;$AB$7,AA10&lt;AB10)),$AO$7,0)))*4</f>
        <v>8</v>
      </c>
      <c r="AD10" s="28"/>
      <c r="AE10" s="26"/>
      <c r="AF10" s="19"/>
      <c r="AG10" s="21">
        <f t="shared" si="10"/>
        <v>18</v>
      </c>
      <c r="AH10" s="22">
        <f>'25.Spieltag'!AJ10</f>
        <v>311</v>
      </c>
      <c r="AI10" s="29">
        <f>'25.Spieltag'!AK10</f>
        <v>8</v>
      </c>
      <c r="AJ10" s="24">
        <f t="shared" si="11"/>
        <v>329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78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13</v>
      </c>
      <c r="N11" s="66" t="str">
        <f t="shared" si="4"/>
        <v>3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13</v>
      </c>
      <c r="T11" s="19">
        <f t="shared" si="12"/>
        <v>0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 t="str">
        <f t="shared" si="13"/>
        <v>2</v>
      </c>
      <c r="AA11" s="17" t="s">
        <v>77</v>
      </c>
      <c r="AB11" s="18" t="s">
        <v>13</v>
      </c>
      <c r="AC11" s="88">
        <f t="shared" si="14"/>
        <v>8</v>
      </c>
      <c r="AD11" s="28"/>
      <c r="AE11" s="26"/>
      <c r="AF11" s="19"/>
      <c r="AG11" s="21">
        <f t="shared" si="10"/>
        <v>15</v>
      </c>
      <c r="AH11" s="22">
        <f>'25.Spieltag'!AJ11</f>
        <v>299</v>
      </c>
      <c r="AI11" s="29">
        <f>'25.Spieltag'!AK11</f>
        <v>9</v>
      </c>
      <c r="AJ11" s="24">
        <f t="shared" si="11"/>
        <v>314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13</v>
      </c>
      <c r="N12" s="66">
        <f t="shared" si="4"/>
        <v>0</v>
      </c>
      <c r="O12" s="17" t="s">
        <v>78</v>
      </c>
      <c r="P12" s="18" t="s">
        <v>13</v>
      </c>
      <c r="Q12" s="19">
        <f t="shared" si="5"/>
        <v>0</v>
      </c>
      <c r="R12" s="17" t="s">
        <v>78</v>
      </c>
      <c r="S12" s="18" t="s">
        <v>78</v>
      </c>
      <c r="T12" s="19">
        <f t="shared" si="12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3"/>
        <v>0</v>
      </c>
      <c r="AA12" s="17" t="s">
        <v>77</v>
      </c>
      <c r="AB12" s="18" t="s">
        <v>78</v>
      </c>
      <c r="AC12" s="88">
        <f t="shared" si="14"/>
        <v>8</v>
      </c>
      <c r="AD12" s="28"/>
      <c r="AE12" s="26"/>
      <c r="AF12" s="19"/>
      <c r="AG12" s="21">
        <f t="shared" si="10"/>
        <v>13</v>
      </c>
      <c r="AH12" s="22">
        <f>'25.Spieltag'!AJ12</f>
        <v>351</v>
      </c>
      <c r="AI12" s="29">
        <f>'25.Spieltag'!AK12</f>
        <v>2</v>
      </c>
      <c r="AJ12" s="24">
        <f t="shared" si="11"/>
        <v>364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88"/>
      <c r="AD13" s="27"/>
      <c r="AE13" s="26"/>
      <c r="AF13" s="19"/>
      <c r="AG13" s="21">
        <f t="shared" si="10"/>
        <v>0</v>
      </c>
      <c r="AH13" s="22">
        <f>'25.Spieltag'!AJ13</f>
        <v>243</v>
      </c>
      <c r="AI13" s="29">
        <f>'25.Spieltag'!AK13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91</v>
      </c>
      <c r="J14" s="18" t="s">
        <v>78</v>
      </c>
      <c r="K14" s="19" t="str">
        <f t="shared" si="3"/>
        <v>2</v>
      </c>
      <c r="L14" s="17" t="s">
        <v>78</v>
      </c>
      <c r="M14" s="18" t="s">
        <v>13</v>
      </c>
      <c r="N14" s="66">
        <f t="shared" si="4"/>
        <v>0</v>
      </c>
      <c r="O14" s="17" t="s">
        <v>2</v>
      </c>
      <c r="P14" s="18" t="s">
        <v>13</v>
      </c>
      <c r="Q14" s="19">
        <f t="shared" si="5"/>
        <v>0</v>
      </c>
      <c r="R14" s="17" t="s">
        <v>13</v>
      </c>
      <c r="S14" s="18" t="s">
        <v>2</v>
      </c>
      <c r="T14" s="19">
        <f t="shared" si="12"/>
        <v>0</v>
      </c>
      <c r="U14" s="17" t="s">
        <v>13</v>
      </c>
      <c r="V14" s="18" t="s">
        <v>78</v>
      </c>
      <c r="W14" s="66">
        <f t="shared" si="15"/>
        <v>0</v>
      </c>
      <c r="X14" s="17" t="s">
        <v>13</v>
      </c>
      <c r="Y14" s="18" t="s">
        <v>2</v>
      </c>
      <c r="Z14" s="19" t="str">
        <f t="shared" si="13"/>
        <v>2</v>
      </c>
      <c r="AA14" s="17" t="s">
        <v>77</v>
      </c>
      <c r="AB14" s="18" t="s">
        <v>78</v>
      </c>
      <c r="AC14" s="88">
        <f t="shared" si="14"/>
        <v>8</v>
      </c>
      <c r="AD14" s="28"/>
      <c r="AE14" s="26"/>
      <c r="AF14" s="19"/>
      <c r="AG14" s="21">
        <f t="shared" si="10"/>
        <v>12</v>
      </c>
      <c r="AH14" s="22">
        <f>'25.Spieltag'!AJ14</f>
        <v>355</v>
      </c>
      <c r="AI14" s="29">
        <f>'25.Spieltag'!AK14</f>
        <v>1</v>
      </c>
      <c r="AJ14" s="24">
        <f t="shared" si="11"/>
        <v>367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2</v>
      </c>
      <c r="J15" s="18" t="s">
        <v>78</v>
      </c>
      <c r="K15" s="19" t="str">
        <f t="shared" si="3"/>
        <v>2</v>
      </c>
      <c r="L15" s="17" t="s">
        <v>13</v>
      </c>
      <c r="M15" s="18" t="s">
        <v>78</v>
      </c>
      <c r="N15" s="66">
        <f t="shared" si="4"/>
        <v>0</v>
      </c>
      <c r="O15" s="17" t="s">
        <v>78</v>
      </c>
      <c r="P15" s="18" t="s">
        <v>78</v>
      </c>
      <c r="Q15" s="19" t="str">
        <f t="shared" si="5"/>
        <v>5</v>
      </c>
      <c r="R15" s="17" t="s">
        <v>78</v>
      </c>
      <c r="S15" s="18" t="s">
        <v>78</v>
      </c>
      <c r="T15" s="19">
        <f t="shared" si="12"/>
        <v>0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78</v>
      </c>
      <c r="Z15" s="19">
        <f t="shared" si="13"/>
        <v>0</v>
      </c>
      <c r="AA15" s="17" t="s">
        <v>77</v>
      </c>
      <c r="AB15" s="18" t="s">
        <v>2</v>
      </c>
      <c r="AC15" s="88">
        <f t="shared" si="14"/>
        <v>20</v>
      </c>
      <c r="AD15" s="28"/>
      <c r="AE15" s="26"/>
      <c r="AF15" s="19"/>
      <c r="AG15" s="21">
        <f t="shared" si="10"/>
        <v>27</v>
      </c>
      <c r="AH15" s="22">
        <f>'25.Spieltag'!AJ15</f>
        <v>293</v>
      </c>
      <c r="AI15" s="29">
        <f>'25.Spieltag'!AK15</f>
        <v>10</v>
      </c>
      <c r="AJ15" s="24">
        <f t="shared" si="11"/>
        <v>320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13</v>
      </c>
      <c r="H16" s="19">
        <f t="shared" si="2"/>
        <v>0</v>
      </c>
      <c r="I16" s="17" t="s">
        <v>91</v>
      </c>
      <c r="J16" s="18" t="s">
        <v>78</v>
      </c>
      <c r="K16" s="19" t="str">
        <f t="shared" si="3"/>
        <v>2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2</v>
      </c>
      <c r="Q16" s="19">
        <f t="shared" si="5"/>
        <v>0</v>
      </c>
      <c r="R16" s="17" t="s">
        <v>78</v>
      </c>
      <c r="S16" s="18" t="s">
        <v>78</v>
      </c>
      <c r="T16" s="19">
        <f t="shared" si="12"/>
        <v>0</v>
      </c>
      <c r="U16" s="17" t="s">
        <v>77</v>
      </c>
      <c r="V16" s="18" t="s">
        <v>77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3"/>
        <v>2</v>
      </c>
      <c r="AA16" s="17" t="s">
        <v>77</v>
      </c>
      <c r="AB16" s="18" t="s">
        <v>2</v>
      </c>
      <c r="AC16" s="88">
        <f t="shared" si="14"/>
        <v>20</v>
      </c>
      <c r="AD16" s="28"/>
      <c r="AE16" s="26"/>
      <c r="AF16" s="19"/>
      <c r="AG16" s="21">
        <f t="shared" si="10"/>
        <v>27</v>
      </c>
      <c r="AH16" s="22">
        <f>'25.Spieltag'!AJ16</f>
        <v>347</v>
      </c>
      <c r="AI16" s="29">
        <f>'25.Spieltag'!AK16</f>
        <v>3</v>
      </c>
      <c r="AJ16" s="24">
        <f t="shared" si="11"/>
        <v>374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2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91</v>
      </c>
      <c r="Q17" s="19">
        <f t="shared" si="5"/>
        <v>0</v>
      </c>
      <c r="R17" s="17" t="s">
        <v>78</v>
      </c>
      <c r="S17" s="18" t="s">
        <v>2</v>
      </c>
      <c r="T17" s="19">
        <f t="shared" si="12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13</v>
      </c>
      <c r="Z17" s="19" t="str">
        <f t="shared" si="13"/>
        <v>2</v>
      </c>
      <c r="AA17" s="17" t="s">
        <v>78</v>
      </c>
      <c r="AB17" s="18" t="s">
        <v>91</v>
      </c>
      <c r="AC17" s="88">
        <f t="shared" si="14"/>
        <v>12</v>
      </c>
      <c r="AD17" s="28"/>
      <c r="AE17" s="26"/>
      <c r="AF17" s="19"/>
      <c r="AG17" s="21">
        <f t="shared" si="10"/>
        <v>16</v>
      </c>
      <c r="AH17" s="22">
        <f>'25.Spieltag'!AJ17</f>
        <v>331</v>
      </c>
      <c r="AI17" s="29">
        <f>'25.Spieltag'!AK17</f>
        <v>6</v>
      </c>
      <c r="AJ17" s="24">
        <f t="shared" si="11"/>
        <v>347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78</v>
      </c>
      <c r="H18" s="19" t="str">
        <f t="shared" si="2"/>
        <v>3</v>
      </c>
      <c r="I18" s="17" t="s">
        <v>13</v>
      </c>
      <c r="J18" s="18" t="s">
        <v>77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13</v>
      </c>
      <c r="P18" s="18" t="s">
        <v>13</v>
      </c>
      <c r="Q18" s="19" t="str">
        <f t="shared" si="5"/>
        <v>3</v>
      </c>
      <c r="R18" s="17" t="s">
        <v>78</v>
      </c>
      <c r="S18" s="18" t="s">
        <v>13</v>
      </c>
      <c r="T18" s="19">
        <f t="shared" si="12"/>
        <v>0</v>
      </c>
      <c r="U18" s="17" t="s">
        <v>77</v>
      </c>
      <c r="V18" s="18" t="s">
        <v>77</v>
      </c>
      <c r="W18" s="66" t="str">
        <f t="shared" si="15"/>
        <v>3</v>
      </c>
      <c r="X18" s="17" t="s">
        <v>78</v>
      </c>
      <c r="Y18" s="18" t="s">
        <v>77</v>
      </c>
      <c r="Z18" s="19">
        <f t="shared" si="13"/>
        <v>0</v>
      </c>
      <c r="AA18" s="17" t="s">
        <v>78</v>
      </c>
      <c r="AB18" s="18" t="s">
        <v>13</v>
      </c>
      <c r="AC18" s="88">
        <f t="shared" si="14"/>
        <v>8</v>
      </c>
      <c r="AD18" s="28"/>
      <c r="AE18" s="26"/>
      <c r="AF18" s="19"/>
      <c r="AG18" s="21">
        <f t="shared" si="10"/>
        <v>19</v>
      </c>
      <c r="AH18" s="22">
        <f>'25.Spieltag'!AJ18</f>
        <v>291</v>
      </c>
      <c r="AI18" s="29">
        <f>'25.Spieltag'!AK18</f>
        <v>11</v>
      </c>
      <c r="AJ18" s="24">
        <f t="shared" si="11"/>
        <v>310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5</v>
      </c>
      <c r="O19" s="17" t="s">
        <v>78</v>
      </c>
      <c r="P19" s="18" t="s">
        <v>77</v>
      </c>
      <c r="Q19" s="19">
        <f t="shared" si="5"/>
        <v>0</v>
      </c>
      <c r="R19" s="17" t="s">
        <v>13</v>
      </c>
      <c r="S19" s="18" t="s">
        <v>78</v>
      </c>
      <c r="T19" s="19" t="str">
        <f t="shared" si="12"/>
        <v>5</v>
      </c>
      <c r="U19" s="17" t="s">
        <v>13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3"/>
        <v>2</v>
      </c>
      <c r="AA19" s="17" t="s">
        <v>77</v>
      </c>
      <c r="AB19" s="18" t="s">
        <v>13</v>
      </c>
      <c r="AC19" s="88">
        <f t="shared" si="14"/>
        <v>8</v>
      </c>
      <c r="AD19" s="28"/>
      <c r="AE19" s="26"/>
      <c r="AF19" s="19"/>
      <c r="AG19" s="21">
        <f t="shared" si="10"/>
        <v>22</v>
      </c>
      <c r="AH19" s="22">
        <f>'25.Spieltag'!AJ19</f>
        <v>341</v>
      </c>
      <c r="AI19" s="29">
        <f>'25.Spieltag'!AK19</f>
        <v>5</v>
      </c>
      <c r="AJ19" s="24">
        <f t="shared" si="11"/>
        <v>363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3</v>
      </c>
      <c r="I20" s="17" t="s">
        <v>2</v>
      </c>
      <c r="J20" s="18" t="s">
        <v>78</v>
      </c>
      <c r="K20" s="19" t="str">
        <f t="shared" si="3"/>
        <v>2</v>
      </c>
      <c r="L20" s="17" t="s">
        <v>13</v>
      </c>
      <c r="M20" s="18" t="s">
        <v>78</v>
      </c>
      <c r="N20" s="66">
        <f t="shared" si="4"/>
        <v>0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13</v>
      </c>
      <c r="T20" s="19">
        <f t="shared" si="12"/>
        <v>0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 t="str">
        <f t="shared" si="13"/>
        <v>2</v>
      </c>
      <c r="AA20" s="17" t="s">
        <v>78</v>
      </c>
      <c r="AB20" s="18" t="s">
        <v>13</v>
      </c>
      <c r="AC20" s="88">
        <f t="shared" si="14"/>
        <v>8</v>
      </c>
      <c r="AD20" s="28"/>
      <c r="AE20" s="26"/>
      <c r="AF20" s="19"/>
      <c r="AG20" s="21">
        <f t="shared" si="10"/>
        <v>15</v>
      </c>
      <c r="AH20" s="22">
        <f>'25.Spieltag'!AJ20</f>
        <v>346</v>
      </c>
      <c r="AI20" s="29">
        <f>'25.Spieltag'!AK20</f>
        <v>4</v>
      </c>
      <c r="AJ20" s="24">
        <f t="shared" si="11"/>
        <v>361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6" priority="6" rank="3"/>
  </conditionalFormatting>
  <conditionalFormatting sqref="B21:B27">
    <cfRule type="expression" dxfId="55" priority="5">
      <formula>($AG21&gt;40)</formula>
    </cfRule>
  </conditionalFormatting>
  <conditionalFormatting sqref="C4 F4 AA6 R4:R6 X6">
    <cfRule type="cellIs" dxfId="54" priority="3" operator="equal">
      <formula>"Schalke 04"</formula>
    </cfRule>
  </conditionalFormatting>
  <conditionalFormatting sqref="I6 L6 X4 AA4 F6 L4 U4 I4 O4 O6 U6 C6">
    <cfRule type="cellIs" dxfId="53" priority="2" operator="equal">
      <formula>"Schalke 04"</formula>
    </cfRule>
  </conditionalFormatting>
  <conditionalFormatting sqref="B8:B20">
    <cfRule type="expression" dxfId="5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77</v>
      </c>
      <c r="E7" s="73" t="s">
        <v>1</v>
      </c>
      <c r="F7" s="72" t="s">
        <v>77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19</v>
      </c>
      <c r="AH8" s="22">
        <f>'26.Spieltag'!AJ8</f>
        <v>340</v>
      </c>
      <c r="AI8" s="29">
        <f>'26.Spieltag'!AK8</f>
        <v>7</v>
      </c>
      <c r="AJ8" s="24">
        <f t="shared" ref="AJ8" si="7">AG8+AH8</f>
        <v>359</v>
      </c>
      <c r="AK8" s="25">
        <f t="shared" ref="AK8:AK27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'26.Spieltag'!AJ9</f>
        <v>145</v>
      </c>
      <c r="AI9" s="29">
        <f>'26.Spieltag'!AK9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77</v>
      </c>
      <c r="E10" s="19" t="str">
        <f t="shared" si="1"/>
        <v>5</v>
      </c>
      <c r="F10" s="17" t="s">
        <v>78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78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2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2</v>
      </c>
      <c r="AC10" s="19">
        <f t="shared" si="5"/>
        <v>0</v>
      </c>
      <c r="AD10" s="28"/>
      <c r="AE10" s="26"/>
      <c r="AF10" s="19"/>
      <c r="AG10" s="21">
        <f t="shared" si="10"/>
        <v>24</v>
      </c>
      <c r="AH10" s="22">
        <f>'26.Spieltag'!AJ10</f>
        <v>329</v>
      </c>
      <c r="AI10" s="29">
        <f>'26.Spieltag'!AK10</f>
        <v>8</v>
      </c>
      <c r="AJ10" s="24">
        <f t="shared" si="11"/>
        <v>353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88">
        <f t="shared" si="12"/>
        <v>20</v>
      </c>
      <c r="L11" s="17" t="s">
        <v>13</v>
      </c>
      <c r="M11" s="18" t="s">
        <v>13</v>
      </c>
      <c r="N11" s="66" t="str">
        <f t="shared" si="3"/>
        <v>3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78</v>
      </c>
      <c r="T11" s="19" t="str">
        <f t="shared" si="13"/>
        <v>3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28</v>
      </c>
      <c r="AH11" s="22">
        <f>'26.Spieltag'!AJ11</f>
        <v>314</v>
      </c>
      <c r="AI11" s="29">
        <f>'26.Spieltag'!AK11</f>
        <v>10</v>
      </c>
      <c r="AJ11" s="24">
        <f t="shared" si="11"/>
        <v>342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77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8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3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 t="str">
        <f t="shared" si="5"/>
        <v>5</v>
      </c>
      <c r="AD12" s="28"/>
      <c r="AE12" s="26"/>
      <c r="AF12" s="19"/>
      <c r="AG12" s="21">
        <f t="shared" si="10"/>
        <v>20</v>
      </c>
      <c r="AH12" s="22">
        <f>'26.Spieltag'!AJ12</f>
        <v>364</v>
      </c>
      <c r="AI12" s="29">
        <f>'26.Spieltag'!AK12</f>
        <v>3</v>
      </c>
      <c r="AJ12" s="24">
        <f t="shared" si="11"/>
        <v>384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'26.Spieltag'!AJ13</f>
        <v>243</v>
      </c>
      <c r="AI13" s="29">
        <f>'26.Spieltag'!AK13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91</v>
      </c>
      <c r="D14" s="18" t="s">
        <v>13</v>
      </c>
      <c r="E14" s="19" t="str">
        <f t="shared" si="1"/>
        <v>2</v>
      </c>
      <c r="F14" s="17" t="s">
        <v>78</v>
      </c>
      <c r="G14" s="18" t="s">
        <v>13</v>
      </c>
      <c r="H14" s="19" t="str">
        <f t="shared" si="2"/>
        <v>2</v>
      </c>
      <c r="I14" s="17" t="s">
        <v>91</v>
      </c>
      <c r="J14" s="18" t="s">
        <v>77</v>
      </c>
      <c r="K14" s="88">
        <f t="shared" si="12"/>
        <v>8</v>
      </c>
      <c r="L14" s="17" t="s">
        <v>78</v>
      </c>
      <c r="M14" s="18" t="s">
        <v>78</v>
      </c>
      <c r="N14" s="66" t="str">
        <f t="shared" si="3"/>
        <v>5</v>
      </c>
      <c r="O14" s="17" t="s">
        <v>13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 t="str">
        <f t="shared" si="13"/>
        <v>3</v>
      </c>
      <c r="U14" s="17" t="s">
        <v>2</v>
      </c>
      <c r="V14" s="18" t="s">
        <v>78</v>
      </c>
      <c r="W14" s="66" t="str">
        <f t="shared" si="15"/>
        <v>2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22</v>
      </c>
      <c r="AH14" s="22">
        <f>'26.Spieltag'!AJ14</f>
        <v>367</v>
      </c>
      <c r="AI14" s="29">
        <f>'26.Spieltag'!AK14</f>
        <v>2</v>
      </c>
      <c r="AJ14" s="24">
        <f t="shared" si="11"/>
        <v>389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11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2</v>
      </c>
      <c r="J15" s="18" t="s">
        <v>78</v>
      </c>
      <c r="K15" s="88">
        <f t="shared" si="12"/>
        <v>8</v>
      </c>
      <c r="L15" s="17" t="s">
        <v>13</v>
      </c>
      <c r="M15" s="18" t="s">
        <v>78</v>
      </c>
      <c r="N15" s="66">
        <f t="shared" si="3"/>
        <v>0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>
        <f t="shared" si="13"/>
        <v>0</v>
      </c>
      <c r="U15" s="17" t="s">
        <v>2</v>
      </c>
      <c r="V15" s="18" t="s">
        <v>77</v>
      </c>
      <c r="W15" s="66" t="str">
        <f t="shared" si="15"/>
        <v>2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10</v>
      </c>
      <c r="AH15" s="22">
        <f>'26.Spieltag'!AJ15</f>
        <v>320</v>
      </c>
      <c r="AI15" s="29">
        <f>'26.Spieltag'!AK15</f>
        <v>9</v>
      </c>
      <c r="AJ15" s="24">
        <f t="shared" si="11"/>
        <v>330</v>
      </c>
      <c r="AK15" s="25">
        <f t="shared" si="8"/>
        <v>11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5</v>
      </c>
      <c r="F16" s="17" t="s">
        <v>78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88">
        <f t="shared" si="12"/>
        <v>12</v>
      </c>
      <c r="L16" s="17" t="s">
        <v>77</v>
      </c>
      <c r="M16" s="18" t="s">
        <v>13</v>
      </c>
      <c r="N16" s="66">
        <f t="shared" si="3"/>
        <v>0</v>
      </c>
      <c r="O16" s="17" t="s">
        <v>13</v>
      </c>
      <c r="P16" s="18" t="s">
        <v>78</v>
      </c>
      <c r="Q16" s="19">
        <f t="shared" si="4"/>
        <v>0</v>
      </c>
      <c r="R16" s="17" t="s">
        <v>78</v>
      </c>
      <c r="S16" s="18" t="s">
        <v>78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5</v>
      </c>
      <c r="X16" s="17" t="s">
        <v>78</v>
      </c>
      <c r="Y16" s="18" t="s">
        <v>78</v>
      </c>
      <c r="Z16" s="19" t="str">
        <f t="shared" si="14"/>
        <v>5</v>
      </c>
      <c r="AA16" s="17" t="s">
        <v>78</v>
      </c>
      <c r="AB16" s="18" t="s">
        <v>77</v>
      </c>
      <c r="AC16" s="19" t="str">
        <f t="shared" si="5"/>
        <v>5</v>
      </c>
      <c r="AD16" s="28"/>
      <c r="AE16" s="26"/>
      <c r="AF16" s="19"/>
      <c r="AG16" s="21">
        <f t="shared" si="10"/>
        <v>32</v>
      </c>
      <c r="AH16" s="22">
        <f>'26.Spieltag'!AJ16</f>
        <v>374</v>
      </c>
      <c r="AI16" s="29">
        <f>'26.Spieltag'!AK16</f>
        <v>1</v>
      </c>
      <c r="AJ16" s="24">
        <f t="shared" si="11"/>
        <v>406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91</v>
      </c>
      <c r="J17" s="18" t="s">
        <v>78</v>
      </c>
      <c r="K17" s="88">
        <f t="shared" si="12"/>
        <v>8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77</v>
      </c>
      <c r="AC17" s="19" t="str">
        <f t="shared" si="5"/>
        <v>5</v>
      </c>
      <c r="AD17" s="28"/>
      <c r="AE17" s="26"/>
      <c r="AF17" s="19"/>
      <c r="AG17" s="21">
        <f t="shared" si="10"/>
        <v>15</v>
      </c>
      <c r="AH17" s="22">
        <f>'26.Spieltag'!AJ17</f>
        <v>347</v>
      </c>
      <c r="AI17" s="29">
        <f>'26.Spieltag'!AK17</f>
        <v>6</v>
      </c>
      <c r="AJ17" s="24">
        <f t="shared" si="11"/>
        <v>362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77</v>
      </c>
      <c r="G18" s="18" t="s">
        <v>78</v>
      </c>
      <c r="H18" s="19" t="str">
        <f t="shared" si="2"/>
        <v>2</v>
      </c>
      <c r="I18" s="17" t="s">
        <v>2</v>
      </c>
      <c r="J18" s="18" t="s">
        <v>78</v>
      </c>
      <c r="K18" s="88">
        <f t="shared" si="12"/>
        <v>8</v>
      </c>
      <c r="L18" s="17" t="s">
        <v>78</v>
      </c>
      <c r="M18" s="18" t="s">
        <v>78</v>
      </c>
      <c r="N18" s="66" t="str">
        <f t="shared" si="3"/>
        <v>5</v>
      </c>
      <c r="O18" s="17" t="s">
        <v>78</v>
      </c>
      <c r="P18" s="18" t="s">
        <v>13</v>
      </c>
      <c r="Q18" s="19" t="str">
        <f t="shared" si="4"/>
        <v>3</v>
      </c>
      <c r="R18" s="17" t="s">
        <v>13</v>
      </c>
      <c r="S18" s="18" t="s">
        <v>13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22</v>
      </c>
      <c r="AH18" s="22">
        <f>'26.Spieltag'!AJ18</f>
        <v>310</v>
      </c>
      <c r="AI18" s="29">
        <f>'26.Spieltag'!AK18</f>
        <v>11</v>
      </c>
      <c r="AJ18" s="24">
        <f t="shared" si="11"/>
        <v>332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78</v>
      </c>
      <c r="Q19" s="19" t="str">
        <f t="shared" si="4"/>
        <v>5</v>
      </c>
      <c r="R19" s="17" t="s">
        <v>13</v>
      </c>
      <c r="S19" s="18" t="s">
        <v>77</v>
      </c>
      <c r="T19" s="19" t="str">
        <f t="shared" si="13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19</v>
      </c>
      <c r="AH19" s="22">
        <f>'26.Spieltag'!AJ19</f>
        <v>363</v>
      </c>
      <c r="AI19" s="29">
        <f>'26.Spieltag'!AK19</f>
        <v>4</v>
      </c>
      <c r="AJ19" s="24">
        <f t="shared" si="11"/>
        <v>382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2</v>
      </c>
      <c r="I20" s="17" t="s">
        <v>2</v>
      </c>
      <c r="J20" s="18" t="s">
        <v>78</v>
      </c>
      <c r="K20" s="88">
        <f t="shared" si="12"/>
        <v>8</v>
      </c>
      <c r="L20" s="17" t="s">
        <v>78</v>
      </c>
      <c r="M20" s="18" t="s">
        <v>13</v>
      </c>
      <c r="N20" s="66">
        <f t="shared" si="3"/>
        <v>0</v>
      </c>
      <c r="O20" s="17" t="s">
        <v>13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15</v>
      </c>
      <c r="AH20" s="22">
        <f>'26.Spieltag'!AJ20</f>
        <v>361</v>
      </c>
      <c r="AI20" s="29">
        <f>'26.Spieltag'!AK20</f>
        <v>5</v>
      </c>
      <c r="AJ20" s="24">
        <f t="shared" si="11"/>
        <v>376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0"/>
        <v>0</v>
      </c>
      <c r="AH21" s="22">
        <f>'26.Spieltag'!AJ21</f>
        <v>0</v>
      </c>
      <c r="AI21" s="29">
        <f>'26.Spieltag'!AK21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0"/>
        <v>0</v>
      </c>
      <c r="AH22" s="22">
        <f>'26.Spieltag'!AJ22</f>
        <v>0</v>
      </c>
      <c r="AI22" s="29">
        <f>'26.Spieltag'!AK22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0"/>
        <v>0</v>
      </c>
      <c r="AH23" s="22">
        <f>'26.Spieltag'!AJ23</f>
        <v>0</v>
      </c>
      <c r="AI23" s="29">
        <f>'26.Spieltag'!AK23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0"/>
        <v>0</v>
      </c>
      <c r="AH24" s="22">
        <f>'26.Spieltag'!AJ24</f>
        <v>0</v>
      </c>
      <c r="AI24" s="29">
        <f>'26.Spieltag'!AK24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0"/>
        <v>0</v>
      </c>
      <c r="AH25" s="22">
        <f>'26.Spieltag'!AJ25</f>
        <v>0</v>
      </c>
      <c r="AI25" s="29">
        <f>'26.Spieltag'!AK25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'26.Spieltag'!AJ26</f>
        <v>0</v>
      </c>
      <c r="AI26" s="29">
        <f>'26.Spieltag'!AK26</f>
        <v>0</v>
      </c>
      <c r="AJ26" s="24">
        <f t="shared" ref="AJ26" si="17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'26.Spieltag'!AJ27</f>
        <v>0</v>
      </c>
      <c r="AI27" s="29">
        <f>'26.Spieltag'!AK27</f>
        <v>0</v>
      </c>
      <c r="AJ27" s="24">
        <f t="shared" ref="AJ27" si="20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0" priority="6" rank="3"/>
  </conditionalFormatting>
  <conditionalFormatting sqref="B21:B27">
    <cfRule type="expression" dxfId="49" priority="5">
      <formula>($AG21&gt;40)</formula>
    </cfRule>
  </conditionalFormatting>
  <conditionalFormatting sqref="C4 L5:L6 I4 R6 U4 X6 O4 AA6">
    <cfRule type="cellIs" dxfId="48" priority="3" operator="equal">
      <formula>"Schalke 04"</formula>
    </cfRule>
  </conditionalFormatting>
  <conditionalFormatting sqref="C6 F4 L4 AA4 I6 U6 R4 F6 X4 O6">
    <cfRule type="cellIs" dxfId="47" priority="2" operator="equal">
      <formula>"Schalke 04"</formula>
    </cfRule>
  </conditionalFormatting>
  <conditionalFormatting sqref="B8:B20">
    <cfRule type="expression" dxfId="4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13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2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20</v>
      </c>
      <c r="F8" s="17" t="s">
        <v>78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27</v>
      </c>
      <c r="AH8" s="22">
        <f>'27.Spieltag'!AJ8</f>
        <v>359</v>
      </c>
      <c r="AI8" s="29">
        <f>'27.Spieltag'!AK8</f>
        <v>7</v>
      </c>
      <c r="AJ8" s="24">
        <f t="shared" ref="AJ8" si="7">AG8+AH8</f>
        <v>386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'27.Spieltag'!AJ9</f>
        <v>145</v>
      </c>
      <c r="AI9" s="29">
        <f>'27.Spieltag'!AK9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13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13</v>
      </c>
      <c r="G10" s="18" t="s">
        <v>78</v>
      </c>
      <c r="H10" s="19" t="str">
        <f t="shared" si="1"/>
        <v>3</v>
      </c>
      <c r="I10" s="17" t="s">
        <v>2</v>
      </c>
      <c r="J10" s="18" t="s">
        <v>78</v>
      </c>
      <c r="K10" s="19">
        <f t="shared" si="2"/>
        <v>0</v>
      </c>
      <c r="L10" s="17" t="s">
        <v>2</v>
      </c>
      <c r="M10" s="18" t="s">
        <v>77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5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18</v>
      </c>
      <c r="AH10" s="22">
        <f>'27.Spieltag'!AJ10</f>
        <v>353</v>
      </c>
      <c r="AI10" s="29">
        <f>'27.Spieltag'!AK10</f>
        <v>8</v>
      </c>
      <c r="AJ10" s="24">
        <f t="shared" si="11"/>
        <v>371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8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20</v>
      </c>
      <c r="F11" s="17" t="s">
        <v>2</v>
      </c>
      <c r="G11" s="18" t="s">
        <v>78</v>
      </c>
      <c r="H11" s="19" t="str">
        <f t="shared" si="1"/>
        <v>2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13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3</v>
      </c>
      <c r="AA11" s="17" t="s">
        <v>78</v>
      </c>
      <c r="AB11" s="18" t="s">
        <v>77</v>
      </c>
      <c r="AC11" s="19" t="str">
        <f t="shared" si="5"/>
        <v>2</v>
      </c>
      <c r="AD11" s="28"/>
      <c r="AE11" s="26"/>
      <c r="AF11" s="19"/>
      <c r="AG11" s="21">
        <f t="shared" si="10"/>
        <v>29</v>
      </c>
      <c r="AH11" s="22">
        <f>'27.Spieltag'!AJ11</f>
        <v>342</v>
      </c>
      <c r="AI11" s="29">
        <f>'27.Spieltag'!AK11</f>
        <v>9</v>
      </c>
      <c r="AJ11" s="24">
        <f t="shared" si="11"/>
        <v>371</v>
      </c>
      <c r="AK11" s="25">
        <f t="shared" si="8"/>
        <v>8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77</v>
      </c>
      <c r="D12" s="18" t="s">
        <v>13</v>
      </c>
      <c r="E12" s="88">
        <f t="shared" si="12"/>
        <v>8</v>
      </c>
      <c r="F12" s="17" t="s">
        <v>78</v>
      </c>
      <c r="G12" s="18" t="s">
        <v>77</v>
      </c>
      <c r="H12" s="19" t="str">
        <f t="shared" si="1"/>
        <v>3</v>
      </c>
      <c r="I12" s="17" t="s">
        <v>13</v>
      </c>
      <c r="J12" s="18" t="s">
        <v>77</v>
      </c>
      <c r="K12" s="19">
        <f t="shared" si="2"/>
        <v>0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5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 t="str">
        <f t="shared" si="5"/>
        <v>3</v>
      </c>
      <c r="AD12" s="28"/>
      <c r="AE12" s="26"/>
      <c r="AF12" s="19"/>
      <c r="AG12" s="21">
        <f t="shared" si="10"/>
        <v>19</v>
      </c>
      <c r="AH12" s="22">
        <f>'27.Spieltag'!AJ12</f>
        <v>384</v>
      </c>
      <c r="AI12" s="29">
        <f>'27.Spieltag'!AK12</f>
        <v>3</v>
      </c>
      <c r="AJ12" s="24">
        <f t="shared" si="11"/>
        <v>403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'27.Spieltag'!AJ13</f>
        <v>243</v>
      </c>
      <c r="AI13" s="29">
        <f>'27.Spieltag'!AK13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2</v>
      </c>
      <c r="E14" s="88">
        <f t="shared" si="12"/>
        <v>8</v>
      </c>
      <c r="F14" s="17" t="s">
        <v>78</v>
      </c>
      <c r="G14" s="18" t="s">
        <v>2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2</v>
      </c>
      <c r="M14" s="18" t="s">
        <v>78</v>
      </c>
      <c r="N14" s="66" t="str">
        <f t="shared" si="3"/>
        <v>5</v>
      </c>
      <c r="O14" s="17" t="s">
        <v>2</v>
      </c>
      <c r="P14" s="18" t="s">
        <v>78</v>
      </c>
      <c r="Q14" s="19">
        <f t="shared" si="4"/>
        <v>0</v>
      </c>
      <c r="R14" s="17" t="s">
        <v>78</v>
      </c>
      <c r="S14" s="18" t="s">
        <v>77</v>
      </c>
      <c r="T14" s="19" t="str">
        <f t="shared" si="13"/>
        <v>5</v>
      </c>
      <c r="U14" s="17" t="s">
        <v>2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 t="str">
        <f t="shared" si="14"/>
        <v>5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23</v>
      </c>
      <c r="AH14" s="22">
        <f>'27.Spieltag'!AJ14</f>
        <v>389</v>
      </c>
      <c r="AI14" s="29">
        <f>'27.Spieltag'!AK14</f>
        <v>2</v>
      </c>
      <c r="AJ14" s="24">
        <f t="shared" si="11"/>
        <v>412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77</v>
      </c>
      <c r="D15" s="18" t="s">
        <v>13</v>
      </c>
      <c r="E15" s="88">
        <f t="shared" si="12"/>
        <v>8</v>
      </c>
      <c r="F15" s="17" t="s">
        <v>13</v>
      </c>
      <c r="G15" s="18" t="s">
        <v>78</v>
      </c>
      <c r="H15" s="19" t="str">
        <f t="shared" si="1"/>
        <v>3</v>
      </c>
      <c r="I15" s="17" t="s">
        <v>78</v>
      </c>
      <c r="J15" s="18" t="s">
        <v>13</v>
      </c>
      <c r="K15" s="19" t="str">
        <f t="shared" si="2"/>
        <v>5</v>
      </c>
      <c r="L15" s="17" t="s">
        <v>13</v>
      </c>
      <c r="M15" s="18" t="s">
        <v>77</v>
      </c>
      <c r="N15" s="66" t="str">
        <f t="shared" si="3"/>
        <v>3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77</v>
      </c>
      <c r="T15" s="19" t="str">
        <f t="shared" si="13"/>
        <v>5</v>
      </c>
      <c r="U15" s="17" t="s">
        <v>78</v>
      </c>
      <c r="V15" s="18" t="s">
        <v>78</v>
      </c>
      <c r="W15" s="66" t="str">
        <f t="shared" si="15"/>
        <v>5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29</v>
      </c>
      <c r="AH15" s="22">
        <f>'27.Spieltag'!AJ15</f>
        <v>330</v>
      </c>
      <c r="AI15" s="29">
        <f>'27.Spieltag'!AK15</f>
        <v>11</v>
      </c>
      <c r="AJ15" s="24">
        <f t="shared" si="11"/>
        <v>359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77</v>
      </c>
      <c r="D16" s="18" t="s">
        <v>78</v>
      </c>
      <c r="E16" s="88">
        <f t="shared" si="12"/>
        <v>12</v>
      </c>
      <c r="F16" s="17" t="s">
        <v>78</v>
      </c>
      <c r="G16" s="18" t="s">
        <v>78</v>
      </c>
      <c r="H16" s="19">
        <f t="shared" si="1"/>
        <v>0</v>
      </c>
      <c r="I16" s="17" t="s">
        <v>13</v>
      </c>
      <c r="J16" s="18" t="s">
        <v>78</v>
      </c>
      <c r="K16" s="19">
        <f t="shared" si="2"/>
        <v>0</v>
      </c>
      <c r="L16" s="17" t="s">
        <v>13</v>
      </c>
      <c r="M16" s="18" t="s">
        <v>77</v>
      </c>
      <c r="N16" s="66" t="str">
        <f t="shared" si="3"/>
        <v>3</v>
      </c>
      <c r="O16" s="17" t="s">
        <v>77</v>
      </c>
      <c r="P16" s="18" t="s">
        <v>77</v>
      </c>
      <c r="Q16" s="19" t="str">
        <f t="shared" si="4"/>
        <v>3</v>
      </c>
      <c r="R16" s="17" t="s">
        <v>77</v>
      </c>
      <c r="S16" s="18" t="s">
        <v>78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77</v>
      </c>
      <c r="Y16" s="18" t="s">
        <v>13</v>
      </c>
      <c r="Z16" s="19">
        <f t="shared" si="14"/>
        <v>0</v>
      </c>
      <c r="AA16" s="17" t="s">
        <v>77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18</v>
      </c>
      <c r="AH16" s="22">
        <f>'27.Spieltag'!AJ16</f>
        <v>406</v>
      </c>
      <c r="AI16" s="29">
        <f>'27.Spieltag'!AK16</f>
        <v>1</v>
      </c>
      <c r="AJ16" s="24">
        <f t="shared" si="11"/>
        <v>424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7</v>
      </c>
      <c r="B17" s="21" t="str">
        <f>'13.Spieltag'!B17</f>
        <v>shiny</v>
      </c>
      <c r="C17" s="17" t="s">
        <v>78</v>
      </c>
      <c r="D17" s="18" t="s">
        <v>2</v>
      </c>
      <c r="E17" s="88">
        <f t="shared" si="12"/>
        <v>8</v>
      </c>
      <c r="F17" s="17" t="s">
        <v>78</v>
      </c>
      <c r="G17" s="18" t="s">
        <v>13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13</v>
      </c>
      <c r="M17" s="18" t="s">
        <v>78</v>
      </c>
      <c r="N17" s="66" t="str">
        <f t="shared" si="3"/>
        <v>2</v>
      </c>
      <c r="O17" s="17" t="s">
        <v>78</v>
      </c>
      <c r="P17" s="18" t="s">
        <v>77</v>
      </c>
      <c r="Q17" s="19">
        <f t="shared" si="4"/>
        <v>0</v>
      </c>
      <c r="R17" s="17" t="s">
        <v>78</v>
      </c>
      <c r="S17" s="18" t="s">
        <v>2</v>
      </c>
      <c r="T17" s="19">
        <f t="shared" si="13"/>
        <v>0</v>
      </c>
      <c r="U17" s="17" t="s">
        <v>13</v>
      </c>
      <c r="V17" s="18" t="s">
        <v>77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'27.Spieltag'!AJ17</f>
        <v>362</v>
      </c>
      <c r="AI17" s="29">
        <f>'27.Spieltag'!AK17</f>
        <v>6</v>
      </c>
      <c r="AJ17" s="24">
        <f t="shared" si="11"/>
        <v>372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78</v>
      </c>
      <c r="D18" s="18" t="s">
        <v>2</v>
      </c>
      <c r="E18" s="88">
        <f t="shared" si="12"/>
        <v>8</v>
      </c>
      <c r="F18" s="17" t="s">
        <v>77</v>
      </c>
      <c r="G18" s="18" t="s">
        <v>77</v>
      </c>
      <c r="H18" s="19">
        <f t="shared" si="1"/>
        <v>0</v>
      </c>
      <c r="I18" s="17" t="s">
        <v>78</v>
      </c>
      <c r="J18" s="18" t="s">
        <v>77</v>
      </c>
      <c r="K18" s="19">
        <f t="shared" si="2"/>
        <v>0</v>
      </c>
      <c r="L18" s="17" t="s">
        <v>13</v>
      </c>
      <c r="M18" s="18" t="s">
        <v>78</v>
      </c>
      <c r="N18" s="66" t="str">
        <f t="shared" si="3"/>
        <v>2</v>
      </c>
      <c r="O18" s="17" t="s">
        <v>78</v>
      </c>
      <c r="P18" s="18" t="s">
        <v>78</v>
      </c>
      <c r="Q18" s="19" t="str">
        <f t="shared" si="4"/>
        <v>5</v>
      </c>
      <c r="R18" s="17" t="s">
        <v>77</v>
      </c>
      <c r="S18" s="18" t="s">
        <v>13</v>
      </c>
      <c r="T18" s="19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78</v>
      </c>
      <c r="AB18" s="18" t="s">
        <v>77</v>
      </c>
      <c r="AC18" s="19" t="str">
        <f t="shared" si="5"/>
        <v>2</v>
      </c>
      <c r="AD18" s="28"/>
      <c r="AE18" s="26"/>
      <c r="AF18" s="19"/>
      <c r="AG18" s="21">
        <f t="shared" si="10"/>
        <v>20</v>
      </c>
      <c r="AH18" s="22">
        <f>'27.Spieltag'!AJ18</f>
        <v>332</v>
      </c>
      <c r="AI18" s="29">
        <f>'27.Spieltag'!AK18</f>
        <v>10</v>
      </c>
      <c r="AJ18" s="24">
        <f t="shared" si="11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4</v>
      </c>
      <c r="B19" s="21" t="str">
        <f>'13.Spieltag'!B19</f>
        <v>Tanja04</v>
      </c>
      <c r="C19" s="17" t="s">
        <v>77</v>
      </c>
      <c r="D19" s="18" t="s">
        <v>78</v>
      </c>
      <c r="E19" s="88">
        <f t="shared" si="12"/>
        <v>12</v>
      </c>
      <c r="F19" s="17" t="s">
        <v>78</v>
      </c>
      <c r="G19" s="18" t="s">
        <v>78</v>
      </c>
      <c r="H19" s="19">
        <f t="shared" si="1"/>
        <v>0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77</v>
      </c>
      <c r="Q19" s="19">
        <f t="shared" si="4"/>
        <v>0</v>
      </c>
      <c r="R19" s="17" t="s">
        <v>78</v>
      </c>
      <c r="S19" s="18" t="s">
        <v>13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78</v>
      </c>
      <c r="Y19" s="18" t="s">
        <v>78</v>
      </c>
      <c r="Z19" s="19" t="str">
        <f t="shared" si="14"/>
        <v>3</v>
      </c>
      <c r="AA19" s="17" t="s">
        <v>13</v>
      </c>
      <c r="AB19" s="18" t="s">
        <v>77</v>
      </c>
      <c r="AC19" s="19" t="str">
        <f t="shared" si="5"/>
        <v>3</v>
      </c>
      <c r="AD19" s="28"/>
      <c r="AE19" s="26"/>
      <c r="AF19" s="19"/>
      <c r="AG19" s="21">
        <f t="shared" si="10"/>
        <v>18</v>
      </c>
      <c r="AH19" s="22">
        <f>'27.Spieltag'!AJ19</f>
        <v>382</v>
      </c>
      <c r="AI19" s="29">
        <f>'27.Spieltag'!AK19</f>
        <v>4</v>
      </c>
      <c r="AJ19" s="24">
        <f t="shared" si="11"/>
        <v>400</v>
      </c>
      <c r="AK19" s="25">
        <f t="shared" si="8"/>
        <v>4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77</v>
      </c>
      <c r="D20" s="18" t="s">
        <v>78</v>
      </c>
      <c r="E20" s="88">
        <f t="shared" si="12"/>
        <v>12</v>
      </c>
      <c r="F20" s="17" t="s">
        <v>13</v>
      </c>
      <c r="G20" s="18" t="s">
        <v>78</v>
      </c>
      <c r="H20" s="19" t="str">
        <f t="shared" si="1"/>
        <v>3</v>
      </c>
      <c r="I20" s="17" t="s">
        <v>13</v>
      </c>
      <c r="J20" s="18" t="s">
        <v>13</v>
      </c>
      <c r="K20" s="19">
        <f t="shared" si="2"/>
        <v>0</v>
      </c>
      <c r="L20" s="17" t="s">
        <v>2</v>
      </c>
      <c r="M20" s="18" t="s">
        <v>78</v>
      </c>
      <c r="N20" s="66" t="str">
        <f t="shared" si="3"/>
        <v>5</v>
      </c>
      <c r="O20" s="17" t="s">
        <v>13</v>
      </c>
      <c r="P20" s="18" t="s">
        <v>78</v>
      </c>
      <c r="Q20" s="19">
        <f t="shared" si="4"/>
        <v>0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20</v>
      </c>
      <c r="AH20" s="22">
        <f>'27.Spieltag'!AJ20</f>
        <v>376</v>
      </c>
      <c r="AI20" s="29">
        <f>'27.Spieltag'!AK20</f>
        <v>5</v>
      </c>
      <c r="AJ20" s="24">
        <f t="shared" si="11"/>
        <v>396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4" priority="6" rank="3"/>
  </conditionalFormatting>
  <conditionalFormatting sqref="B21:B27">
    <cfRule type="expression" dxfId="43" priority="5">
      <formula>($AG21&gt;40)</formula>
    </cfRule>
  </conditionalFormatting>
  <conditionalFormatting sqref="C5 F4 L6 O4 R6 I4 X6 R4 AA6">
    <cfRule type="cellIs" dxfId="42" priority="3" operator="equal">
      <formula>"Schalke 04"</formula>
    </cfRule>
  </conditionalFormatting>
  <conditionalFormatting sqref="AA4 C4 L4 I6 X4 C6 F6 O6 U6 U4">
    <cfRule type="cellIs" dxfId="41" priority="2" operator="equal">
      <formula>"Schalke 04"</formula>
    </cfRule>
  </conditionalFormatting>
  <conditionalFormatting sqref="B8:B20">
    <cfRule type="expression" dxfId="4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7" sqref="A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13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3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6">E8+H8+K8+N8+Q8+T8+W8+Z8+AC8+AF8</f>
        <v>17</v>
      </c>
      <c r="AH8" s="22">
        <f>'28.Spieltag'!AJ8</f>
        <v>386</v>
      </c>
      <c r="AI8" s="29">
        <f>'28.Spieltag'!AK8</f>
        <v>6</v>
      </c>
      <c r="AJ8" s="24">
        <f t="shared" ref="AJ8:AJ20" si="7">AG8+AH8</f>
        <v>403</v>
      </c>
      <c r="AK8" s="25">
        <f t="shared" ref="AK8:AK20" si="8">RANK(AJ8,$AJ$8:$AJ$27)</f>
        <v>6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6"/>
        <v>0</v>
      </c>
      <c r="AH9" s="22">
        <f>'28.Spieltag'!AJ9</f>
        <v>145</v>
      </c>
      <c r="AI9" s="29">
        <f>'28.Spieltag'!AK9</f>
        <v>13</v>
      </c>
      <c r="AJ9" s="24">
        <f t="shared" si="7"/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8</v>
      </c>
      <c r="B10" s="21" t="str">
        <f>'13.Spieltag'!B10</f>
        <v>Lola04</v>
      </c>
      <c r="C10" s="17" t="s">
        <v>13</v>
      </c>
      <c r="D10" s="18" t="s">
        <v>13</v>
      </c>
      <c r="E10" s="19">
        <f t="shared" si="1"/>
        <v>0</v>
      </c>
      <c r="F10" s="17" t="s">
        <v>78</v>
      </c>
      <c r="G10" s="18" t="s">
        <v>78</v>
      </c>
      <c r="H10" s="19" t="str">
        <f t="shared" si="2"/>
        <v>5</v>
      </c>
      <c r="I10" s="17" t="s">
        <v>2</v>
      </c>
      <c r="J10" s="18" t="s">
        <v>13</v>
      </c>
      <c r="K10" s="88">
        <f t="shared" ref="K10:K20" si="9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13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0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1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5"/>
        <v>3</v>
      </c>
      <c r="AD10" s="28"/>
      <c r="AE10" s="26"/>
      <c r="AF10" s="19"/>
      <c r="AG10" s="21">
        <f t="shared" si="6"/>
        <v>22</v>
      </c>
      <c r="AH10" s="22">
        <f>'28.Spieltag'!AJ10</f>
        <v>371</v>
      </c>
      <c r="AI10" s="29">
        <f>'28.Spieltag'!AK10</f>
        <v>8</v>
      </c>
      <c r="AJ10" s="24">
        <f t="shared" si="7"/>
        <v>393</v>
      </c>
      <c r="AK10" s="25">
        <f t="shared" si="8"/>
        <v>8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8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88">
        <f t="shared" si="9"/>
        <v>8</v>
      </c>
      <c r="L11" s="17" t="s">
        <v>78</v>
      </c>
      <c r="M11" s="18" t="s">
        <v>78</v>
      </c>
      <c r="N11" s="66" t="str">
        <f t="shared" si="3"/>
        <v>5</v>
      </c>
      <c r="O11" s="17" t="s">
        <v>78</v>
      </c>
      <c r="P11" s="18" t="s">
        <v>13</v>
      </c>
      <c r="Q11" s="19" t="str">
        <f t="shared" si="4"/>
        <v>2</v>
      </c>
      <c r="R11" s="17" t="s">
        <v>13</v>
      </c>
      <c r="S11" s="18" t="s">
        <v>78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>
        <f t="shared" si="11"/>
        <v>0</v>
      </c>
      <c r="AA11" s="17" t="s">
        <v>13</v>
      </c>
      <c r="AB11" s="18" t="s">
        <v>78</v>
      </c>
      <c r="AC11" s="19" t="str">
        <f t="shared" si="5"/>
        <v>5</v>
      </c>
      <c r="AD11" s="28"/>
      <c r="AE11" s="26"/>
      <c r="AF11" s="19"/>
      <c r="AG11" s="21">
        <f t="shared" si="6"/>
        <v>22</v>
      </c>
      <c r="AH11" s="22">
        <f>'28.Spieltag'!AJ11</f>
        <v>371</v>
      </c>
      <c r="AI11" s="29">
        <f>'28.Spieltag'!AK11</f>
        <v>8</v>
      </c>
      <c r="AJ11" s="24">
        <f t="shared" si="7"/>
        <v>393</v>
      </c>
      <c r="AK11" s="25">
        <f t="shared" si="8"/>
        <v>8</v>
      </c>
      <c r="AL11" s="1"/>
    </row>
    <row r="12" spans="1:41" ht="24.95" customHeight="1" thickBot="1" x14ac:dyDescent="0.25">
      <c r="A12" s="29">
        <f t="shared" si="0"/>
        <v>3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88">
        <f t="shared" si="9"/>
        <v>8</v>
      </c>
      <c r="L12" s="17" t="s">
        <v>78</v>
      </c>
      <c r="M12" s="18" t="s">
        <v>78</v>
      </c>
      <c r="N12" s="66" t="str">
        <f t="shared" si="3"/>
        <v>5</v>
      </c>
      <c r="O12" s="17" t="s">
        <v>78</v>
      </c>
      <c r="P12" s="18" t="s">
        <v>77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0"/>
        <v>2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78</v>
      </c>
      <c r="Z12" s="19">
        <f t="shared" si="11"/>
        <v>0</v>
      </c>
      <c r="AA12" s="17" t="s">
        <v>77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6"/>
        <v>20</v>
      </c>
      <c r="AH12" s="22">
        <f>'28.Spieltag'!AJ12</f>
        <v>403</v>
      </c>
      <c r="AI12" s="29">
        <f>'28.Spieltag'!AK12</f>
        <v>3</v>
      </c>
      <c r="AJ12" s="24">
        <f t="shared" si="7"/>
        <v>423</v>
      </c>
      <c r="AK12" s="25">
        <f t="shared" si="8"/>
        <v>3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6"/>
        <v>0</v>
      </c>
      <c r="AH13" s="22">
        <f>'28.Spieltag'!AJ13</f>
        <v>243</v>
      </c>
      <c r="AI13" s="29">
        <f>'28.Spieltag'!AK13</f>
        <v>12</v>
      </c>
      <c r="AJ13" s="24">
        <f t="shared" si="7"/>
        <v>243</v>
      </c>
      <c r="AK13" s="25">
        <f t="shared" si="8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78</v>
      </c>
      <c r="H14" s="19">
        <f t="shared" si="2"/>
        <v>0</v>
      </c>
      <c r="I14" s="17" t="s">
        <v>13</v>
      </c>
      <c r="J14" s="18" t="s">
        <v>77</v>
      </c>
      <c r="K14" s="88">
        <f t="shared" si="9"/>
        <v>8</v>
      </c>
      <c r="L14" s="17" t="s">
        <v>77</v>
      </c>
      <c r="M14" s="18" t="s">
        <v>77</v>
      </c>
      <c r="N14" s="66" t="str">
        <f t="shared" si="3"/>
        <v>3</v>
      </c>
      <c r="O14" s="17" t="s">
        <v>78</v>
      </c>
      <c r="P14" s="18" t="s">
        <v>91</v>
      </c>
      <c r="Q14" s="19" t="str">
        <f t="shared" si="4"/>
        <v>2</v>
      </c>
      <c r="R14" s="17" t="s">
        <v>2</v>
      </c>
      <c r="S14" s="18" t="s">
        <v>13</v>
      </c>
      <c r="T14" s="19" t="str">
        <f t="shared" si="10"/>
        <v>2</v>
      </c>
      <c r="U14" s="17" t="s">
        <v>78</v>
      </c>
      <c r="V14" s="18" t="s">
        <v>78</v>
      </c>
      <c r="W14" s="66">
        <f t="shared" si="12"/>
        <v>0</v>
      </c>
      <c r="X14" s="17" t="s">
        <v>13</v>
      </c>
      <c r="Y14" s="18" t="s">
        <v>77</v>
      </c>
      <c r="Z14" s="19">
        <f t="shared" si="11"/>
        <v>0</v>
      </c>
      <c r="AA14" s="17" t="s">
        <v>77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6"/>
        <v>17</v>
      </c>
      <c r="AH14" s="22">
        <f>'28.Spieltag'!AJ14</f>
        <v>412</v>
      </c>
      <c r="AI14" s="29">
        <f>'28.Spieltag'!AK14</f>
        <v>2</v>
      </c>
      <c r="AJ14" s="24">
        <f t="shared" si="7"/>
        <v>429</v>
      </c>
      <c r="AK14" s="25">
        <f t="shared" si="8"/>
        <v>2</v>
      </c>
      <c r="AL14" s="1"/>
    </row>
    <row r="15" spans="1:41" ht="24.95" customHeight="1" thickBot="1" x14ac:dyDescent="0.25">
      <c r="A15" s="29">
        <f t="shared" si="0"/>
        <v>10</v>
      </c>
      <c r="B15" s="21" t="str">
        <f>'13.Spieltag'!B15</f>
        <v>Ricardo04</v>
      </c>
      <c r="C15" s="17" t="s">
        <v>13</v>
      </c>
      <c r="D15" s="18" t="s">
        <v>78</v>
      </c>
      <c r="E15" s="19" t="str">
        <f t="shared" si="1"/>
        <v>2</v>
      </c>
      <c r="F15" s="17" t="s">
        <v>2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88">
        <f t="shared" si="9"/>
        <v>8</v>
      </c>
      <c r="L15" s="17" t="s">
        <v>78</v>
      </c>
      <c r="M15" s="18" t="s">
        <v>78</v>
      </c>
      <c r="N15" s="66" t="str">
        <f t="shared" si="3"/>
        <v>5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0"/>
        <v>0</v>
      </c>
      <c r="U15" s="17" t="s">
        <v>78</v>
      </c>
      <c r="V15" s="18" t="s">
        <v>13</v>
      </c>
      <c r="W15" s="66">
        <f t="shared" si="12"/>
        <v>0</v>
      </c>
      <c r="X15" s="17" t="s">
        <v>78</v>
      </c>
      <c r="Y15" s="18" t="s">
        <v>78</v>
      </c>
      <c r="Z15" s="19" t="str">
        <f t="shared" si="11"/>
        <v>3</v>
      </c>
      <c r="AA15" s="17" t="s">
        <v>77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6"/>
        <v>20</v>
      </c>
      <c r="AH15" s="22">
        <f>'28.Spieltag'!AJ15</f>
        <v>359</v>
      </c>
      <c r="AI15" s="29">
        <f>'28.Spieltag'!AK15</f>
        <v>10</v>
      </c>
      <c r="AJ15" s="24">
        <f t="shared" si="7"/>
        <v>379</v>
      </c>
      <c r="AK15" s="25">
        <f t="shared" si="8"/>
        <v>10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13</v>
      </c>
      <c r="G16" s="18" t="s">
        <v>78</v>
      </c>
      <c r="H16" s="19">
        <f t="shared" si="2"/>
        <v>0</v>
      </c>
      <c r="I16" s="17" t="s">
        <v>2</v>
      </c>
      <c r="J16" s="18" t="s">
        <v>78</v>
      </c>
      <c r="K16" s="88">
        <f t="shared" si="9"/>
        <v>8</v>
      </c>
      <c r="L16" s="17" t="s">
        <v>77</v>
      </c>
      <c r="M16" s="18" t="s">
        <v>78</v>
      </c>
      <c r="N16" s="66">
        <f t="shared" si="3"/>
        <v>0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78</v>
      </c>
      <c r="T16" s="19">
        <f t="shared" si="10"/>
        <v>0</v>
      </c>
      <c r="U16" s="17" t="s">
        <v>77</v>
      </c>
      <c r="V16" s="18" t="s">
        <v>78</v>
      </c>
      <c r="W16" s="66">
        <f t="shared" si="12"/>
        <v>0</v>
      </c>
      <c r="X16" s="17" t="s">
        <v>13</v>
      </c>
      <c r="Y16" s="18" t="s">
        <v>78</v>
      </c>
      <c r="Z16" s="19">
        <f t="shared" si="11"/>
        <v>0</v>
      </c>
      <c r="AA16" s="17" t="s">
        <v>78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10</v>
      </c>
      <c r="AH16" s="22">
        <f>'28.Spieltag'!AJ16</f>
        <v>424</v>
      </c>
      <c r="AI16" s="29">
        <f>'28.Spieltag'!AK16</f>
        <v>1</v>
      </c>
      <c r="AJ16" s="24">
        <f t="shared" si="7"/>
        <v>434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0"/>
        <v>7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88">
        <f t="shared" si="9"/>
        <v>8</v>
      </c>
      <c r="L17" s="17" t="s">
        <v>78</v>
      </c>
      <c r="M17" s="18" t="s">
        <v>78</v>
      </c>
      <c r="N17" s="66" t="str">
        <f t="shared" si="3"/>
        <v>5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78</v>
      </c>
      <c r="T17" s="19">
        <f t="shared" si="10"/>
        <v>0</v>
      </c>
      <c r="U17" s="17" t="s">
        <v>78</v>
      </c>
      <c r="V17" s="18" t="s">
        <v>13</v>
      </c>
      <c r="W17" s="66">
        <f t="shared" si="12"/>
        <v>0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 t="str">
        <f t="shared" si="5"/>
        <v>5</v>
      </c>
      <c r="AD17" s="28"/>
      <c r="AE17" s="26"/>
      <c r="AF17" s="19"/>
      <c r="AG17" s="21">
        <f t="shared" si="6"/>
        <v>22</v>
      </c>
      <c r="AH17" s="22">
        <f>'28.Spieltag'!AJ17</f>
        <v>372</v>
      </c>
      <c r="AI17" s="29">
        <f>'28.Spieltag'!AK17</f>
        <v>7</v>
      </c>
      <c r="AJ17" s="24">
        <f t="shared" si="7"/>
        <v>394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6"/>
        <v>0</v>
      </c>
      <c r="AH18" s="22">
        <f>'28.Spieltag'!AJ18</f>
        <v>352</v>
      </c>
      <c r="AI18" s="29">
        <f>'28.Spieltag'!AK18</f>
        <v>11</v>
      </c>
      <c r="AJ18" s="24">
        <f t="shared" si="7"/>
        <v>352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5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88">
        <f t="shared" si="9"/>
        <v>8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77</v>
      </c>
      <c r="T19" s="19" t="str">
        <f t="shared" si="10"/>
        <v>2</v>
      </c>
      <c r="U19" s="17" t="s">
        <v>77</v>
      </c>
      <c r="V19" s="18" t="s">
        <v>13</v>
      </c>
      <c r="W19" s="66">
        <f t="shared" si="12"/>
        <v>0</v>
      </c>
      <c r="X19" s="17" t="s">
        <v>13</v>
      </c>
      <c r="Y19" s="18" t="s">
        <v>78</v>
      </c>
      <c r="Z19" s="19">
        <f t="shared" si="11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6"/>
        <v>12</v>
      </c>
      <c r="AH19" s="22">
        <f>'28.Spieltag'!AJ19</f>
        <v>400</v>
      </c>
      <c r="AI19" s="29">
        <f>'28.Spieltag'!AK19</f>
        <v>4</v>
      </c>
      <c r="AJ19" s="24">
        <f t="shared" si="7"/>
        <v>412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0"/>
        <v>4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88">
        <f t="shared" si="9"/>
        <v>8</v>
      </c>
      <c r="L20" s="17" t="s">
        <v>13</v>
      </c>
      <c r="M20" s="18" t="s">
        <v>13</v>
      </c>
      <c r="N20" s="66" t="str">
        <f t="shared" si="3"/>
        <v>3</v>
      </c>
      <c r="O20" s="17" t="s">
        <v>78</v>
      </c>
      <c r="P20" s="18" t="s">
        <v>13</v>
      </c>
      <c r="Q20" s="19" t="str">
        <f t="shared" si="4"/>
        <v>2</v>
      </c>
      <c r="R20" s="17" t="s">
        <v>13</v>
      </c>
      <c r="S20" s="18" t="s">
        <v>78</v>
      </c>
      <c r="T20" s="19" t="str">
        <f t="shared" si="10"/>
        <v>2</v>
      </c>
      <c r="U20" s="17" t="s">
        <v>78</v>
      </c>
      <c r="V20" s="18" t="s">
        <v>13</v>
      </c>
      <c r="W20" s="66">
        <f t="shared" si="12"/>
        <v>0</v>
      </c>
      <c r="X20" s="17" t="s">
        <v>13</v>
      </c>
      <c r="Y20" s="18" t="s">
        <v>78</v>
      </c>
      <c r="Z20" s="19">
        <f t="shared" si="11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6"/>
        <v>17</v>
      </c>
      <c r="AH20" s="22">
        <f>'28.Spieltag'!AJ20</f>
        <v>396</v>
      </c>
      <c r="AI20" s="29">
        <f>'28.Spieltag'!AK20</f>
        <v>5</v>
      </c>
      <c r="AJ20" s="24">
        <f t="shared" si="7"/>
        <v>413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si="0"/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6" rank="3"/>
  </conditionalFormatting>
  <conditionalFormatting sqref="B21:B27">
    <cfRule type="expression" dxfId="37" priority="5">
      <formula>($AG21&gt;40)</formula>
    </cfRule>
  </conditionalFormatting>
  <conditionalFormatting sqref="C4 L4:L6 R6 F4 U6 I4 X6 U4 AA6">
    <cfRule type="cellIs" dxfId="36" priority="3" operator="equal">
      <formula>"Schalke 04"</formula>
    </cfRule>
  </conditionalFormatting>
  <conditionalFormatting sqref="O4 O6 F6 X4 I6 R4 C6 AA4">
    <cfRule type="cellIs" dxfId="35" priority="2" operator="equal">
      <formula>"Schalke 04"</formula>
    </cfRule>
  </conditionalFormatting>
  <conditionalFormatting sqref="B8:B20">
    <cfRule type="expression" dxfId="34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T13" sqref="T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7">E8+H8+K8+N8+Q8+T8+W8+Z8+AC8+AF8</f>
        <v>12</v>
      </c>
      <c r="AH8" s="22">
        <f>'29.Spieltag'!AH8</f>
        <v>386</v>
      </c>
      <c r="AI8" s="29">
        <f>'29.Spieltag'!AK8</f>
        <v>6</v>
      </c>
      <c r="AJ8" s="24">
        <f t="shared" ref="AJ8:AJ20" si="8">AG8+AH8</f>
        <v>398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66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si="7"/>
        <v>0</v>
      </c>
      <c r="AH9" s="22">
        <f>'29.Spieltag'!AH9</f>
        <v>145</v>
      </c>
      <c r="AI9" s="29">
        <f>'29.Spieltag'!AK9</f>
        <v>13</v>
      </c>
      <c r="AJ9" s="24">
        <f t="shared" si="8"/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10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78</v>
      </c>
      <c r="G10" s="18" t="s">
        <v>13</v>
      </c>
      <c r="H10" s="19">
        <f t="shared" si="2"/>
        <v>0</v>
      </c>
      <c r="I10" s="17" t="s">
        <v>13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78</v>
      </c>
      <c r="S10" s="18" t="s">
        <v>78</v>
      </c>
      <c r="T10" s="89">
        <f>IF(OR(EXACT($R$7,R10)*(EXACT($S$7,S10)))=TRUE,$AO$9,IF(($S$7-$R$7=S10-R10),$AO$8,IF(OR(EXACT($R$7&gt;$S$7,R10&gt;S10)*EXACT($R$7=$S$7,R10=S10)*EXACT($R$7&lt;$S$7,R10&lt;S10)),$AO$7,0)))*2</f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2</v>
      </c>
      <c r="Y10" s="18" t="s">
        <v>78</v>
      </c>
      <c r="Z10" s="19">
        <f t="shared" ref="Z10:Z20" si="10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7"/>
        <v>0</v>
      </c>
      <c r="AH10" s="22">
        <f>'29.Spieltag'!AH10</f>
        <v>371</v>
      </c>
      <c r="AI10" s="29">
        <f>'29.Spieltag'!AK10</f>
        <v>8</v>
      </c>
      <c r="AJ10" s="24">
        <f t="shared" si="8"/>
        <v>371</v>
      </c>
      <c r="AK10" s="25">
        <f t="shared" si="9"/>
        <v>10</v>
      </c>
      <c r="AL10" s="85"/>
    </row>
    <row r="11" spans="1:41" ht="24.95" customHeight="1" thickBot="1" x14ac:dyDescent="0.25">
      <c r="A11" s="29">
        <f t="shared" si="0"/>
        <v>8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3</v>
      </c>
      <c r="F11" s="17" t="s">
        <v>78</v>
      </c>
      <c r="G11" s="18" t="s">
        <v>2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13</v>
      </c>
      <c r="S11" s="18" t="s">
        <v>2</v>
      </c>
      <c r="T11" s="88">
        <f t="shared" ref="T11:T20" si="11">IF(OR(EXACT($R$7,R11)*(EXACT($S$7,S11)))=TRUE,$AO$9,IF(($S$7-$R$7=S11-R11),$AO$8,IF(OR(EXACT($R$7&gt;$S$7,R11&gt;S11)*EXACT($R$7=$S$7,R11=S11)*EXACT($R$7&lt;$S$7,R11&lt;S11)),$AO$7,0)))*4</f>
        <v>8</v>
      </c>
      <c r="U11" s="17" t="s">
        <v>2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0"/>
        <v>0</v>
      </c>
      <c r="AA11" s="17" t="s">
        <v>78</v>
      </c>
      <c r="AB11" s="18" t="s">
        <v>2</v>
      </c>
      <c r="AC11" s="19" t="str">
        <f t="shared" si="6"/>
        <v>2</v>
      </c>
      <c r="AD11" s="28"/>
      <c r="AE11" s="26"/>
      <c r="AF11" s="19"/>
      <c r="AG11" s="21">
        <f t="shared" si="7"/>
        <v>13</v>
      </c>
      <c r="AH11" s="22">
        <f>'29.Spieltag'!AH11</f>
        <v>371</v>
      </c>
      <c r="AI11" s="29">
        <f>'29.Spieltag'!AK11</f>
        <v>8</v>
      </c>
      <c r="AJ11" s="24">
        <f t="shared" si="8"/>
        <v>384</v>
      </c>
      <c r="AK11" s="25">
        <f t="shared" si="9"/>
        <v>8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77</v>
      </c>
      <c r="G12" s="18" t="s">
        <v>13</v>
      </c>
      <c r="H12" s="19">
        <f t="shared" si="2"/>
        <v>0</v>
      </c>
      <c r="I12" s="17" t="s">
        <v>78</v>
      </c>
      <c r="J12" s="18" t="s">
        <v>77</v>
      </c>
      <c r="K12" s="19">
        <f t="shared" si="3"/>
        <v>0</v>
      </c>
      <c r="L12" s="17" t="s">
        <v>13</v>
      </c>
      <c r="M12" s="18" t="s">
        <v>77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88">
        <f t="shared" si="11"/>
        <v>8</v>
      </c>
      <c r="U12" s="17" t="s">
        <v>13</v>
      </c>
      <c r="V12" s="18" t="s">
        <v>77</v>
      </c>
      <c r="W12" s="66">
        <f t="shared" ref="W12:W20" si="12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0"/>
        <v>0</v>
      </c>
      <c r="AA12" s="17" t="s">
        <v>78</v>
      </c>
      <c r="AB12" s="18" t="s">
        <v>78</v>
      </c>
      <c r="AC12" s="19">
        <f t="shared" si="6"/>
        <v>0</v>
      </c>
      <c r="AD12" s="28"/>
      <c r="AE12" s="26"/>
      <c r="AF12" s="19"/>
      <c r="AG12" s="21">
        <f t="shared" si="7"/>
        <v>10</v>
      </c>
      <c r="AH12" s="22">
        <f>'29.Spieltag'!AH12</f>
        <v>403</v>
      </c>
      <c r="AI12" s="29">
        <f>'29.Spieltag'!AK12</f>
        <v>3</v>
      </c>
      <c r="AJ12" s="24">
        <f t="shared" si="8"/>
        <v>413</v>
      </c>
      <c r="AK12" s="25">
        <f t="shared" si="9"/>
        <v>4</v>
      </c>
      <c r="AL12" s="1"/>
    </row>
    <row r="13" spans="1:41" ht="24.95" customHeight="1" thickBot="1" x14ac:dyDescent="0.25">
      <c r="A13" s="29">
        <f t="shared" si="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66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7"/>
        <v>0</v>
      </c>
      <c r="AH13" s="22">
        <f>'29.Spieltag'!AH13</f>
        <v>243</v>
      </c>
      <c r="AI13" s="29">
        <f>'29.Spieltag'!AK13</f>
        <v>12</v>
      </c>
      <c r="AJ13" s="24">
        <f t="shared" si="8"/>
        <v>243</v>
      </c>
      <c r="AK13" s="25">
        <f t="shared" si="9"/>
        <v>12</v>
      </c>
      <c r="AL13" s="1"/>
    </row>
    <row r="14" spans="1:41" ht="24.95" customHeight="1" thickBot="1" x14ac:dyDescent="0.25">
      <c r="A14" s="29">
        <f t="shared" si="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77</v>
      </c>
      <c r="G14" s="18" t="s">
        <v>77</v>
      </c>
      <c r="H14" s="19" t="str">
        <f t="shared" si="2"/>
        <v>3</v>
      </c>
      <c r="I14" s="17" t="s">
        <v>13</v>
      </c>
      <c r="J14" s="18" t="s">
        <v>77</v>
      </c>
      <c r="K14" s="19">
        <f t="shared" si="3"/>
        <v>0</v>
      </c>
      <c r="L14" s="17" t="s">
        <v>2</v>
      </c>
      <c r="M14" s="18" t="s">
        <v>78</v>
      </c>
      <c r="N14" s="66" t="str">
        <f t="shared" si="4"/>
        <v>2</v>
      </c>
      <c r="O14" s="17" t="s">
        <v>13</v>
      </c>
      <c r="P14" s="18" t="s">
        <v>77</v>
      </c>
      <c r="Q14" s="19">
        <f t="shared" si="5"/>
        <v>0</v>
      </c>
      <c r="R14" s="17" t="s">
        <v>77</v>
      </c>
      <c r="S14" s="18" t="s">
        <v>13</v>
      </c>
      <c r="T14" s="88">
        <f t="shared" si="11"/>
        <v>8</v>
      </c>
      <c r="U14" s="17" t="s">
        <v>2</v>
      </c>
      <c r="V14" s="18" t="s">
        <v>77</v>
      </c>
      <c r="W14" s="66">
        <f t="shared" si="12"/>
        <v>0</v>
      </c>
      <c r="X14" s="17" t="s">
        <v>13</v>
      </c>
      <c r="Y14" s="18" t="s">
        <v>78</v>
      </c>
      <c r="Z14" s="19">
        <f t="shared" si="10"/>
        <v>0</v>
      </c>
      <c r="AA14" s="17" t="s">
        <v>77</v>
      </c>
      <c r="AB14" s="18" t="s">
        <v>78</v>
      </c>
      <c r="AC14" s="19" t="str">
        <f t="shared" si="6"/>
        <v>5</v>
      </c>
      <c r="AD14" s="28"/>
      <c r="AE14" s="26"/>
      <c r="AF14" s="19"/>
      <c r="AG14" s="21">
        <f t="shared" si="7"/>
        <v>18</v>
      </c>
      <c r="AH14" s="22">
        <f>'29.Spieltag'!AH14</f>
        <v>412</v>
      </c>
      <c r="AI14" s="29">
        <f>'29.Spieltag'!AK14</f>
        <v>2</v>
      </c>
      <c r="AJ14" s="24">
        <f t="shared" si="8"/>
        <v>430</v>
      </c>
      <c r="AK14" s="25">
        <f t="shared" si="9"/>
        <v>2</v>
      </c>
      <c r="AL14" s="1"/>
    </row>
    <row r="15" spans="1:41" ht="24.95" customHeight="1" thickBot="1" x14ac:dyDescent="0.25">
      <c r="A15" s="29">
        <f t="shared" si="0"/>
        <v>9</v>
      </c>
      <c r="B15" s="21" t="str">
        <f>'13.Spieltag'!B15</f>
        <v>Ricardo04</v>
      </c>
      <c r="C15" s="17" t="s">
        <v>77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 t="str">
        <f t="shared" si="2"/>
        <v>5</v>
      </c>
      <c r="I15" s="17" t="s">
        <v>13</v>
      </c>
      <c r="J15" s="18" t="s">
        <v>78</v>
      </c>
      <c r="K15" s="19">
        <f t="shared" si="3"/>
        <v>0</v>
      </c>
      <c r="L15" s="17" t="s">
        <v>13</v>
      </c>
      <c r="M15" s="18" t="s">
        <v>78</v>
      </c>
      <c r="N15" s="66" t="str">
        <f t="shared" si="4"/>
        <v>2</v>
      </c>
      <c r="O15" s="17" t="s">
        <v>78</v>
      </c>
      <c r="P15" s="18" t="s">
        <v>78</v>
      </c>
      <c r="Q15" s="19" t="str">
        <f t="shared" si="5"/>
        <v>5</v>
      </c>
      <c r="R15" s="17" t="s">
        <v>77</v>
      </c>
      <c r="S15" s="18" t="s">
        <v>13</v>
      </c>
      <c r="T15" s="88">
        <f t="shared" si="11"/>
        <v>8</v>
      </c>
      <c r="U15" s="17" t="s">
        <v>13</v>
      </c>
      <c r="V15" s="18" t="s">
        <v>77</v>
      </c>
      <c r="W15" s="66">
        <f t="shared" si="12"/>
        <v>0</v>
      </c>
      <c r="X15" s="17" t="s">
        <v>13</v>
      </c>
      <c r="Y15" s="18" t="s">
        <v>78</v>
      </c>
      <c r="Z15" s="19">
        <f t="shared" si="10"/>
        <v>0</v>
      </c>
      <c r="AA15" s="17" t="s">
        <v>78</v>
      </c>
      <c r="AB15" s="18" t="s">
        <v>13</v>
      </c>
      <c r="AC15" s="19" t="str">
        <f t="shared" si="6"/>
        <v>3</v>
      </c>
      <c r="AD15" s="28"/>
      <c r="AE15" s="26"/>
      <c r="AF15" s="19"/>
      <c r="AG15" s="21">
        <f t="shared" si="7"/>
        <v>23</v>
      </c>
      <c r="AH15" s="22">
        <f>'29.Spieltag'!AH15</f>
        <v>359</v>
      </c>
      <c r="AI15" s="29">
        <f>'29.Spieltag'!AK15</f>
        <v>10</v>
      </c>
      <c r="AJ15" s="24">
        <f t="shared" si="8"/>
        <v>382</v>
      </c>
      <c r="AK15" s="25">
        <f t="shared" si="9"/>
        <v>9</v>
      </c>
      <c r="AL15" s="1"/>
    </row>
    <row r="16" spans="1:41" ht="24.95" customHeight="1" thickBot="1" x14ac:dyDescent="0.25">
      <c r="A16" s="29">
        <f t="shared" si="0"/>
        <v>1</v>
      </c>
      <c r="B16" s="21" t="str">
        <f>'13.Spieltag'!B16</f>
        <v>schmiddi04</v>
      </c>
      <c r="C16" s="17" t="s">
        <v>78</v>
      </c>
      <c r="D16" s="18" t="s">
        <v>78</v>
      </c>
      <c r="E16" s="19" t="str">
        <f t="shared" si="1"/>
        <v>3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66" t="str">
        <f t="shared" si="4"/>
        <v>2</v>
      </c>
      <c r="O16" s="17" t="s">
        <v>78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88">
        <f t="shared" si="11"/>
        <v>8</v>
      </c>
      <c r="U16" s="17" t="s">
        <v>77</v>
      </c>
      <c r="V16" s="18" t="s">
        <v>77</v>
      </c>
      <c r="W16" s="66">
        <f t="shared" si="12"/>
        <v>0</v>
      </c>
      <c r="X16" s="17" t="s">
        <v>13</v>
      </c>
      <c r="Y16" s="18" t="s">
        <v>78</v>
      </c>
      <c r="Z16" s="19">
        <f t="shared" si="10"/>
        <v>0</v>
      </c>
      <c r="AA16" s="17" t="s">
        <v>77</v>
      </c>
      <c r="AB16" s="18" t="s">
        <v>78</v>
      </c>
      <c r="AC16" s="19" t="str">
        <f t="shared" si="6"/>
        <v>5</v>
      </c>
      <c r="AD16" s="28"/>
      <c r="AE16" s="26"/>
      <c r="AF16" s="19"/>
      <c r="AG16" s="21">
        <f t="shared" si="7"/>
        <v>18</v>
      </c>
      <c r="AH16" s="22">
        <f>'29.Spieltag'!AH16</f>
        <v>424</v>
      </c>
      <c r="AI16" s="29">
        <f>'29.Spieltag'!AK16</f>
        <v>1</v>
      </c>
      <c r="AJ16" s="24">
        <f t="shared" si="8"/>
        <v>442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0"/>
        <v>7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78</v>
      </c>
      <c r="G17" s="18" t="s">
        <v>2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78</v>
      </c>
      <c r="P17" s="18" t="s">
        <v>78</v>
      </c>
      <c r="Q17" s="19" t="str">
        <f t="shared" si="5"/>
        <v>5</v>
      </c>
      <c r="R17" s="17" t="s">
        <v>78</v>
      </c>
      <c r="S17" s="18" t="s">
        <v>13</v>
      </c>
      <c r="T17" s="88">
        <f t="shared" si="11"/>
        <v>8</v>
      </c>
      <c r="U17" s="17" t="s">
        <v>13</v>
      </c>
      <c r="V17" s="18" t="s">
        <v>78</v>
      </c>
      <c r="W17" s="66">
        <f t="shared" si="12"/>
        <v>0</v>
      </c>
      <c r="X17" s="17" t="s">
        <v>13</v>
      </c>
      <c r="Y17" s="18" t="s">
        <v>78</v>
      </c>
      <c r="Z17" s="19">
        <f t="shared" si="10"/>
        <v>0</v>
      </c>
      <c r="AA17" s="17" t="s">
        <v>78</v>
      </c>
      <c r="AB17" s="18" t="s">
        <v>13</v>
      </c>
      <c r="AC17" s="19" t="str">
        <f t="shared" si="6"/>
        <v>3</v>
      </c>
      <c r="AD17" s="28"/>
      <c r="AE17" s="26"/>
      <c r="AF17" s="19"/>
      <c r="AG17" s="21">
        <f t="shared" si="7"/>
        <v>18</v>
      </c>
      <c r="AH17" s="22">
        <f>'29.Spieltag'!AH17</f>
        <v>372</v>
      </c>
      <c r="AI17" s="29">
        <f>'29.Spieltag'!AK17</f>
        <v>7</v>
      </c>
      <c r="AJ17" s="24">
        <f t="shared" si="8"/>
        <v>390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77</v>
      </c>
      <c r="G18" s="18" t="s">
        <v>13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13</v>
      </c>
      <c r="M18" s="18" t="s">
        <v>78</v>
      </c>
      <c r="N18" s="66" t="str">
        <f t="shared" si="4"/>
        <v>2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88">
        <f t="shared" si="11"/>
        <v>8</v>
      </c>
      <c r="U18" s="17" t="s">
        <v>78</v>
      </c>
      <c r="V18" s="18" t="s">
        <v>77</v>
      </c>
      <c r="W18" s="66">
        <f t="shared" si="12"/>
        <v>0</v>
      </c>
      <c r="X18" s="17" t="s">
        <v>13</v>
      </c>
      <c r="Y18" s="18" t="s">
        <v>77</v>
      </c>
      <c r="Z18" s="19">
        <f t="shared" si="10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7"/>
        <v>13</v>
      </c>
      <c r="AH18" s="22">
        <f>'29.Spieltag'!AH18</f>
        <v>352</v>
      </c>
      <c r="AI18" s="29">
        <f>'29.Spieltag'!AK18</f>
        <v>11</v>
      </c>
      <c r="AJ18" s="24">
        <f t="shared" si="8"/>
        <v>365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0"/>
        <v>3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>
        <f t="shared" si="3"/>
        <v>0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88">
        <f t="shared" si="11"/>
        <v>8</v>
      </c>
      <c r="U19" s="17" t="s">
        <v>13</v>
      </c>
      <c r="V19" s="18" t="s">
        <v>77</v>
      </c>
      <c r="W19" s="66">
        <f t="shared" si="12"/>
        <v>0</v>
      </c>
      <c r="X19" s="17" t="s">
        <v>78</v>
      </c>
      <c r="Y19" s="18" t="s">
        <v>78</v>
      </c>
      <c r="Z19" s="19" t="str">
        <f t="shared" si="10"/>
        <v>5</v>
      </c>
      <c r="AA19" s="17" t="s">
        <v>78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7"/>
        <v>15</v>
      </c>
      <c r="AH19" s="22">
        <f>'29.Spieltag'!AH19</f>
        <v>400</v>
      </c>
      <c r="AI19" s="29">
        <f>'29.Spieltag'!AK19</f>
        <v>5</v>
      </c>
      <c r="AJ19" s="24">
        <f t="shared" si="8"/>
        <v>415</v>
      </c>
      <c r="AK19" s="25">
        <f t="shared" si="9"/>
        <v>3</v>
      </c>
      <c r="AL19" s="1"/>
    </row>
    <row r="20" spans="1:38" ht="24.95" customHeight="1" thickBot="1" x14ac:dyDescent="0.25">
      <c r="A20" s="29">
        <f t="shared" si="0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78</v>
      </c>
      <c r="G20" s="18" t="s">
        <v>2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13</v>
      </c>
      <c r="P20" s="18" t="s">
        <v>13</v>
      </c>
      <c r="Q20" s="19" t="str">
        <f t="shared" si="5"/>
        <v>3</v>
      </c>
      <c r="R20" s="17" t="s">
        <v>78</v>
      </c>
      <c r="S20" s="18" t="s">
        <v>13</v>
      </c>
      <c r="T20" s="88">
        <f t="shared" si="11"/>
        <v>8</v>
      </c>
      <c r="U20" s="17" t="s">
        <v>13</v>
      </c>
      <c r="V20" s="18" t="s">
        <v>78</v>
      </c>
      <c r="W20" s="66">
        <f t="shared" si="12"/>
        <v>0</v>
      </c>
      <c r="X20" s="17" t="s">
        <v>13</v>
      </c>
      <c r="Y20" s="18" t="s">
        <v>78</v>
      </c>
      <c r="Z20" s="19">
        <f t="shared" si="10"/>
        <v>0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7"/>
        <v>15</v>
      </c>
      <c r="AH20" s="22">
        <f>'29.Spieltag'!AH20</f>
        <v>396</v>
      </c>
      <c r="AI20" s="29">
        <f>'29.Spieltag'!AK20</f>
        <v>4</v>
      </c>
      <c r="AJ20" s="24">
        <f t="shared" si="8"/>
        <v>411</v>
      </c>
      <c r="AK20" s="25">
        <f t="shared" si="9"/>
        <v>5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14" rank="3"/>
  </conditionalFormatting>
  <conditionalFormatting sqref="AG1:AG1048576">
    <cfRule type="top10" dxfId="32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1" priority="5">
      <formula>($AG21&gt;40)</formula>
    </cfRule>
  </conditionalFormatting>
  <conditionalFormatting sqref="F4 I6 C4 R5:R6 O4 AA6">
    <cfRule type="cellIs" dxfId="30" priority="3" operator="equal">
      <formula>"Schalke 04"</formula>
    </cfRule>
  </conditionalFormatting>
  <conditionalFormatting sqref="U4 U6 X6 AA4 R4 F6 L6 L4 I4 C6 O6 X4">
    <cfRule type="cellIs" dxfId="29" priority="2" operator="equal">
      <formula>"Schalke 04"</formula>
    </cfRule>
  </conditionalFormatting>
  <conditionalFormatting sqref="B8:B20">
    <cfRule type="expression" dxfId="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S15" sqref="S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45</v>
      </c>
      <c r="B4" s="16"/>
      <c r="C4" s="68" t="s">
        <v>73</v>
      </c>
      <c r="F4" s="68" t="s">
        <v>62</v>
      </c>
      <c r="I4" s="68" t="s">
        <v>11</v>
      </c>
      <c r="L4" s="68" t="s">
        <v>65</v>
      </c>
      <c r="O4" s="68" t="s">
        <v>71</v>
      </c>
      <c r="R4" s="68" t="s">
        <v>64</v>
      </c>
      <c r="U4" s="68" t="s">
        <v>75</v>
      </c>
      <c r="X4" s="68" t="s">
        <v>68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O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67</v>
      </c>
      <c r="I6" s="68" t="s">
        <v>12</v>
      </c>
      <c r="L6" s="68" t="s">
        <v>74</v>
      </c>
      <c r="O6" s="68" t="s">
        <v>60</v>
      </c>
      <c r="R6" s="68" t="s">
        <v>70</v>
      </c>
      <c r="U6" s="68" t="s">
        <v>63</v>
      </c>
      <c r="X6" s="68" t="s">
        <v>72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78</v>
      </c>
      <c r="J7" s="72" t="s">
        <v>91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91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13</v>
      </c>
      <c r="Y7" s="72" t="s">
        <v>91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77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2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'30.Spieltag'!AJ8</f>
        <v>398</v>
      </c>
      <c r="AI8" s="29">
        <f>'30.Spieltag'!AK8</f>
        <v>6</v>
      </c>
      <c r="AJ8" s="24">
        <f t="shared" ref="AJ8" si="8">AG8+AH8</f>
        <v>400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'30.Spieltag'!AJ9</f>
        <v>145</v>
      </c>
      <c r="AI9" s="29">
        <f>'30.Spieltag'!AK9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19">
        <f t="shared" si="3"/>
        <v>0</v>
      </c>
      <c r="L10" s="17" t="s">
        <v>78</v>
      </c>
      <c r="M10" s="18" t="s">
        <v>77</v>
      </c>
      <c r="N10" s="66">
        <f t="shared" si="4"/>
        <v>0</v>
      </c>
      <c r="O10" s="17" t="s">
        <v>77</v>
      </c>
      <c r="P10" s="18" t="s">
        <v>77</v>
      </c>
      <c r="Q10" s="19">
        <f t="shared" si="5"/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2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11"/>
        <v>7</v>
      </c>
      <c r="AH10" s="22">
        <f>'30.Spieltag'!AJ10</f>
        <v>371</v>
      </c>
      <c r="AI10" s="29">
        <f>'30.Spieltag'!AK10</f>
        <v>10</v>
      </c>
      <c r="AJ10" s="24">
        <f t="shared" si="12"/>
        <v>378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2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>
        <f t="shared" si="3"/>
        <v>0</v>
      </c>
      <c r="L11" s="17" t="s">
        <v>78</v>
      </c>
      <c r="M11" s="18" t="s">
        <v>78</v>
      </c>
      <c r="N11" s="66" t="str">
        <f t="shared" si="4"/>
        <v>5</v>
      </c>
      <c r="O11" s="17" t="s">
        <v>78</v>
      </c>
      <c r="P11" s="18" t="s">
        <v>2</v>
      </c>
      <c r="Q11" s="19" t="str">
        <f t="shared" si="5"/>
        <v>3</v>
      </c>
      <c r="R11" s="17" t="s">
        <v>13</v>
      </c>
      <c r="S11" s="18" t="s">
        <v>13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>
        <f t="shared" si="14"/>
        <v>0</v>
      </c>
      <c r="AA11" s="17" t="s">
        <v>13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8</v>
      </c>
      <c r="AH11" s="22">
        <f>'30.Spieltag'!AJ11</f>
        <v>384</v>
      </c>
      <c r="AI11" s="29">
        <f>'30.Spieltag'!AK11</f>
        <v>8</v>
      </c>
      <c r="AJ11" s="24">
        <f t="shared" si="12"/>
        <v>392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77</v>
      </c>
      <c r="P12" s="18" t="s">
        <v>13</v>
      </c>
      <c r="Q12" s="19" t="str">
        <f t="shared" si="5"/>
        <v>3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5</v>
      </c>
      <c r="AH12" s="22">
        <f>'30.Spieltag'!AJ12</f>
        <v>413</v>
      </c>
      <c r="AI12" s="29">
        <f>'30.Spieltag'!AK12</f>
        <v>4</v>
      </c>
      <c r="AJ12" s="24">
        <f t="shared" si="12"/>
        <v>418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'30.Spieltag'!AJ13</f>
        <v>243</v>
      </c>
      <c r="AI13" s="29">
        <f>'30.Spieltag'!AK13</f>
        <v>12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 t="str">
        <f t="shared" si="1"/>
        <v>3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>
        <f t="shared" si="3"/>
        <v>0</v>
      </c>
      <c r="L14" s="17" t="s">
        <v>13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19" t="str">
        <f t="shared" si="5"/>
        <v>3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13</v>
      </c>
      <c r="W14" s="66">
        <f t="shared" si="15"/>
        <v>0</v>
      </c>
      <c r="X14" s="17" t="s">
        <v>91</v>
      </c>
      <c r="Y14" s="18" t="s">
        <v>13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6</v>
      </c>
      <c r="AH14" s="22">
        <f>'30.Spieltag'!AJ14</f>
        <v>430</v>
      </c>
      <c r="AI14" s="29">
        <f>'30.Spieltag'!AK14</f>
        <v>2</v>
      </c>
      <c r="AJ14" s="24">
        <f t="shared" si="12"/>
        <v>436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78</v>
      </c>
      <c r="E15" s="19" t="str">
        <f t="shared" si="1"/>
        <v>3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77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78</v>
      </c>
      <c r="S15" s="18" t="s">
        <v>78</v>
      </c>
      <c r="T15" s="19">
        <f t="shared" si="13"/>
        <v>0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3</v>
      </c>
      <c r="AH15" s="22">
        <f>'30.Spieltag'!AJ15</f>
        <v>382</v>
      </c>
      <c r="AI15" s="29">
        <f>'30.Spieltag'!AK15</f>
        <v>9</v>
      </c>
      <c r="AJ15" s="24">
        <f t="shared" si="12"/>
        <v>385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78</v>
      </c>
      <c r="D16" s="18" t="s">
        <v>78</v>
      </c>
      <c r="E16" s="19" t="str">
        <f t="shared" si="1"/>
        <v>3</v>
      </c>
      <c r="F16" s="17" t="s">
        <v>13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77</v>
      </c>
      <c r="M16" s="18" t="s">
        <v>78</v>
      </c>
      <c r="N16" s="66">
        <f t="shared" si="4"/>
        <v>0</v>
      </c>
      <c r="O16" s="17" t="s">
        <v>78</v>
      </c>
      <c r="P16" s="18" t="s">
        <v>2</v>
      </c>
      <c r="Q16" s="19" t="str">
        <f t="shared" si="5"/>
        <v>3</v>
      </c>
      <c r="R16" s="17" t="s">
        <v>78</v>
      </c>
      <c r="S16" s="18" t="s">
        <v>77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6</v>
      </c>
      <c r="AH16" s="22">
        <f>'30.Spieltag'!AJ16</f>
        <v>442</v>
      </c>
      <c r="AI16" s="29">
        <f>'30.Spieltag'!AK16</f>
        <v>1</v>
      </c>
      <c r="AJ16" s="24">
        <f t="shared" si="12"/>
        <v>448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7</v>
      </c>
      <c r="B17" s="21" t="str">
        <f>'13.Spieltag'!B17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77</v>
      </c>
      <c r="N17" s="66">
        <f t="shared" si="4"/>
        <v>0</v>
      </c>
      <c r="O17" s="17" t="s">
        <v>78</v>
      </c>
      <c r="P17" s="18" t="s">
        <v>13</v>
      </c>
      <c r="Q17" s="19" t="str">
        <f t="shared" si="5"/>
        <v>2</v>
      </c>
      <c r="R17" s="17" t="s">
        <v>13</v>
      </c>
      <c r="S17" s="18" t="s">
        <v>78</v>
      </c>
      <c r="T17" s="19">
        <f t="shared" si="13"/>
        <v>0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1"/>
        <v>5</v>
      </c>
      <c r="AH17" s="22">
        <f>'30.Spieltag'!AJ17</f>
        <v>390</v>
      </c>
      <c r="AI17" s="29">
        <f>'30.Spieltag'!AK17</f>
        <v>7</v>
      </c>
      <c r="AJ17" s="24">
        <f t="shared" si="12"/>
        <v>395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'30.Spieltag'!AJ18</f>
        <v>365</v>
      </c>
      <c r="AI18" s="29">
        <f>'30.Spieltag'!AK18</f>
        <v>11</v>
      </c>
      <c r="AJ18" s="24">
        <f t="shared" si="12"/>
        <v>365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3</v>
      </c>
      <c r="B19" s="21" t="str">
        <f>'13.Spieltag'!B19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13</v>
      </c>
      <c r="M19" s="18" t="s">
        <v>77</v>
      </c>
      <c r="N19" s="66">
        <f t="shared" si="4"/>
        <v>0</v>
      </c>
      <c r="O19" s="17" t="s">
        <v>78</v>
      </c>
      <c r="P19" s="18" t="s">
        <v>78</v>
      </c>
      <c r="Q19" s="19">
        <f t="shared" si="5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1"/>
        <v>5</v>
      </c>
      <c r="AH19" s="22">
        <f>'30.Spieltag'!AJ19</f>
        <v>415</v>
      </c>
      <c r="AI19" s="29">
        <f>'30.Spieltag'!AK19</f>
        <v>3</v>
      </c>
      <c r="AJ19" s="24">
        <f t="shared" si="12"/>
        <v>420</v>
      </c>
      <c r="AK19" s="25">
        <f t="shared" si="9"/>
        <v>3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13</v>
      </c>
      <c r="Q20" s="19" t="str">
        <f t="shared" si="5"/>
        <v>2</v>
      </c>
      <c r="R20" s="17" t="s">
        <v>13</v>
      </c>
      <c r="S20" s="18" t="s">
        <v>13</v>
      </c>
      <c r="T20" s="19">
        <f t="shared" si="13"/>
        <v>0</v>
      </c>
      <c r="U20" s="17" t="s">
        <v>13</v>
      </c>
      <c r="V20" s="18" t="s">
        <v>78</v>
      </c>
      <c r="W20" s="66" t="str">
        <f t="shared" si="15"/>
        <v>2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'30.Spieltag'!AJ20</f>
        <v>411</v>
      </c>
      <c r="AI20" s="29">
        <f>'30.Spieltag'!AK20</f>
        <v>5</v>
      </c>
      <c r="AJ20" s="24">
        <f t="shared" si="12"/>
        <v>415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6" priority="6" rank="3"/>
  </conditionalFormatting>
  <conditionalFormatting sqref="B21:B27">
    <cfRule type="expression" dxfId="25" priority="5">
      <formula>($AG21&gt;40)</formula>
    </cfRule>
  </conditionalFormatting>
  <conditionalFormatting sqref="C4 F4 O6 I4:I6 R6 O4 U6 R4 X6 X4 AA6">
    <cfRule type="cellIs" dxfId="24" priority="3" operator="equal">
      <formula>"Schalke 04"</formula>
    </cfRule>
  </conditionalFormatting>
  <conditionalFormatting sqref="L6 AA4 F6 L4 U4 C6">
    <cfRule type="cellIs" dxfId="23" priority="2" operator="equal">
      <formula>"Schalke 04"</formula>
    </cfRule>
  </conditionalFormatting>
  <conditionalFormatting sqref="B8:B20">
    <cfRule type="expression" dxfId="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P21" sqref="P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46</v>
      </c>
      <c r="B4" s="16"/>
      <c r="C4" s="68" t="s">
        <v>12</v>
      </c>
      <c r="F4" s="68" t="s">
        <v>74</v>
      </c>
      <c r="I4" s="68" t="s">
        <v>64</v>
      </c>
      <c r="L4" s="68" t="s">
        <v>63</v>
      </c>
      <c r="O4" s="68" t="s">
        <v>72</v>
      </c>
      <c r="R4" s="68" t="s">
        <v>66</v>
      </c>
      <c r="U4" s="68" t="s">
        <v>61</v>
      </c>
      <c r="X4" s="68" t="s">
        <v>67</v>
      </c>
      <c r="AA4" s="68" t="s">
        <v>70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73</v>
      </c>
      <c r="I6" s="68" t="s">
        <v>68</v>
      </c>
      <c r="L6" s="68" t="s">
        <v>62</v>
      </c>
      <c r="O6" s="68" t="s">
        <v>11</v>
      </c>
      <c r="R6" s="68" t="s">
        <v>71</v>
      </c>
      <c r="U6" s="68" t="s">
        <v>75</v>
      </c>
      <c r="X6" s="68" t="s">
        <v>60</v>
      </c>
      <c r="AA6" s="68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77</v>
      </c>
      <c r="W7" s="73" t="s">
        <v>1</v>
      </c>
      <c r="X7" s="72" t="s">
        <v>77</v>
      </c>
      <c r="Y7" s="72" t="s">
        <v>91</v>
      </c>
      <c r="Z7" s="73" t="s">
        <v>1</v>
      </c>
      <c r="AA7" s="72" t="s">
        <v>92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13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8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12</v>
      </c>
      <c r="AH8" s="22">
        <f>'31.Spieltag'!AJ8</f>
        <v>400</v>
      </c>
      <c r="AI8" s="29">
        <f>'31.Spieltag'!AK8</f>
        <v>6</v>
      </c>
      <c r="AJ8" s="24">
        <f t="shared" ref="AJ8" si="7">AG8+AH8</f>
        <v>412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'31.Spieltag'!AJ9</f>
        <v>145</v>
      </c>
      <c r="AI9" s="29">
        <f>'31.Spieltag'!AK9</f>
        <v>13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91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8</v>
      </c>
      <c r="R10" s="17" t="s">
        <v>13</v>
      </c>
      <c r="S10" s="18" t="s">
        <v>13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 t="str">
        <f t="shared" ref="Z10:Z27" si="14"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77</v>
      </c>
      <c r="AC10" s="19" t="str">
        <f t="shared" si="5"/>
        <v>2</v>
      </c>
      <c r="AD10" s="28"/>
      <c r="AE10" s="26"/>
      <c r="AF10" s="19"/>
      <c r="AG10" s="21">
        <f t="shared" si="10"/>
        <v>15</v>
      </c>
      <c r="AH10" s="22">
        <f>'31.Spieltag'!AJ10</f>
        <v>378</v>
      </c>
      <c r="AI10" s="29">
        <f>'31.Spieltag'!AK10</f>
        <v>10</v>
      </c>
      <c r="AJ10" s="24">
        <f t="shared" si="11"/>
        <v>393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8</v>
      </c>
      <c r="B11" s="21" t="str">
        <f>'13.Spieltag'!B11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77</v>
      </c>
      <c r="P11" s="18" t="s">
        <v>13</v>
      </c>
      <c r="Q11" s="88">
        <f t="shared" si="12"/>
        <v>8</v>
      </c>
      <c r="R11" s="17" t="s">
        <v>78</v>
      </c>
      <c r="S11" s="18" t="s">
        <v>77</v>
      </c>
      <c r="T11" s="19">
        <f t="shared" si="13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2</v>
      </c>
      <c r="Z11" s="19" t="str">
        <f t="shared" si="14"/>
        <v>2</v>
      </c>
      <c r="AA11" s="17" t="s">
        <v>2</v>
      </c>
      <c r="AB11" s="18" t="s">
        <v>78</v>
      </c>
      <c r="AC11" s="19" t="str">
        <f t="shared" si="5"/>
        <v>2</v>
      </c>
      <c r="AD11" s="28"/>
      <c r="AE11" s="26"/>
      <c r="AF11" s="19"/>
      <c r="AG11" s="21">
        <f t="shared" si="10"/>
        <v>17</v>
      </c>
      <c r="AH11" s="22">
        <f>'31.Spieltag'!AJ11</f>
        <v>392</v>
      </c>
      <c r="AI11" s="29">
        <f>'31.Spieltag'!AK11</f>
        <v>8</v>
      </c>
      <c r="AJ11" s="24">
        <f t="shared" si="11"/>
        <v>409</v>
      </c>
      <c r="AK11" s="25">
        <f t="shared" si="8"/>
        <v>8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13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88">
        <f t="shared" si="12"/>
        <v>8</v>
      </c>
      <c r="R12" s="17" t="s">
        <v>78</v>
      </c>
      <c r="S12" s="18" t="s">
        <v>77</v>
      </c>
      <c r="T12" s="19">
        <f t="shared" si="13"/>
        <v>0</v>
      </c>
      <c r="U12" s="17" t="s">
        <v>78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77</v>
      </c>
      <c r="Y12" s="18" t="s">
        <v>13</v>
      </c>
      <c r="Z12" s="19" t="str">
        <f t="shared" si="14"/>
        <v>2</v>
      </c>
      <c r="AA12" s="17" t="s">
        <v>13</v>
      </c>
      <c r="AB12" s="18" t="s">
        <v>77</v>
      </c>
      <c r="AC12" s="19" t="str">
        <f t="shared" si="5"/>
        <v>2</v>
      </c>
      <c r="AD12" s="28"/>
      <c r="AE12" s="26"/>
      <c r="AF12" s="19"/>
      <c r="AG12" s="21">
        <f t="shared" si="10"/>
        <v>14</v>
      </c>
      <c r="AH12" s="22">
        <f>'31.Spieltag'!AJ12</f>
        <v>418</v>
      </c>
      <c r="AI12" s="29">
        <f>'31.Spieltag'!AK12</f>
        <v>4</v>
      </c>
      <c r="AJ12" s="24">
        <f t="shared" si="11"/>
        <v>432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88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'31.Spieltag'!AJ13</f>
        <v>243</v>
      </c>
      <c r="AI13" s="29">
        <f>'31.Spieltag'!AK13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13</v>
      </c>
      <c r="D14" s="18" t="s">
        <v>77</v>
      </c>
      <c r="E14" s="19">
        <f t="shared" si="1"/>
        <v>0</v>
      </c>
      <c r="F14" s="17" t="s">
        <v>13</v>
      </c>
      <c r="G14" s="18" t="s">
        <v>78</v>
      </c>
      <c r="H14" s="19">
        <f t="shared" si="2"/>
        <v>0</v>
      </c>
      <c r="I14" s="17" t="s">
        <v>78</v>
      </c>
      <c r="J14" s="18" t="s">
        <v>13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77</v>
      </c>
      <c r="P14" s="18" t="s">
        <v>2</v>
      </c>
      <c r="Q14" s="88">
        <f t="shared" si="12"/>
        <v>8</v>
      </c>
      <c r="R14" s="17" t="s">
        <v>2</v>
      </c>
      <c r="S14" s="18" t="s">
        <v>13</v>
      </c>
      <c r="T14" s="19">
        <f t="shared" si="13"/>
        <v>0</v>
      </c>
      <c r="U14" s="17" t="s">
        <v>78</v>
      </c>
      <c r="V14" s="18" t="s">
        <v>13</v>
      </c>
      <c r="W14" s="66">
        <f t="shared" si="15"/>
        <v>0</v>
      </c>
      <c r="X14" s="17" t="s">
        <v>78</v>
      </c>
      <c r="Y14" s="18" t="s">
        <v>13</v>
      </c>
      <c r="Z14" s="19" t="str">
        <f t="shared" si="14"/>
        <v>2</v>
      </c>
      <c r="AA14" s="17" t="s">
        <v>14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0"/>
        <v>12</v>
      </c>
      <c r="AH14" s="22">
        <f>'31.Spieltag'!AJ14</f>
        <v>436</v>
      </c>
      <c r="AI14" s="29">
        <f>'31.Spieltag'!AK14</f>
        <v>2</v>
      </c>
      <c r="AJ14" s="24">
        <f t="shared" si="11"/>
        <v>448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88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'31.Spieltag'!AJ15</f>
        <v>385</v>
      </c>
      <c r="AI15" s="29">
        <f>'31.Spieltag'!AK15</f>
        <v>9</v>
      </c>
      <c r="AJ15" s="24">
        <f t="shared" si="11"/>
        <v>385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77</v>
      </c>
      <c r="K16" s="19">
        <f t="shared" si="3"/>
        <v>0</v>
      </c>
      <c r="L16" s="17" t="s">
        <v>78</v>
      </c>
      <c r="M16" s="18" t="s">
        <v>78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8</v>
      </c>
      <c r="R16" s="17" t="s">
        <v>78</v>
      </c>
      <c r="S16" s="18" t="s">
        <v>78</v>
      </c>
      <c r="T16" s="19" t="str">
        <f t="shared" si="13"/>
        <v>5</v>
      </c>
      <c r="U16" s="17" t="s">
        <v>78</v>
      </c>
      <c r="V16" s="18" t="s">
        <v>13</v>
      </c>
      <c r="W16" s="66">
        <f t="shared" si="15"/>
        <v>0</v>
      </c>
      <c r="X16" s="17" t="s">
        <v>77</v>
      </c>
      <c r="Y16" s="18" t="s">
        <v>2</v>
      </c>
      <c r="Z16" s="19" t="str">
        <f t="shared" si="14"/>
        <v>2</v>
      </c>
      <c r="AA16" s="17" t="s">
        <v>13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0"/>
        <v>20</v>
      </c>
      <c r="AH16" s="22">
        <f>'31.Spieltag'!AJ16</f>
        <v>448</v>
      </c>
      <c r="AI16" s="29">
        <f>'31.Spieltag'!AK16</f>
        <v>1</v>
      </c>
      <c r="AJ16" s="24">
        <f t="shared" si="11"/>
        <v>468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7</v>
      </c>
      <c r="B17" s="21" t="str">
        <f>'13.Spieltag'!B17</f>
        <v>shiny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78</v>
      </c>
      <c r="N17" s="66">
        <f t="shared" si="4"/>
        <v>0</v>
      </c>
      <c r="O17" s="17" t="s">
        <v>78</v>
      </c>
      <c r="P17" s="18" t="s">
        <v>2</v>
      </c>
      <c r="Q17" s="88">
        <f t="shared" si="12"/>
        <v>8</v>
      </c>
      <c r="R17" s="17" t="s">
        <v>13</v>
      </c>
      <c r="S17" s="18" t="s">
        <v>78</v>
      </c>
      <c r="T17" s="19">
        <f t="shared" si="13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91</v>
      </c>
      <c r="Z17" s="19" t="str">
        <f t="shared" si="14"/>
        <v>2</v>
      </c>
      <c r="AA17" s="17" t="s">
        <v>13</v>
      </c>
      <c r="AB17" s="18" t="s">
        <v>78</v>
      </c>
      <c r="AC17" s="19" t="str">
        <f t="shared" si="5"/>
        <v>2</v>
      </c>
      <c r="AD17" s="28"/>
      <c r="AE17" s="26"/>
      <c r="AF17" s="19"/>
      <c r="AG17" s="21">
        <f t="shared" si="10"/>
        <v>15</v>
      </c>
      <c r="AH17" s="22">
        <f>'31.Spieltag'!AJ17</f>
        <v>395</v>
      </c>
      <c r="AI17" s="29">
        <f>'31.Spieltag'!AK17</f>
        <v>7</v>
      </c>
      <c r="AJ17" s="24">
        <f t="shared" si="11"/>
        <v>410</v>
      </c>
      <c r="AK17" s="25">
        <f t="shared" si="8"/>
        <v>7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88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'31.Spieltag'!AJ18</f>
        <v>365</v>
      </c>
      <c r="AI18" s="29">
        <f>'31.Spieltag'!AK18</f>
        <v>11</v>
      </c>
      <c r="AJ18" s="24">
        <f t="shared" si="11"/>
        <v>365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78</v>
      </c>
      <c r="M19" s="18" t="s">
        <v>78</v>
      </c>
      <c r="N19" s="66">
        <f t="shared" si="4"/>
        <v>0</v>
      </c>
      <c r="O19" s="17" t="s">
        <v>78</v>
      </c>
      <c r="P19" s="18" t="s">
        <v>2</v>
      </c>
      <c r="Q19" s="88">
        <f t="shared" si="12"/>
        <v>8</v>
      </c>
      <c r="R19" s="17" t="s">
        <v>13</v>
      </c>
      <c r="S19" s="18" t="s">
        <v>77</v>
      </c>
      <c r="T19" s="19">
        <f t="shared" si="13"/>
        <v>0</v>
      </c>
      <c r="U19" s="17" t="s">
        <v>78</v>
      </c>
      <c r="V19" s="18" t="s">
        <v>13</v>
      </c>
      <c r="W19" s="66">
        <f t="shared" si="15"/>
        <v>0</v>
      </c>
      <c r="X19" s="17" t="s">
        <v>77</v>
      </c>
      <c r="Y19" s="18" t="s">
        <v>13</v>
      </c>
      <c r="Z19" s="19" t="str">
        <f t="shared" si="14"/>
        <v>2</v>
      </c>
      <c r="AA19" s="17" t="s">
        <v>2</v>
      </c>
      <c r="AB19" s="18" t="s">
        <v>77</v>
      </c>
      <c r="AC19" s="19" t="str">
        <f t="shared" si="5"/>
        <v>2</v>
      </c>
      <c r="AD19" s="28"/>
      <c r="AE19" s="26"/>
      <c r="AF19" s="19"/>
      <c r="AG19" s="21">
        <f t="shared" si="10"/>
        <v>12</v>
      </c>
      <c r="AH19" s="22">
        <f>'31.Spieltag'!AJ19</f>
        <v>420</v>
      </c>
      <c r="AI19" s="29">
        <f>'31.Spieltag'!AK19</f>
        <v>3</v>
      </c>
      <c r="AJ19" s="24">
        <f t="shared" si="11"/>
        <v>432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2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8</v>
      </c>
      <c r="R20" s="17" t="s">
        <v>13</v>
      </c>
      <c r="S20" s="18" t="s">
        <v>78</v>
      </c>
      <c r="T20" s="19">
        <f t="shared" si="13"/>
        <v>0</v>
      </c>
      <c r="U20" s="17" t="s">
        <v>78</v>
      </c>
      <c r="V20" s="18" t="s">
        <v>13</v>
      </c>
      <c r="W20" s="66">
        <f t="shared" si="15"/>
        <v>0</v>
      </c>
      <c r="X20" s="17" t="s">
        <v>78</v>
      </c>
      <c r="Y20" s="18" t="s">
        <v>2</v>
      </c>
      <c r="Z20" s="19" t="str">
        <f t="shared" si="14"/>
        <v>2</v>
      </c>
      <c r="AA20" s="17" t="s">
        <v>91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0"/>
        <v>15</v>
      </c>
      <c r="AH20" s="22">
        <f>'31.Spieltag'!AJ20</f>
        <v>415</v>
      </c>
      <c r="AI20" s="29">
        <f>'31.Spieltag'!AK20</f>
        <v>5</v>
      </c>
      <c r="AJ20" s="24">
        <f t="shared" si="11"/>
        <v>430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 t="str">
        <f t="shared" si="3"/>
        <v>3</v>
      </c>
      <c r="L21" s="17"/>
      <c r="M21" s="18"/>
      <c r="N21" s="66">
        <f t="shared" si="4"/>
        <v>0</v>
      </c>
      <c r="O21" s="17"/>
      <c r="P21" s="18"/>
      <c r="Q21" s="19">
        <f t="shared" ref="Q21:Q27" si="16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 t="str">
        <f t="shared" si="13"/>
        <v>3</v>
      </c>
      <c r="U21" s="17"/>
      <c r="V21" s="18"/>
      <c r="W21" s="66" t="str">
        <f t="shared" si="15"/>
        <v>3</v>
      </c>
      <c r="X21" s="17"/>
      <c r="Y21" s="18"/>
      <c r="Z21" s="19">
        <f t="shared" si="14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9</v>
      </c>
      <c r="AH21" s="22">
        <f>'31.Spieltag'!AJ21</f>
        <v>0</v>
      </c>
      <c r="AI21" s="29">
        <f>'31.Spieltag'!AK21</f>
        <v>0</v>
      </c>
      <c r="AJ21" s="24">
        <f t="shared" si="11"/>
        <v>9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 t="str">
        <f t="shared" si="3"/>
        <v>3</v>
      </c>
      <c r="L22" s="17"/>
      <c r="M22" s="18"/>
      <c r="N22" s="66">
        <f t="shared" si="4"/>
        <v>0</v>
      </c>
      <c r="O22" s="17"/>
      <c r="P22" s="18"/>
      <c r="Q22" s="19">
        <f t="shared" si="16"/>
        <v>0</v>
      </c>
      <c r="R22" s="17"/>
      <c r="S22" s="18"/>
      <c r="T22" s="19" t="str">
        <f t="shared" si="13"/>
        <v>3</v>
      </c>
      <c r="U22" s="17"/>
      <c r="V22" s="18"/>
      <c r="W22" s="66" t="str">
        <f t="shared" si="15"/>
        <v>3</v>
      </c>
      <c r="X22" s="17"/>
      <c r="Y22" s="18"/>
      <c r="Z22" s="19">
        <f t="shared" si="14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9</v>
      </c>
      <c r="AH22" s="22">
        <f>'31.Spieltag'!AJ22</f>
        <v>0</v>
      </c>
      <c r="AI22" s="29">
        <f>'31.Spieltag'!AK22</f>
        <v>0</v>
      </c>
      <c r="AJ22" s="24">
        <f t="shared" si="11"/>
        <v>9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 t="str">
        <f t="shared" si="3"/>
        <v>3</v>
      </c>
      <c r="L23" s="17"/>
      <c r="M23" s="18"/>
      <c r="N23" s="66">
        <f t="shared" si="4"/>
        <v>0</v>
      </c>
      <c r="O23" s="17"/>
      <c r="P23" s="18"/>
      <c r="Q23" s="19">
        <f t="shared" si="16"/>
        <v>0</v>
      </c>
      <c r="R23" s="17"/>
      <c r="S23" s="18"/>
      <c r="T23" s="19" t="str">
        <f t="shared" si="13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4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9</v>
      </c>
      <c r="AH23" s="22">
        <f>'31.Spieltag'!AJ23</f>
        <v>0</v>
      </c>
      <c r="AI23" s="29">
        <f>'31.Spieltag'!AK23</f>
        <v>0</v>
      </c>
      <c r="AJ23" s="24">
        <f t="shared" si="11"/>
        <v>9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 t="str">
        <f t="shared" si="3"/>
        <v>3</v>
      </c>
      <c r="L24" s="17"/>
      <c r="M24" s="18"/>
      <c r="N24" s="66">
        <f t="shared" si="4"/>
        <v>0</v>
      </c>
      <c r="O24" s="17"/>
      <c r="P24" s="18"/>
      <c r="Q24" s="19">
        <f t="shared" si="16"/>
        <v>0</v>
      </c>
      <c r="R24" s="17"/>
      <c r="S24" s="18"/>
      <c r="T24" s="19" t="str">
        <f t="shared" si="13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4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9</v>
      </c>
      <c r="AH24" s="22">
        <f>'31.Spieltag'!AJ24</f>
        <v>0</v>
      </c>
      <c r="AI24" s="29">
        <f>'31.Spieltag'!AK24</f>
        <v>0</v>
      </c>
      <c r="AJ24" s="24">
        <f t="shared" si="11"/>
        <v>9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 t="str">
        <f t="shared" si="3"/>
        <v>3</v>
      </c>
      <c r="L25" s="17"/>
      <c r="M25" s="18"/>
      <c r="N25" s="66">
        <f t="shared" si="4"/>
        <v>0</v>
      </c>
      <c r="O25" s="17"/>
      <c r="P25" s="18"/>
      <c r="Q25" s="19">
        <f t="shared" si="16"/>
        <v>0</v>
      </c>
      <c r="R25" s="17"/>
      <c r="S25" s="18"/>
      <c r="T25" s="19" t="str">
        <f t="shared" si="13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4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9</v>
      </c>
      <c r="AH25" s="22">
        <f>'31.Spieltag'!AJ25</f>
        <v>0</v>
      </c>
      <c r="AI25" s="29">
        <f>'31.Spieltag'!AK25</f>
        <v>0</v>
      </c>
      <c r="AJ25" s="24">
        <f t="shared" si="11"/>
        <v>9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 t="str">
        <f t="shared" si="3"/>
        <v>3</v>
      </c>
      <c r="L26" s="17"/>
      <c r="M26" s="18"/>
      <c r="N26" s="66">
        <f t="shared" si="4"/>
        <v>0</v>
      </c>
      <c r="O26" s="17"/>
      <c r="P26" s="18"/>
      <c r="Q26" s="19">
        <f t="shared" si="16"/>
        <v>0</v>
      </c>
      <c r="R26" s="17"/>
      <c r="S26" s="18"/>
      <c r="T26" s="19" t="str">
        <f t="shared" si="13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4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'31.Spieltag'!AJ26</f>
        <v>0</v>
      </c>
      <c r="AI26" s="29">
        <f>'31.Spieltag'!AK26</f>
        <v>0</v>
      </c>
      <c r="AJ26" s="24">
        <f t="shared" ref="AJ26" si="18">AG26+AH26</f>
        <v>9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 t="str">
        <f t="shared" si="3"/>
        <v>3</v>
      </c>
      <c r="L27" s="17"/>
      <c r="M27" s="18"/>
      <c r="N27" s="66">
        <f t="shared" si="4"/>
        <v>0</v>
      </c>
      <c r="O27" s="17"/>
      <c r="P27" s="18"/>
      <c r="Q27" s="19">
        <f t="shared" si="16"/>
        <v>0</v>
      </c>
      <c r="R27" s="17"/>
      <c r="S27" s="18"/>
      <c r="T27" s="19" t="str">
        <f t="shared" si="13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4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'31.Spieltag'!AJ27</f>
        <v>0</v>
      </c>
      <c r="AI27" s="29">
        <f>'31.Spieltag'!AK27</f>
        <v>0</v>
      </c>
      <c r="AJ27" s="24">
        <f t="shared" ref="AJ27" si="21">AG27+AH27</f>
        <v>9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" priority="6" rank="3"/>
  </conditionalFormatting>
  <conditionalFormatting sqref="B21:B27">
    <cfRule type="expression" dxfId="19" priority="5">
      <formula>($AG21&gt;40)</formula>
    </cfRule>
  </conditionalFormatting>
  <conditionalFormatting sqref="C4 O5:O6 R4 U6 I4 X6 X4 AA6">
    <cfRule type="cellIs" dxfId="18" priority="3" operator="equal">
      <formula>"Schalke 04"</formula>
    </cfRule>
  </conditionalFormatting>
  <conditionalFormatting sqref="O4 F4 F6 R6 L4 AA4 U4 L6 I6 C6">
    <cfRule type="cellIs" dxfId="17" priority="2" operator="equal">
      <formula>"Schalke 04"</formula>
    </cfRule>
  </conditionalFormatting>
  <conditionalFormatting sqref="B8:B20">
    <cfRule type="expression" dxfId="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abSelected="1" workbookViewId="0">
      <selection activeCell="AL10" sqref="AL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C4" s="68" t="s">
        <v>73</v>
      </c>
      <c r="F4" s="68" t="s">
        <v>75</v>
      </c>
      <c r="I4" s="68" t="s">
        <v>60</v>
      </c>
      <c r="L4" s="68" t="s">
        <v>71</v>
      </c>
      <c r="O4" s="68" t="s">
        <v>67</v>
      </c>
      <c r="R4" s="68" t="s">
        <v>11</v>
      </c>
      <c r="U4" s="68" t="s">
        <v>65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AA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72</v>
      </c>
      <c r="I6" s="68" t="s">
        <v>63</v>
      </c>
      <c r="L6" s="68" t="s">
        <v>74</v>
      </c>
      <c r="O6" s="68" t="s">
        <v>61</v>
      </c>
      <c r="R6" s="68" t="s">
        <v>64</v>
      </c>
      <c r="U6" s="68" t="s">
        <v>68</v>
      </c>
      <c r="X6" s="68" t="s">
        <v>66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83</v>
      </c>
      <c r="C8" s="17" t="s">
        <v>78</v>
      </c>
      <c r="D8" s="18" t="s">
        <v>78</v>
      </c>
      <c r="E8" s="19">
        <v>0</v>
      </c>
      <c r="F8" s="17" t="s">
        <v>78</v>
      </c>
      <c r="G8" s="18" t="s">
        <v>77</v>
      </c>
      <c r="H8" s="19" t="s">
        <v>13</v>
      </c>
      <c r="I8" s="17" t="s">
        <v>13</v>
      </c>
      <c r="J8" s="18" t="s">
        <v>77</v>
      </c>
      <c r="K8" s="19" t="s">
        <v>13</v>
      </c>
      <c r="L8" s="17" t="s">
        <v>78</v>
      </c>
      <c r="M8" s="18" t="s">
        <v>77</v>
      </c>
      <c r="N8" s="66">
        <v>0</v>
      </c>
      <c r="O8" s="17" t="s">
        <v>77</v>
      </c>
      <c r="P8" s="18" t="s">
        <v>78</v>
      </c>
      <c r="Q8" s="19">
        <v>0</v>
      </c>
      <c r="R8" s="17" t="s">
        <v>78</v>
      </c>
      <c r="S8" s="18" t="s">
        <v>77</v>
      </c>
      <c r="T8" s="88">
        <v>12</v>
      </c>
      <c r="U8" s="17" t="s">
        <v>77</v>
      </c>
      <c r="V8" s="18" t="s">
        <v>78</v>
      </c>
      <c r="W8" s="66">
        <v>0</v>
      </c>
      <c r="X8" s="17" t="s">
        <v>78</v>
      </c>
      <c r="Y8" s="18" t="s">
        <v>13</v>
      </c>
      <c r="Z8" s="19">
        <v>0</v>
      </c>
      <c r="AA8" s="17" t="s">
        <v>77</v>
      </c>
      <c r="AB8" s="18" t="s">
        <v>2</v>
      </c>
      <c r="AC8" s="19" t="s">
        <v>14</v>
      </c>
      <c r="AD8" s="20"/>
      <c r="AE8" s="18"/>
      <c r="AF8" s="19"/>
      <c r="AG8" s="21">
        <v>21</v>
      </c>
      <c r="AH8" s="22">
        <v>468</v>
      </c>
      <c r="AI8" s="29">
        <v>1</v>
      </c>
      <c r="AJ8" s="24">
        <v>489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82</v>
      </c>
      <c r="C9" s="17" t="s">
        <v>13</v>
      </c>
      <c r="D9" s="18" t="s">
        <v>78</v>
      </c>
      <c r="E9" s="19" t="s">
        <v>14</v>
      </c>
      <c r="F9" s="17" t="s">
        <v>2</v>
      </c>
      <c r="G9" s="18" t="s">
        <v>78</v>
      </c>
      <c r="H9" s="19" t="s">
        <v>2</v>
      </c>
      <c r="I9" s="17" t="s">
        <v>91</v>
      </c>
      <c r="J9" s="18" t="s">
        <v>78</v>
      </c>
      <c r="K9" s="19" t="s">
        <v>13</v>
      </c>
      <c r="L9" s="17" t="s">
        <v>13</v>
      </c>
      <c r="M9" s="18" t="s">
        <v>78</v>
      </c>
      <c r="N9" s="66">
        <v>0</v>
      </c>
      <c r="O9" s="17" t="s">
        <v>2</v>
      </c>
      <c r="P9" s="18" t="s">
        <v>13</v>
      </c>
      <c r="Q9" s="19">
        <v>0</v>
      </c>
      <c r="R9" s="17" t="s">
        <v>2</v>
      </c>
      <c r="S9" s="18" t="s">
        <v>78</v>
      </c>
      <c r="T9" s="88">
        <v>8</v>
      </c>
      <c r="U9" s="17" t="s">
        <v>91</v>
      </c>
      <c r="V9" s="18" t="s">
        <v>13</v>
      </c>
      <c r="W9" s="66" t="s">
        <v>13</v>
      </c>
      <c r="X9" s="17" t="s">
        <v>2</v>
      </c>
      <c r="Y9" s="18" t="s">
        <v>13</v>
      </c>
      <c r="Z9" s="19">
        <v>0</v>
      </c>
      <c r="AA9" s="17" t="s">
        <v>77</v>
      </c>
      <c r="AB9" s="18" t="s">
        <v>91</v>
      </c>
      <c r="AC9" s="19" t="s">
        <v>13</v>
      </c>
      <c r="AD9" s="28"/>
      <c r="AE9" s="26"/>
      <c r="AF9" s="19"/>
      <c r="AG9" s="21">
        <v>22</v>
      </c>
      <c r="AH9" s="22">
        <v>448</v>
      </c>
      <c r="AI9" s="29">
        <v>2</v>
      </c>
      <c r="AJ9" s="24">
        <v>470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76</v>
      </c>
      <c r="C10" s="17" t="s">
        <v>13</v>
      </c>
      <c r="D10" s="18" t="s">
        <v>78</v>
      </c>
      <c r="E10" s="19" t="s">
        <v>14</v>
      </c>
      <c r="F10" s="17" t="s">
        <v>13</v>
      </c>
      <c r="G10" s="18" t="s">
        <v>77</v>
      </c>
      <c r="H10" s="19" t="s">
        <v>14</v>
      </c>
      <c r="I10" s="17" t="s">
        <v>13</v>
      </c>
      <c r="J10" s="18" t="s">
        <v>77</v>
      </c>
      <c r="K10" s="19" t="s">
        <v>13</v>
      </c>
      <c r="L10" s="17" t="s">
        <v>78</v>
      </c>
      <c r="M10" s="18" t="s">
        <v>78</v>
      </c>
      <c r="N10" s="66">
        <v>0</v>
      </c>
      <c r="O10" s="17" t="s">
        <v>77</v>
      </c>
      <c r="P10" s="18" t="s">
        <v>78</v>
      </c>
      <c r="Q10" s="19">
        <v>0</v>
      </c>
      <c r="R10" s="17" t="s">
        <v>13</v>
      </c>
      <c r="S10" s="18" t="s">
        <v>77</v>
      </c>
      <c r="T10" s="88">
        <v>8</v>
      </c>
      <c r="U10" s="17" t="s">
        <v>13</v>
      </c>
      <c r="V10" s="18" t="s">
        <v>78</v>
      </c>
      <c r="W10" s="66" t="s">
        <v>13</v>
      </c>
      <c r="X10" s="17" t="s">
        <v>13</v>
      </c>
      <c r="Y10" s="18" t="s">
        <v>77</v>
      </c>
      <c r="Z10" s="19">
        <v>0</v>
      </c>
      <c r="AA10" s="17" t="s">
        <v>77</v>
      </c>
      <c r="AB10" s="18" t="s">
        <v>13</v>
      </c>
      <c r="AC10" s="19" t="s">
        <v>13</v>
      </c>
      <c r="AD10" s="28"/>
      <c r="AE10" s="26"/>
      <c r="AF10" s="19"/>
      <c r="AG10" s="21">
        <v>24</v>
      </c>
      <c r="AH10" s="22">
        <v>432</v>
      </c>
      <c r="AI10" s="29">
        <v>3</v>
      </c>
      <c r="AJ10" s="24">
        <v>456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80</v>
      </c>
      <c r="C11" s="17" t="s">
        <v>13</v>
      </c>
      <c r="D11" s="18" t="s">
        <v>78</v>
      </c>
      <c r="E11" s="19" t="s">
        <v>14</v>
      </c>
      <c r="F11" s="17" t="s">
        <v>13</v>
      </c>
      <c r="G11" s="18" t="s">
        <v>78</v>
      </c>
      <c r="H11" s="19" t="s">
        <v>13</v>
      </c>
      <c r="I11" s="17" t="s">
        <v>2</v>
      </c>
      <c r="J11" s="18" t="s">
        <v>78</v>
      </c>
      <c r="K11" s="19" t="s">
        <v>13</v>
      </c>
      <c r="L11" s="17" t="s">
        <v>78</v>
      </c>
      <c r="M11" s="18" t="s">
        <v>13</v>
      </c>
      <c r="N11" s="66" t="s">
        <v>13</v>
      </c>
      <c r="O11" s="17" t="s">
        <v>78</v>
      </c>
      <c r="P11" s="18" t="s">
        <v>13</v>
      </c>
      <c r="Q11" s="19">
        <v>0</v>
      </c>
      <c r="R11" s="17" t="s">
        <v>13</v>
      </c>
      <c r="S11" s="18" t="s">
        <v>78</v>
      </c>
      <c r="T11" s="88">
        <v>12</v>
      </c>
      <c r="U11" s="17" t="s">
        <v>78</v>
      </c>
      <c r="V11" s="18" t="s">
        <v>13</v>
      </c>
      <c r="W11" s="66">
        <v>0</v>
      </c>
      <c r="X11" s="17" t="s">
        <v>13</v>
      </c>
      <c r="Y11" s="18" t="s">
        <v>78</v>
      </c>
      <c r="Z11" s="19">
        <v>0</v>
      </c>
      <c r="AA11" s="17" t="s">
        <v>78</v>
      </c>
      <c r="AB11" s="18" t="s">
        <v>2</v>
      </c>
      <c r="AC11" s="19" t="s">
        <v>13</v>
      </c>
      <c r="AD11" s="28"/>
      <c r="AE11" s="26"/>
      <c r="AF11" s="19"/>
      <c r="AG11" s="21">
        <v>25</v>
      </c>
      <c r="AH11" s="22">
        <v>430</v>
      </c>
      <c r="AI11" s="29">
        <v>5</v>
      </c>
      <c r="AJ11" s="24">
        <v>455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79</v>
      </c>
      <c r="C12" s="17" t="s">
        <v>78</v>
      </c>
      <c r="D12" s="18" t="s">
        <v>78</v>
      </c>
      <c r="E12" s="19">
        <v>0</v>
      </c>
      <c r="F12" s="17" t="s">
        <v>13</v>
      </c>
      <c r="G12" s="18" t="s">
        <v>78</v>
      </c>
      <c r="H12" s="19" t="s">
        <v>13</v>
      </c>
      <c r="I12" s="17" t="s">
        <v>2</v>
      </c>
      <c r="J12" s="18" t="s">
        <v>77</v>
      </c>
      <c r="K12" s="19" t="s">
        <v>13</v>
      </c>
      <c r="L12" s="17" t="s">
        <v>78</v>
      </c>
      <c r="M12" s="18" t="s">
        <v>77</v>
      </c>
      <c r="N12" s="66">
        <v>0</v>
      </c>
      <c r="O12" s="17" t="s">
        <v>78</v>
      </c>
      <c r="P12" s="18" t="s">
        <v>78</v>
      </c>
      <c r="Q12" s="19" t="s">
        <v>2</v>
      </c>
      <c r="R12" s="17" t="s">
        <v>2</v>
      </c>
      <c r="S12" s="18" t="s">
        <v>78</v>
      </c>
      <c r="T12" s="88">
        <v>8</v>
      </c>
      <c r="U12" s="17" t="s">
        <v>78</v>
      </c>
      <c r="V12" s="18" t="s">
        <v>77</v>
      </c>
      <c r="W12" s="66" t="s">
        <v>13</v>
      </c>
      <c r="X12" s="17" t="s">
        <v>13</v>
      </c>
      <c r="Y12" s="18" t="s">
        <v>77</v>
      </c>
      <c r="Z12" s="19">
        <v>0</v>
      </c>
      <c r="AA12" s="17" t="s">
        <v>77</v>
      </c>
      <c r="AB12" s="18" t="s">
        <v>2</v>
      </c>
      <c r="AC12" s="19" t="s">
        <v>14</v>
      </c>
      <c r="AD12" s="28"/>
      <c r="AE12" s="26"/>
      <c r="AF12" s="19"/>
      <c r="AG12" s="21">
        <v>22</v>
      </c>
      <c r="AH12" s="22">
        <v>432</v>
      </c>
      <c r="AI12" s="29">
        <v>3</v>
      </c>
      <c r="AJ12" s="24">
        <v>454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84</v>
      </c>
      <c r="C13" s="17" t="s">
        <v>78</v>
      </c>
      <c r="D13" s="18" t="s">
        <v>13</v>
      </c>
      <c r="E13" s="19">
        <v>0</v>
      </c>
      <c r="F13" s="17" t="s">
        <v>13</v>
      </c>
      <c r="G13" s="18" t="s">
        <v>78</v>
      </c>
      <c r="H13" s="19" t="s">
        <v>13</v>
      </c>
      <c r="I13" s="17" t="s">
        <v>13</v>
      </c>
      <c r="J13" s="18" t="s">
        <v>78</v>
      </c>
      <c r="K13" s="19" t="s">
        <v>14</v>
      </c>
      <c r="L13" s="17" t="s">
        <v>13</v>
      </c>
      <c r="M13" s="18" t="s">
        <v>78</v>
      </c>
      <c r="N13" s="66">
        <v>0</v>
      </c>
      <c r="O13" s="17" t="s">
        <v>78</v>
      </c>
      <c r="P13" s="18" t="s">
        <v>13</v>
      </c>
      <c r="Q13" s="19">
        <v>0</v>
      </c>
      <c r="R13" s="17" t="s">
        <v>13</v>
      </c>
      <c r="S13" s="18" t="s">
        <v>78</v>
      </c>
      <c r="T13" s="88">
        <v>12</v>
      </c>
      <c r="U13" s="17" t="s">
        <v>78</v>
      </c>
      <c r="V13" s="18" t="s">
        <v>78</v>
      </c>
      <c r="W13" s="66">
        <v>0</v>
      </c>
      <c r="X13" s="17" t="s">
        <v>78</v>
      </c>
      <c r="Y13" s="18" t="s">
        <v>78</v>
      </c>
      <c r="Z13" s="19" t="s">
        <v>2</v>
      </c>
      <c r="AA13" s="17" t="s">
        <v>77</v>
      </c>
      <c r="AB13" s="18" t="s">
        <v>2</v>
      </c>
      <c r="AC13" s="19" t="s">
        <v>14</v>
      </c>
      <c r="AD13" s="28"/>
      <c r="AE13" s="26"/>
      <c r="AF13" s="19"/>
      <c r="AG13" s="21">
        <v>27</v>
      </c>
      <c r="AH13" s="22">
        <v>410</v>
      </c>
      <c r="AI13" s="29">
        <v>7</v>
      </c>
      <c r="AJ13" s="24">
        <v>437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87</v>
      </c>
      <c r="C14" s="17" t="s">
        <v>78</v>
      </c>
      <c r="D14" s="18" t="s">
        <v>13</v>
      </c>
      <c r="E14" s="19">
        <v>0</v>
      </c>
      <c r="F14" s="17" t="s">
        <v>13</v>
      </c>
      <c r="G14" s="18" t="s">
        <v>78</v>
      </c>
      <c r="H14" s="19" t="s">
        <v>13</v>
      </c>
      <c r="I14" s="17" t="s">
        <v>2</v>
      </c>
      <c r="J14" s="18" t="s">
        <v>78</v>
      </c>
      <c r="K14" s="19" t="s">
        <v>13</v>
      </c>
      <c r="L14" s="17" t="s">
        <v>13</v>
      </c>
      <c r="M14" s="18" t="s">
        <v>13</v>
      </c>
      <c r="N14" s="66">
        <v>0</v>
      </c>
      <c r="O14" s="17" t="s">
        <v>77</v>
      </c>
      <c r="P14" s="18" t="s">
        <v>13</v>
      </c>
      <c r="Q14" s="19">
        <v>0</v>
      </c>
      <c r="R14" s="17" t="s">
        <v>13</v>
      </c>
      <c r="S14" s="18" t="s">
        <v>78</v>
      </c>
      <c r="T14" s="88">
        <v>12</v>
      </c>
      <c r="U14" s="17" t="s">
        <v>78</v>
      </c>
      <c r="V14" s="18" t="s">
        <v>13</v>
      </c>
      <c r="W14" s="66">
        <v>0</v>
      </c>
      <c r="X14" s="17" t="s">
        <v>13</v>
      </c>
      <c r="Y14" s="18" t="s">
        <v>78</v>
      </c>
      <c r="Z14" s="19">
        <v>0</v>
      </c>
      <c r="AA14" s="17" t="s">
        <v>77</v>
      </c>
      <c r="AB14" s="18" t="s">
        <v>2</v>
      </c>
      <c r="AC14" s="19" t="s">
        <v>14</v>
      </c>
      <c r="AD14" s="28"/>
      <c r="AE14" s="26"/>
      <c r="AF14" s="19"/>
      <c r="AG14" s="21">
        <v>21</v>
      </c>
      <c r="AH14" s="22">
        <v>412</v>
      </c>
      <c r="AI14" s="29">
        <v>6</v>
      </c>
      <c r="AJ14" s="24">
        <v>433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86</v>
      </c>
      <c r="C15" s="17" t="s">
        <v>78</v>
      </c>
      <c r="D15" s="18" t="s">
        <v>2</v>
      </c>
      <c r="E15" s="19">
        <v>0</v>
      </c>
      <c r="F15" s="17" t="s">
        <v>2</v>
      </c>
      <c r="G15" s="18" t="s">
        <v>78</v>
      </c>
      <c r="H15" s="19" t="s">
        <v>2</v>
      </c>
      <c r="I15" s="17" t="s">
        <v>13</v>
      </c>
      <c r="J15" s="18" t="s">
        <v>77</v>
      </c>
      <c r="K15" s="19" t="s">
        <v>13</v>
      </c>
      <c r="L15" s="17" t="s">
        <v>13</v>
      </c>
      <c r="M15" s="18" t="s">
        <v>13</v>
      </c>
      <c r="N15" s="66">
        <v>0</v>
      </c>
      <c r="O15" s="17" t="s">
        <v>78</v>
      </c>
      <c r="P15" s="18" t="s">
        <v>2</v>
      </c>
      <c r="Q15" s="19">
        <v>0</v>
      </c>
      <c r="R15" s="17" t="s">
        <v>91</v>
      </c>
      <c r="S15" s="18" t="s">
        <v>13</v>
      </c>
      <c r="T15" s="88">
        <v>8</v>
      </c>
      <c r="U15" s="17" t="s">
        <v>78</v>
      </c>
      <c r="V15" s="18" t="s">
        <v>78</v>
      </c>
      <c r="W15" s="66">
        <v>0</v>
      </c>
      <c r="X15" s="17" t="s">
        <v>2</v>
      </c>
      <c r="Y15" s="18" t="s">
        <v>77</v>
      </c>
      <c r="Z15" s="19">
        <v>0</v>
      </c>
      <c r="AA15" s="17" t="s">
        <v>77</v>
      </c>
      <c r="AB15" s="18" t="s">
        <v>91</v>
      </c>
      <c r="AC15" s="19" t="s">
        <v>13</v>
      </c>
      <c r="AD15" s="28"/>
      <c r="AE15" s="26"/>
      <c r="AF15" s="19"/>
      <c r="AG15" s="21">
        <v>15</v>
      </c>
      <c r="AH15" s="22">
        <v>409</v>
      </c>
      <c r="AI15" s="29">
        <v>8</v>
      </c>
      <c r="AJ15" s="24">
        <v>424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90</v>
      </c>
      <c r="C16" s="17" t="s">
        <v>78</v>
      </c>
      <c r="D16" s="18" t="s">
        <v>2</v>
      </c>
      <c r="E16" s="19">
        <v>0</v>
      </c>
      <c r="F16" s="17" t="s">
        <v>13</v>
      </c>
      <c r="G16" s="18" t="s">
        <v>13</v>
      </c>
      <c r="H16" s="19">
        <v>0</v>
      </c>
      <c r="I16" s="17" t="s">
        <v>91</v>
      </c>
      <c r="J16" s="18" t="s">
        <v>77</v>
      </c>
      <c r="K16" s="19" t="s">
        <v>13</v>
      </c>
      <c r="L16" s="17" t="s">
        <v>13</v>
      </c>
      <c r="M16" s="18" t="s">
        <v>78</v>
      </c>
      <c r="N16" s="66">
        <v>0</v>
      </c>
      <c r="O16" s="17" t="s">
        <v>13</v>
      </c>
      <c r="P16" s="18" t="s">
        <v>78</v>
      </c>
      <c r="Q16" s="19">
        <v>0</v>
      </c>
      <c r="R16" s="17" t="s">
        <v>2</v>
      </c>
      <c r="S16" s="18" t="s">
        <v>13</v>
      </c>
      <c r="T16" s="88">
        <v>20</v>
      </c>
      <c r="U16" s="17" t="s">
        <v>13</v>
      </c>
      <c r="V16" s="18" t="s">
        <v>13</v>
      </c>
      <c r="W16" s="66">
        <v>0</v>
      </c>
      <c r="X16" s="17" t="s">
        <v>13</v>
      </c>
      <c r="Y16" s="18" t="s">
        <v>78</v>
      </c>
      <c r="Z16" s="19">
        <v>0</v>
      </c>
      <c r="AA16" s="17" t="s">
        <v>78</v>
      </c>
      <c r="AB16" s="18" t="s">
        <v>78</v>
      </c>
      <c r="AC16" s="19">
        <v>0</v>
      </c>
      <c r="AD16" s="28"/>
      <c r="AE16" s="26"/>
      <c r="AF16" s="19"/>
      <c r="AG16" s="21">
        <v>22</v>
      </c>
      <c r="AH16" s="22">
        <v>393</v>
      </c>
      <c r="AI16" s="29">
        <v>9</v>
      </c>
      <c r="AJ16" s="24">
        <v>415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88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66"/>
      <c r="O17" s="17"/>
      <c r="P17" s="18"/>
      <c r="Q17" s="19"/>
      <c r="R17" s="17"/>
      <c r="S17" s="18"/>
      <c r="T17" s="19"/>
      <c r="U17" s="17"/>
      <c r="V17" s="18"/>
      <c r="W17" s="66"/>
      <c r="X17" s="17"/>
      <c r="Y17" s="18"/>
      <c r="Z17" s="19"/>
      <c r="AA17" s="17"/>
      <c r="AB17" s="18"/>
      <c r="AC17" s="19"/>
      <c r="AD17" s="28"/>
      <c r="AE17" s="26"/>
      <c r="AF17" s="19"/>
      <c r="AG17" s="21">
        <v>0</v>
      </c>
      <c r="AH17" s="22">
        <v>385</v>
      </c>
      <c r="AI17" s="29">
        <v>10</v>
      </c>
      <c r="AJ17" s="24">
        <v>385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81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v>0</v>
      </c>
      <c r="AH18" s="22">
        <v>365</v>
      </c>
      <c r="AI18" s="29">
        <v>11</v>
      </c>
      <c r="AJ18" s="24">
        <v>365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7"/>
      <c r="AE19" s="26"/>
      <c r="AF19" s="19"/>
      <c r="AG19" s="21">
        <v>0</v>
      </c>
      <c r="AH19" s="22">
        <v>243</v>
      </c>
      <c r="AI19" s="29">
        <v>12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" priority="6" rank="3"/>
  </conditionalFormatting>
  <conditionalFormatting sqref="B21:B27">
    <cfRule type="expression" dxfId="13" priority="5">
      <formula>($AG21&gt;40)</formula>
    </cfRule>
  </conditionalFormatting>
  <conditionalFormatting sqref="I4 L6 L4 R6 O4 U6 C4 AA5:AA6">
    <cfRule type="cellIs" dxfId="12" priority="3" operator="equal">
      <formula>"Schalke 04"</formula>
    </cfRule>
  </conditionalFormatting>
  <conditionalFormatting sqref="AA4 I6 U4 F4 X4 R4 C6 X6 F6 O6">
    <cfRule type="cellIs" dxfId="11" priority="2" operator="equal">
      <formula>"Schalke 04"</formula>
    </cfRule>
  </conditionalFormatting>
  <conditionalFormatting sqref="B8:B20">
    <cfRule type="expression" dxfId="1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Y4" sqref="X4:Y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5" thickBot="1" x14ac:dyDescent="0.25">
      <c r="B5" s="16"/>
      <c r="F5" s="1"/>
      <c r="O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71</v>
      </c>
      <c r="F6" s="68" t="s">
        <v>75</v>
      </c>
      <c r="I6" s="68" t="s">
        <v>62</v>
      </c>
      <c r="L6" s="68" t="s">
        <v>73</v>
      </c>
      <c r="O6" s="68" t="s">
        <v>11</v>
      </c>
      <c r="R6" s="68" t="s">
        <v>67</v>
      </c>
      <c r="U6" s="68" t="s">
        <v>65</v>
      </c>
      <c r="X6" s="68" t="s">
        <v>69</v>
      </c>
      <c r="AA6" s="68" t="s">
        <v>60</v>
      </c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489</v>
      </c>
      <c r="AI8" s="29">
        <f>'33.Spieltag'!AK8</f>
        <v>1</v>
      </c>
      <c r="AJ8" s="24">
        <f t="shared" ref="AJ8" si="8">AG8+AH8</f>
        <v>534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2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470</v>
      </c>
      <c r="AI9" s="29">
        <f>'33.Spieltag'!AK9</f>
        <v>2</v>
      </c>
      <c r="AJ9" s="24">
        <f t="shared" ref="AJ9:AJ25" si="14">AG9+AH9</f>
        <v>515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456</v>
      </c>
      <c r="AI10" s="29">
        <f>'33.Spieltag'!AK10</f>
        <v>3</v>
      </c>
      <c r="AJ10" s="24">
        <f t="shared" si="14"/>
        <v>501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4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455</v>
      </c>
      <c r="AI11" s="29">
        <f>'33.Spieltag'!AK11</f>
        <v>4</v>
      </c>
      <c r="AJ11" s="24">
        <f t="shared" si="14"/>
        <v>500</v>
      </c>
      <c r="AK11" s="25">
        <f t="shared" si="9"/>
        <v>4</v>
      </c>
      <c r="AL11" s="1"/>
      <c r="AP11" s="67"/>
    </row>
    <row r="12" spans="1:42" ht="24.95" customHeight="1" thickBot="1" x14ac:dyDescent="0.25">
      <c r="A12" s="29">
        <f t="shared" si="10"/>
        <v>5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454</v>
      </c>
      <c r="AI12" s="29">
        <f>'33.Spieltag'!AK12</f>
        <v>5</v>
      </c>
      <c r="AJ12" s="24">
        <f t="shared" si="14"/>
        <v>499</v>
      </c>
      <c r="AK12" s="25">
        <f t="shared" si="9"/>
        <v>5</v>
      </c>
      <c r="AL12" s="1"/>
    </row>
    <row r="13" spans="1:42" ht="24.95" customHeight="1" thickBot="1" x14ac:dyDescent="0.25">
      <c r="A13" s="29">
        <f t="shared" si="10"/>
        <v>6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437</v>
      </c>
      <c r="AI13" s="29">
        <f>'33.Spieltag'!AK13</f>
        <v>6</v>
      </c>
      <c r="AJ13" s="24">
        <f t="shared" si="14"/>
        <v>482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7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433</v>
      </c>
      <c r="AI14" s="29">
        <f>'33.Spieltag'!AK14</f>
        <v>7</v>
      </c>
      <c r="AJ14" s="24">
        <f t="shared" si="14"/>
        <v>478</v>
      </c>
      <c r="AK14" s="25">
        <f t="shared" si="9"/>
        <v>7</v>
      </c>
      <c r="AL14" s="1"/>
    </row>
    <row r="15" spans="1:42" ht="24.95" customHeight="1" thickBot="1" x14ac:dyDescent="0.25">
      <c r="A15" s="29">
        <f t="shared" si="10"/>
        <v>8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424</v>
      </c>
      <c r="AI15" s="29">
        <f>'33.Spieltag'!AK15</f>
        <v>8</v>
      </c>
      <c r="AJ15" s="24">
        <f t="shared" si="14"/>
        <v>469</v>
      </c>
      <c r="AK15" s="25">
        <f t="shared" si="9"/>
        <v>8</v>
      </c>
      <c r="AL15" s="1"/>
    </row>
    <row r="16" spans="1:42" ht="24.95" customHeight="1" thickBot="1" x14ac:dyDescent="0.25">
      <c r="A16" s="29">
        <f t="shared" si="10"/>
        <v>9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415</v>
      </c>
      <c r="AI16" s="29">
        <f>'33.Spieltag'!AK16</f>
        <v>9</v>
      </c>
      <c r="AJ16" s="24">
        <f t="shared" si="14"/>
        <v>460</v>
      </c>
      <c r="AK16" s="25">
        <f t="shared" si="9"/>
        <v>9</v>
      </c>
      <c r="AL16" s="1"/>
    </row>
    <row r="17" spans="1:38" ht="24.95" customHeight="1" thickBot="1" x14ac:dyDescent="0.25">
      <c r="A17" s="29">
        <f t="shared" si="10"/>
        <v>10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385</v>
      </c>
      <c r="AI17" s="29">
        <f>'33.Spieltag'!AK17</f>
        <v>10</v>
      </c>
      <c r="AJ17" s="24">
        <f t="shared" si="14"/>
        <v>430</v>
      </c>
      <c r="AK17" s="25">
        <f t="shared" si="9"/>
        <v>10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365</v>
      </c>
      <c r="AI18" s="29">
        <f>'33.Spieltag'!AK18</f>
        <v>11</v>
      </c>
      <c r="AJ18" s="24">
        <f t="shared" si="14"/>
        <v>410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243</v>
      </c>
      <c r="AI19" s="29">
        <f>'33.Spieltag'!AK19</f>
        <v>12</v>
      </c>
      <c r="AJ19" s="24">
        <f t="shared" si="14"/>
        <v>288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145</v>
      </c>
      <c r="AI20" s="29">
        <f>'33.Spieltag'!AK20</f>
        <v>13</v>
      </c>
      <c r="AJ20" s="24">
        <f t="shared" si="14"/>
        <v>190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0</v>
      </c>
      <c r="AI21" s="29">
        <f>'33.Spieltag'!AK21</f>
        <v>0</v>
      </c>
      <c r="AJ21" s="24">
        <f t="shared" si="14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0</v>
      </c>
      <c r="AI22" s="29">
        <f>'33.Spieltag'!AK22</f>
        <v>0</v>
      </c>
      <c r="AJ22" s="24">
        <f t="shared" si="14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0</v>
      </c>
      <c r="AI23" s="29">
        <f>'33.Spieltag'!AK23</f>
        <v>0</v>
      </c>
      <c r="AJ23" s="24">
        <f t="shared" si="14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0</v>
      </c>
      <c r="AI24" s="29">
        <f>'33.Spieltag'!AK24</f>
        <v>0</v>
      </c>
      <c r="AJ24" s="24">
        <f t="shared" si="14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0</v>
      </c>
      <c r="AI25" s="29">
        <f>'33.Spieltag'!AK25</f>
        <v>0</v>
      </c>
      <c r="AJ25" s="24">
        <f t="shared" si="14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0</v>
      </c>
      <c r="AI26" s="29">
        <f>'33.Spieltag'!AK26</f>
        <v>0</v>
      </c>
      <c r="AJ26" s="24">
        <f t="shared" ref="AJ26" si="17">AG26+AH26</f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0</v>
      </c>
      <c r="AI27" s="29">
        <f>'33.Spieltag'!AK27</f>
        <v>0</v>
      </c>
      <c r="AJ27" s="24">
        <f t="shared" ref="AJ27" si="20">AG27+AH27</f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 C4 O6 F4 U6 U4 X6 I4 AA6">
    <cfRule type="cellIs" dxfId="9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6" rank="3"/>
  </conditionalFormatting>
  <conditionalFormatting sqref="B21:B27">
    <cfRule type="expression" dxfId="7" priority="5">
      <formula>($AG21&gt;40)</formula>
    </cfRule>
  </conditionalFormatting>
  <conditionalFormatting sqref="O5">
    <cfRule type="cellIs" dxfId="6" priority="3" operator="equal">
      <formula>"Schalke 04"</formula>
    </cfRule>
  </conditionalFormatting>
  <conditionalFormatting sqref="O4 L6 C6 R4 R6 F6 L4 I6 AA4 X4">
    <cfRule type="cellIs" dxfId="5" priority="2" operator="equal">
      <formula>"Schalke 04"</formula>
    </cfRule>
  </conditionalFormatting>
  <conditionalFormatting sqref="B8:B20">
    <cfRule type="expression" dxfId="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36" sqref="AT36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18</v>
      </c>
      <c r="AC3" s="56">
        <f>'27.Spieltag'!$AG8</f>
        <v>19</v>
      </c>
      <c r="AD3" s="56">
        <f>'28.Spieltag'!$AG8</f>
        <v>27</v>
      </c>
      <c r="AE3" s="56">
        <f>'29.Spieltag'!$AG8</f>
        <v>17</v>
      </c>
      <c r="AF3" s="56">
        <f>'30.Spieltag'!$AG8</f>
        <v>12</v>
      </c>
      <c r="AG3" s="56">
        <f>'31.Spieltag'!$AG8</f>
        <v>2</v>
      </c>
      <c r="AH3" s="56">
        <f>'32.Spieltag'!$AG8</f>
        <v>12</v>
      </c>
      <c r="AI3" s="56">
        <f>'33.Spieltag'!$AG8</f>
        <v>21</v>
      </c>
      <c r="AJ3" s="56">
        <f>'34.Spieltag'!$AG8</f>
        <v>45</v>
      </c>
      <c r="AK3" s="60">
        <f t="shared" ref="AK3" si="0">SUM(C3:AJ3)</f>
        <v>495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2</v>
      </c>
      <c r="AO3" s="59">
        <f t="shared" ref="AO3" si="4">SMALL($C3:$AJ3,4)</f>
        <v>4</v>
      </c>
      <c r="AP3" s="60">
        <f t="shared" ref="AP3" si="5">AK3-AO3-AN3-AM3-AL3</f>
        <v>485</v>
      </c>
      <c r="AQ3" s="64">
        <f>SUM(AL3:AO3)</f>
        <v>10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0</v>
      </c>
      <c r="AC4" s="56">
        <f>'27.Spieltag'!$AG9</f>
        <v>0</v>
      </c>
      <c r="AD4" s="56">
        <f>'28.Spieltag'!$AG9</f>
        <v>0</v>
      </c>
      <c r="AE4" s="56">
        <f>'29.Spieltag'!$AG9</f>
        <v>0</v>
      </c>
      <c r="AF4" s="56">
        <f>'30.Spieltag'!$AG9</f>
        <v>0</v>
      </c>
      <c r="AG4" s="56">
        <f>'31.Spieltag'!$AG9</f>
        <v>0</v>
      </c>
      <c r="AH4" s="56">
        <f>'32.Spieltag'!$AG9</f>
        <v>0</v>
      </c>
      <c r="AI4" s="56">
        <f>'33.Spieltag'!$AG9</f>
        <v>22</v>
      </c>
      <c r="AJ4" s="56">
        <f>'34.Spieltag'!$AG9</f>
        <v>45</v>
      </c>
      <c r="AK4" s="60">
        <f t="shared" ref="AK4:AK21" si="6">SUM(C4:AJ4)</f>
        <v>212</v>
      </c>
      <c r="AL4" s="59">
        <f t="shared" ref="AL4:AL25" si="7">SMALL($C4:$AJ4,1)</f>
        <v>0</v>
      </c>
      <c r="AM4" s="59">
        <f t="shared" ref="AM4:AM25" si="8">SMALL($C4:$AJ4,2)</f>
        <v>0</v>
      </c>
      <c r="AN4" s="59">
        <f t="shared" ref="AN4:AN25" si="9">SMALL($C4:$AJ4,3)</f>
        <v>0</v>
      </c>
      <c r="AO4" s="59">
        <f t="shared" ref="AO4:AO25" si="10">SMALL($C4:$AJ4,4)</f>
        <v>0</v>
      </c>
      <c r="AP4" s="60">
        <f t="shared" ref="AP4:AP21" si="11">AK4-AO4-AN4-AM4-AL4</f>
        <v>212</v>
      </c>
      <c r="AQ4" s="64">
        <f t="shared" ref="AQ4:AQ25" si="12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18</v>
      </c>
      <c r="AC5" s="56">
        <f>'27.Spieltag'!$AG10</f>
        <v>24</v>
      </c>
      <c r="AD5" s="56">
        <f>'28.Spieltag'!$AG10</f>
        <v>18</v>
      </c>
      <c r="AE5" s="56">
        <f>'29.Spieltag'!$AG10</f>
        <v>22</v>
      </c>
      <c r="AF5" s="56">
        <f>'30.Spieltag'!$AG10</f>
        <v>0</v>
      </c>
      <c r="AG5" s="56">
        <f>'31.Spieltag'!$AG10</f>
        <v>7</v>
      </c>
      <c r="AH5" s="56">
        <f>'32.Spieltag'!$AG10</f>
        <v>15</v>
      </c>
      <c r="AI5" s="56">
        <f>'33.Spieltag'!$AG10</f>
        <v>24</v>
      </c>
      <c r="AJ5" s="56">
        <f>'34.Spieltag'!$AG10</f>
        <v>45</v>
      </c>
      <c r="AK5" s="60">
        <f t="shared" ref="AK5:AK15" si="13">SUM(C5:AJ5)</f>
        <v>484</v>
      </c>
      <c r="AL5" s="59">
        <f t="shared" ref="AL5:AL15" si="14">SMALL($C5:$AJ5,1)</f>
        <v>0</v>
      </c>
      <c r="AM5" s="59">
        <f t="shared" ref="AM5:AM15" si="15">SMALL($C5:$AJ5,2)</f>
        <v>0</v>
      </c>
      <c r="AN5" s="59">
        <f t="shared" ref="AN5:AN15" si="16">SMALL($C5:$AJ5,3)</f>
        <v>0</v>
      </c>
      <c r="AO5" s="59">
        <f t="shared" ref="AO5:AO15" si="17">SMALL($C5:$AJ5,4)</f>
        <v>0</v>
      </c>
      <c r="AP5" s="60">
        <f t="shared" ref="AP5:AP15" si="18">AK5-AO5-AN5-AM5-AL5</f>
        <v>484</v>
      </c>
      <c r="AQ5" s="64">
        <f t="shared" si="12"/>
        <v>0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15</v>
      </c>
      <c r="AC6" s="56">
        <f>'27.Spieltag'!$AG11</f>
        <v>28</v>
      </c>
      <c r="AD6" s="56">
        <f>'28.Spieltag'!$AG11</f>
        <v>29</v>
      </c>
      <c r="AE6" s="56">
        <f>'29.Spieltag'!$AG11</f>
        <v>22</v>
      </c>
      <c r="AF6" s="56">
        <f>'30.Spieltag'!$AG11</f>
        <v>13</v>
      </c>
      <c r="AG6" s="56">
        <f>'31.Spieltag'!$AG11</f>
        <v>8</v>
      </c>
      <c r="AH6" s="56">
        <f>'32.Spieltag'!$AG11</f>
        <v>17</v>
      </c>
      <c r="AI6" s="56">
        <f>'33.Spieltag'!$AG11</f>
        <v>25</v>
      </c>
      <c r="AJ6" s="56">
        <f>'34.Spieltag'!$AG11</f>
        <v>45</v>
      </c>
      <c r="AK6" s="60">
        <f t="shared" si="13"/>
        <v>501</v>
      </c>
      <c r="AL6" s="59">
        <f t="shared" si="14"/>
        <v>0</v>
      </c>
      <c r="AM6" s="59">
        <f t="shared" si="15"/>
        <v>2</v>
      </c>
      <c r="AN6" s="59">
        <f t="shared" si="16"/>
        <v>2</v>
      </c>
      <c r="AO6" s="59">
        <f t="shared" si="17"/>
        <v>5</v>
      </c>
      <c r="AP6" s="60">
        <f t="shared" si="18"/>
        <v>492</v>
      </c>
      <c r="AQ6" s="64">
        <f t="shared" si="12"/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13</v>
      </c>
      <c r="AC7" s="56">
        <f>'27.Spieltag'!$AG12</f>
        <v>20</v>
      </c>
      <c r="AD7" s="56">
        <f>'28.Spieltag'!$AG12</f>
        <v>19</v>
      </c>
      <c r="AE7" s="56">
        <f>'29.Spieltag'!$AG12</f>
        <v>20</v>
      </c>
      <c r="AF7" s="56">
        <f>'30.Spieltag'!$AG12</f>
        <v>10</v>
      </c>
      <c r="AG7" s="56">
        <f>'31.Spieltag'!$AG12</f>
        <v>5</v>
      </c>
      <c r="AH7" s="56">
        <f>'32.Spieltag'!$AG12</f>
        <v>14</v>
      </c>
      <c r="AI7" s="56">
        <f>'33.Spieltag'!$AG12</f>
        <v>22</v>
      </c>
      <c r="AJ7" s="56">
        <f>'34.Spieltag'!$AG12</f>
        <v>45</v>
      </c>
      <c r="AK7" s="60">
        <f t="shared" si="13"/>
        <v>519</v>
      </c>
      <c r="AL7" s="59">
        <f t="shared" si="14"/>
        <v>0</v>
      </c>
      <c r="AM7" s="59">
        <f t="shared" si="15"/>
        <v>0</v>
      </c>
      <c r="AN7" s="59">
        <f t="shared" si="16"/>
        <v>4</v>
      </c>
      <c r="AO7" s="59">
        <f t="shared" si="17"/>
        <v>5</v>
      </c>
      <c r="AP7" s="60">
        <f t="shared" si="18"/>
        <v>510</v>
      </c>
      <c r="AQ7" s="64">
        <f t="shared" si="12"/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0</v>
      </c>
      <c r="AF8" s="56">
        <f>'30.Spieltag'!$AG13</f>
        <v>0</v>
      </c>
      <c r="AG8" s="56">
        <f>'31.Spieltag'!$AG13</f>
        <v>0</v>
      </c>
      <c r="AH8" s="56">
        <f>'32.Spieltag'!$AG13</f>
        <v>0</v>
      </c>
      <c r="AI8" s="56">
        <f>'33.Spieltag'!$AG13</f>
        <v>27</v>
      </c>
      <c r="AJ8" s="56">
        <f>'34.Spieltag'!$AG13</f>
        <v>45</v>
      </c>
      <c r="AK8" s="53">
        <f t="shared" si="13"/>
        <v>315</v>
      </c>
      <c r="AL8" s="59">
        <f t="shared" si="14"/>
        <v>0</v>
      </c>
      <c r="AM8" s="59">
        <f t="shared" si="15"/>
        <v>0</v>
      </c>
      <c r="AN8" s="59">
        <f t="shared" si="16"/>
        <v>0</v>
      </c>
      <c r="AO8" s="59">
        <f t="shared" si="17"/>
        <v>0</v>
      </c>
      <c r="AP8" s="60">
        <f t="shared" si="18"/>
        <v>315</v>
      </c>
      <c r="AQ8" s="64">
        <f t="shared" si="12"/>
        <v>0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12</v>
      </c>
      <c r="AC9" s="56">
        <f>'27.Spieltag'!$AG14</f>
        <v>22</v>
      </c>
      <c r="AD9" s="56">
        <f>'28.Spieltag'!$AG14</f>
        <v>23</v>
      </c>
      <c r="AE9" s="56">
        <f>'29.Spieltag'!$AG14</f>
        <v>17</v>
      </c>
      <c r="AF9" s="56">
        <f>'30.Spieltag'!$AG14</f>
        <v>18</v>
      </c>
      <c r="AG9" s="56">
        <f>'31.Spieltag'!$AG14</f>
        <v>6</v>
      </c>
      <c r="AH9" s="56">
        <f>'32.Spieltag'!$AG14</f>
        <v>12</v>
      </c>
      <c r="AI9" s="56">
        <f>'33.Spieltag'!$AG14</f>
        <v>21</v>
      </c>
      <c r="AJ9" s="56">
        <f>'34.Spieltag'!$AG14</f>
        <v>45</v>
      </c>
      <c r="AK9" s="60">
        <f t="shared" si="13"/>
        <v>531</v>
      </c>
      <c r="AL9" s="59">
        <f t="shared" si="14"/>
        <v>0</v>
      </c>
      <c r="AM9" s="59">
        <f t="shared" si="15"/>
        <v>0</v>
      </c>
      <c r="AN9" s="59">
        <f t="shared" si="16"/>
        <v>4</v>
      </c>
      <c r="AO9" s="59">
        <f t="shared" si="17"/>
        <v>5</v>
      </c>
      <c r="AP9" s="60">
        <f t="shared" si="18"/>
        <v>522</v>
      </c>
      <c r="AQ9" s="64">
        <f t="shared" si="12"/>
        <v>9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27</v>
      </c>
      <c r="AC10" s="56">
        <f>'27.Spieltag'!$AG15</f>
        <v>10</v>
      </c>
      <c r="AD10" s="56">
        <f>'28.Spieltag'!$AG15</f>
        <v>29</v>
      </c>
      <c r="AE10" s="56">
        <f>'29.Spieltag'!$AG15</f>
        <v>20</v>
      </c>
      <c r="AF10" s="56">
        <f>'30.Spieltag'!$AG15</f>
        <v>23</v>
      </c>
      <c r="AG10" s="56">
        <f>'31.Spieltag'!$AG15</f>
        <v>3</v>
      </c>
      <c r="AH10" s="56">
        <f>'32.Spieltag'!$AG15</f>
        <v>0</v>
      </c>
      <c r="AI10" s="56">
        <f>'33.Spieltag'!$AG15</f>
        <v>15</v>
      </c>
      <c r="AJ10" s="56">
        <f>'34.Spieltag'!$AG15</f>
        <v>45</v>
      </c>
      <c r="AK10" s="60">
        <f t="shared" si="13"/>
        <v>465</v>
      </c>
      <c r="AL10" s="59">
        <f t="shared" si="14"/>
        <v>0</v>
      </c>
      <c r="AM10" s="59">
        <f t="shared" si="15"/>
        <v>0</v>
      </c>
      <c r="AN10" s="59">
        <f t="shared" si="16"/>
        <v>0</v>
      </c>
      <c r="AO10" s="59">
        <f t="shared" si="17"/>
        <v>0</v>
      </c>
      <c r="AP10" s="60">
        <f t="shared" si="18"/>
        <v>465</v>
      </c>
      <c r="AQ10" s="64">
        <f t="shared" si="12"/>
        <v>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27</v>
      </c>
      <c r="AC11" s="56">
        <f>'27.Spieltag'!$AG16</f>
        <v>32</v>
      </c>
      <c r="AD11" s="56">
        <f>'28.Spieltag'!$AG16</f>
        <v>18</v>
      </c>
      <c r="AE11" s="56">
        <f>'29.Spieltag'!$AG16</f>
        <v>10</v>
      </c>
      <c r="AF11" s="56">
        <f>'30.Spieltag'!$AG16</f>
        <v>18</v>
      </c>
      <c r="AG11" s="56">
        <f>'31.Spieltag'!$AG16</f>
        <v>6</v>
      </c>
      <c r="AH11" s="56">
        <f>'32.Spieltag'!$AG16</f>
        <v>20</v>
      </c>
      <c r="AI11" s="56">
        <f>'33.Spieltag'!$AG16</f>
        <v>22</v>
      </c>
      <c r="AJ11" s="56">
        <f>'34.Spieltag'!$AG16</f>
        <v>45</v>
      </c>
      <c r="AK11" s="60">
        <f t="shared" si="13"/>
        <v>545</v>
      </c>
      <c r="AL11" s="59">
        <f t="shared" si="14"/>
        <v>2</v>
      </c>
      <c r="AM11" s="59">
        <f t="shared" si="15"/>
        <v>5</v>
      </c>
      <c r="AN11" s="59">
        <f t="shared" si="16"/>
        <v>6</v>
      </c>
      <c r="AO11" s="59">
        <f t="shared" si="17"/>
        <v>7</v>
      </c>
      <c r="AP11" s="60">
        <f t="shared" si="18"/>
        <v>525</v>
      </c>
      <c r="AQ11" s="64">
        <f t="shared" si="12"/>
        <v>20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16</v>
      </c>
      <c r="AC12" s="56">
        <f>'27.Spieltag'!$AG17</f>
        <v>15</v>
      </c>
      <c r="AD12" s="56">
        <f>'28.Spieltag'!$AG17</f>
        <v>10</v>
      </c>
      <c r="AE12" s="56">
        <f>'29.Spieltag'!$AG17</f>
        <v>22</v>
      </c>
      <c r="AF12" s="56">
        <f>'30.Spieltag'!$AG17</f>
        <v>18</v>
      </c>
      <c r="AG12" s="56">
        <f>'31.Spieltag'!$AG17</f>
        <v>5</v>
      </c>
      <c r="AH12" s="56">
        <f>'32.Spieltag'!$AG17</f>
        <v>15</v>
      </c>
      <c r="AI12" s="56">
        <f>'33.Spieltag'!$AG17</f>
        <v>0</v>
      </c>
      <c r="AJ12" s="56">
        <f>'34.Spieltag'!$AG17</f>
        <v>45</v>
      </c>
      <c r="AK12" s="60">
        <f t="shared" si="13"/>
        <v>477</v>
      </c>
      <c r="AL12" s="59">
        <f t="shared" si="14"/>
        <v>0</v>
      </c>
      <c r="AM12" s="59">
        <f t="shared" si="15"/>
        <v>2</v>
      </c>
      <c r="AN12" s="59">
        <f t="shared" si="16"/>
        <v>2</v>
      </c>
      <c r="AO12" s="59">
        <f t="shared" si="17"/>
        <v>2</v>
      </c>
      <c r="AP12" s="60">
        <f t="shared" si="18"/>
        <v>471</v>
      </c>
      <c r="AQ12" s="64">
        <f t="shared" si="12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19</v>
      </c>
      <c r="AC13" s="56">
        <f>'27.Spieltag'!$AG18</f>
        <v>22</v>
      </c>
      <c r="AD13" s="56">
        <f>'28.Spieltag'!$AG18</f>
        <v>20</v>
      </c>
      <c r="AE13" s="56">
        <f>'29.Spieltag'!$AG18</f>
        <v>0</v>
      </c>
      <c r="AF13" s="56">
        <f>'30.Spieltag'!$AG18</f>
        <v>13</v>
      </c>
      <c r="AG13" s="56">
        <f>'31.Spieltag'!$AG18</f>
        <v>0</v>
      </c>
      <c r="AH13" s="56">
        <f>'32.Spieltag'!$AG18</f>
        <v>0</v>
      </c>
      <c r="AI13" s="56">
        <f>'33.Spieltag'!$AG18</f>
        <v>0</v>
      </c>
      <c r="AJ13" s="56">
        <f>'34.Spieltag'!$AG18</f>
        <v>45</v>
      </c>
      <c r="AK13" s="60">
        <f t="shared" si="13"/>
        <v>410</v>
      </c>
      <c r="AL13" s="59">
        <f t="shared" si="14"/>
        <v>0</v>
      </c>
      <c r="AM13" s="59">
        <f t="shared" si="15"/>
        <v>0</v>
      </c>
      <c r="AN13" s="59">
        <f t="shared" si="16"/>
        <v>0</v>
      </c>
      <c r="AO13" s="59">
        <f t="shared" si="17"/>
        <v>0</v>
      </c>
      <c r="AP13" s="60">
        <f t="shared" si="18"/>
        <v>410</v>
      </c>
      <c r="AQ13" s="64">
        <f t="shared" si="12"/>
        <v>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22</v>
      </c>
      <c r="AC14" s="56">
        <f>'27.Spieltag'!$AG19</f>
        <v>19</v>
      </c>
      <c r="AD14" s="56">
        <f>'28.Spieltag'!$AG19</f>
        <v>18</v>
      </c>
      <c r="AE14" s="56">
        <f>'29.Spieltag'!$AG19</f>
        <v>12</v>
      </c>
      <c r="AF14" s="56">
        <f>'30.Spieltag'!$AG19</f>
        <v>15</v>
      </c>
      <c r="AG14" s="56">
        <f>'31.Spieltag'!$AG19</f>
        <v>5</v>
      </c>
      <c r="AH14" s="56">
        <f>'32.Spieltag'!$AG19</f>
        <v>12</v>
      </c>
      <c r="AI14" s="56">
        <f>'33.Spieltag'!$AG19</f>
        <v>0</v>
      </c>
      <c r="AJ14" s="56">
        <f>'34.Spieltag'!$AG19</f>
        <v>45</v>
      </c>
      <c r="AK14" s="60">
        <f t="shared" si="13"/>
        <v>489</v>
      </c>
      <c r="AL14" s="59">
        <f t="shared" si="14"/>
        <v>0</v>
      </c>
      <c r="AM14" s="59">
        <f t="shared" si="15"/>
        <v>0</v>
      </c>
      <c r="AN14" s="59">
        <f t="shared" si="16"/>
        <v>2</v>
      </c>
      <c r="AO14" s="59">
        <f t="shared" si="17"/>
        <v>4</v>
      </c>
      <c r="AP14" s="60">
        <f t="shared" si="18"/>
        <v>483</v>
      </c>
      <c r="AQ14" s="64">
        <f t="shared" si="12"/>
        <v>6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15</v>
      </c>
      <c r="AC15" s="56">
        <f>'27.Spieltag'!$AG20</f>
        <v>15</v>
      </c>
      <c r="AD15" s="56">
        <f>'28.Spieltag'!$AG20</f>
        <v>20</v>
      </c>
      <c r="AE15" s="56">
        <f>'29.Spieltag'!$AG20</f>
        <v>17</v>
      </c>
      <c r="AF15" s="56">
        <f>'30.Spieltag'!$AG20</f>
        <v>15</v>
      </c>
      <c r="AG15" s="56">
        <f>'31.Spieltag'!$AG20</f>
        <v>4</v>
      </c>
      <c r="AH15" s="56">
        <f>'32.Spieltag'!$AG20</f>
        <v>15</v>
      </c>
      <c r="AI15" s="56">
        <f>'33.Spieltag'!$AG20</f>
        <v>0</v>
      </c>
      <c r="AJ15" s="56">
        <f>'34.Spieltag'!$AG20</f>
        <v>45</v>
      </c>
      <c r="AK15" s="53">
        <f t="shared" si="13"/>
        <v>492</v>
      </c>
      <c r="AL15" s="59">
        <f t="shared" si="14"/>
        <v>0</v>
      </c>
      <c r="AM15" s="59">
        <f t="shared" si="15"/>
        <v>2</v>
      </c>
      <c r="AN15" s="59">
        <f t="shared" si="16"/>
        <v>4</v>
      </c>
      <c r="AO15" s="59">
        <f t="shared" si="17"/>
        <v>4</v>
      </c>
      <c r="AP15" s="60">
        <f t="shared" si="18"/>
        <v>482</v>
      </c>
      <c r="AQ15" s="64">
        <f t="shared" si="12"/>
        <v>10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0</v>
      </c>
      <c r="AC16" s="56">
        <f>'27.Spieltag'!$AG21</f>
        <v>0</v>
      </c>
      <c r="AD16" s="56">
        <f>'28.Spieltag'!$AG21</f>
        <v>0</v>
      </c>
      <c r="AE16" s="56">
        <f>'29.Spieltag'!$AG21</f>
        <v>0</v>
      </c>
      <c r="AF16" s="56">
        <f>'30.Spieltag'!$AG21</f>
        <v>0</v>
      </c>
      <c r="AG16" s="56">
        <f>'31.Spieltag'!$AG21</f>
        <v>0</v>
      </c>
      <c r="AH16" s="56">
        <f>'32.Spieltag'!$AG21</f>
        <v>9</v>
      </c>
      <c r="AI16" s="56">
        <f>'33.Spieltag'!$AG21</f>
        <v>0</v>
      </c>
      <c r="AJ16" s="56">
        <f>'34.Spieltag'!$AG21</f>
        <v>45</v>
      </c>
      <c r="AK16" s="60">
        <f t="shared" ref="AK16" si="19">SUM(C16:AJ16)</f>
        <v>63</v>
      </c>
      <c r="AL16" s="59">
        <f t="shared" si="7"/>
        <v>0</v>
      </c>
      <c r="AM16" s="59">
        <f t="shared" si="8"/>
        <v>0</v>
      </c>
      <c r="AN16" s="59">
        <f t="shared" si="9"/>
        <v>0</v>
      </c>
      <c r="AO16" s="59">
        <f t="shared" si="10"/>
        <v>0</v>
      </c>
      <c r="AP16" s="60">
        <f t="shared" ref="AP16" si="20">AK16-AO16-AN16-AM16-AL16</f>
        <v>63</v>
      </c>
      <c r="AQ16" s="64">
        <f t="shared" si="12"/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0</v>
      </c>
      <c r="AF17" s="56">
        <f>'30.Spieltag'!$AG22</f>
        <v>0</v>
      </c>
      <c r="AG17" s="56">
        <f>'31.Spieltag'!$AG22</f>
        <v>0</v>
      </c>
      <c r="AH17" s="56">
        <f>'32.Spieltag'!$AG22</f>
        <v>9</v>
      </c>
      <c r="AI17" s="56">
        <f>'33.Spieltag'!$AG22</f>
        <v>0</v>
      </c>
      <c r="AJ17" s="56">
        <f>'34.Spieltag'!$AG22</f>
        <v>45</v>
      </c>
      <c r="AK17" s="60">
        <f t="shared" si="6"/>
        <v>63</v>
      </c>
      <c r="AL17" s="59">
        <f t="shared" si="7"/>
        <v>0</v>
      </c>
      <c r="AM17" s="59">
        <f t="shared" si="8"/>
        <v>0</v>
      </c>
      <c r="AN17" s="59">
        <f t="shared" si="9"/>
        <v>0</v>
      </c>
      <c r="AO17" s="59">
        <f t="shared" si="10"/>
        <v>0</v>
      </c>
      <c r="AP17" s="60">
        <f t="shared" si="11"/>
        <v>63</v>
      </c>
      <c r="AQ17" s="64">
        <f t="shared" si="12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0</v>
      </c>
      <c r="AC18" s="56">
        <f>'27.Spieltag'!$AG23</f>
        <v>0</v>
      </c>
      <c r="AD18" s="56">
        <f>'28.Spieltag'!$AG23</f>
        <v>0</v>
      </c>
      <c r="AE18" s="56">
        <f>'29.Spieltag'!$AG23</f>
        <v>0</v>
      </c>
      <c r="AF18" s="56">
        <f>'30.Spieltag'!$AG23</f>
        <v>0</v>
      </c>
      <c r="AG18" s="56">
        <f>'31.Spieltag'!$AG23</f>
        <v>0</v>
      </c>
      <c r="AH18" s="56">
        <f>'32.Spieltag'!$AG23</f>
        <v>9</v>
      </c>
      <c r="AI18" s="56">
        <f>'33.Spieltag'!$AG23</f>
        <v>0</v>
      </c>
      <c r="AJ18" s="56">
        <f>'34.Spieltag'!$AG23</f>
        <v>45</v>
      </c>
      <c r="AK18" s="60">
        <f t="shared" si="6"/>
        <v>63</v>
      </c>
      <c r="AL18" s="59">
        <f t="shared" si="7"/>
        <v>0</v>
      </c>
      <c r="AM18" s="59">
        <f t="shared" si="8"/>
        <v>0</v>
      </c>
      <c r="AN18" s="59">
        <f t="shared" si="9"/>
        <v>0</v>
      </c>
      <c r="AO18" s="59">
        <f t="shared" si="10"/>
        <v>0</v>
      </c>
      <c r="AP18" s="60">
        <f t="shared" si="11"/>
        <v>63</v>
      </c>
      <c r="AQ18" s="64">
        <f t="shared" si="12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0</v>
      </c>
      <c r="AE19" s="56">
        <f>'29.Spieltag'!$AG24</f>
        <v>0</v>
      </c>
      <c r="AF19" s="56">
        <f>'30.Spieltag'!$AG24</f>
        <v>0</v>
      </c>
      <c r="AG19" s="56">
        <f>'31.Spieltag'!$AG24</f>
        <v>0</v>
      </c>
      <c r="AH19" s="56">
        <f>'32.Spieltag'!$AG24</f>
        <v>9</v>
      </c>
      <c r="AI19" s="56">
        <f>'33.Spieltag'!$AG24</f>
        <v>0</v>
      </c>
      <c r="AJ19" s="56">
        <f>'34.Spieltag'!$AG24</f>
        <v>45</v>
      </c>
      <c r="AK19" s="60">
        <f t="shared" si="6"/>
        <v>63</v>
      </c>
      <c r="AL19" s="59">
        <f t="shared" si="7"/>
        <v>0</v>
      </c>
      <c r="AM19" s="59">
        <f t="shared" si="8"/>
        <v>0</v>
      </c>
      <c r="AN19" s="59">
        <f t="shared" si="9"/>
        <v>0</v>
      </c>
      <c r="AO19" s="59">
        <f t="shared" si="10"/>
        <v>0</v>
      </c>
      <c r="AP19" s="60">
        <f t="shared" si="11"/>
        <v>63</v>
      </c>
      <c r="AQ19" s="64">
        <f t="shared" si="12"/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0</v>
      </c>
      <c r="AC20" s="56">
        <f>'27.Spieltag'!$AG25</f>
        <v>0</v>
      </c>
      <c r="AD20" s="56">
        <f>'28.Spieltag'!$AG25</f>
        <v>0</v>
      </c>
      <c r="AE20" s="56">
        <f>'29.Spieltag'!$AG25</f>
        <v>0</v>
      </c>
      <c r="AF20" s="56">
        <f>'30.Spieltag'!$AG25</f>
        <v>0</v>
      </c>
      <c r="AG20" s="56">
        <f>'31.Spieltag'!$AG25</f>
        <v>0</v>
      </c>
      <c r="AH20" s="56">
        <f>'32.Spieltag'!$AG25</f>
        <v>9</v>
      </c>
      <c r="AI20" s="56">
        <f>'33.Spieltag'!$AG25</f>
        <v>0</v>
      </c>
      <c r="AJ20" s="56">
        <f>'34.Spieltag'!$AG25</f>
        <v>45</v>
      </c>
      <c r="AK20" s="60">
        <f t="shared" si="6"/>
        <v>63</v>
      </c>
      <c r="AL20" s="59">
        <f t="shared" si="7"/>
        <v>0</v>
      </c>
      <c r="AM20" s="59">
        <f t="shared" si="8"/>
        <v>0</v>
      </c>
      <c r="AN20" s="59">
        <f t="shared" si="9"/>
        <v>0</v>
      </c>
      <c r="AO20" s="59">
        <f t="shared" si="10"/>
        <v>0</v>
      </c>
      <c r="AP20" s="60">
        <f t="shared" si="11"/>
        <v>63</v>
      </c>
      <c r="AQ20" s="64">
        <f t="shared" si="12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0</v>
      </c>
      <c r="AC21" s="56">
        <f>'27.Spieltag'!$AG26</f>
        <v>0</v>
      </c>
      <c r="AD21" s="56">
        <f>'28.Spieltag'!$AG26</f>
        <v>0</v>
      </c>
      <c r="AE21" s="56">
        <f>'29.Spieltag'!$AG26</f>
        <v>0</v>
      </c>
      <c r="AF21" s="56">
        <f>'30.Spieltag'!$AG26</f>
        <v>0</v>
      </c>
      <c r="AG21" s="56">
        <f>'31.Spieltag'!$AG26</f>
        <v>0</v>
      </c>
      <c r="AH21" s="56">
        <f>'32.Spieltag'!$AG26</f>
        <v>9</v>
      </c>
      <c r="AI21" s="56">
        <f>'33.Spieltag'!$AG26</f>
        <v>0</v>
      </c>
      <c r="AJ21" s="56">
        <f>'34.Spieltag'!$AG26</f>
        <v>45</v>
      </c>
      <c r="AK21" s="60">
        <f t="shared" si="6"/>
        <v>63</v>
      </c>
      <c r="AL21" s="59">
        <f t="shared" si="7"/>
        <v>0</v>
      </c>
      <c r="AM21" s="59">
        <f t="shared" si="8"/>
        <v>0</v>
      </c>
      <c r="AN21" s="59">
        <f t="shared" si="9"/>
        <v>0</v>
      </c>
      <c r="AO21" s="59">
        <f t="shared" si="10"/>
        <v>0</v>
      </c>
      <c r="AP21" s="60">
        <f t="shared" si="11"/>
        <v>63</v>
      </c>
      <c r="AQ21" s="64">
        <f t="shared" si="12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0</v>
      </c>
      <c r="AC22" s="56">
        <f>'27.Spieltag'!$AG27</f>
        <v>0</v>
      </c>
      <c r="AD22" s="56">
        <f>'28.Spieltag'!$AG27</f>
        <v>0</v>
      </c>
      <c r="AE22" s="56">
        <f>'29.Spieltag'!$AG27</f>
        <v>0</v>
      </c>
      <c r="AF22" s="56">
        <f>'30.Spieltag'!$AG27</f>
        <v>0</v>
      </c>
      <c r="AG22" s="56">
        <f>'31.Spieltag'!$AG27</f>
        <v>0</v>
      </c>
      <c r="AH22" s="56">
        <f>'32.Spieltag'!$AG27</f>
        <v>9</v>
      </c>
      <c r="AI22" s="56">
        <f>'33.Spieltag'!$AG27</f>
        <v>0</v>
      </c>
      <c r="AJ22" s="56">
        <f>'34.Spieltag'!$AG27</f>
        <v>45</v>
      </c>
      <c r="AK22" s="60">
        <f t="shared" ref="AK22:AK25" si="21">SUM(C22:AJ22)</f>
        <v>63</v>
      </c>
      <c r="AL22" s="59">
        <f t="shared" si="7"/>
        <v>0</v>
      </c>
      <c r="AM22" s="59">
        <f t="shared" si="8"/>
        <v>0</v>
      </c>
      <c r="AN22" s="59">
        <f t="shared" si="9"/>
        <v>0</v>
      </c>
      <c r="AO22" s="59">
        <f t="shared" si="10"/>
        <v>0</v>
      </c>
      <c r="AP22" s="60">
        <f t="shared" ref="AP22:AP25" si="22">AK22-AO22-AN22-AM22-AL22</f>
        <v>63</v>
      </c>
      <c r="AQ22" s="64">
        <f t="shared" si="12"/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3">SUM(C6:C25)</f>
        <v>57</v>
      </c>
      <c r="D28" s="65">
        <f t="shared" si="23"/>
        <v>133</v>
      </c>
      <c r="E28" s="65">
        <f t="shared" si="23"/>
        <v>55</v>
      </c>
      <c r="F28" s="65">
        <f t="shared" si="23"/>
        <v>57</v>
      </c>
      <c r="G28" s="65">
        <f t="shared" si="23"/>
        <v>203</v>
      </c>
      <c r="H28" s="65">
        <f t="shared" si="23"/>
        <v>243</v>
      </c>
      <c r="I28" s="65">
        <f t="shared" si="23"/>
        <v>104</v>
      </c>
      <c r="J28" s="65">
        <f t="shared" si="23"/>
        <v>238</v>
      </c>
      <c r="K28" s="65">
        <f t="shared" si="23"/>
        <v>140</v>
      </c>
      <c r="L28" s="65">
        <f t="shared" si="23"/>
        <v>204</v>
      </c>
      <c r="M28" s="65">
        <f t="shared" si="23"/>
        <v>221</v>
      </c>
      <c r="N28" s="65">
        <f t="shared" si="23"/>
        <v>44</v>
      </c>
      <c r="O28" s="65">
        <f t="shared" si="23"/>
        <v>84</v>
      </c>
      <c r="P28" s="65">
        <f t="shared" si="23"/>
        <v>123</v>
      </c>
      <c r="Q28" s="65">
        <f t="shared" si="23"/>
        <v>213</v>
      </c>
      <c r="R28" s="65">
        <f t="shared" si="23"/>
        <v>82</v>
      </c>
      <c r="S28" s="65">
        <f t="shared" si="23"/>
        <v>158</v>
      </c>
      <c r="T28" s="65">
        <f t="shared" si="23"/>
        <v>66</v>
      </c>
      <c r="U28" s="65">
        <f t="shared" si="23"/>
        <v>50</v>
      </c>
      <c r="V28" s="65">
        <f t="shared" si="23"/>
        <v>137</v>
      </c>
      <c r="W28" s="65">
        <f t="shared" si="23"/>
        <v>184</v>
      </c>
      <c r="X28" s="65">
        <f t="shared" si="23"/>
        <v>174</v>
      </c>
      <c r="Y28" s="65">
        <f t="shared" si="23"/>
        <v>144</v>
      </c>
      <c r="Z28" s="65">
        <f t="shared" si="23"/>
        <v>57</v>
      </c>
      <c r="AA28" s="65">
        <f t="shared" si="23"/>
        <v>89</v>
      </c>
      <c r="AB28" s="65">
        <f t="shared" si="23"/>
        <v>166</v>
      </c>
      <c r="AC28" s="65">
        <f t="shared" si="23"/>
        <v>183</v>
      </c>
      <c r="AD28" s="65">
        <f t="shared" si="23"/>
        <v>186</v>
      </c>
      <c r="AE28" s="65">
        <f t="shared" si="23"/>
        <v>140</v>
      </c>
      <c r="AF28" s="65">
        <f t="shared" si="23"/>
        <v>143</v>
      </c>
      <c r="AG28" s="65">
        <f t="shared" si="23"/>
        <v>42</v>
      </c>
      <c r="AH28" s="65">
        <f t="shared" si="23"/>
        <v>168</v>
      </c>
      <c r="AI28" s="65">
        <f t="shared" si="23"/>
        <v>132</v>
      </c>
      <c r="AJ28" s="65">
        <f t="shared" si="23"/>
        <v>765</v>
      </c>
      <c r="AK28" s="65">
        <f t="shared" si="23"/>
        <v>5185</v>
      </c>
      <c r="AL28" s="65">
        <f t="shared" si="23"/>
        <v>2</v>
      </c>
      <c r="AM28" s="65">
        <f t="shared" si="23"/>
        <v>11</v>
      </c>
      <c r="AN28" s="65">
        <f t="shared" si="23"/>
        <v>24</v>
      </c>
      <c r="AO28" s="65">
        <f t="shared" si="23"/>
        <v>32</v>
      </c>
      <c r="AP28" s="65">
        <f t="shared" si="23"/>
        <v>5116</v>
      </c>
      <c r="AQ28" s="65">
        <f t="shared" ref="AQ28" si="24">SUM(AQ5:AQ25)</f>
        <v>69</v>
      </c>
      <c r="AS28" s="54">
        <v>26</v>
      </c>
      <c r="AT28" s="55" t="s">
        <v>100</v>
      </c>
      <c r="AU28" s="55">
        <v>27</v>
      </c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101</v>
      </c>
      <c r="AU30" s="55">
        <v>29</v>
      </c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 t="s">
        <v>102</v>
      </c>
      <c r="AU31" s="55">
        <v>22</v>
      </c>
    </row>
    <row r="32" spans="1:47" x14ac:dyDescent="0.2">
      <c r="AS32" s="54">
        <v>30</v>
      </c>
      <c r="AT32" s="55" t="s">
        <v>88</v>
      </c>
      <c r="AU32" s="55">
        <v>23</v>
      </c>
    </row>
    <row r="33" spans="45:47" x14ac:dyDescent="0.2">
      <c r="AS33" s="54">
        <v>31</v>
      </c>
      <c r="AT33" s="55" t="s">
        <v>86</v>
      </c>
      <c r="AU33" s="55">
        <v>8</v>
      </c>
    </row>
    <row r="34" spans="45:47" x14ac:dyDescent="0.2">
      <c r="AS34" s="54">
        <v>32</v>
      </c>
      <c r="AT34" s="55" t="s">
        <v>83</v>
      </c>
      <c r="AU34" s="55">
        <v>20</v>
      </c>
    </row>
    <row r="35" spans="45:47" x14ac:dyDescent="0.2">
      <c r="AS35" s="54">
        <v>33</v>
      </c>
      <c r="AT35" s="55" t="s">
        <v>84</v>
      </c>
      <c r="AU35" s="55">
        <v>27</v>
      </c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3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2" priority="1395" bottom="1" rank="4"/>
  </conditionalFormatting>
  <conditionalFormatting sqref="AU23">
    <cfRule type="top10" dxfId="1" priority="2" rank="1"/>
  </conditionalFormatting>
  <conditionalFormatting sqref="AU29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2022-05-09T06:57:35Z</cp:lastPrinted>
  <dcterms:created xsi:type="dcterms:W3CDTF">1998-11-12T06:25:58Z</dcterms:created>
  <dcterms:modified xsi:type="dcterms:W3CDTF">2022-05-09T06:59:52Z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