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1CCAE49-E0A9-4F5C-84EE-B5AF77841325}" xr6:coauthVersionLast="47" xr6:coauthVersionMax="47" xr10:uidLastSave="{00000000-0000-0000-0000-000000000000}"/>
  <bookViews>
    <workbookView xWindow="-120" yWindow="-120" windowWidth="29040" windowHeight="15720" tabRatio="498" firstSheet="1" activeTab="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Ergebnisse" sheetId="35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'3.Spieltag'!$A$4:$AJ$24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6">'6.Spieltag'!$A$4:$AK$27</definedName>
    <definedName name="_xlnm.Print_Area" localSheetId="7">'7.Spieltag'!$A$4:$AK$27</definedName>
    <definedName name="_xlnm.Print_Area" localSheetId="8">'8.Spieltag'!$A$4:$AK$27</definedName>
    <definedName name="_xlnm.Print_Area" localSheetId="9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2" i="1" l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AG25" i="23" s="1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R16" i="35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8" i="3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8" i="33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AG24" i="9" s="1"/>
  <c r="W25" i="9"/>
  <c r="W26" i="9"/>
  <c r="W27" i="9"/>
  <c r="W8" i="9"/>
  <c r="B21" i="38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2" i="38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3" i="38"/>
  <c r="B25" i="9" s="1"/>
  <c r="B25" i="8" s="1"/>
  <c r="B25" i="33" s="1"/>
  <c r="B25" i="32" s="1"/>
  <c r="B25" i="31" s="1"/>
  <c r="B25" i="30" s="1"/>
  <c r="B25" i="29" s="1"/>
  <c r="B25" i="28" s="1"/>
  <c r="B25" i="26" s="1"/>
  <c r="B25" i="25" s="1"/>
  <c r="B24" i="38"/>
  <c r="B26" i="9" s="1"/>
  <c r="B26" i="8" s="1"/>
  <c r="B26" i="33" s="1"/>
  <c r="B26" i="32" s="1"/>
  <c r="B26" i="31" s="1"/>
  <c r="B26" i="30" s="1"/>
  <c r="B26" i="29" s="1"/>
  <c r="B26" i="28" s="1"/>
  <c r="B26" i="26" s="1"/>
  <c r="B26" i="25" s="1"/>
  <c r="B25" i="38"/>
  <c r="B27" i="9" s="1"/>
  <c r="B27" i="8" s="1"/>
  <c r="B27" i="33" s="1"/>
  <c r="B27" i="32" s="1"/>
  <c r="B27" i="31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7" i="23"/>
  <c r="AG23" i="22"/>
  <c r="AG27" i="22"/>
  <c r="AG27" i="20"/>
  <c r="AG23" i="10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E19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25" i="9"/>
  <c r="H25" i="9"/>
  <c r="K25" i="9"/>
  <c r="N25" i="9"/>
  <c r="Q25" i="9"/>
  <c r="T25" i="9"/>
  <c r="Z25" i="9"/>
  <c r="AC25" i="9"/>
  <c r="E26" i="9"/>
  <c r="AG26" i="9" s="1"/>
  <c r="H26" i="9"/>
  <c r="K26" i="9"/>
  <c r="N26" i="9"/>
  <c r="Q26" i="9"/>
  <c r="T26" i="9"/>
  <c r="Z26" i="9"/>
  <c r="AC26" i="9"/>
  <c r="E27" i="9"/>
  <c r="H27" i="9"/>
  <c r="K27" i="9"/>
  <c r="N27" i="9"/>
  <c r="Q27" i="9"/>
  <c r="T27" i="9"/>
  <c r="Z27" i="9"/>
  <c r="AC27" i="9"/>
  <c r="E9" i="8"/>
  <c r="H9" i="8"/>
  <c r="K9" i="8"/>
  <c r="N9" i="8"/>
  <c r="Q9" i="8"/>
  <c r="T9" i="8"/>
  <c r="W9" i="8"/>
  <c r="Z9" i="8"/>
  <c r="AC9" i="8"/>
  <c r="E10" i="8"/>
  <c r="H10" i="8"/>
  <c r="K10" i="8"/>
  <c r="N10" i="8"/>
  <c r="Q10" i="8"/>
  <c r="T10" i="8"/>
  <c r="W10" i="8"/>
  <c r="Z10" i="8"/>
  <c r="AC10" i="8"/>
  <c r="E11" i="8"/>
  <c r="H11" i="8"/>
  <c r="K11" i="8"/>
  <c r="N11" i="8"/>
  <c r="Q11" i="8"/>
  <c r="T11" i="8"/>
  <c r="W11" i="8"/>
  <c r="Z11" i="8"/>
  <c r="AC11" i="8"/>
  <c r="E12" i="8"/>
  <c r="H12" i="8"/>
  <c r="K12" i="8"/>
  <c r="N12" i="8"/>
  <c r="Q12" i="8"/>
  <c r="T12" i="8"/>
  <c r="W12" i="8"/>
  <c r="Z12" i="8"/>
  <c r="AC12" i="8"/>
  <c r="E13" i="8"/>
  <c r="H13" i="8"/>
  <c r="K13" i="8"/>
  <c r="N13" i="8"/>
  <c r="Q13" i="8"/>
  <c r="T13" i="8"/>
  <c r="W13" i="8"/>
  <c r="Z13" i="8"/>
  <c r="AC13" i="8"/>
  <c r="E14" i="8"/>
  <c r="H14" i="8"/>
  <c r="K14" i="8"/>
  <c r="N14" i="8"/>
  <c r="Q14" i="8"/>
  <c r="T14" i="8"/>
  <c r="W14" i="8"/>
  <c r="Z14" i="8"/>
  <c r="AC14" i="8"/>
  <c r="E15" i="8"/>
  <c r="H15" i="8"/>
  <c r="K15" i="8"/>
  <c r="N15" i="8"/>
  <c r="Q15" i="8"/>
  <c r="T15" i="8"/>
  <c r="W15" i="8"/>
  <c r="Z15" i="8"/>
  <c r="AC15" i="8"/>
  <c r="E16" i="8"/>
  <c r="H16" i="8"/>
  <c r="K16" i="8"/>
  <c r="N16" i="8"/>
  <c r="Q16" i="8"/>
  <c r="T16" i="8"/>
  <c r="W16" i="8"/>
  <c r="Z16" i="8"/>
  <c r="AC16" i="8"/>
  <c r="E17" i="8"/>
  <c r="H17" i="8"/>
  <c r="K17" i="8"/>
  <c r="N17" i="8"/>
  <c r="Q17" i="8"/>
  <c r="T17" i="8"/>
  <c r="W17" i="8"/>
  <c r="Z17" i="8"/>
  <c r="AC17" i="8"/>
  <c r="E18" i="8"/>
  <c r="H18" i="8"/>
  <c r="K18" i="8"/>
  <c r="N18" i="8"/>
  <c r="Q18" i="8"/>
  <c r="T18" i="8"/>
  <c r="W18" i="8"/>
  <c r="Z18" i="8"/>
  <c r="AC18" i="8"/>
  <c r="E19" i="8"/>
  <c r="H19" i="8"/>
  <c r="K19" i="8"/>
  <c r="N19" i="8"/>
  <c r="Q19" i="8"/>
  <c r="T19" i="8"/>
  <c r="W19" i="8"/>
  <c r="Z19" i="8"/>
  <c r="AC19" i="8"/>
  <c r="E20" i="8"/>
  <c r="H20" i="8"/>
  <c r="K20" i="8"/>
  <c r="N20" i="8"/>
  <c r="Q20" i="8"/>
  <c r="T20" i="8"/>
  <c r="W20" i="8"/>
  <c r="Z20" i="8"/>
  <c r="AC20" i="8"/>
  <c r="E21" i="8"/>
  <c r="H21" i="8"/>
  <c r="K21" i="8"/>
  <c r="N21" i="8"/>
  <c r="Q21" i="8"/>
  <c r="T21" i="8"/>
  <c r="W21" i="8"/>
  <c r="Z21" i="8"/>
  <c r="AC21" i="8"/>
  <c r="E22" i="8"/>
  <c r="H22" i="8"/>
  <c r="K22" i="8"/>
  <c r="AG22" i="8" s="1"/>
  <c r="N22" i="8"/>
  <c r="Q22" i="8"/>
  <c r="T22" i="8"/>
  <c r="W22" i="8"/>
  <c r="Z22" i="8"/>
  <c r="AC22" i="8"/>
  <c r="E23" i="8"/>
  <c r="AG23" i="8" s="1"/>
  <c r="H23" i="8"/>
  <c r="K23" i="8"/>
  <c r="N23" i="8"/>
  <c r="Q23" i="8"/>
  <c r="T23" i="8"/>
  <c r="W23" i="8"/>
  <c r="Z23" i="8"/>
  <c r="AC23" i="8"/>
  <c r="E24" i="8"/>
  <c r="H24" i="8"/>
  <c r="K24" i="8"/>
  <c r="N24" i="8"/>
  <c r="Q24" i="8"/>
  <c r="T24" i="8"/>
  <c r="W24" i="8"/>
  <c r="Z24" i="8"/>
  <c r="AC24" i="8"/>
  <c r="E25" i="8"/>
  <c r="H25" i="8"/>
  <c r="K25" i="8"/>
  <c r="N25" i="8"/>
  <c r="Q25" i="8"/>
  <c r="T25" i="8"/>
  <c r="W25" i="8"/>
  <c r="Z25" i="8"/>
  <c r="AC25" i="8"/>
  <c r="E26" i="8"/>
  <c r="AG26" i="8" s="1"/>
  <c r="H26" i="8"/>
  <c r="K26" i="8"/>
  <c r="N26" i="8"/>
  <c r="Q26" i="8"/>
  <c r="T26" i="8"/>
  <c r="W26" i="8"/>
  <c r="Z26" i="8"/>
  <c r="AC26" i="8"/>
  <c r="E27" i="8"/>
  <c r="AG27" i="8" s="1"/>
  <c r="H27" i="8"/>
  <c r="K27" i="8"/>
  <c r="N27" i="8"/>
  <c r="Q27" i="8"/>
  <c r="T27" i="8"/>
  <c r="W27" i="8"/>
  <c r="Z27" i="8"/>
  <c r="AC27" i="8"/>
  <c r="E9" i="33"/>
  <c r="H9" i="33"/>
  <c r="K9" i="33"/>
  <c r="Q9" i="33"/>
  <c r="T9" i="33"/>
  <c r="W9" i="33"/>
  <c r="Z9" i="33"/>
  <c r="AC9" i="33"/>
  <c r="E10" i="33"/>
  <c r="H10" i="33"/>
  <c r="K10" i="33"/>
  <c r="Q10" i="33"/>
  <c r="T10" i="33"/>
  <c r="W10" i="33"/>
  <c r="Z10" i="33"/>
  <c r="AC10" i="33"/>
  <c r="E11" i="33"/>
  <c r="H11" i="33"/>
  <c r="K11" i="33"/>
  <c r="Q11" i="33"/>
  <c r="T11" i="33"/>
  <c r="W11" i="33"/>
  <c r="Z11" i="33"/>
  <c r="AC11" i="33"/>
  <c r="E12" i="33"/>
  <c r="H12" i="33"/>
  <c r="K12" i="33"/>
  <c r="Q12" i="33"/>
  <c r="T12" i="33"/>
  <c r="W12" i="33"/>
  <c r="Z12" i="33"/>
  <c r="AC12" i="33"/>
  <c r="E13" i="33"/>
  <c r="H13" i="33"/>
  <c r="K13" i="33"/>
  <c r="Q13" i="33"/>
  <c r="T13" i="33"/>
  <c r="W13" i="33"/>
  <c r="Z13" i="33"/>
  <c r="AC13" i="33"/>
  <c r="E14" i="33"/>
  <c r="H14" i="33"/>
  <c r="K14" i="33"/>
  <c r="Q14" i="33"/>
  <c r="T14" i="33"/>
  <c r="W14" i="33"/>
  <c r="Z14" i="33"/>
  <c r="AC14" i="33"/>
  <c r="E15" i="33"/>
  <c r="H15" i="33"/>
  <c r="K15" i="33"/>
  <c r="Q15" i="33"/>
  <c r="T15" i="33"/>
  <c r="W15" i="33"/>
  <c r="Z15" i="33"/>
  <c r="AC15" i="33"/>
  <c r="E16" i="33"/>
  <c r="H16" i="33"/>
  <c r="K16" i="33"/>
  <c r="Q16" i="33"/>
  <c r="T16" i="33"/>
  <c r="W16" i="33"/>
  <c r="Z16" i="33"/>
  <c r="AC16" i="33"/>
  <c r="E17" i="33"/>
  <c r="H17" i="33"/>
  <c r="K17" i="33"/>
  <c r="Q17" i="33"/>
  <c r="T17" i="33"/>
  <c r="W17" i="33"/>
  <c r="Z17" i="33"/>
  <c r="AC17" i="33"/>
  <c r="E18" i="33"/>
  <c r="H18" i="33"/>
  <c r="K18" i="33"/>
  <c r="Q18" i="33"/>
  <c r="T18" i="33"/>
  <c r="W18" i="33"/>
  <c r="Z18" i="33"/>
  <c r="AC18" i="33"/>
  <c r="E19" i="33"/>
  <c r="H19" i="33"/>
  <c r="K19" i="33"/>
  <c r="Q19" i="33"/>
  <c r="T19" i="33"/>
  <c r="W19" i="33"/>
  <c r="Z19" i="33"/>
  <c r="AC19" i="33"/>
  <c r="E20" i="33"/>
  <c r="H20" i="33"/>
  <c r="K20" i="33"/>
  <c r="Q20" i="33"/>
  <c r="T20" i="33"/>
  <c r="W20" i="33"/>
  <c r="Z20" i="33"/>
  <c r="AC20" i="33"/>
  <c r="E21" i="33"/>
  <c r="H21" i="33"/>
  <c r="K21" i="33"/>
  <c r="Q21" i="33"/>
  <c r="T21" i="33"/>
  <c r="W21" i="33"/>
  <c r="Z21" i="33"/>
  <c r="AC21" i="33"/>
  <c r="E22" i="33"/>
  <c r="H22" i="33"/>
  <c r="K22" i="33"/>
  <c r="Q22" i="33"/>
  <c r="T22" i="33"/>
  <c r="W22" i="33"/>
  <c r="Z22" i="33"/>
  <c r="AC22" i="33"/>
  <c r="E23" i="33"/>
  <c r="AG23" i="33" s="1"/>
  <c r="H23" i="33"/>
  <c r="K23" i="33"/>
  <c r="Q23" i="33"/>
  <c r="T23" i="33"/>
  <c r="W23" i="33"/>
  <c r="Z23" i="33"/>
  <c r="AC23" i="33"/>
  <c r="E24" i="33"/>
  <c r="H24" i="33"/>
  <c r="K24" i="33"/>
  <c r="Q24" i="33"/>
  <c r="T24" i="33"/>
  <c r="AG24" i="33" s="1"/>
  <c r="W24" i="33"/>
  <c r="Z24" i="33"/>
  <c r="AC24" i="33"/>
  <c r="E25" i="33"/>
  <c r="AG25" i="33" s="1"/>
  <c r="H25" i="33"/>
  <c r="K25" i="33"/>
  <c r="Q25" i="33"/>
  <c r="T25" i="33"/>
  <c r="W25" i="33"/>
  <c r="Z25" i="33"/>
  <c r="AC25" i="33"/>
  <c r="E26" i="33"/>
  <c r="AG26" i="33" s="1"/>
  <c r="H26" i="33"/>
  <c r="K26" i="33"/>
  <c r="Q26" i="33"/>
  <c r="T26" i="33"/>
  <c r="W26" i="33"/>
  <c r="Z26" i="33"/>
  <c r="AC26" i="33"/>
  <c r="E27" i="33"/>
  <c r="H27" i="33"/>
  <c r="K27" i="33"/>
  <c r="Q27" i="33"/>
  <c r="T27" i="33"/>
  <c r="W27" i="33"/>
  <c r="Z27" i="33"/>
  <c r="AC27" i="33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T13" i="32"/>
  <c r="W13" i="32"/>
  <c r="Z13" i="32"/>
  <c r="AC13" i="32"/>
  <c r="E14" i="32"/>
  <c r="K14" i="32"/>
  <c r="N14" i="32"/>
  <c r="Q14" i="32"/>
  <c r="T14" i="32"/>
  <c r="W14" i="32"/>
  <c r="Z14" i="32"/>
  <c r="AC14" i="32"/>
  <c r="E15" i="32"/>
  <c r="K15" i="32"/>
  <c r="N15" i="32"/>
  <c r="Q15" i="32"/>
  <c r="T15" i="32"/>
  <c r="W15" i="32"/>
  <c r="Z15" i="32"/>
  <c r="AC15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Q20" i="32"/>
  <c r="T20" i="32"/>
  <c r="W20" i="32"/>
  <c r="Z20" i="32"/>
  <c r="AC20" i="32"/>
  <c r="E21" i="32"/>
  <c r="K21" i="32"/>
  <c r="N21" i="32"/>
  <c r="Q21" i="32"/>
  <c r="T21" i="32"/>
  <c r="W21" i="32"/>
  <c r="Z21" i="32"/>
  <c r="AC21" i="32"/>
  <c r="E22" i="32"/>
  <c r="AG22" i="32" s="1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25" i="32"/>
  <c r="K25" i="32"/>
  <c r="N25" i="32"/>
  <c r="Q25" i="32"/>
  <c r="T25" i="32"/>
  <c r="W25" i="32"/>
  <c r="Z25" i="32"/>
  <c r="AC25" i="32"/>
  <c r="E26" i="32"/>
  <c r="K26" i="32"/>
  <c r="N26" i="32"/>
  <c r="Q26" i="32"/>
  <c r="T26" i="32"/>
  <c r="W26" i="32"/>
  <c r="Z26" i="32"/>
  <c r="AC26" i="32"/>
  <c r="E27" i="32"/>
  <c r="K27" i="32"/>
  <c r="N27" i="32"/>
  <c r="Q27" i="32"/>
  <c r="T27" i="32"/>
  <c r="W27" i="32"/>
  <c r="Z27" i="32"/>
  <c r="AC27" i="32"/>
  <c r="E9" i="31"/>
  <c r="H9" i="31"/>
  <c r="K9" i="31"/>
  <c r="N9" i="31"/>
  <c r="Q9" i="31"/>
  <c r="T9" i="31"/>
  <c r="W9" i="31"/>
  <c r="AC9" i="31"/>
  <c r="E10" i="31"/>
  <c r="H10" i="31"/>
  <c r="K10" i="31"/>
  <c r="N10" i="31"/>
  <c r="Q10" i="31"/>
  <c r="T10" i="31"/>
  <c r="W10" i="31"/>
  <c r="AC10" i="31"/>
  <c r="E11" i="31"/>
  <c r="H11" i="31"/>
  <c r="K11" i="31"/>
  <c r="N11" i="31"/>
  <c r="Q11" i="31"/>
  <c r="T11" i="31"/>
  <c r="W11" i="31"/>
  <c r="AC11" i="31"/>
  <c r="E12" i="31"/>
  <c r="H12" i="31"/>
  <c r="K12" i="31"/>
  <c r="N12" i="31"/>
  <c r="Q12" i="31"/>
  <c r="T12" i="31"/>
  <c r="W12" i="31"/>
  <c r="AC12" i="31"/>
  <c r="E13" i="31"/>
  <c r="H13" i="31"/>
  <c r="K13" i="31"/>
  <c r="N13" i="31"/>
  <c r="Q13" i="31"/>
  <c r="T13" i="31"/>
  <c r="W13" i="31"/>
  <c r="AC13" i="31"/>
  <c r="E14" i="31"/>
  <c r="H14" i="31"/>
  <c r="K14" i="31"/>
  <c r="N14" i="31"/>
  <c r="Q14" i="31"/>
  <c r="T14" i="31"/>
  <c r="W14" i="31"/>
  <c r="AC14" i="31"/>
  <c r="E15" i="31"/>
  <c r="H15" i="31"/>
  <c r="K15" i="31"/>
  <c r="N15" i="31"/>
  <c r="Q15" i="31"/>
  <c r="T15" i="31"/>
  <c r="W15" i="31"/>
  <c r="AC15" i="31"/>
  <c r="E16" i="31"/>
  <c r="H16" i="31"/>
  <c r="K16" i="31"/>
  <c r="N16" i="31"/>
  <c r="Q16" i="31"/>
  <c r="T16" i="31"/>
  <c r="W16" i="31"/>
  <c r="AC16" i="31"/>
  <c r="E17" i="31"/>
  <c r="H17" i="31"/>
  <c r="K17" i="31"/>
  <c r="N17" i="31"/>
  <c r="Q17" i="31"/>
  <c r="T17" i="31"/>
  <c r="W17" i="31"/>
  <c r="AC17" i="31"/>
  <c r="E18" i="31"/>
  <c r="H18" i="31"/>
  <c r="K18" i="31"/>
  <c r="N18" i="31"/>
  <c r="Q18" i="31"/>
  <c r="T18" i="31"/>
  <c r="W18" i="31"/>
  <c r="AC18" i="31"/>
  <c r="E19" i="31"/>
  <c r="H19" i="31"/>
  <c r="K19" i="31"/>
  <c r="N19" i="31"/>
  <c r="Q19" i="31"/>
  <c r="T19" i="31"/>
  <c r="W19" i="31"/>
  <c r="AC19" i="31"/>
  <c r="E20" i="31"/>
  <c r="H20" i="31"/>
  <c r="K20" i="31"/>
  <c r="N20" i="31"/>
  <c r="Q20" i="31"/>
  <c r="T20" i="31"/>
  <c r="W20" i="31"/>
  <c r="AC20" i="31"/>
  <c r="E21" i="31"/>
  <c r="H21" i="31"/>
  <c r="K21" i="31"/>
  <c r="N21" i="31"/>
  <c r="Q21" i="31"/>
  <c r="T21" i="31"/>
  <c r="W21" i="31"/>
  <c r="AC21" i="31"/>
  <c r="E22" i="31"/>
  <c r="H22" i="31"/>
  <c r="K22" i="31"/>
  <c r="N22" i="31"/>
  <c r="Q22" i="31"/>
  <c r="T22" i="31"/>
  <c r="W22" i="31"/>
  <c r="AC22" i="31"/>
  <c r="E23" i="31"/>
  <c r="H23" i="31"/>
  <c r="K23" i="31"/>
  <c r="N23" i="31"/>
  <c r="Q23" i="31"/>
  <c r="T23" i="31"/>
  <c r="W23" i="31"/>
  <c r="AC23" i="31"/>
  <c r="E24" i="31"/>
  <c r="AG24" i="31" s="1"/>
  <c r="H24" i="31"/>
  <c r="K24" i="31"/>
  <c r="N24" i="31"/>
  <c r="Q24" i="31"/>
  <c r="T24" i="31"/>
  <c r="W24" i="31"/>
  <c r="AC24" i="31"/>
  <c r="E25" i="31"/>
  <c r="H25" i="31"/>
  <c r="K25" i="31"/>
  <c r="N25" i="31"/>
  <c r="Q25" i="31"/>
  <c r="T25" i="31"/>
  <c r="W25" i="31"/>
  <c r="AC25" i="31"/>
  <c r="E26" i="31"/>
  <c r="AG26" i="31" s="1"/>
  <c r="H26" i="31"/>
  <c r="K26" i="31"/>
  <c r="N26" i="31"/>
  <c r="Q26" i="31"/>
  <c r="T26" i="31"/>
  <c r="W26" i="31"/>
  <c r="AC26" i="31"/>
  <c r="E27" i="31"/>
  <c r="H27" i="31"/>
  <c r="K27" i="31"/>
  <c r="N27" i="31"/>
  <c r="Q27" i="31"/>
  <c r="T27" i="31"/>
  <c r="W27" i="31"/>
  <c r="AC27" i="31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L16" i="35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H8" i="9"/>
  <c r="H8" i="8"/>
  <c r="H8" i="33"/>
  <c r="H8" i="32"/>
  <c r="H8" i="31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E26" i="1"/>
  <c r="H26" i="1"/>
  <c r="K26" i="1"/>
  <c r="N26" i="1"/>
  <c r="Q26" i="1"/>
  <c r="T26" i="1"/>
  <c r="W26" i="1"/>
  <c r="Z26" i="1"/>
  <c r="AC26" i="1"/>
  <c r="E27" i="1"/>
  <c r="H27" i="1"/>
  <c r="K27" i="1"/>
  <c r="N27" i="1"/>
  <c r="Q27" i="1"/>
  <c r="T27" i="1"/>
  <c r="W27" i="1"/>
  <c r="Z27" i="1"/>
  <c r="AC27" i="1"/>
  <c r="B16" i="35"/>
  <c r="B20" i="38"/>
  <c r="B19" i="38"/>
  <c r="B9" i="38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1" i="38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2" i="38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3" i="38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4" i="38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5" i="38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6" i="38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7" i="38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18" i="38"/>
  <c r="B8" i="38"/>
  <c r="B8" i="9" s="1"/>
  <c r="B8" i="8" s="1"/>
  <c r="B8" i="33" s="1"/>
  <c r="B8" i="32" s="1"/>
  <c r="B8" i="31" s="1"/>
  <c r="B8" i="30" s="1"/>
  <c r="B8" i="29" s="1"/>
  <c r="B8" i="28" s="1"/>
  <c r="B8" i="26" s="1"/>
  <c r="B8" i="25" s="1"/>
  <c r="Z14" i="38"/>
  <c r="Z22" i="1"/>
  <c r="Z23" i="1"/>
  <c r="Z25" i="1"/>
  <c r="B20" i="9" l="1"/>
  <c r="B20" i="8" s="1"/>
  <c r="B20" i="33" s="1"/>
  <c r="B20" i="32" s="1"/>
  <c r="B20" i="31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U16" i="35" s="1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20" i="2"/>
  <c r="B20" i="21"/>
  <c r="B20" i="20"/>
  <c r="B20" i="11"/>
  <c r="B20" i="18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7" i="38"/>
  <c r="AG27" i="29"/>
  <c r="AG24" i="29"/>
  <c r="AG26" i="32"/>
  <c r="AG27" i="33"/>
  <c r="AG21" i="33"/>
  <c r="H16" i="35" s="1"/>
  <c r="AG24" i="8"/>
  <c r="AG24" i="38"/>
  <c r="AG25" i="8"/>
  <c r="AG21" i="8"/>
  <c r="G16" i="35" s="1"/>
  <c r="AG25" i="9"/>
  <c r="AG23" i="38"/>
  <c r="AG23" i="31"/>
  <c r="AG27" i="32"/>
  <c r="AG22" i="38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21" i="9"/>
  <c r="B21" i="8" s="1"/>
  <c r="B21" i="33" s="1"/>
  <c r="B21" i="32" s="1"/>
  <c r="B21" i="31" s="1"/>
  <c r="B21" i="30" s="1"/>
  <c r="B21" i="29" s="1"/>
  <c r="B21" i="28" s="1"/>
  <c r="B21" i="26" s="1"/>
  <c r="B21" i="25" s="1"/>
  <c r="B21" i="4" s="1"/>
  <c r="AG21" i="38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B22" i="15" s="1"/>
  <c r="AG20" i="38"/>
  <c r="AG27" i="31"/>
  <c r="AG21" i="28"/>
  <c r="M16" i="35" s="1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F16" i="35" s="1"/>
  <c r="AG25" i="4"/>
  <c r="AG21" i="3"/>
  <c r="AE16" i="35" s="1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A16" i="35" s="1"/>
  <c r="AG22" i="12"/>
  <c r="AG25" i="12"/>
  <c r="AG26" i="12"/>
  <c r="AG21" i="13"/>
  <c r="Z16" i="35" s="1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S16" i="35" s="1"/>
  <c r="AG27" i="21"/>
  <c r="AG22" i="22"/>
  <c r="AG25" i="22"/>
  <c r="AG26" i="22"/>
  <c r="AG21" i="23"/>
  <c r="Q16" i="35" s="1"/>
  <c r="AG23" i="23"/>
  <c r="AG26" i="23"/>
  <c r="AG21" i="24"/>
  <c r="P16" i="35" s="1"/>
  <c r="AG26" i="24"/>
  <c r="AG27" i="24"/>
  <c r="AG27" i="9"/>
  <c r="AG22" i="29"/>
  <c r="AG22" i="33"/>
  <c r="AG25" i="31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AG24" i="23"/>
  <c r="AG24" i="24"/>
  <c r="AG25" i="24"/>
  <c r="AG21" i="25"/>
  <c r="O16" i="35" s="1"/>
  <c r="AG22" i="25"/>
  <c r="AG24" i="25"/>
  <c r="AG25" i="25"/>
  <c r="AG26" i="25"/>
  <c r="AG21" i="26"/>
  <c r="N16" i="35" s="1"/>
  <c r="AG26" i="26"/>
  <c r="AG21" i="30"/>
  <c r="K16" i="35" s="1"/>
  <c r="AG23" i="9"/>
  <c r="AG22" i="31"/>
  <c r="AG22" i="9"/>
  <c r="AG25" i="32"/>
  <c r="AG21" i="31"/>
  <c r="J16" i="35" s="1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AG21" i="9"/>
  <c r="F16" i="35" s="1"/>
  <c r="AG24" i="32"/>
  <c r="AG23" i="30"/>
  <c r="AG24" i="30"/>
  <c r="AG27" i="30"/>
  <c r="AG23" i="32"/>
  <c r="AG21" i="32"/>
  <c r="I16" i="35" s="1"/>
  <c r="AG22" i="34"/>
  <c r="AG26" i="16"/>
  <c r="AG22" i="27"/>
  <c r="AG22" i="5"/>
  <c r="AG22" i="4"/>
  <c r="AG26" i="4"/>
  <c r="AD16" i="35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9"/>
  <c r="Z8" i="9"/>
  <c r="T8" i="9"/>
  <c r="Q8" i="9"/>
  <c r="N8" i="9"/>
  <c r="K8" i="9"/>
  <c r="E8" i="9"/>
  <c r="AC8" i="8"/>
  <c r="Z8" i="8"/>
  <c r="W8" i="8"/>
  <c r="T8" i="8"/>
  <c r="Q8" i="8"/>
  <c r="N8" i="8"/>
  <c r="K8" i="8"/>
  <c r="E8" i="8"/>
  <c r="AC8" i="33"/>
  <c r="Z8" i="33"/>
  <c r="W8" i="33"/>
  <c r="T8" i="33"/>
  <c r="Q8" i="33"/>
  <c r="K8" i="33"/>
  <c r="E8" i="33"/>
  <c r="AC8" i="32"/>
  <c r="Z8" i="32"/>
  <c r="W8" i="32"/>
  <c r="T8" i="32"/>
  <c r="Q8" i="32"/>
  <c r="N8" i="32"/>
  <c r="K8" i="32"/>
  <c r="E8" i="32"/>
  <c r="AC8" i="31"/>
  <c r="W8" i="31"/>
  <c r="T8" i="31"/>
  <c r="Q8" i="31"/>
  <c r="N8" i="31"/>
  <c r="K8" i="31"/>
  <c r="E8" i="31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27" l="1"/>
  <c r="B20" i="3"/>
  <c r="B20" i="14"/>
  <c r="B20" i="16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E16" i="35"/>
  <c r="D5" i="35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D16" i="35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Q16" i="1"/>
  <c r="N16" i="1"/>
  <c r="K16" i="1"/>
  <c r="H16" i="1"/>
  <c r="AJ22" i="35" l="1"/>
  <c r="AC22" i="35"/>
  <c r="U22" i="35"/>
  <c r="M22" i="35"/>
  <c r="AM23" i="35"/>
  <c r="AK24" i="35"/>
  <c r="AN23" i="35"/>
  <c r="AL23" i="35"/>
  <c r="AN24" i="35"/>
  <c r="AL24" i="35"/>
  <c r="AK25" i="35"/>
  <c r="AF22" i="35"/>
  <c r="X22" i="35"/>
  <c r="P22" i="35"/>
  <c r="H22" i="35"/>
  <c r="AB22" i="35"/>
  <c r="W22" i="35"/>
  <c r="T22" i="35"/>
  <c r="O22" i="35"/>
  <c r="L22" i="35"/>
  <c r="G22" i="35"/>
  <c r="AI22" i="35"/>
  <c r="V22" i="35"/>
  <c r="D22" i="35"/>
  <c r="AA22" i="35"/>
  <c r="S22" i="35"/>
  <c r="K22" i="35"/>
  <c r="AH22" i="35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D6" i="35" s="1"/>
  <c r="AG11" i="38"/>
  <c r="D7" i="35" s="1"/>
  <c r="AG12" i="38"/>
  <c r="D9" i="35" s="1"/>
  <c r="AG13" i="38"/>
  <c r="D10" i="35" s="1"/>
  <c r="AG15" i="38"/>
  <c r="D12" i="35" s="1"/>
  <c r="AG16" i="38"/>
  <c r="D13" i="35" s="1"/>
  <c r="AG17" i="38"/>
  <c r="D14" i="35" s="1"/>
  <c r="AG18" i="38"/>
  <c r="D15" i="35" s="1"/>
  <c r="AG19" i="38"/>
  <c r="D8" i="35" s="1"/>
  <c r="D17" i="35"/>
  <c r="D18" i="35"/>
  <c r="D19" i="35"/>
  <c r="D20" i="35"/>
  <c r="D21" i="35"/>
  <c r="AG9" i="38"/>
  <c r="D4" i="35" s="1"/>
  <c r="AG14" i="38"/>
  <c r="D11" i="35" s="1"/>
  <c r="D28" i="35" l="1"/>
  <c r="F21" i="35"/>
  <c r="G19" i="35" l="1"/>
  <c r="AG14" i="33"/>
  <c r="H9" i="35" s="1"/>
  <c r="AI21" i="35" l="1"/>
  <c r="AJ21" i="35"/>
  <c r="AH21" i="35"/>
  <c r="AB21" i="35"/>
  <c r="Z21" i="35"/>
  <c r="V21" i="35"/>
  <c r="T21" i="35"/>
  <c r="R21" i="35"/>
  <c r="N21" i="35"/>
  <c r="L21" i="35"/>
  <c r="J21" i="35"/>
  <c r="AG21" i="35"/>
  <c r="AC21" i="35"/>
  <c r="Y21" i="35"/>
  <c r="U21" i="35"/>
  <c r="Q21" i="35"/>
  <c r="I21" i="35"/>
  <c r="W21" i="35"/>
  <c r="O21" i="35"/>
  <c r="G20" i="35"/>
  <c r="AF21" i="35"/>
  <c r="AD21" i="35"/>
  <c r="X21" i="35"/>
  <c r="P21" i="35"/>
  <c r="AA21" i="35"/>
  <c r="S21" i="35"/>
  <c r="M21" i="35"/>
  <c r="K21" i="35"/>
  <c r="AG12" i="14"/>
  <c r="Y7" i="35" s="1"/>
  <c r="Y18" i="35" l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M18" i="35"/>
  <c r="AG15" i="28"/>
  <c r="M10" i="35" s="1"/>
  <c r="AG17" i="28"/>
  <c r="M12" i="35" s="1"/>
  <c r="M17" i="35"/>
  <c r="AJ17" i="35"/>
  <c r="AG15" i="34"/>
  <c r="AJ10" i="35" s="1"/>
  <c r="AG13" i="34"/>
  <c r="AJ8" i="35" s="1"/>
  <c r="AG10" i="11"/>
  <c r="AB5" i="35" s="1"/>
  <c r="AG13" i="12"/>
  <c r="AA8" i="35" s="1"/>
  <c r="AG20" i="15"/>
  <c r="X15" i="35" s="1"/>
  <c r="AG13" i="15"/>
  <c r="X8" i="35" s="1"/>
  <c r="AG18" i="7"/>
  <c r="W13" i="35" s="1"/>
  <c r="V18" i="35"/>
  <c r="AG15" i="18"/>
  <c r="V10" i="35" s="1"/>
  <c r="AG13" i="20"/>
  <c r="T8" i="35" s="1"/>
  <c r="AG18" i="21"/>
  <c r="S13" i="35" s="1"/>
  <c r="R18" i="35"/>
  <c r="AG12" i="22"/>
  <c r="R7" i="35" s="1"/>
  <c r="AG9" i="28"/>
  <c r="M4" i="35" s="1"/>
  <c r="AJ18" i="35"/>
  <c r="AJ16" i="35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V17" i="35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X17" i="35"/>
  <c r="AG18" i="15"/>
  <c r="X13" i="35" s="1"/>
  <c r="AG16" i="7"/>
  <c r="W11" i="35" s="1"/>
  <c r="AG10" i="7"/>
  <c r="W5" i="35" s="1"/>
  <c r="V16" i="35"/>
  <c r="AG13" i="18"/>
  <c r="V8" i="35" s="1"/>
  <c r="AG16" i="21"/>
  <c r="S11" i="35" s="1"/>
  <c r="AG10" i="21"/>
  <c r="S5" i="35" s="1"/>
  <c r="R17" i="35"/>
  <c r="AG19" i="34"/>
  <c r="AJ14" i="35" s="1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S10" i="35" s="1"/>
  <c r="AG18" i="34"/>
  <c r="AJ13" i="35" s="1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T12" i="35" s="1"/>
  <c r="AG11" i="20"/>
  <c r="T6" i="35" s="1"/>
  <c r="S17" i="35"/>
  <c r="AG14" i="21"/>
  <c r="S9" i="35" s="1"/>
  <c r="AG9" i="21"/>
  <c r="S4" i="35" s="1"/>
  <c r="R20" i="35"/>
  <c r="AG17" i="23"/>
  <c r="Q12" i="35" s="1"/>
  <c r="AG11" i="23"/>
  <c r="Q6" i="35" s="1"/>
  <c r="P19" i="35"/>
  <c r="P18" i="35"/>
  <c r="P17" i="35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13" i="14"/>
  <c r="Y8" i="35" s="1"/>
  <c r="AG9" i="14"/>
  <c r="Y4" i="35" s="1"/>
  <c r="X18" i="35"/>
  <c r="AG10" i="15"/>
  <c r="X5" i="35" s="1"/>
  <c r="W16" i="35"/>
  <c r="AG13" i="7"/>
  <c r="W8" i="35" s="1"/>
  <c r="AG18" i="18"/>
  <c r="V13" i="35" s="1"/>
  <c r="AG16" i="20"/>
  <c r="T11" i="35" s="1"/>
  <c r="AG10" i="20"/>
  <c r="T5" i="35" s="1"/>
  <c r="AG13" i="21"/>
  <c r="S8" i="35" s="1"/>
  <c r="AG18" i="22"/>
  <c r="R13" i="35" s="1"/>
  <c r="AG16" i="23"/>
  <c r="Q11" i="35" s="1"/>
  <c r="AG10" i="23"/>
  <c r="Q5" i="35" s="1"/>
  <c r="AG11" i="34"/>
  <c r="AJ6" i="35" s="1"/>
  <c r="AI17" i="35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V19" i="35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L17" i="35"/>
  <c r="AG12" i="30"/>
  <c r="K7" i="35" s="1"/>
  <c r="AG20" i="30"/>
  <c r="K15" i="35" s="1"/>
  <c r="AG14" i="30"/>
  <c r="K9" i="35" s="1"/>
  <c r="AG19" i="30"/>
  <c r="K14" i="35" s="1"/>
  <c r="AG9" i="30"/>
  <c r="K4" i="35" s="1"/>
  <c r="K18" i="35"/>
  <c r="AG11" i="30"/>
  <c r="K6" i="35" s="1"/>
  <c r="AG16" i="30"/>
  <c r="K11" i="35" s="1"/>
  <c r="AG10" i="30"/>
  <c r="K5" i="35" s="1"/>
  <c r="AG18" i="30"/>
  <c r="K13" i="35" s="1"/>
  <c r="AG13" i="30"/>
  <c r="K8" i="35" s="1"/>
  <c r="AG15" i="30"/>
  <c r="K10" i="35" s="1"/>
  <c r="AG17" i="30"/>
  <c r="K12" i="35" s="1"/>
  <c r="K17" i="35"/>
  <c r="J20" i="35"/>
  <c r="AG10" i="31"/>
  <c r="J5" i="35" s="1"/>
  <c r="AG14" i="31"/>
  <c r="J9" i="35" s="1"/>
  <c r="AG9" i="31"/>
  <c r="J4" i="35" s="1"/>
  <c r="J18" i="35"/>
  <c r="AG11" i="31"/>
  <c r="J6" i="35" s="1"/>
  <c r="J19" i="35"/>
  <c r="AG20" i="31"/>
  <c r="J15" i="35" s="1"/>
  <c r="AG19" i="31"/>
  <c r="J14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J17" i="35"/>
  <c r="I20" i="35"/>
  <c r="I18" i="35"/>
  <c r="AG20" i="32"/>
  <c r="I15" i="35" s="1"/>
  <c r="AG16" i="32"/>
  <c r="I11" i="35" s="1"/>
  <c r="AG14" i="32"/>
  <c r="I9" i="35" s="1"/>
  <c r="AG9" i="32"/>
  <c r="I4" i="35" s="1"/>
  <c r="I19" i="35"/>
  <c r="AG10" i="32"/>
  <c r="I5" i="35" s="1"/>
  <c r="AG19" i="32"/>
  <c r="I14" i="35" s="1"/>
  <c r="I17" i="35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H21" i="35"/>
  <c r="AG15" i="33"/>
  <c r="H10" i="35" s="1"/>
  <c r="AG17" i="33"/>
  <c r="H12" i="35" s="1"/>
  <c r="H18" i="35"/>
  <c r="AG12" i="33"/>
  <c r="H7" i="35" s="1"/>
  <c r="H19" i="35"/>
  <c r="AG20" i="33"/>
  <c r="H15" i="35" s="1"/>
  <c r="AG16" i="33"/>
  <c r="H11" i="35" s="1"/>
  <c r="AG9" i="33"/>
  <c r="H4" i="35" s="1"/>
  <c r="AG11" i="33"/>
  <c r="H6" i="35" s="1"/>
  <c r="H20" i="35"/>
  <c r="AG13" i="33"/>
  <c r="H8" i="35" s="1"/>
  <c r="AG20" i="8"/>
  <c r="G15" i="35" s="1"/>
  <c r="AG10" i="8"/>
  <c r="G5" i="35" s="1"/>
  <c r="AG13" i="8"/>
  <c r="G8" i="35" s="1"/>
  <c r="AG15" i="8"/>
  <c r="G10" i="35" s="1"/>
  <c r="G21" i="35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G18" i="35"/>
  <c r="G17" i="35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F17" i="35"/>
  <c r="F18" i="35"/>
  <c r="AG13" i="9"/>
  <c r="F8" i="35" s="1"/>
  <c r="AG9" i="9"/>
  <c r="F4" i="35" s="1"/>
  <c r="F19" i="35"/>
  <c r="AG18" i="9"/>
  <c r="F13" i="35" s="1"/>
  <c r="F20" i="35"/>
  <c r="AG16" i="9"/>
  <c r="F11" i="35" s="1"/>
  <c r="AG19" i="9"/>
  <c r="F14" i="35" s="1"/>
  <c r="AG10" i="9"/>
  <c r="F5" i="35" s="1"/>
  <c r="AG15" i="9"/>
  <c r="F10" i="35" s="1"/>
  <c r="E11" i="35"/>
  <c r="E8" i="35"/>
  <c r="E5" i="35"/>
  <c r="E4" i="35"/>
  <c r="E14" i="35"/>
  <c r="E6" i="35"/>
  <c r="E10" i="35"/>
  <c r="E15" i="35"/>
  <c r="X20" i="35"/>
  <c r="S19" i="35"/>
  <c r="W19" i="35"/>
  <c r="K20" i="35"/>
  <c r="Y19" i="35"/>
  <c r="AA20" i="35"/>
  <c r="V20" i="35"/>
  <c r="AJ19" i="35"/>
  <c r="K19" i="35"/>
  <c r="AJ20" i="35"/>
  <c r="Y20" i="35"/>
  <c r="W20" i="35"/>
  <c r="S20" i="35"/>
  <c r="M20" i="35"/>
  <c r="L19" i="35"/>
  <c r="AA19" i="35"/>
  <c r="AI20" i="35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H20" i="35"/>
  <c r="AH18" i="35"/>
  <c r="AH16" i="35"/>
  <c r="AG19" i="27"/>
  <c r="AH14" i="35" s="1"/>
  <c r="AG17" i="27"/>
  <c r="AH12" i="35" s="1"/>
  <c r="AG15" i="27"/>
  <c r="AH10" i="35" s="1"/>
  <c r="AG13" i="27"/>
  <c r="AH8" i="35" s="1"/>
  <c r="AG11" i="27"/>
  <c r="AH6" i="35" s="1"/>
  <c r="AG19" i="35"/>
  <c r="AG17" i="35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C19" i="35"/>
  <c r="AC17" i="35"/>
  <c r="AC16" i="35"/>
  <c r="AG19" i="6"/>
  <c r="AC14" i="35" s="1"/>
  <c r="AI18" i="35"/>
  <c r="AG14" i="6"/>
  <c r="AC9" i="35" s="1"/>
  <c r="AG9" i="6"/>
  <c r="AC4" i="35" s="1"/>
  <c r="AI16" i="35"/>
  <c r="AG19" i="16"/>
  <c r="AI14" i="35" s="1"/>
  <c r="AG17" i="16"/>
  <c r="AI12" i="35" s="1"/>
  <c r="AG15" i="16"/>
  <c r="AI10" i="35" s="1"/>
  <c r="AG13" i="16"/>
  <c r="AI8" i="35" s="1"/>
  <c r="AG11" i="16"/>
  <c r="AI6" i="35" s="1"/>
  <c r="AH19" i="35"/>
  <c r="AH17" i="35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0" i="35"/>
  <c r="AG18" i="35"/>
  <c r="AG16" i="35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C20" i="35"/>
  <c r="AC18" i="35"/>
  <c r="AG20" i="6"/>
  <c r="AC15" i="35" s="1"/>
  <c r="AG18" i="6"/>
  <c r="AC13" i="35" s="1"/>
  <c r="AG17" i="6"/>
  <c r="AC12" i="35" s="1"/>
  <c r="AG19" i="11"/>
  <c r="AB14" i="35" s="1"/>
  <c r="AI19" i="35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X19" i="35"/>
  <c r="AG13" i="6"/>
  <c r="AC8" i="35" s="1"/>
  <c r="AG18" i="11"/>
  <c r="AB13" i="35" s="1"/>
  <c r="AA18" i="35"/>
  <c r="AG15" i="12"/>
  <c r="AA10" i="35" s="1"/>
  <c r="X16" i="35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4" i="35" s="1"/>
  <c r="U17" i="35"/>
  <c r="AG19" i="22"/>
  <c r="R14" i="35" s="1"/>
  <c r="Q20" i="35"/>
  <c r="U20" i="35"/>
  <c r="AG17" i="10"/>
  <c r="U12" i="35" s="1"/>
  <c r="AG15" i="10"/>
  <c r="U10" i="35" s="1"/>
  <c r="AG13" i="10"/>
  <c r="U8" i="35" s="1"/>
  <c r="AG11" i="10"/>
  <c r="U6" i="35" s="1"/>
  <c r="T19" i="35"/>
  <c r="T17" i="35"/>
  <c r="AG20" i="20"/>
  <c r="T15" i="35" s="1"/>
  <c r="AG18" i="20"/>
  <c r="T13" i="35" s="1"/>
  <c r="AG20" i="10"/>
  <c r="U15" i="35" s="1"/>
  <c r="R19" i="35"/>
  <c r="AG13" i="22"/>
  <c r="R8" i="35" s="1"/>
  <c r="U18" i="35"/>
  <c r="AG18" i="10"/>
  <c r="U13" i="35" s="1"/>
  <c r="AG17" i="26"/>
  <c r="N12" i="35" s="1"/>
  <c r="AG16" i="10"/>
  <c r="U11" i="35" s="1"/>
  <c r="AG14" i="10"/>
  <c r="U9" i="35" s="1"/>
  <c r="AG12" i="10"/>
  <c r="U7" i="35" s="1"/>
  <c r="AG10" i="10"/>
  <c r="U5" i="35" s="1"/>
  <c r="AG9" i="10"/>
  <c r="U4" i="35" s="1"/>
  <c r="T20" i="35"/>
  <c r="T18" i="35"/>
  <c r="T16" i="35"/>
  <c r="AG19" i="20"/>
  <c r="T14" i="35" s="1"/>
  <c r="AG16" i="22"/>
  <c r="R11" i="35" s="1"/>
  <c r="AG20" i="23"/>
  <c r="Q15" i="35" s="1"/>
  <c r="AG12" i="23"/>
  <c r="Q7" i="35" s="1"/>
  <c r="P20" i="35"/>
  <c r="AG11" i="26"/>
  <c r="N6" i="35" s="1"/>
  <c r="Q18" i="35"/>
  <c r="AG18" i="23"/>
  <c r="Q13" i="35" s="1"/>
  <c r="AG10" i="22"/>
  <c r="R5" i="35" s="1"/>
  <c r="AG13" i="23"/>
  <c r="Q8" i="35" s="1"/>
  <c r="Q19" i="35"/>
  <c r="AG20" i="25"/>
  <c r="O15" i="35" s="1"/>
  <c r="AG9" i="22"/>
  <c r="R4" i="35" s="1"/>
  <c r="AG19" i="23"/>
  <c r="Q14" i="35" s="1"/>
  <c r="AG12" i="25"/>
  <c r="O7" i="35" s="1"/>
  <c r="AG11" i="22"/>
  <c r="R6" i="35" s="1"/>
  <c r="Q17" i="35"/>
  <c r="N20" i="35"/>
  <c r="O18" i="35"/>
  <c r="AG15" i="25"/>
  <c r="O10" i="35" s="1"/>
  <c r="AG20" i="26"/>
  <c r="N15" i="35" s="1"/>
  <c r="AG12" i="26"/>
  <c r="N7" i="35" s="1"/>
  <c r="AG18" i="25"/>
  <c r="O13" i="35" s="1"/>
  <c r="N18" i="35"/>
  <c r="AG15" i="26"/>
  <c r="N10" i="35" s="1"/>
  <c r="AG20" i="28"/>
  <c r="M15" i="35" s="1"/>
  <c r="AG12" i="28"/>
  <c r="M7" i="35" s="1"/>
  <c r="L20" i="35"/>
  <c r="AG17" i="29"/>
  <c r="L12" i="35" s="1"/>
  <c r="AG11" i="29"/>
  <c r="L6" i="35" s="1"/>
  <c r="AG13" i="25"/>
  <c r="O8" i="35" s="1"/>
  <c r="AG18" i="26"/>
  <c r="N13" i="35" s="1"/>
  <c r="O19" i="35"/>
  <c r="AG16" i="25"/>
  <c r="O11" i="35" s="1"/>
  <c r="AG10" i="25"/>
  <c r="O5" i="35" s="1"/>
  <c r="AG13" i="26"/>
  <c r="N8" i="35" s="1"/>
  <c r="AG18" i="28"/>
  <c r="M13" i="35" s="1"/>
  <c r="L18" i="35"/>
  <c r="AG15" i="29"/>
  <c r="L10" i="35" s="1"/>
  <c r="AG19" i="25"/>
  <c r="O14" i="35" s="1"/>
  <c r="N19" i="35"/>
  <c r="AG16" i="26"/>
  <c r="N11" i="35" s="1"/>
  <c r="AG10" i="26"/>
  <c r="N5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M19" i="35"/>
  <c r="AG16" i="28"/>
  <c r="M11" i="35" s="1"/>
  <c r="AG10" i="28"/>
  <c r="M5" i="35" s="1"/>
  <c r="AG13" i="29"/>
  <c r="L8" i="35" s="1"/>
  <c r="O20" i="35"/>
  <c r="AG17" i="25"/>
  <c r="O12" i="35" s="1"/>
  <c r="AG11" i="25"/>
  <c r="O6" i="35" s="1"/>
  <c r="N17" i="35"/>
  <c r="AG14" i="26"/>
  <c r="N9" i="35" s="1"/>
  <c r="AG8" i="31"/>
  <c r="J3" i="35" s="1"/>
  <c r="AG12" i="32"/>
  <c r="I7" i="35" s="1"/>
  <c r="AG8" i="32"/>
  <c r="I3" i="35" s="1"/>
  <c r="H17" i="35"/>
  <c r="AG8" i="8"/>
  <c r="G3" i="35" s="1"/>
  <c r="AG8" i="9"/>
  <c r="F3" i="35" s="1"/>
  <c r="E17" i="35"/>
  <c r="E13" i="35"/>
  <c r="E12" i="35"/>
  <c r="E7" i="35"/>
  <c r="E9" i="35"/>
  <c r="E18" i="35"/>
  <c r="E20" i="35" l="1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H26" i="9" s="1"/>
  <c r="AJ26" i="9" s="1"/>
  <c r="AH26" i="8" s="1"/>
  <c r="AJ26" i="8" s="1"/>
  <c r="AH26" i="33" s="1"/>
  <c r="AJ26" i="33" s="1"/>
  <c r="AH26" i="32" s="1"/>
  <c r="AJ26" i="32" s="1"/>
  <c r="AH26" i="31" s="1"/>
  <c r="AJ26" i="31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9" s="1"/>
  <c r="AJ25" i="9" s="1"/>
  <c r="AH25" i="8" s="1"/>
  <c r="AJ25" i="8" s="1"/>
  <c r="AH25" i="33" s="1"/>
  <c r="AJ25" i="33" s="1"/>
  <c r="AH25" i="32" s="1"/>
  <c r="AJ25" i="32" s="1"/>
  <c r="AH25" i="31" s="1"/>
  <c r="AJ25" i="31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I12" i="38" l="1"/>
  <c r="AI21" i="38"/>
  <c r="AI20" i="38"/>
  <c r="AI25" i="38"/>
  <c r="AI22" i="38"/>
  <c r="AI23" i="38"/>
  <c r="AI24" i="38"/>
  <c r="AQ6" i="35"/>
  <c r="AP6" i="35"/>
  <c r="AI19" i="38"/>
  <c r="AK24" i="38"/>
  <c r="AK23" i="38"/>
  <c r="AK21" i="38"/>
  <c r="AK25" i="38"/>
  <c r="AK26" i="38"/>
  <c r="A26" i="38" s="1"/>
  <c r="AK22" i="38"/>
  <c r="AK27" i="38"/>
  <c r="AK20" i="38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K15" i="38"/>
  <c r="A15" i="38" s="1"/>
  <c r="AH12" i="9"/>
  <c r="AK11" i="38"/>
  <c r="A11" i="38" s="1"/>
  <c r="AK8" i="38"/>
  <c r="A8" i="38" s="1"/>
  <c r="AK9" i="38"/>
  <c r="AK18" i="38"/>
  <c r="A18" i="38" s="1"/>
  <c r="AK13" i="38"/>
  <c r="A13" i="38" s="1"/>
  <c r="AK12" i="38"/>
  <c r="A12" i="38" s="1"/>
  <c r="AK19" i="38"/>
  <c r="AK10" i="38"/>
  <c r="AK14" i="38"/>
  <c r="A14" i="38" s="1"/>
  <c r="AK16" i="38"/>
  <c r="AK17" i="38"/>
  <c r="A17" i="38" s="1"/>
  <c r="AP14" i="35"/>
  <c r="AP11" i="35"/>
  <c r="AI8" i="38"/>
  <c r="A18" i="1"/>
  <c r="A23" i="1"/>
  <c r="A22" i="1"/>
  <c r="A27" i="1"/>
  <c r="A19" i="1"/>
  <c r="A10" i="1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25" i="38" l="1"/>
  <c r="A23" i="38"/>
  <c r="A22" i="38"/>
  <c r="A20" i="38"/>
  <c r="A19" i="38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24" i="38"/>
  <c r="A10" i="38"/>
  <c r="A21" i="38"/>
  <c r="A9" i="38"/>
  <c r="AJ12" i="9"/>
  <c r="AH8" i="9"/>
  <c r="AJ8" i="9" s="1"/>
  <c r="AI23" i="9" l="1"/>
  <c r="AI27" i="9"/>
  <c r="AI24" i="9"/>
  <c r="AI25" i="9"/>
  <c r="AI22" i="9"/>
  <c r="AI21" i="9"/>
  <c r="AI26" i="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2" i="33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5" i="32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l="1"/>
  <c r="AJ13" i="8" s="1"/>
  <c r="AK26" i="9"/>
  <c r="AK24" i="9"/>
  <c r="AK21" i="9"/>
  <c r="AK23" i="9"/>
  <c r="AK27" i="9"/>
  <c r="AK22" i="9"/>
  <c r="AK25" i="9"/>
  <c r="AH9" i="25"/>
  <c r="AJ9" i="25" s="1"/>
  <c r="AH12" i="25"/>
  <c r="AJ12" i="25" s="1"/>
  <c r="AH10" i="26"/>
  <c r="AJ10" i="26" s="1"/>
  <c r="AH17" i="26"/>
  <c r="AJ17" i="26" s="1"/>
  <c r="AH16" i="24"/>
  <c r="AJ16" i="24" s="1"/>
  <c r="AH19" i="25"/>
  <c r="AJ19" i="25" s="1"/>
  <c r="AH11" i="26"/>
  <c r="AJ11" i="26" s="1"/>
  <c r="AH15" i="26"/>
  <c r="AJ15" i="26" s="1"/>
  <c r="AH8" i="25"/>
  <c r="AI25" i="8" l="1"/>
  <c r="A25" i="9"/>
  <c r="A22" i="9"/>
  <c r="AI22" i="8"/>
  <c r="A27" i="9"/>
  <c r="AI27" i="8"/>
  <c r="A23" i="9"/>
  <c r="AI23" i="8"/>
  <c r="AI21" i="8"/>
  <c r="A21" i="9"/>
  <c r="AI24" i="8"/>
  <c r="A24" i="9"/>
  <c r="AI26" i="8"/>
  <c r="A26" i="9"/>
  <c r="AH13" i="33"/>
  <c r="AJ13" i="33" s="1"/>
  <c r="AK26" i="8"/>
  <c r="AK24" i="8"/>
  <c r="AK22" i="8"/>
  <c r="AK21" i="8"/>
  <c r="AK25" i="8"/>
  <c r="AK27" i="8"/>
  <c r="AK23" i="8"/>
  <c r="AI12" i="9"/>
  <c r="AI10" i="9"/>
  <c r="AI20" i="9"/>
  <c r="AI15" i="9"/>
  <c r="AI18" i="9"/>
  <c r="AI19" i="9"/>
  <c r="AI16" i="9"/>
  <c r="AI17" i="9"/>
  <c r="AI9" i="9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15" i="25"/>
  <c r="AJ15" i="25" s="1"/>
  <c r="AH17" i="25"/>
  <c r="AJ17" i="25" s="1"/>
  <c r="AH9" i="24"/>
  <c r="AJ9" i="24" s="1"/>
  <c r="AH19" i="24"/>
  <c r="AJ19" i="24" s="1"/>
  <c r="AI11" i="9"/>
  <c r="AI14" i="9"/>
  <c r="AI13" i="9"/>
  <c r="AJ14" i="33"/>
  <c r="AI8" i="9"/>
  <c r="A23" i="8" l="1"/>
  <c r="AI23" i="33"/>
  <c r="A27" i="8"/>
  <c r="AI27" i="33"/>
  <c r="AI25" i="33"/>
  <c r="A25" i="8"/>
  <c r="A21" i="8"/>
  <c r="AI21" i="33"/>
  <c r="A22" i="8"/>
  <c r="AI22" i="33"/>
  <c r="AI24" i="33"/>
  <c r="A24" i="8"/>
  <c r="A26" i="8"/>
  <c r="AI26" i="33"/>
  <c r="AH13" i="32"/>
  <c r="AJ13" i="32" s="1"/>
  <c r="AH19" i="23"/>
  <c r="AJ19" i="23" s="1"/>
  <c r="AH15" i="24"/>
  <c r="AJ15" i="24" s="1"/>
  <c r="AH11" i="24"/>
  <c r="AJ11" i="24" s="1"/>
  <c r="AH16" i="22"/>
  <c r="AJ16" i="22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17" i="9"/>
  <c r="AI17" i="8"/>
  <c r="A14" i="9"/>
  <c r="AI14" i="8"/>
  <c r="A9" i="9"/>
  <c r="AI9" i="8"/>
  <c r="A20" i="9"/>
  <c r="AI20" i="8"/>
  <c r="A15" i="9"/>
  <c r="AI15" i="8"/>
  <c r="A13" i="9"/>
  <c r="AI13" i="8"/>
  <c r="AJ18" i="33"/>
  <c r="AK24" i="33" s="1"/>
  <c r="A11" i="9"/>
  <c r="AI8" i="8"/>
  <c r="A19" i="9"/>
  <c r="A12" i="9"/>
  <c r="A10" i="9"/>
  <c r="A16" i="9"/>
  <c r="AK21" i="33" l="1"/>
  <c r="AI21" i="32" s="1"/>
  <c r="AK25" i="33"/>
  <c r="AI25" i="32" s="1"/>
  <c r="AK27" i="33"/>
  <c r="A27" i="33" s="1"/>
  <c r="AK23" i="33"/>
  <c r="A23" i="33" s="1"/>
  <c r="AK22" i="33"/>
  <c r="AI22" i="32" s="1"/>
  <c r="A24" i="33"/>
  <c r="AI24" i="32"/>
  <c r="AK26" i="33"/>
  <c r="AH13" i="31"/>
  <c r="AJ13" i="31" s="1"/>
  <c r="AK14" i="33"/>
  <c r="AI14" i="32" s="1"/>
  <c r="AH12" i="22"/>
  <c r="AJ12" i="22" s="1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0" i="8"/>
  <c r="AI20" i="33"/>
  <c r="A13" i="8"/>
  <c r="AI13" i="33"/>
  <c r="A8" i="8"/>
  <c r="AI8" i="33"/>
  <c r="A17" i="8"/>
  <c r="AI17" i="33"/>
  <c r="A14" i="8"/>
  <c r="A19" i="8"/>
  <c r="A16" i="8"/>
  <c r="A12" i="8"/>
  <c r="A22" i="33" l="1"/>
  <c r="AI23" i="32"/>
  <c r="A21" i="33"/>
  <c r="A25" i="33"/>
  <c r="AK27" i="32"/>
  <c r="AI27" i="31" s="1"/>
  <c r="AI27" i="32"/>
  <c r="AK22" i="32"/>
  <c r="A22" i="32" s="1"/>
  <c r="AK21" i="32"/>
  <c r="AK26" i="32"/>
  <c r="AK24" i="32"/>
  <c r="AK23" i="32"/>
  <c r="AK25" i="32"/>
  <c r="AH13" i="30"/>
  <c r="AJ13" i="30" s="1"/>
  <c r="AI26" i="32"/>
  <c r="A26" i="33"/>
  <c r="AK14" i="32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9" i="33"/>
  <c r="AI11" i="32"/>
  <c r="A19" i="33"/>
  <c r="AI12" i="32"/>
  <c r="A14" i="33"/>
  <c r="A20" i="33"/>
  <c r="AI13" i="32"/>
  <c r="AI10" i="32"/>
  <c r="AI22" i="31" l="1"/>
  <c r="A27" i="32"/>
  <c r="AK26" i="31"/>
  <c r="AI26" i="30" s="1"/>
  <c r="AK23" i="31"/>
  <c r="AI23" i="30" s="1"/>
  <c r="AK21" i="31"/>
  <c r="A21" i="31" s="1"/>
  <c r="AH13" i="29"/>
  <c r="AJ13" i="29" s="1"/>
  <c r="AI25" i="31"/>
  <c r="A25" i="32"/>
  <c r="A23" i="32"/>
  <c r="AI23" i="31"/>
  <c r="AI24" i="31"/>
  <c r="A24" i="32"/>
  <c r="A26" i="32"/>
  <c r="AI26" i="31"/>
  <c r="AK24" i="31"/>
  <c r="A21" i="32"/>
  <c r="AI21" i="31"/>
  <c r="AK27" i="31"/>
  <c r="AK22" i="31"/>
  <c r="AK25" i="31"/>
  <c r="AK14" i="31"/>
  <c r="A14" i="31" s="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8" i="31"/>
  <c r="AI8" i="30" s="1"/>
  <c r="AK13" i="31"/>
  <c r="A13" i="31" s="1"/>
  <c r="AK10" i="31"/>
  <c r="AK15" i="31"/>
  <c r="A15" i="31" s="1"/>
  <c r="AH14" i="29"/>
  <c r="AJ14" i="29" s="1"/>
  <c r="AH12" i="20"/>
  <c r="AJ12" i="20" s="1"/>
  <c r="AH17" i="21"/>
  <c r="AJ17" i="21" s="1"/>
  <c r="AH9" i="20"/>
  <c r="AJ9" i="2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H16" i="10"/>
  <c r="AJ16" i="10" s="1"/>
  <c r="A8" i="32"/>
  <c r="A15" i="32"/>
  <c r="A16" i="32"/>
  <c r="A18" i="32"/>
  <c r="A13" i="32"/>
  <c r="AI17" i="31"/>
  <c r="A11" i="32"/>
  <c r="AI12" i="31"/>
  <c r="A10" i="32"/>
  <c r="A9" i="32"/>
  <c r="A20" i="32"/>
  <c r="A14" i="32"/>
  <c r="A19" i="32"/>
  <c r="AJ8" i="25"/>
  <c r="A26" i="31" l="1"/>
  <c r="AI21" i="30"/>
  <c r="A23" i="31"/>
  <c r="AK25" i="30"/>
  <c r="A25" i="30" s="1"/>
  <c r="AK27" i="30"/>
  <c r="AK26" i="30"/>
  <c r="AK24" i="30"/>
  <c r="AK22" i="30"/>
  <c r="AK23" i="30"/>
  <c r="AK21" i="30"/>
  <c r="AH13" i="28"/>
  <c r="AJ13" i="28" s="1"/>
  <c r="AI24" i="30"/>
  <c r="A24" i="31"/>
  <c r="A25" i="31"/>
  <c r="AI25" i="30"/>
  <c r="AI22" i="30"/>
  <c r="A22" i="31"/>
  <c r="A27" i="31"/>
  <c r="AI27" i="30"/>
  <c r="AI10" i="30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22" i="27"/>
  <c r="AK22" i="16"/>
  <c r="AI22" i="34" s="1"/>
  <c r="AK26" i="16"/>
  <c r="A26" i="16" s="1"/>
  <c r="AI25" i="34"/>
  <c r="A25" i="16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3" i="16" l="1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<sst xmlns="http://schemas.openxmlformats.org/spreadsheetml/2006/main" count="2722" uniqueCount="98">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</sst>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7"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AS12" sqref="AS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18</v>
      </c>
      <c r="B26" s="21"/>
      <c r="C26" s="17"/>
      <c r="D26" s="18"/>
      <c r="E26" s="19">
        <f t="shared" ref="E26:E27" si="15">IF(OR(EXACT($C$7,C26)*(EXACT($D$7,D26)))=TRUE,$AO$9,IF(($D$7-$C$7=D26-C26),$AO$8,IF(OR(EXACT($C$7&gt;$D$7,C26&gt;D26)*EXACT($C$7=$D$7,C26=D26)*EXACT($C$7&lt;$D$7,C26&lt;D26)),$AO$7,0)))</f>
        <v>0</v>
      </c>
      <c r="F26" s="17"/>
      <c r="G26" s="18"/>
      <c r="H26" s="19">
        <f t="shared" ref="H26:H27" si="16">IF(OR(EXACT($F$7,F26)*(EXACT($G$7,G26)))=TRUE,$AO$9,IF(($G$7-$F$7=G26-F26),$AO$8,IF(OR(EXACT($F$7&gt;$G$7,F26&gt;G26)*EXACT($F$7=$G$7,F26=G26)*EXACT($F$7&lt;$G$7,F26&lt;G26)),$AO$7,0)))</f>
        <v>0</v>
      </c>
      <c r="I26" s="17"/>
      <c r="J26" s="18"/>
      <c r="K26" s="19">
        <f t="shared" ref="K26:K27" si="17">IF(OR(EXACT($I$7,I26)*(EXACT($J$7,J26)))=TRUE,$AO$9,IF(($J$7-$I$7=J26-I26),$AO$8,IF(OR(EXACT($I$7&gt;$J$7,I26&gt;J26)*EXACT($I$7=$J$7,I26=J26)*EXACT($I$7&lt;$J$7,I26&lt;J26)),$AO$7,0)))</f>
        <v>0</v>
      </c>
      <c r="L26" s="17"/>
      <c r="M26" s="18"/>
      <c r="N26" s="66" t="str">
        <f t="shared" ref="N26:N27" si="18">IF(OR(EXACT($L$7,L26)*(EXACT($M$7,M26)))=TRUE,$AO$9,IF(($M$7-$L$7=M26-L26),$AO$8,IF(OR(EXACT($L$7&gt;$M$7,L26&gt;M26)*EXACT($L$7=$M$7,L26=M26)*EXACT($L$7&lt;$M$7,L26&lt;M26)),$AO$7,0)))</f>
        <v>3</v>
      </c>
      <c r="O26" s="17"/>
      <c r="P26" s="18"/>
      <c r="Q26" s="19">
        <f t="shared" ref="Q26:Q27" si="19">IF(OR(EXACT($O$7,O26)*(EXACT($P$7,P26)))=TRUE,$AO$9,IF(($P$7-$O$7=P26-O26),$AO$8,IF(OR(EXACT($O$7&gt;$P$7,O26&gt;P26)*EXACT($O$7=$P$7,O26=P26)*EXACT($O$7&lt;$P$7,O26&lt;P26)),$AO$7,0)))</f>
        <v>0</v>
      </c>
      <c r="R26" s="17"/>
      <c r="S26" s="18"/>
      <c r="T26" s="19">
        <f t="shared" ref="T26:T27" si="20">IF(OR(EXACT($R$7,R26)*(EXACT($S$7,S26)))=TRUE,$AO$9,IF(($S$7-$R$7=S26-R26),$AO$8,IF(OR(EXACT($R$7&gt;$S$7,R26&gt;S26)*EXACT($R$7=$S$7,R26=S26)*EXACT($R$7&lt;$S$7,R26&lt;S26)),$AO$7,0)))</f>
        <v>0</v>
      </c>
      <c r="U26" s="17"/>
      <c r="V26" s="18"/>
      <c r="W26" s="66">
        <f t="shared" ref="W26:W27" si="21"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ref="Z26:Z27" si="22">IF(OR(EXACT($X$7,X26)*(EXACT($Y$7,Y26)))=TRUE,$AO$9,IF(($Y$7-$X$7=Y26-X26),$AO$8,IF(OR(EXACT($X$7&gt;$Y$7,X26&gt;Y26)*EXACT($X$7=$Y$7,X26=Y26)*EXACT($X$7&lt;$Y$7,X26&lt;Y26)),$AO$7,0)))</f>
        <v>3</v>
      </c>
      <c r="AA26" s="17"/>
      <c r="AB26" s="18"/>
      <c r="AC26" s="19">
        <f t="shared" ref="AC26:AC27" si="23">IF(OR(EXACT($AA$7,AA26)*(EXACT($AB$7,AB26)))=TRUE,$AO$9,IF(($AB$7-$AA$7=AB26-AA26),$AO$8,IF(OR(EXACT($AA$7&gt;$AB$7,AA26&gt;AB26)*EXACT($AA$7=$AB$7,AA26=AB26)*EXACT($AA$7&lt;$AB$7,AA26&lt;AB26)),$AO$7,0)))</f>
        <v>0</v>
      </c>
      <c r="AD26" s="28"/>
      <c r="AE26" s="26"/>
      <c r="AF26" s="19"/>
      <c r="AG26" s="21">
        <f t="shared" ref="AG26:AG27" si="24">E26+K26+Q26+T26+N26+H26+W26+Z26+AC26+AF26</f>
        <v>6</v>
      </c>
      <c r="AH26" s="22"/>
      <c r="AI26" s="23"/>
      <c r="AJ26" s="24">
        <f t="shared" ref="AJ26:AJ27" si="25">AG26+AH26</f>
        <v>6</v>
      </c>
      <c r="AK26" s="25">
        <f t="shared" ref="AK26:AK27" si="26">RANK(AJ26,$AJ$8:$AJ$27)</f>
        <v>18</v>
      </c>
      <c r="AL26" s="1"/>
    </row>
    <row r="27" spans="1:38" ht="24.95" customHeight="1" thickBot="1" x14ac:dyDescent="0.25">
      <c r="A27" s="29">
        <f t="shared" si="14"/>
        <v>18</v>
      </c>
      <c r="B27" s="21"/>
      <c r="C27" s="17"/>
      <c r="D27" s="18"/>
      <c r="E27" s="19">
        <f t="shared" si="15"/>
        <v>0</v>
      </c>
      <c r="F27" s="17"/>
      <c r="G27" s="18"/>
      <c r="H27" s="19">
        <f t="shared" si="16"/>
        <v>0</v>
      </c>
      <c r="I27" s="17"/>
      <c r="J27" s="18"/>
      <c r="K27" s="19">
        <f t="shared" si="17"/>
        <v>0</v>
      </c>
      <c r="L27" s="17"/>
      <c r="M27" s="18"/>
      <c r="N27" s="66" t="str">
        <f t="shared" si="18"/>
        <v>3</v>
      </c>
      <c r="O27" s="17"/>
      <c r="P27" s="18"/>
      <c r="Q27" s="19">
        <f t="shared" si="19"/>
        <v>0</v>
      </c>
      <c r="R27" s="17"/>
      <c r="S27" s="18"/>
      <c r="T27" s="19">
        <f t="shared" si="20"/>
        <v>0</v>
      </c>
      <c r="U27" s="17"/>
      <c r="V27" s="18"/>
      <c r="W27" s="66">
        <f t="shared" si="21"/>
        <v>0</v>
      </c>
      <c r="X27" s="17"/>
      <c r="Y27" s="18"/>
      <c r="Z27" s="19" t="str">
        <f t="shared" si="22"/>
        <v>3</v>
      </c>
      <c r="AA27" s="17"/>
      <c r="AB27" s="18"/>
      <c r="AC27" s="19">
        <f t="shared" si="23"/>
        <v>0</v>
      </c>
      <c r="AD27" s="28"/>
      <c r="AE27" s="26"/>
      <c r="AF27" s="19"/>
      <c r="AG27" s="21">
        <f t="shared" si="24"/>
        <v>6</v>
      </c>
      <c r="AH27" s="22"/>
      <c r="AI27" s="23"/>
      <c r="AJ27" s="24">
        <f t="shared" si="25"/>
        <v>6</v>
      </c>
      <c r="AK27" s="25">
        <f t="shared" si="26"/>
        <v>18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176" priority="16">
      <formula>($AG8&gt;40)</formula>
    </cfRule>
  </conditionalFormatting>
  <conditionalFormatting sqref="AL6:AL10">
    <cfRule type="top10" dxfId="175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4" priority="4" rank="3"/>
  </conditionalFormatting>
  <conditionalFormatting sqref="U4 F6 F4 C4 I4 I6 L6 O6 R4 X4 L4 AA6">
    <cfRule type="cellIs" dxfId="173" priority="2" operator="equal">
      <formula>"Schalke 04"</formula>
    </cfRule>
  </conditionalFormatting>
  <conditionalFormatting sqref="R6 X6 X4 C6 L6 O4 U6 AA4">
    <cfRule type="cellIs" dxfId="17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6</v>
      </c>
      <c r="AI26" s="23">
        <f>'1.Spieltag'!AK26</f>
        <v>18</v>
      </c>
      <c r="AJ26" s="24">
        <f t="shared" si="30"/>
        <v>6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6</v>
      </c>
      <c r="AI27" s="23">
        <f>'1.Spieltag'!AK27</f>
        <v>18</v>
      </c>
      <c r="AJ27" s="24">
        <f t="shared" si="30"/>
        <v>6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1" priority="1107" rank="3"/>
  </conditionalFormatting>
  <conditionalFormatting sqref="AG1:AG1048576">
    <cfRule type="top10" dxfId="170" priority="6" rank="3"/>
  </conditionalFormatting>
  <conditionalFormatting sqref="B8:B13 B15:B23 B25:B27">
    <cfRule type="expression" dxfId="169" priority="5">
      <formula>($AG8&gt;40)</formula>
    </cfRule>
  </conditionalFormatting>
  <conditionalFormatting sqref="F6 F4 C6 X4 L4 O6 U4 AA4 U6 R4 R6 O4 X6 C4 AA6">
    <cfRule type="cellIs" dxfId="168" priority="4" operator="equal">
      <formula>"Schalke 04"</formula>
    </cfRule>
  </conditionalFormatting>
  <conditionalFormatting sqref="C6 I4 R6 R4 L6 I6">
    <cfRule type="cellIs" dxfId="167" priority="3" operator="equal">
      <formula>"Schalke 04"</formula>
    </cfRule>
  </conditionalFormatting>
  <conditionalFormatting sqref="B14">
    <cfRule type="expression" dxfId="166" priority="2">
      <formula>($AG14&gt;40)</formula>
    </cfRule>
  </conditionalFormatting>
  <conditionalFormatting sqref="B24">
    <cfRule type="expression" dxfId="165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Q8" sqref="Q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85</v>
      </c>
      <c r="D8" s="18" t="s">
        <v>86</v>
      </c>
      <c r="E8" s="19" t="s">
        <v>14</v>
      </c>
      <c r="F8" s="17" t="s">
        <v>13</v>
      </c>
      <c r="G8" s="18" t="s">
        <v>85</v>
      </c>
      <c r="H8" s="19">
        <v>0</v>
      </c>
      <c r="I8" s="17" t="s">
        <v>86</v>
      </c>
      <c r="J8" s="18" t="s">
        <v>85</v>
      </c>
      <c r="K8" s="19" t="s">
        <v>13</v>
      </c>
      <c r="L8" s="17" t="s">
        <v>86</v>
      </c>
      <c r="M8" s="18" t="s">
        <v>85</v>
      </c>
      <c r="N8" s="87">
        <v>0</v>
      </c>
      <c r="O8" s="17" t="s">
        <v>86</v>
      </c>
      <c r="P8" s="18" t="s">
        <v>86</v>
      </c>
      <c r="Q8" s="19">
        <v>0</v>
      </c>
      <c r="R8" s="17" t="s">
        <v>85</v>
      </c>
      <c r="S8" s="18" t="s">
        <v>13</v>
      </c>
      <c r="T8" s="19" t="s">
        <v>2</v>
      </c>
      <c r="U8" s="17" t="s">
        <v>85</v>
      </c>
      <c r="V8" s="18" t="s">
        <v>13</v>
      </c>
      <c r="W8" s="66">
        <v>0</v>
      </c>
      <c r="X8" s="17" t="s">
        <v>2</v>
      </c>
      <c r="Y8" s="18" t="s">
        <v>85</v>
      </c>
      <c r="Z8" s="19">
        <v>0</v>
      </c>
      <c r="AA8" s="17" t="s">
        <v>86</v>
      </c>
      <c r="AB8" s="18" t="s">
        <v>14</v>
      </c>
      <c r="AC8" s="19" t="s">
        <v>13</v>
      </c>
      <c r="AD8" s="20"/>
      <c r="AE8" s="18"/>
      <c r="AF8" s="19"/>
      <c r="AG8" s="21">
        <v>12</v>
      </c>
      <c r="AH8" s="22">
        <v>28</v>
      </c>
      <c r="AI8" s="23">
        <v>1</v>
      </c>
      <c r="AJ8" s="24">
        <v>40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92</v>
      </c>
      <c r="C9" s="17" t="s">
        <v>13</v>
      </c>
      <c r="D9" s="18" t="s">
        <v>85</v>
      </c>
      <c r="E9" s="19" t="s">
        <v>2</v>
      </c>
      <c r="F9" s="17" t="s">
        <v>2</v>
      </c>
      <c r="G9" s="18" t="s">
        <v>85</v>
      </c>
      <c r="H9" s="19">
        <v>0</v>
      </c>
      <c r="I9" s="17" t="s">
        <v>13</v>
      </c>
      <c r="J9" s="18" t="s">
        <v>86</v>
      </c>
      <c r="K9" s="19">
        <v>0</v>
      </c>
      <c r="L9" s="17" t="s">
        <v>85</v>
      </c>
      <c r="M9" s="18" t="s">
        <v>85</v>
      </c>
      <c r="N9" s="87">
        <v>6</v>
      </c>
      <c r="O9" s="17" t="s">
        <v>86</v>
      </c>
      <c r="P9" s="18" t="s">
        <v>86</v>
      </c>
      <c r="Q9" s="19">
        <v>0</v>
      </c>
      <c r="R9" s="17" t="s">
        <v>85</v>
      </c>
      <c r="S9" s="18" t="s">
        <v>13</v>
      </c>
      <c r="T9" s="19" t="s">
        <v>2</v>
      </c>
      <c r="U9" s="17" t="s">
        <v>13</v>
      </c>
      <c r="V9" s="18" t="s">
        <v>13</v>
      </c>
      <c r="W9" s="66">
        <v>0</v>
      </c>
      <c r="X9" s="17" t="s">
        <v>85</v>
      </c>
      <c r="Y9" s="18" t="s">
        <v>85</v>
      </c>
      <c r="Z9" s="19" t="s">
        <v>14</v>
      </c>
      <c r="AA9" s="17" t="s">
        <v>85</v>
      </c>
      <c r="AB9" s="18" t="s">
        <v>88</v>
      </c>
      <c r="AC9" s="19" t="s">
        <v>13</v>
      </c>
      <c r="AD9" s="28"/>
      <c r="AE9" s="26"/>
      <c r="AF9" s="19"/>
      <c r="AG9" s="21">
        <v>19</v>
      </c>
      <c r="AH9" s="22">
        <v>16</v>
      </c>
      <c r="AI9" s="23">
        <v>13</v>
      </c>
      <c r="AJ9" s="24">
        <v>35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2</v>
      </c>
      <c r="B10" s="21" t="s">
        <v>65</v>
      </c>
      <c r="C10" s="17" t="s">
        <v>2</v>
      </c>
      <c r="D10" s="18" t="s">
        <v>85</v>
      </c>
      <c r="E10" s="19" t="s">
        <v>13</v>
      </c>
      <c r="F10" s="17" t="s">
        <v>2</v>
      </c>
      <c r="G10" s="18" t="s">
        <v>13</v>
      </c>
      <c r="H10" s="19">
        <v>0</v>
      </c>
      <c r="I10" s="17" t="s">
        <v>13</v>
      </c>
      <c r="J10" s="18" t="s">
        <v>85</v>
      </c>
      <c r="K10" s="19">
        <v>0</v>
      </c>
      <c r="L10" s="17" t="s">
        <v>13</v>
      </c>
      <c r="M10" s="18" t="s">
        <v>13</v>
      </c>
      <c r="N10" s="87">
        <v>6</v>
      </c>
      <c r="O10" s="17" t="s">
        <v>13</v>
      </c>
      <c r="P10" s="18" t="s">
        <v>13</v>
      </c>
      <c r="Q10" s="19">
        <v>0</v>
      </c>
      <c r="R10" s="17" t="s">
        <v>85</v>
      </c>
      <c r="S10" s="18" t="s">
        <v>2</v>
      </c>
      <c r="T10" s="19" t="s">
        <v>13</v>
      </c>
      <c r="U10" s="17" t="s">
        <v>13</v>
      </c>
      <c r="V10" s="18" t="s">
        <v>13</v>
      </c>
      <c r="W10" s="66">
        <v>0</v>
      </c>
      <c r="X10" s="17" t="s">
        <v>13</v>
      </c>
      <c r="Y10" s="18" t="s">
        <v>85</v>
      </c>
      <c r="Z10" s="19">
        <v>0</v>
      </c>
      <c r="AA10" s="17" t="s">
        <v>86</v>
      </c>
      <c r="AB10" s="18" t="s">
        <v>2</v>
      </c>
      <c r="AC10" s="19" t="s">
        <v>13</v>
      </c>
      <c r="AD10" s="28"/>
      <c r="AE10" s="26"/>
      <c r="AF10" s="19"/>
      <c r="AG10" s="21">
        <v>12</v>
      </c>
      <c r="AH10" s="22">
        <v>23</v>
      </c>
      <c r="AI10" s="23">
        <v>3</v>
      </c>
      <c r="AJ10" s="24">
        <v>35</v>
      </c>
      <c r="AK10" s="25">
        <v>2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89</v>
      </c>
      <c r="C11" s="17" t="s">
        <v>13</v>
      </c>
      <c r="D11" s="18" t="s">
        <v>85</v>
      </c>
      <c r="E11" s="19" t="s">
        <v>2</v>
      </c>
      <c r="F11" s="17" t="s">
        <v>2</v>
      </c>
      <c r="G11" s="18" t="s">
        <v>86</v>
      </c>
      <c r="H11" s="19">
        <v>0</v>
      </c>
      <c r="I11" s="17" t="s">
        <v>13</v>
      </c>
      <c r="J11" s="18" t="s">
        <v>85</v>
      </c>
      <c r="K11" s="19">
        <v>0</v>
      </c>
      <c r="L11" s="17" t="s">
        <v>85</v>
      </c>
      <c r="M11" s="18" t="s">
        <v>13</v>
      </c>
      <c r="N11" s="87">
        <v>0</v>
      </c>
      <c r="O11" s="17" t="s">
        <v>85</v>
      </c>
      <c r="P11" s="18" t="s">
        <v>86</v>
      </c>
      <c r="Q11" s="19">
        <v>0</v>
      </c>
      <c r="R11" s="17" t="s">
        <v>86</v>
      </c>
      <c r="S11" s="18" t="s">
        <v>85</v>
      </c>
      <c r="T11" s="19" t="s">
        <v>14</v>
      </c>
      <c r="U11" s="17" t="s">
        <v>13</v>
      </c>
      <c r="V11" s="18" t="s">
        <v>13</v>
      </c>
      <c r="W11" s="66">
        <v>0</v>
      </c>
      <c r="X11" s="17" t="s">
        <v>13</v>
      </c>
      <c r="Y11" s="18" t="s">
        <v>85</v>
      </c>
      <c r="Z11" s="19">
        <v>0</v>
      </c>
      <c r="AA11" s="17" t="s">
        <v>86</v>
      </c>
      <c r="AB11" s="18" t="s">
        <v>2</v>
      </c>
      <c r="AC11" s="19" t="s">
        <v>13</v>
      </c>
      <c r="AD11" s="28"/>
      <c r="AE11" s="26"/>
      <c r="AF11" s="19"/>
      <c r="AG11" s="21">
        <v>10</v>
      </c>
      <c r="AH11" s="22">
        <v>24</v>
      </c>
      <c r="AI11" s="23">
        <v>2</v>
      </c>
      <c r="AJ11" s="24">
        <v>34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68</v>
      </c>
      <c r="C12" s="17" t="s">
        <v>2</v>
      </c>
      <c r="D12" s="18" t="s">
        <v>85</v>
      </c>
      <c r="E12" s="19" t="s">
        <v>13</v>
      </c>
      <c r="F12" s="17" t="s">
        <v>13</v>
      </c>
      <c r="G12" s="18" t="s">
        <v>86</v>
      </c>
      <c r="H12" s="19">
        <v>0</v>
      </c>
      <c r="I12" s="17" t="s">
        <v>13</v>
      </c>
      <c r="J12" s="18" t="s">
        <v>85</v>
      </c>
      <c r="K12" s="19">
        <v>0</v>
      </c>
      <c r="L12" s="17" t="s">
        <v>13</v>
      </c>
      <c r="M12" s="18" t="s">
        <v>13</v>
      </c>
      <c r="N12" s="87">
        <v>6</v>
      </c>
      <c r="O12" s="17" t="s">
        <v>85</v>
      </c>
      <c r="P12" s="18" t="s">
        <v>85</v>
      </c>
      <c r="Q12" s="19">
        <v>0</v>
      </c>
      <c r="R12" s="17" t="s">
        <v>13</v>
      </c>
      <c r="S12" s="18" t="s">
        <v>2</v>
      </c>
      <c r="T12" s="19" t="s">
        <v>2</v>
      </c>
      <c r="U12" s="17" t="s">
        <v>85</v>
      </c>
      <c r="V12" s="18" t="s">
        <v>13</v>
      </c>
      <c r="W12" s="66">
        <v>0</v>
      </c>
      <c r="X12" s="17" t="s">
        <v>85</v>
      </c>
      <c r="Y12" s="18" t="s">
        <v>86</v>
      </c>
      <c r="Z12" s="19">
        <v>0</v>
      </c>
      <c r="AA12" s="17" t="s">
        <v>85</v>
      </c>
      <c r="AB12" s="18" t="s">
        <v>2</v>
      </c>
      <c r="AC12" s="19" t="s">
        <v>13</v>
      </c>
      <c r="AD12" s="28"/>
      <c r="AE12" s="26"/>
      <c r="AF12" s="19"/>
      <c r="AG12" s="21">
        <v>13</v>
      </c>
      <c r="AH12" s="22">
        <v>17</v>
      </c>
      <c r="AI12" s="23">
        <v>10</v>
      </c>
      <c r="AJ12" s="24">
        <v>30</v>
      </c>
      <c r="AK12" s="25">
        <v>5</v>
      </c>
      <c r="AL12" s="1"/>
    </row>
    <row r="13" spans="1:42" ht="24.95" customHeight="1" thickBot="1" x14ac:dyDescent="0.25">
      <c r="A13" s="29">
        <v>5</v>
      </c>
      <c r="B13" s="21" t="s">
        <v>67</v>
      </c>
      <c r="C13" s="17" t="s">
        <v>13</v>
      </c>
      <c r="D13" s="18" t="s">
        <v>85</v>
      </c>
      <c r="E13" s="19" t="s">
        <v>2</v>
      </c>
      <c r="F13" s="17" t="s">
        <v>2</v>
      </c>
      <c r="G13" s="18" t="s">
        <v>85</v>
      </c>
      <c r="H13" s="19">
        <v>0</v>
      </c>
      <c r="I13" s="17" t="s">
        <v>13</v>
      </c>
      <c r="J13" s="18" t="s">
        <v>85</v>
      </c>
      <c r="K13" s="19">
        <v>0</v>
      </c>
      <c r="L13" s="17" t="s">
        <v>86</v>
      </c>
      <c r="M13" s="18" t="s">
        <v>13</v>
      </c>
      <c r="N13" s="87">
        <v>0</v>
      </c>
      <c r="O13" s="17" t="s">
        <v>85</v>
      </c>
      <c r="P13" s="18" t="s">
        <v>86</v>
      </c>
      <c r="Q13" s="19">
        <v>0</v>
      </c>
      <c r="R13" s="17" t="s">
        <v>85</v>
      </c>
      <c r="S13" s="18" t="s">
        <v>13</v>
      </c>
      <c r="T13" s="19" t="s">
        <v>2</v>
      </c>
      <c r="U13" s="17" t="s">
        <v>85</v>
      </c>
      <c r="V13" s="18" t="s">
        <v>13</v>
      </c>
      <c r="W13" s="66">
        <v>0</v>
      </c>
      <c r="X13" s="17" t="s">
        <v>13</v>
      </c>
      <c r="Y13" s="18" t="s">
        <v>85</v>
      </c>
      <c r="Z13" s="19">
        <v>0</v>
      </c>
      <c r="AA13" s="17" t="s">
        <v>86</v>
      </c>
      <c r="AB13" s="18" t="s">
        <v>14</v>
      </c>
      <c r="AC13" s="19" t="s">
        <v>13</v>
      </c>
      <c r="AD13" s="28"/>
      <c r="AE13" s="26"/>
      <c r="AF13" s="19"/>
      <c r="AG13" s="21">
        <v>8</v>
      </c>
      <c r="AH13" s="22">
        <v>22</v>
      </c>
      <c r="AI13" s="23">
        <v>5</v>
      </c>
      <c r="AJ13" s="24">
        <v>30</v>
      </c>
      <c r="AK13" s="25">
        <v>5</v>
      </c>
      <c r="AL13" s="1"/>
    </row>
    <row r="14" spans="1:42" ht="24.95" customHeight="1" thickBot="1" x14ac:dyDescent="0.25">
      <c r="A14" s="29">
        <v>7</v>
      </c>
      <c r="B14" s="21" t="s">
        <v>61</v>
      </c>
      <c r="C14" s="17" t="s">
        <v>13</v>
      </c>
      <c r="D14" s="18" t="s">
        <v>85</v>
      </c>
      <c r="E14" s="19" t="s">
        <v>2</v>
      </c>
      <c r="F14" s="17" t="s">
        <v>2</v>
      </c>
      <c r="G14" s="18" t="s">
        <v>13</v>
      </c>
      <c r="H14" s="19">
        <v>0</v>
      </c>
      <c r="I14" s="17" t="s">
        <v>13</v>
      </c>
      <c r="J14" s="18" t="s">
        <v>86</v>
      </c>
      <c r="K14" s="19">
        <v>0</v>
      </c>
      <c r="L14" s="17" t="s">
        <v>86</v>
      </c>
      <c r="M14" s="18" t="s">
        <v>85</v>
      </c>
      <c r="N14" s="87">
        <v>0</v>
      </c>
      <c r="O14" s="17" t="s">
        <v>85</v>
      </c>
      <c r="P14" s="18" t="s">
        <v>2</v>
      </c>
      <c r="Q14" s="19" t="s">
        <v>13</v>
      </c>
      <c r="R14" s="17" t="s">
        <v>85</v>
      </c>
      <c r="S14" s="18" t="s">
        <v>2</v>
      </c>
      <c r="T14" s="19" t="s">
        <v>13</v>
      </c>
      <c r="U14" s="17" t="s">
        <v>2</v>
      </c>
      <c r="V14" s="18" t="s">
        <v>13</v>
      </c>
      <c r="W14" s="66" t="s">
        <v>2</v>
      </c>
      <c r="X14" s="17" t="s">
        <v>13</v>
      </c>
      <c r="Y14" s="18" t="s">
        <v>86</v>
      </c>
      <c r="Z14" s="19">
        <v>0</v>
      </c>
      <c r="AA14" s="17" t="s">
        <v>13</v>
      </c>
      <c r="AB14" s="18" t="s">
        <v>88</v>
      </c>
      <c r="AC14" s="19" t="s">
        <v>13</v>
      </c>
      <c r="AD14" s="28"/>
      <c r="AE14" s="26"/>
      <c r="AF14" s="19"/>
      <c r="AG14" s="21">
        <v>12</v>
      </c>
      <c r="AH14" s="22">
        <v>17</v>
      </c>
      <c r="AI14" s="23">
        <v>10</v>
      </c>
      <c r="AJ14" s="24">
        <v>29</v>
      </c>
      <c r="AK14" s="25">
        <v>7</v>
      </c>
      <c r="AL14" s="1"/>
    </row>
    <row r="15" spans="1:42" ht="24.95" customHeight="1" thickBot="1" x14ac:dyDescent="0.25">
      <c r="A15" s="29">
        <v>7</v>
      </c>
      <c r="B15" s="21" t="s">
        <v>95</v>
      </c>
      <c r="C15" s="17" t="s">
        <v>13</v>
      </c>
      <c r="D15" s="18" t="s">
        <v>85</v>
      </c>
      <c r="E15" s="19" t="s">
        <v>2</v>
      </c>
      <c r="F15" s="17" t="s">
        <v>2</v>
      </c>
      <c r="G15" s="18" t="s">
        <v>85</v>
      </c>
      <c r="H15" s="19">
        <v>0</v>
      </c>
      <c r="I15" s="17" t="s">
        <v>85</v>
      </c>
      <c r="J15" s="18" t="s">
        <v>13</v>
      </c>
      <c r="K15" s="19" t="s">
        <v>13</v>
      </c>
      <c r="L15" s="17" t="s">
        <v>85</v>
      </c>
      <c r="M15" s="18" t="s">
        <v>13</v>
      </c>
      <c r="N15" s="87">
        <v>0</v>
      </c>
      <c r="O15" s="17" t="s">
        <v>13</v>
      </c>
      <c r="P15" s="18" t="s">
        <v>86</v>
      </c>
      <c r="Q15" s="19">
        <v>0</v>
      </c>
      <c r="R15" s="17" t="s">
        <v>13</v>
      </c>
      <c r="S15" s="18" t="s">
        <v>2</v>
      </c>
      <c r="T15" s="19" t="s">
        <v>2</v>
      </c>
      <c r="U15" s="17" t="s">
        <v>13</v>
      </c>
      <c r="V15" s="18" t="s">
        <v>88</v>
      </c>
      <c r="W15" s="66">
        <v>0</v>
      </c>
      <c r="X15" s="17" t="s">
        <v>13</v>
      </c>
      <c r="Y15" s="18" t="s">
        <v>85</v>
      </c>
      <c r="Z15" s="19">
        <v>0</v>
      </c>
      <c r="AA15" s="17" t="s">
        <v>86</v>
      </c>
      <c r="AB15" s="18" t="s">
        <v>2</v>
      </c>
      <c r="AC15" s="19" t="s">
        <v>13</v>
      </c>
      <c r="AD15" s="28"/>
      <c r="AE15" s="26"/>
      <c r="AF15" s="19"/>
      <c r="AG15" s="21">
        <v>10</v>
      </c>
      <c r="AH15" s="22">
        <v>19</v>
      </c>
      <c r="AI15" s="23">
        <v>7</v>
      </c>
      <c r="AJ15" s="24">
        <v>29</v>
      </c>
      <c r="AK15" s="25">
        <v>7</v>
      </c>
      <c r="AL15" s="1"/>
    </row>
    <row r="16" spans="1:42" ht="24.95" customHeight="1" thickBot="1" x14ac:dyDescent="0.25">
      <c r="A16" s="29">
        <v>9</v>
      </c>
      <c r="B16" s="21" t="s">
        <v>66</v>
      </c>
      <c r="C16" s="17" t="s">
        <v>13</v>
      </c>
      <c r="D16" s="18" t="s">
        <v>85</v>
      </c>
      <c r="E16" s="19" t="s">
        <v>2</v>
      </c>
      <c r="F16" s="17" t="s">
        <v>2</v>
      </c>
      <c r="G16" s="18" t="s">
        <v>85</v>
      </c>
      <c r="H16" s="19">
        <v>0</v>
      </c>
      <c r="I16" s="17" t="s">
        <v>85</v>
      </c>
      <c r="J16" s="18" t="s">
        <v>85</v>
      </c>
      <c r="K16" s="19">
        <v>0</v>
      </c>
      <c r="L16" s="17" t="s">
        <v>85</v>
      </c>
      <c r="M16" s="18" t="s">
        <v>13</v>
      </c>
      <c r="N16" s="87">
        <v>0</v>
      </c>
      <c r="O16" s="17" t="s">
        <v>13</v>
      </c>
      <c r="P16" s="18" t="s">
        <v>85</v>
      </c>
      <c r="Q16" s="19">
        <v>0</v>
      </c>
      <c r="R16" s="17" t="s">
        <v>85</v>
      </c>
      <c r="S16" s="18" t="s">
        <v>13</v>
      </c>
      <c r="T16" s="19" t="s">
        <v>2</v>
      </c>
      <c r="U16" s="17" t="s">
        <v>85</v>
      </c>
      <c r="V16" s="18" t="s">
        <v>2</v>
      </c>
      <c r="W16" s="66">
        <v>0</v>
      </c>
      <c r="X16" s="17" t="s">
        <v>85</v>
      </c>
      <c r="Y16" s="18" t="s">
        <v>86</v>
      </c>
      <c r="Z16" s="19">
        <v>0</v>
      </c>
      <c r="AA16" s="17" t="s">
        <v>86</v>
      </c>
      <c r="AB16" s="18" t="s">
        <v>2</v>
      </c>
      <c r="AC16" s="19" t="s">
        <v>13</v>
      </c>
      <c r="AD16" s="28"/>
      <c r="AE16" s="26"/>
      <c r="AF16" s="19"/>
      <c r="AG16" s="21">
        <v>8</v>
      </c>
      <c r="AH16" s="22">
        <v>19</v>
      </c>
      <c r="AI16" s="23">
        <v>7</v>
      </c>
      <c r="AJ16" s="24">
        <v>27</v>
      </c>
      <c r="AK16" s="25">
        <v>9</v>
      </c>
      <c r="AL16" s="1"/>
    </row>
    <row r="17" spans="1:38" ht="24.95" customHeight="1" thickBot="1" x14ac:dyDescent="0.25">
      <c r="A17" s="29">
        <v>9</v>
      </c>
      <c r="B17" s="21" t="s">
        <v>64</v>
      </c>
      <c r="C17" s="17" t="s">
        <v>2</v>
      </c>
      <c r="D17" s="18" t="s">
        <v>85</v>
      </c>
      <c r="E17" s="19" t="s">
        <v>13</v>
      </c>
      <c r="F17" s="17" t="s">
        <v>2</v>
      </c>
      <c r="G17" s="18" t="s">
        <v>85</v>
      </c>
      <c r="H17" s="19">
        <v>0</v>
      </c>
      <c r="I17" s="17" t="s">
        <v>2</v>
      </c>
      <c r="J17" s="18" t="s">
        <v>85</v>
      </c>
      <c r="K17" s="19">
        <v>0</v>
      </c>
      <c r="L17" s="17" t="s">
        <v>85</v>
      </c>
      <c r="M17" s="18" t="s">
        <v>13</v>
      </c>
      <c r="N17" s="87">
        <v>0</v>
      </c>
      <c r="O17" s="17" t="s">
        <v>13</v>
      </c>
      <c r="P17" s="18" t="s">
        <v>13</v>
      </c>
      <c r="Q17" s="19">
        <v>0</v>
      </c>
      <c r="R17" s="17" t="s">
        <v>13</v>
      </c>
      <c r="S17" s="18" t="s">
        <v>13</v>
      </c>
      <c r="T17" s="19">
        <v>0</v>
      </c>
      <c r="U17" s="17" t="s">
        <v>13</v>
      </c>
      <c r="V17" s="18" t="s">
        <v>13</v>
      </c>
      <c r="W17" s="66">
        <v>0</v>
      </c>
      <c r="X17" s="17" t="s">
        <v>2</v>
      </c>
      <c r="Y17" s="18" t="s">
        <v>85</v>
      </c>
      <c r="Z17" s="19">
        <v>0</v>
      </c>
      <c r="AA17" s="17" t="s">
        <v>86</v>
      </c>
      <c r="AB17" s="18" t="s">
        <v>88</v>
      </c>
      <c r="AC17" s="19" t="s">
        <v>13</v>
      </c>
      <c r="AD17" s="28"/>
      <c r="AE17" s="26"/>
      <c r="AF17" s="19"/>
      <c r="AG17" s="21">
        <v>4</v>
      </c>
      <c r="AH17" s="22">
        <v>23</v>
      </c>
      <c r="AI17" s="23">
        <v>3</v>
      </c>
      <c r="AJ17" s="24">
        <v>27</v>
      </c>
      <c r="AK17" s="25">
        <v>9</v>
      </c>
      <c r="AL17" s="1"/>
    </row>
    <row r="18" spans="1:38" ht="24.95" customHeight="1" thickBot="1" x14ac:dyDescent="0.25">
      <c r="A18" s="29">
        <v>11</v>
      </c>
      <c r="B18" s="21" t="s">
        <v>60</v>
      </c>
      <c r="C18" s="17" t="s">
        <v>2</v>
      </c>
      <c r="D18" s="18" t="s">
        <v>85</v>
      </c>
      <c r="E18" s="19" t="s">
        <v>13</v>
      </c>
      <c r="F18" s="17" t="s">
        <v>13</v>
      </c>
      <c r="G18" s="18" t="s">
        <v>85</v>
      </c>
      <c r="H18" s="19">
        <v>0</v>
      </c>
      <c r="I18" s="17" t="s">
        <v>13</v>
      </c>
      <c r="J18" s="18" t="s">
        <v>85</v>
      </c>
      <c r="K18" s="19">
        <v>0</v>
      </c>
      <c r="L18" s="17" t="s">
        <v>85</v>
      </c>
      <c r="M18" s="18" t="s">
        <v>13</v>
      </c>
      <c r="N18" s="87">
        <v>0</v>
      </c>
      <c r="O18" s="17" t="s">
        <v>13</v>
      </c>
      <c r="P18" s="18" t="s">
        <v>85</v>
      </c>
      <c r="Q18" s="19">
        <v>0</v>
      </c>
      <c r="R18" s="17" t="s">
        <v>13</v>
      </c>
      <c r="S18" s="18" t="s">
        <v>2</v>
      </c>
      <c r="T18" s="19" t="s">
        <v>2</v>
      </c>
      <c r="U18" s="17" t="s">
        <v>85</v>
      </c>
      <c r="V18" s="18" t="s">
        <v>13</v>
      </c>
      <c r="W18" s="66">
        <v>0</v>
      </c>
      <c r="X18" s="17" t="s">
        <v>85</v>
      </c>
      <c r="Y18" s="18" t="s">
        <v>13</v>
      </c>
      <c r="Z18" s="19">
        <v>0</v>
      </c>
      <c r="AA18" s="17" t="s">
        <v>85</v>
      </c>
      <c r="AB18" s="18" t="s">
        <v>2</v>
      </c>
      <c r="AC18" s="19" t="s">
        <v>13</v>
      </c>
      <c r="AD18" s="28"/>
      <c r="AE18" s="26"/>
      <c r="AF18" s="19"/>
      <c r="AG18" s="21">
        <v>7</v>
      </c>
      <c r="AH18" s="22">
        <v>19</v>
      </c>
      <c r="AI18" s="23">
        <v>7</v>
      </c>
      <c r="AJ18" s="24">
        <v>26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58</v>
      </c>
      <c r="C19" s="17" t="s">
        <v>13</v>
      </c>
      <c r="D19" s="18" t="s">
        <v>86</v>
      </c>
      <c r="E19" s="19" t="s">
        <v>13</v>
      </c>
      <c r="F19" s="17" t="s">
        <v>2</v>
      </c>
      <c r="G19" s="18" t="s">
        <v>86</v>
      </c>
      <c r="H19" s="19">
        <v>0</v>
      </c>
      <c r="I19" s="17" t="s">
        <v>13</v>
      </c>
      <c r="J19" s="18" t="s">
        <v>86</v>
      </c>
      <c r="K19" s="19">
        <v>0</v>
      </c>
      <c r="L19" s="17" t="s">
        <v>86</v>
      </c>
      <c r="M19" s="18" t="s">
        <v>85</v>
      </c>
      <c r="N19" s="87">
        <v>0</v>
      </c>
      <c r="O19" s="17" t="s">
        <v>85</v>
      </c>
      <c r="P19" s="18" t="s">
        <v>86</v>
      </c>
      <c r="Q19" s="19">
        <v>0</v>
      </c>
      <c r="R19" s="17" t="s">
        <v>85</v>
      </c>
      <c r="S19" s="18" t="s">
        <v>85</v>
      </c>
      <c r="T19" s="19">
        <v>0</v>
      </c>
      <c r="U19" s="17" t="s">
        <v>86</v>
      </c>
      <c r="V19" s="18" t="s">
        <v>13</v>
      </c>
      <c r="W19" s="66">
        <v>0</v>
      </c>
      <c r="X19" s="17" t="s">
        <v>13</v>
      </c>
      <c r="Y19" s="18" t="s">
        <v>86</v>
      </c>
      <c r="Z19" s="19">
        <v>0</v>
      </c>
      <c r="AA19" s="17" t="s">
        <v>86</v>
      </c>
      <c r="AB19" s="18" t="s">
        <v>2</v>
      </c>
      <c r="AC19" s="19" t="s">
        <v>13</v>
      </c>
      <c r="AD19" s="27"/>
      <c r="AE19" s="26"/>
      <c r="AF19" s="19"/>
      <c r="AG19" s="21">
        <v>4</v>
      </c>
      <c r="AH19" s="22">
        <v>21</v>
      </c>
      <c r="AI19" s="23">
        <v>6</v>
      </c>
      <c r="AJ19" s="24">
        <v>25</v>
      </c>
      <c r="AK19" s="25">
        <v>12</v>
      </c>
      <c r="AL19" s="1"/>
    </row>
    <row r="20" spans="1:38" ht="24.95" customHeight="1" thickBot="1" x14ac:dyDescent="0.25">
      <c r="A20" s="29">
        <v>12</v>
      </c>
      <c r="B20" s="21" t="s">
        <v>94</v>
      </c>
      <c r="C20" s="17" t="s">
        <v>2</v>
      </c>
      <c r="D20" s="18" t="s">
        <v>85</v>
      </c>
      <c r="E20" s="19" t="s">
        <v>13</v>
      </c>
      <c r="F20" s="17" t="s">
        <v>13</v>
      </c>
      <c r="G20" s="18" t="s">
        <v>85</v>
      </c>
      <c r="H20" s="19">
        <v>0</v>
      </c>
      <c r="I20" s="17" t="s">
        <v>13</v>
      </c>
      <c r="J20" s="18" t="s">
        <v>85</v>
      </c>
      <c r="K20" s="19">
        <v>0</v>
      </c>
      <c r="L20" s="17" t="s">
        <v>86</v>
      </c>
      <c r="M20" s="18" t="s">
        <v>85</v>
      </c>
      <c r="N20" s="87">
        <v>0</v>
      </c>
      <c r="O20" s="17" t="s">
        <v>85</v>
      </c>
      <c r="P20" s="18" t="s">
        <v>85</v>
      </c>
      <c r="Q20" s="19">
        <v>0</v>
      </c>
      <c r="R20" s="17" t="s">
        <v>85</v>
      </c>
      <c r="S20" s="18" t="s">
        <v>13</v>
      </c>
      <c r="T20" s="19" t="s">
        <v>2</v>
      </c>
      <c r="U20" s="17" t="s">
        <v>86</v>
      </c>
      <c r="V20" s="18" t="s">
        <v>85</v>
      </c>
      <c r="W20" s="66">
        <v>0</v>
      </c>
      <c r="X20" s="17" t="s">
        <v>13</v>
      </c>
      <c r="Y20" s="18" t="s">
        <v>13</v>
      </c>
      <c r="Z20" s="19" t="s">
        <v>2</v>
      </c>
      <c r="AA20" s="17" t="s">
        <v>86</v>
      </c>
      <c r="AB20" s="18" t="s">
        <v>14</v>
      </c>
      <c r="AC20" s="19" t="s">
        <v>13</v>
      </c>
      <c r="AD20" s="28"/>
      <c r="AE20" s="26"/>
      <c r="AF20" s="19"/>
      <c r="AG20" s="21">
        <v>10</v>
      </c>
      <c r="AH20" s="22">
        <v>15</v>
      </c>
      <c r="AI20" s="23">
        <v>15</v>
      </c>
      <c r="AJ20" s="24">
        <v>25</v>
      </c>
      <c r="AK20" s="25">
        <v>12</v>
      </c>
      <c r="AL20" s="1"/>
    </row>
    <row r="21" spans="1:38" ht="24.95" customHeight="1" thickBot="1" x14ac:dyDescent="0.25">
      <c r="A21" s="29">
        <v>14</v>
      </c>
      <c r="B21" s="21" t="s">
        <v>90</v>
      </c>
      <c r="C21" s="17" t="s">
        <v>13</v>
      </c>
      <c r="D21" s="18" t="s">
        <v>86</v>
      </c>
      <c r="E21" s="19" t="s">
        <v>13</v>
      </c>
      <c r="F21" s="17" t="s">
        <v>86</v>
      </c>
      <c r="G21" s="18" t="s">
        <v>13</v>
      </c>
      <c r="H21" s="19" t="s">
        <v>13</v>
      </c>
      <c r="I21" s="17" t="s">
        <v>2</v>
      </c>
      <c r="J21" s="18" t="s">
        <v>85</v>
      </c>
      <c r="K21" s="19">
        <v>0</v>
      </c>
      <c r="L21" s="17" t="s">
        <v>85</v>
      </c>
      <c r="M21" s="18" t="s">
        <v>13</v>
      </c>
      <c r="N21" s="87">
        <v>0</v>
      </c>
      <c r="O21" s="17" t="s">
        <v>86</v>
      </c>
      <c r="P21" s="18" t="s">
        <v>86</v>
      </c>
      <c r="Q21" s="19">
        <v>0</v>
      </c>
      <c r="R21" s="17" t="s">
        <v>86</v>
      </c>
      <c r="S21" s="18" t="s">
        <v>2</v>
      </c>
      <c r="T21" s="19" t="s">
        <v>13</v>
      </c>
      <c r="U21" s="17" t="s">
        <v>13</v>
      </c>
      <c r="V21" s="18" t="s">
        <v>13</v>
      </c>
      <c r="W21" s="66">
        <v>0</v>
      </c>
      <c r="X21" s="17" t="s">
        <v>13</v>
      </c>
      <c r="Y21" s="18" t="s">
        <v>86</v>
      </c>
      <c r="Z21" s="19">
        <v>0</v>
      </c>
      <c r="AA21" s="17" t="s">
        <v>86</v>
      </c>
      <c r="AB21" s="18" t="s">
        <v>86</v>
      </c>
      <c r="AC21" s="19">
        <v>0</v>
      </c>
      <c r="AD21" s="28"/>
      <c r="AE21" s="26"/>
      <c r="AF21" s="19"/>
      <c r="AG21" s="21">
        <v>6</v>
      </c>
      <c r="AH21" s="22">
        <v>16</v>
      </c>
      <c r="AI21" s="23">
        <v>13</v>
      </c>
      <c r="AJ21" s="24">
        <v>22</v>
      </c>
      <c r="AK21" s="25">
        <v>14</v>
      </c>
      <c r="AL21" s="1"/>
    </row>
    <row r="22" spans="1:38" ht="24.95" customHeight="1" thickBot="1" x14ac:dyDescent="0.25">
      <c r="A22" s="29">
        <v>15</v>
      </c>
      <c r="B22" s="21" t="s">
        <v>93</v>
      </c>
      <c r="C22" s="17" t="s">
        <v>2</v>
      </c>
      <c r="D22" s="18" t="s">
        <v>85</v>
      </c>
      <c r="E22" s="19" t="s">
        <v>13</v>
      </c>
      <c r="F22" s="17" t="s">
        <v>88</v>
      </c>
      <c r="G22" s="18" t="s">
        <v>85</v>
      </c>
      <c r="H22" s="19">
        <v>0</v>
      </c>
      <c r="I22" s="17" t="s">
        <v>85</v>
      </c>
      <c r="J22" s="18" t="s">
        <v>85</v>
      </c>
      <c r="K22" s="19">
        <v>0</v>
      </c>
      <c r="L22" s="17" t="s">
        <v>86</v>
      </c>
      <c r="M22" s="18" t="s">
        <v>85</v>
      </c>
      <c r="N22" s="87">
        <v>0</v>
      </c>
      <c r="O22" s="17" t="s">
        <v>86</v>
      </c>
      <c r="P22" s="18" t="s">
        <v>86</v>
      </c>
      <c r="Q22" s="19">
        <v>0</v>
      </c>
      <c r="R22" s="17" t="s">
        <v>85</v>
      </c>
      <c r="S22" s="18" t="s">
        <v>13</v>
      </c>
      <c r="T22" s="19" t="s">
        <v>2</v>
      </c>
      <c r="U22" s="17" t="s">
        <v>85</v>
      </c>
      <c r="V22" s="18" t="s">
        <v>13</v>
      </c>
      <c r="W22" s="66">
        <v>0</v>
      </c>
      <c r="X22" s="17" t="s">
        <v>2</v>
      </c>
      <c r="Y22" s="18" t="s">
        <v>85</v>
      </c>
      <c r="Z22" s="19">
        <v>0</v>
      </c>
      <c r="AA22" s="17" t="s">
        <v>86</v>
      </c>
      <c r="AB22" s="18" t="s">
        <v>13</v>
      </c>
      <c r="AC22" s="19" t="s">
        <v>13</v>
      </c>
      <c r="AD22" s="28"/>
      <c r="AE22" s="26"/>
      <c r="AF22" s="19"/>
      <c r="AG22" s="21">
        <v>7</v>
      </c>
      <c r="AH22" s="22">
        <v>14</v>
      </c>
      <c r="AI22" s="23">
        <v>16</v>
      </c>
      <c r="AJ22" s="24">
        <v>21</v>
      </c>
      <c r="AK22" s="25">
        <v>15</v>
      </c>
      <c r="AL22" s="1"/>
    </row>
    <row r="23" spans="1:38" ht="24.95" customHeight="1" thickBot="1" x14ac:dyDescent="0.25">
      <c r="A23" s="29">
        <v>15</v>
      </c>
      <c r="B23" s="21" t="s">
        <v>63</v>
      </c>
      <c r="C23" s="17" t="s">
        <v>88</v>
      </c>
      <c r="D23" s="18" t="s">
        <v>85</v>
      </c>
      <c r="E23" s="19" t="s">
        <v>13</v>
      </c>
      <c r="F23" s="17" t="s">
        <v>13</v>
      </c>
      <c r="G23" s="18" t="s">
        <v>86</v>
      </c>
      <c r="H23" s="19">
        <v>0</v>
      </c>
      <c r="I23" s="17" t="s">
        <v>13</v>
      </c>
      <c r="J23" s="18" t="s">
        <v>86</v>
      </c>
      <c r="K23" s="19">
        <v>0</v>
      </c>
      <c r="L23" s="17" t="s">
        <v>85</v>
      </c>
      <c r="M23" s="18" t="s">
        <v>13</v>
      </c>
      <c r="N23" s="87">
        <v>0</v>
      </c>
      <c r="O23" s="17" t="s">
        <v>85</v>
      </c>
      <c r="P23" s="18" t="s">
        <v>85</v>
      </c>
      <c r="Q23" s="19">
        <v>0</v>
      </c>
      <c r="R23" s="17" t="s">
        <v>85</v>
      </c>
      <c r="S23" s="18" t="s">
        <v>85</v>
      </c>
      <c r="T23" s="19">
        <v>0</v>
      </c>
      <c r="U23" s="17" t="s">
        <v>85</v>
      </c>
      <c r="V23" s="18" t="s">
        <v>85</v>
      </c>
      <c r="W23" s="66">
        <v>0</v>
      </c>
      <c r="X23" s="17" t="s">
        <v>13</v>
      </c>
      <c r="Y23" s="18" t="s">
        <v>85</v>
      </c>
      <c r="Z23" s="19">
        <v>0</v>
      </c>
      <c r="AA23" s="17" t="s">
        <v>86</v>
      </c>
      <c r="AB23" s="18" t="s">
        <v>88</v>
      </c>
      <c r="AC23" s="19" t="s">
        <v>13</v>
      </c>
      <c r="AD23" s="28"/>
      <c r="AE23" s="26"/>
      <c r="AF23" s="19"/>
      <c r="AG23" s="21">
        <v>4</v>
      </c>
      <c r="AH23" s="22">
        <v>17</v>
      </c>
      <c r="AI23" s="23">
        <v>10</v>
      </c>
      <c r="AJ23" s="24">
        <v>21</v>
      </c>
      <c r="AK23" s="25">
        <v>15</v>
      </c>
      <c r="AL23" s="1"/>
    </row>
    <row r="24" spans="1:38" ht="24.95" customHeight="1" thickBot="1" x14ac:dyDescent="0.25">
      <c r="A24" s="29">
        <v>17</v>
      </c>
      <c r="B24" s="21" t="s">
        <v>59</v>
      </c>
      <c r="C24" s="17" t="s">
        <v>13</v>
      </c>
      <c r="D24" s="18" t="s">
        <v>85</v>
      </c>
      <c r="E24" s="19" t="s">
        <v>2</v>
      </c>
      <c r="F24" s="17" t="s">
        <v>2</v>
      </c>
      <c r="G24" s="18" t="s">
        <v>86</v>
      </c>
      <c r="H24" s="19">
        <v>0</v>
      </c>
      <c r="I24" s="17" t="s">
        <v>2</v>
      </c>
      <c r="J24" s="18" t="s">
        <v>85</v>
      </c>
      <c r="K24" s="19">
        <v>0</v>
      </c>
      <c r="L24" s="17" t="s">
        <v>85</v>
      </c>
      <c r="M24" s="18" t="s">
        <v>13</v>
      </c>
      <c r="N24" s="87">
        <v>0</v>
      </c>
      <c r="O24" s="17" t="s">
        <v>85</v>
      </c>
      <c r="P24" s="18" t="s">
        <v>85</v>
      </c>
      <c r="Q24" s="19">
        <v>0</v>
      </c>
      <c r="R24" s="17" t="s">
        <v>85</v>
      </c>
      <c r="S24" s="18" t="s">
        <v>86</v>
      </c>
      <c r="T24" s="19">
        <v>0</v>
      </c>
      <c r="U24" s="17" t="s">
        <v>86</v>
      </c>
      <c r="V24" s="18" t="s">
        <v>13</v>
      </c>
      <c r="W24" s="66">
        <v>0</v>
      </c>
      <c r="X24" s="17" t="s">
        <v>13</v>
      </c>
      <c r="Y24" s="18" t="s">
        <v>86</v>
      </c>
      <c r="Z24" s="19">
        <v>0</v>
      </c>
      <c r="AA24" s="17" t="s">
        <v>86</v>
      </c>
      <c r="AB24" s="18" t="s">
        <v>88</v>
      </c>
      <c r="AC24" s="19" t="s">
        <v>13</v>
      </c>
      <c r="AD24" s="28"/>
      <c r="AE24" s="26"/>
      <c r="AF24" s="19"/>
      <c r="AG24" s="21">
        <v>5</v>
      </c>
      <c r="AH24" s="22">
        <v>12</v>
      </c>
      <c r="AI24" s="23">
        <v>17</v>
      </c>
      <c r="AJ24" s="24">
        <v>17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10</v>
      </c>
      <c r="AI25" s="23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6</v>
      </c>
      <c r="AI26" s="23">
        <v>19</v>
      </c>
      <c r="AJ26" s="24">
        <v>6</v>
      </c>
      <c r="AK26" s="25">
        <v>19</v>
      </c>
      <c r="AL26" s="1"/>
    </row>
    <row r="27" spans="1:38" ht="24.95" customHeight="1" thickBot="1" x14ac:dyDescent="0.25">
      <c r="A27" s="29"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6</v>
      </c>
      <c r="AI27" s="23">
        <v>19</v>
      </c>
      <c r="AJ27" s="24">
        <v>6</v>
      </c>
      <c r="AK27" s="25"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97" rank="3"/>
  </conditionalFormatting>
  <conditionalFormatting sqref="AG1:AG1048576">
    <cfRule type="top10" dxfId="163" priority="5" rank="3"/>
  </conditionalFormatting>
  <conditionalFormatting sqref="B8:B27">
    <cfRule type="expression" dxfId="162" priority="4">
      <formula>($AG8&gt;40)</formula>
    </cfRule>
  </conditionalFormatting>
  <conditionalFormatting sqref="I6 F4 C6 X4 U4 L4:L6 R4 O4 O6 I4 R6 C4 F6">
    <cfRule type="cellIs" dxfId="161" priority="2" operator="equal">
      <formula>"Schalke 04"</formula>
    </cfRule>
  </conditionalFormatting>
  <conditionalFormatting sqref="U6 R4 AA6 F6 AA4 X6">
    <cfRule type="cellIs" dxfId="16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4" workbookViewId="0">
      <selection activeCell="AH22" sqref="AH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'3.Spieltag'!B8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'3.Spieltag'!AJ8</f>
        <v>40</v>
      </c>
      <c r="AI8" s="23">
        <f>'3.Spieltag'!AK8</f>
        <v>1</v>
      </c>
      <c r="AJ8" s="24">
        <f t="shared" ref="AJ8" si="7">AG8+AH8</f>
        <v>85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'3.Spieltag'!B9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'3.Spieltag'!AJ9</f>
        <v>35</v>
      </c>
      <c r="AI9" s="23">
        <f>'3.Spieltag'!AK9</f>
        <v>2</v>
      </c>
      <c r="AJ9" s="24">
        <f t="shared" ref="AJ9:AJ20" si="20">AG9+AH9</f>
        <v>80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'3.Spieltag'!B10</f>
        <v>Master1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'3.Spieltag'!AJ10</f>
        <v>35</v>
      </c>
      <c r="AI10" s="23">
        <f>'3.Spieltag'!AK10</f>
        <v>2</v>
      </c>
      <c r="AJ10" s="24">
        <f t="shared" si="20"/>
        <v>80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'3.Spieltag'!B11</f>
        <v>Thomas Bülles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'3.Spieltag'!AJ11</f>
        <v>34</v>
      </c>
      <c r="AI11" s="23">
        <f>'3.Spieltag'!AK11</f>
        <v>4</v>
      </c>
      <c r="AJ11" s="24">
        <f t="shared" si="20"/>
        <v>79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'3.Spieltag'!B12</f>
        <v>Lola04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'3.Spieltag'!AJ12</f>
        <v>30</v>
      </c>
      <c r="AI12" s="23">
        <f>'3.Spieltag'!AK12</f>
        <v>5</v>
      </c>
      <c r="AJ12" s="24">
        <f t="shared" si="20"/>
        <v>75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'3.Spieltag'!B13</f>
        <v>Ricardo04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'3.Spieltag'!AJ13</f>
        <v>30</v>
      </c>
      <c r="AI13" s="23">
        <f>'3.Spieltag'!AK13</f>
        <v>5</v>
      </c>
      <c r="AJ13" s="24">
        <f t="shared" si="20"/>
        <v>75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'3.Spieltag'!B14</f>
        <v>Reinhold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'3.Spieltag'!AJ14</f>
        <v>29</v>
      </c>
      <c r="AI14" s="23">
        <f>'3.Spieltag'!AK14</f>
        <v>7</v>
      </c>
      <c r="AJ14" s="24">
        <f t="shared" si="20"/>
        <v>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'3.Spieltag'!B15</f>
        <v>Sascha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'3.Spieltag'!AJ15</f>
        <v>29</v>
      </c>
      <c r="AI15" s="23">
        <f>'3.Spieltag'!AK15</f>
        <v>7</v>
      </c>
      <c r="AJ15" s="24">
        <f t="shared" si="20"/>
        <v>74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'3.Spieltag'!B16</f>
        <v>Franzi04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'3.Spieltag'!AJ16</f>
        <v>27</v>
      </c>
      <c r="AI16" s="23">
        <f>'3.Spieltag'!AK16</f>
        <v>9</v>
      </c>
      <c r="AJ16" s="24">
        <f t="shared" si="20"/>
        <v>72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'3.Spieltag'!B17</f>
        <v>jupp04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'3.Spieltag'!AJ17</f>
        <v>27</v>
      </c>
      <c r="AI17" s="23">
        <f>'3.Spieltag'!AK17</f>
        <v>9</v>
      </c>
      <c r="AJ17" s="24">
        <f t="shared" si="20"/>
        <v>72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'3.Spieltag'!B18</f>
        <v>UltraGE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'3.Spieltag'!AJ18</f>
        <v>26</v>
      </c>
      <c r="AI18" s="23">
        <f>'3.Spieltag'!AK18</f>
        <v>11</v>
      </c>
      <c r="AJ18" s="24">
        <f t="shared" si="20"/>
        <v>71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'3.Spieltag'!B19</f>
        <v>Mike04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'3.Spieltag'!AJ19</f>
        <v>25</v>
      </c>
      <c r="AI19" s="23">
        <f>'3.Spieltag'!AK19</f>
        <v>12</v>
      </c>
      <c r="AJ19" s="24">
        <f t="shared" si="20"/>
        <v>70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'3.Spieltag'!B20</f>
        <v>Nico1904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'3.Spieltag'!AJ20</f>
        <v>25</v>
      </c>
      <c r="AI20" s="23">
        <f>'3.Spieltag'!AK20</f>
        <v>12</v>
      </c>
      <c r="AJ20" s="24">
        <f t="shared" si="20"/>
        <v>70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'3.Spieltag'!B21</f>
        <v>MB AC Norbert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'3.Spieltag'!AJ21</f>
        <v>22</v>
      </c>
      <c r="AI21" s="23">
        <f>'3.Spieltag'!AK21</f>
        <v>14</v>
      </c>
      <c r="AJ21" s="24">
        <f t="shared" ref="AJ21:AJ27" si="23">AG21+AH21</f>
        <v>67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'3.Spieltag'!B22</f>
        <v>Schalt04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'3.Spieltag'!AJ22</f>
        <v>21</v>
      </c>
      <c r="AI22" s="23">
        <f>'3.Spieltag'!AK22</f>
        <v>15</v>
      </c>
      <c r="AJ22" s="24">
        <f t="shared" si="23"/>
        <v>66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15</v>
      </c>
      <c r="B23" s="21" t="str">
        <f>'3.Spieltag'!B23</f>
        <v>shiny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'3.Spieltag'!AJ23</f>
        <v>21</v>
      </c>
      <c r="AI23" s="23">
        <f>'3.Spieltag'!AK23</f>
        <v>15</v>
      </c>
      <c r="AJ23" s="24">
        <f t="shared" si="23"/>
        <v>66</v>
      </c>
      <c r="AK23" s="25">
        <f t="shared" si="24"/>
        <v>15</v>
      </c>
      <c r="AL23" s="1"/>
    </row>
    <row r="24" spans="1:38" ht="24.95" customHeight="1" thickBot="1" x14ac:dyDescent="0.25">
      <c r="A24" s="29">
        <f t="shared" si="21"/>
        <v>17</v>
      </c>
      <c r="B24" s="21" t="str">
        <f>'3.Spieltag'!B24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'3.Spieltag'!AJ24</f>
        <v>17</v>
      </c>
      <c r="AI24" s="23">
        <f>'3.Spieltag'!AK24</f>
        <v>17</v>
      </c>
      <c r="AJ24" s="24">
        <f t="shared" si="23"/>
        <v>62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'3.Spieltag'!B25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'3.Spieltag'!AJ25</f>
        <v>10</v>
      </c>
      <c r="AI25" s="23">
        <f>'3.Spieltag'!AK25</f>
        <v>18</v>
      </c>
      <c r="AJ25" s="24">
        <f t="shared" si="23"/>
        <v>55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'3.Spieltag'!B26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'3.Spieltag'!AJ26</f>
        <v>6</v>
      </c>
      <c r="AI26" s="23">
        <f>'3.Spieltag'!AK26</f>
        <v>19</v>
      </c>
      <c r="AJ26" s="24">
        <f t="shared" si="23"/>
        <v>51</v>
      </c>
      <c r="AK26" s="25">
        <f t="shared" si="24"/>
        <v>19</v>
      </c>
      <c r="AL26" s="1"/>
    </row>
    <row r="27" spans="1:38" ht="24.95" customHeight="1" thickBot="1" x14ac:dyDescent="0.25">
      <c r="A27" s="29">
        <f t="shared" si="21"/>
        <v>19</v>
      </c>
      <c r="B27" s="21">
        <f>'3.Spieltag'!B27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'3.Spieltag'!AJ27</f>
        <v>6</v>
      </c>
      <c r="AI27" s="23">
        <f>'3.Spieltag'!AK27</f>
        <v>19</v>
      </c>
      <c r="AJ27" s="24">
        <f t="shared" si="23"/>
        <v>51</v>
      </c>
      <c r="AK27" s="25">
        <f t="shared" si="24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9" priority="1088" rank="3"/>
  </conditionalFormatting>
  <conditionalFormatting sqref="AG1:AG1048576">
    <cfRule type="top10" dxfId="158" priority="5" rank="3"/>
  </conditionalFormatting>
  <conditionalFormatting sqref="B8:B27">
    <cfRule type="expression" dxfId="157" priority="4">
      <formula>($AG8&gt;40)</formula>
    </cfRule>
  </conditionalFormatting>
  <conditionalFormatting sqref="U4 F6 F4 X4 I4 L6 O4 O6 R6 AA4 R4 AA6 C4 U6 L4 X6">
    <cfRule type="cellIs" dxfId="156" priority="2" operator="equal">
      <formula>"Schalke 04"</formula>
    </cfRule>
  </conditionalFormatting>
  <conditionalFormatting sqref="O6 AA4 C6 I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'4.Spieltag'!B8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'4.Spieltag'!AJ8</f>
        <v>85</v>
      </c>
      <c r="AI8" s="23">
        <f>'4.Spieltag'!AK8</f>
        <v>1</v>
      </c>
      <c r="AJ8" s="24">
        <f t="shared" ref="AJ8" si="7">AG8+AH8</f>
        <v>130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'4.Spieltag'!B9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'4.Spieltag'!AJ9</f>
        <v>80</v>
      </c>
      <c r="AI9" s="23">
        <f>'4.Spieltag'!AK9</f>
        <v>2</v>
      </c>
      <c r="AJ9" s="24">
        <f t="shared" ref="AJ9:AJ20" si="20">AG9+AH9</f>
        <v>125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'4.Spieltag'!B10</f>
        <v>Master1</v>
      </c>
      <c r="C10" s="17"/>
      <c r="D10" s="18"/>
      <c r="E10" s="19" t="str">
        <f t="shared" si="10"/>
        <v>5</v>
      </c>
      <c r="F10" s="17"/>
      <c r="G10" s="18"/>
      <c r="H10" s="66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'4.Spieltag'!AJ10</f>
        <v>80</v>
      </c>
      <c r="AI10" s="23">
        <f>'4.Spieltag'!AK10</f>
        <v>2</v>
      </c>
      <c r="AJ10" s="24">
        <f t="shared" si="20"/>
        <v>125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'4.Spieltag'!B11</f>
        <v>Thomas Bülles</v>
      </c>
      <c r="C11" s="17"/>
      <c r="D11" s="18"/>
      <c r="E11" s="19" t="str">
        <f t="shared" si="10"/>
        <v>5</v>
      </c>
      <c r="F11" s="17"/>
      <c r="G11" s="18"/>
      <c r="H11" s="66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'4.Spieltag'!AJ11</f>
        <v>79</v>
      </c>
      <c r="AI11" s="23">
        <f>'4.Spieltag'!AK11</f>
        <v>4</v>
      </c>
      <c r="AJ11" s="24">
        <f t="shared" si="20"/>
        <v>124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'4.Spieltag'!B12</f>
        <v>Lola04</v>
      </c>
      <c r="C12" s="17"/>
      <c r="D12" s="18"/>
      <c r="E12" s="19" t="str">
        <f t="shared" si="10"/>
        <v>5</v>
      </c>
      <c r="F12" s="17"/>
      <c r="G12" s="18"/>
      <c r="H12" s="66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'4.Spieltag'!AJ12</f>
        <v>75</v>
      </c>
      <c r="AI12" s="23">
        <f>'4.Spieltag'!AK12</f>
        <v>5</v>
      </c>
      <c r="AJ12" s="24">
        <f t="shared" si="20"/>
        <v>120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'4.Spieltag'!B13</f>
        <v>Ricardo04</v>
      </c>
      <c r="C13" s="17"/>
      <c r="D13" s="18"/>
      <c r="E13" s="19" t="str">
        <f t="shared" si="10"/>
        <v>5</v>
      </c>
      <c r="F13" s="17"/>
      <c r="G13" s="18"/>
      <c r="H13" s="66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'4.Spieltag'!AJ13</f>
        <v>75</v>
      </c>
      <c r="AI13" s="23">
        <f>'4.Spieltag'!AK13</f>
        <v>5</v>
      </c>
      <c r="AJ13" s="24">
        <f t="shared" si="20"/>
        <v>120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'4.Spieltag'!B14</f>
        <v>Reinhold</v>
      </c>
      <c r="C14" s="17"/>
      <c r="D14" s="18"/>
      <c r="E14" s="19" t="str">
        <f t="shared" si="10"/>
        <v>5</v>
      </c>
      <c r="F14" s="17"/>
      <c r="G14" s="18"/>
      <c r="H14" s="66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'4.Spieltag'!AJ14</f>
        <v>74</v>
      </c>
      <c r="AI14" s="23">
        <f>'4.Spieltag'!AK14</f>
        <v>7</v>
      </c>
      <c r="AJ14" s="24">
        <f t="shared" si="20"/>
        <v>119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Sascha</v>
      </c>
      <c r="C15" s="17"/>
      <c r="D15" s="18"/>
      <c r="E15" s="19" t="str">
        <f t="shared" si="10"/>
        <v>5</v>
      </c>
      <c r="F15" s="17"/>
      <c r="G15" s="18"/>
      <c r="H15" s="66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'4.Spieltag'!AJ15</f>
        <v>74</v>
      </c>
      <c r="AI15" s="23">
        <f>'4.Spieltag'!AK15</f>
        <v>7</v>
      </c>
      <c r="AJ15" s="24">
        <f t="shared" si="20"/>
        <v>119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'4.Spieltag'!B16</f>
        <v>Franzi04</v>
      </c>
      <c r="C16" s="17"/>
      <c r="D16" s="18"/>
      <c r="E16" s="19" t="str">
        <f t="shared" si="10"/>
        <v>5</v>
      </c>
      <c r="F16" s="17"/>
      <c r="G16" s="18"/>
      <c r="H16" s="66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'4.Spieltag'!AJ16</f>
        <v>72</v>
      </c>
      <c r="AI16" s="23">
        <f>'4.Spieltag'!AK16</f>
        <v>9</v>
      </c>
      <c r="AJ16" s="24">
        <f t="shared" si="20"/>
        <v>117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'4.Spieltag'!B17</f>
        <v>jupp04</v>
      </c>
      <c r="C17" s="17"/>
      <c r="D17" s="18"/>
      <c r="E17" s="19" t="str">
        <f t="shared" si="10"/>
        <v>5</v>
      </c>
      <c r="F17" s="17"/>
      <c r="G17" s="18"/>
      <c r="H17" s="66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'4.Spieltag'!AJ17</f>
        <v>72</v>
      </c>
      <c r="AI17" s="23">
        <f>'4.Spieltag'!AK17</f>
        <v>9</v>
      </c>
      <c r="AJ17" s="24">
        <f t="shared" si="20"/>
        <v>117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'4.Spieltag'!B18</f>
        <v>UltraGE</v>
      </c>
      <c r="C18" s="17"/>
      <c r="D18" s="18"/>
      <c r="E18" s="19" t="str">
        <f t="shared" si="10"/>
        <v>5</v>
      </c>
      <c r="F18" s="17"/>
      <c r="G18" s="18"/>
      <c r="H18" s="66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'4.Spieltag'!AJ18</f>
        <v>71</v>
      </c>
      <c r="AI18" s="23">
        <f>'4.Spieltag'!AK18</f>
        <v>11</v>
      </c>
      <c r="AJ18" s="24">
        <f t="shared" si="20"/>
        <v>116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'4.Spieltag'!B19</f>
        <v>Mike04</v>
      </c>
      <c r="C19" s="17"/>
      <c r="D19" s="18"/>
      <c r="E19" s="19" t="str">
        <f t="shared" si="10"/>
        <v>5</v>
      </c>
      <c r="F19" s="17"/>
      <c r="G19" s="18"/>
      <c r="H19" s="66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'4.Spieltag'!AJ19</f>
        <v>70</v>
      </c>
      <c r="AI19" s="23">
        <f>'4.Spieltag'!AK19</f>
        <v>12</v>
      </c>
      <c r="AJ19" s="24">
        <f t="shared" si="20"/>
        <v>115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'4.Spieltag'!B20</f>
        <v>Nico1904</v>
      </c>
      <c r="C20" s="17"/>
      <c r="D20" s="18"/>
      <c r="E20" s="19" t="str">
        <f t="shared" si="10"/>
        <v>5</v>
      </c>
      <c r="F20" s="17"/>
      <c r="G20" s="18"/>
      <c r="H20" s="66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'4.Spieltag'!AJ20</f>
        <v>70</v>
      </c>
      <c r="AI20" s="23">
        <f>'4.Spieltag'!AK20</f>
        <v>12</v>
      </c>
      <c r="AJ20" s="24">
        <f t="shared" si="20"/>
        <v>115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'4.Spieltag'!B21</f>
        <v>MB AC Norbert</v>
      </c>
      <c r="C21" s="17"/>
      <c r="D21" s="18"/>
      <c r="E21" s="19" t="str">
        <f t="shared" si="10"/>
        <v>5</v>
      </c>
      <c r="F21" s="17"/>
      <c r="G21" s="18"/>
      <c r="H21" s="66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'4.Spieltag'!AJ21</f>
        <v>67</v>
      </c>
      <c r="AI21" s="23">
        <f>'4.Spieltag'!AK21</f>
        <v>14</v>
      </c>
      <c r="AJ21" s="24">
        <f t="shared" ref="AJ21:AJ27" si="23">AG21+AH21</f>
        <v>112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'4.Spieltag'!B22</f>
        <v>Schalt04</v>
      </c>
      <c r="C22" s="17"/>
      <c r="D22" s="18"/>
      <c r="E22" s="19" t="str">
        <f t="shared" si="10"/>
        <v>5</v>
      </c>
      <c r="F22" s="17"/>
      <c r="G22" s="18"/>
      <c r="H22" s="66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'4.Spieltag'!AJ22</f>
        <v>66</v>
      </c>
      <c r="AI22" s="23">
        <f>'4.Spieltag'!AK22</f>
        <v>15</v>
      </c>
      <c r="AJ22" s="24">
        <f t="shared" si="23"/>
        <v>111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15</v>
      </c>
      <c r="B23" s="21" t="str">
        <f>'4.Spieltag'!B23</f>
        <v>shiny</v>
      </c>
      <c r="C23" s="17"/>
      <c r="D23" s="18"/>
      <c r="E23" s="19" t="str">
        <f t="shared" si="10"/>
        <v>5</v>
      </c>
      <c r="F23" s="17"/>
      <c r="G23" s="18"/>
      <c r="H23" s="66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'4.Spieltag'!AJ23</f>
        <v>66</v>
      </c>
      <c r="AI23" s="23">
        <f>'4.Spieltag'!AK23</f>
        <v>15</v>
      </c>
      <c r="AJ23" s="24">
        <f t="shared" si="23"/>
        <v>111</v>
      </c>
      <c r="AK23" s="25">
        <f t="shared" si="24"/>
        <v>15</v>
      </c>
      <c r="AL23" s="1"/>
    </row>
    <row r="24" spans="1:38" ht="24.95" customHeight="1" thickBot="1" x14ac:dyDescent="0.25">
      <c r="A24" s="29">
        <f t="shared" si="21"/>
        <v>17</v>
      </c>
      <c r="B24" s="21" t="str">
        <f>'4.Spieltag'!B24</f>
        <v>Tanja04</v>
      </c>
      <c r="C24" s="17"/>
      <c r="D24" s="18"/>
      <c r="E24" s="19" t="str">
        <f t="shared" si="10"/>
        <v>5</v>
      </c>
      <c r="F24" s="17"/>
      <c r="G24" s="18"/>
      <c r="H24" s="66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'4.Spieltag'!AJ24</f>
        <v>62</v>
      </c>
      <c r="AI24" s="23">
        <f>'4.Spieltag'!AK24</f>
        <v>17</v>
      </c>
      <c r="AJ24" s="24">
        <f t="shared" si="23"/>
        <v>107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'4.Spieltag'!B25</f>
        <v>Enjoi</v>
      </c>
      <c r="C25" s="17"/>
      <c r="D25" s="18"/>
      <c r="E25" s="19" t="str">
        <f t="shared" si="10"/>
        <v>5</v>
      </c>
      <c r="F25" s="17"/>
      <c r="G25" s="18"/>
      <c r="H25" s="66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'4.Spieltag'!AJ25</f>
        <v>55</v>
      </c>
      <c r="AI25" s="23">
        <f>'4.Spieltag'!AK25</f>
        <v>18</v>
      </c>
      <c r="AJ25" s="24">
        <f t="shared" si="23"/>
        <v>100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'4.Spieltag'!B26</f>
        <v>0</v>
      </c>
      <c r="C26" s="17"/>
      <c r="D26" s="18"/>
      <c r="E26" s="19" t="str">
        <f t="shared" si="10"/>
        <v>5</v>
      </c>
      <c r="F26" s="17"/>
      <c r="G26" s="18"/>
      <c r="H26" s="66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'4.Spieltag'!AJ26</f>
        <v>51</v>
      </c>
      <c r="AI26" s="23">
        <f>'4.Spieltag'!AK26</f>
        <v>19</v>
      </c>
      <c r="AJ26" s="24">
        <f t="shared" si="23"/>
        <v>96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'4.Spieltag'!B27</f>
        <v>0</v>
      </c>
      <c r="C27" s="17"/>
      <c r="D27" s="18"/>
      <c r="E27" s="19" t="str">
        <f t="shared" si="10"/>
        <v>5</v>
      </c>
      <c r="F27" s="17"/>
      <c r="G27" s="18"/>
      <c r="H27" s="66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'4.Spieltag'!AJ27</f>
        <v>51</v>
      </c>
      <c r="AI27" s="23">
        <f>'4.Spieltag'!AK27</f>
        <v>19</v>
      </c>
      <c r="AJ27" s="24">
        <f t="shared" si="23"/>
        <v>96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82" rank="3"/>
  </conditionalFormatting>
  <conditionalFormatting sqref="AG1:AG1048576">
    <cfRule type="top10" dxfId="153" priority="6" rank="3"/>
  </conditionalFormatting>
  <conditionalFormatting sqref="B8:B27">
    <cfRule type="expression" dxfId="152" priority="5">
      <formula>($AG8&gt;40)</formula>
    </cfRule>
  </conditionalFormatting>
  <conditionalFormatting sqref="C6 C4 AA4 U4 O6 X4 X6 R4 I4 R6 O4 U6 L4 AA6">
    <cfRule type="cellIs" dxfId="151" priority="2" operator="equal">
      <formula>"Schalke 04"</formula>
    </cfRule>
  </conditionalFormatting>
  <conditionalFormatting sqref="F6 R4 I6 O6 F4 L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tabSelected="1"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U6" sqref="AU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12</v>
      </c>
      <c r="F3" s="56">
        <f>'4.Spieltag'!$AG8</f>
        <v>45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1417</v>
      </c>
      <c r="AL3" s="59">
        <f t="shared" ref="AL3" si="1">SMALL($C3:$AJ3,1)</f>
        <v>0</v>
      </c>
      <c r="AM3" s="59">
        <f t="shared" ref="AM3" si="2">SMALL($C3:$AJ3,2)</f>
        <v>10</v>
      </c>
      <c r="AN3" s="59">
        <f t="shared" ref="AN3" si="3">SMALL($C3:$AJ3,3)</f>
        <v>12</v>
      </c>
      <c r="AO3" s="59">
        <f t="shared" ref="AO3" si="4">SMALL($C3:$AJ3,4)</f>
        <v>45</v>
      </c>
      <c r="AP3" s="60">
        <f t="shared" ref="AP3" si="5">AK3-AO3-AN3-AM3-AL3</f>
        <v>1350</v>
      </c>
      <c r="AQ3" s="64">
        <f>SUM(AL3:AO3)</f>
        <v>67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19</v>
      </c>
      <c r="F4" s="56">
        <f>'4.Spieltag'!$AG9</f>
        <v>45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1430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19</v>
      </c>
      <c r="AO4" s="59">
        <f t="shared" ref="AO4:AO25" si="10">SMALL($C4:$AJ4,4)</f>
        <v>45</v>
      </c>
      <c r="AP4" s="60">
        <f t="shared" ref="AP4:AP21" si="11">AK4-AO4-AN4-AM4-AL4</f>
        <v>1350</v>
      </c>
      <c r="AQ4" s="64">
        <f t="shared" ref="AQ4:AQ25" si="12">SUM(AL4:AO4)</f>
        <v>80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'1.Spieltag'!B20</f>
        <v>Schalt04</v>
      </c>
      <c r="C5" s="56">
        <f>'1.Spieltag'!$AG20</f>
        <v>7</v>
      </c>
      <c r="D5" s="56">
        <f>'2.Spieltag '!$AG20</f>
        <v>7</v>
      </c>
      <c r="E5" s="56">
        <f>'3.Spieltag'!$AG10</f>
        <v>12</v>
      </c>
      <c r="F5" s="56">
        <f>'4.Spieltag'!$AG10</f>
        <v>45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1421</v>
      </c>
      <c r="AL5" s="59">
        <f t="shared" ref="AL5:AL15" si="14">SMALL($C5:$AJ5,1)</f>
        <v>7</v>
      </c>
      <c r="AM5" s="59">
        <f t="shared" ref="AM5:AM15" si="15">SMALL($C5:$AJ5,2)</f>
        <v>7</v>
      </c>
      <c r="AN5" s="59">
        <f t="shared" ref="AN5:AN15" si="16">SMALL($C5:$AJ5,3)</f>
        <v>12</v>
      </c>
      <c r="AO5" s="59">
        <f t="shared" ref="AO5:AO15" si="17">SMALL($C5:$AJ5,4)</f>
        <v>45</v>
      </c>
      <c r="AP5" s="60">
        <f t="shared" ref="AP5:AP15" si="18">AK5-AO5-AN5-AM5-AL5</f>
        <v>1350</v>
      </c>
      <c r="AQ5" s="64">
        <f t="shared" si="12"/>
        <v>71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'1.Spieltag'!B10</f>
        <v>Franzi04</v>
      </c>
      <c r="C6" s="56">
        <f>'1.Spieltag'!$AG10</f>
        <v>11</v>
      </c>
      <c r="D6" s="56">
        <f>'2.Spieltag '!$AG10</f>
        <v>8</v>
      </c>
      <c r="E6" s="56">
        <f>'3.Spieltag'!$AG11</f>
        <v>10</v>
      </c>
      <c r="F6" s="56">
        <f>'4.Spieltag'!$AG11</f>
        <v>45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1424</v>
      </c>
      <c r="AL6" s="59">
        <f t="shared" si="14"/>
        <v>8</v>
      </c>
      <c r="AM6" s="59">
        <f t="shared" si="15"/>
        <v>10</v>
      </c>
      <c r="AN6" s="59">
        <f t="shared" si="16"/>
        <v>11</v>
      </c>
      <c r="AO6" s="59">
        <f t="shared" si="17"/>
        <v>45</v>
      </c>
      <c r="AP6" s="60">
        <f t="shared" si="18"/>
        <v>1350</v>
      </c>
      <c r="AQ6" s="64">
        <f t="shared" si="12"/>
        <v>74</v>
      </c>
      <c r="AS6" s="54">
        <v>4</v>
      </c>
      <c r="AT6" s="55"/>
      <c r="AU6" s="57"/>
    </row>
    <row r="7" spans="1:47" ht="14.25" x14ac:dyDescent="0.25">
      <c r="A7" s="56"/>
      <c r="B7" s="56" t="str">
        <f>'1.Spieltag'!B11</f>
        <v>jupp04</v>
      </c>
      <c r="C7" s="56">
        <f>'1.Spieltag'!$AG11</f>
        <v>19</v>
      </c>
      <c r="D7" s="56">
        <f>'2.Spieltag '!$AG11</f>
        <v>4</v>
      </c>
      <c r="E7" s="56">
        <f>'3.Spieltag'!$AG12</f>
        <v>13</v>
      </c>
      <c r="F7" s="56">
        <f>'4.Spieltag'!$AG12</f>
        <v>45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1431</v>
      </c>
      <c r="AL7" s="59">
        <f t="shared" si="14"/>
        <v>4</v>
      </c>
      <c r="AM7" s="59">
        <f t="shared" si="15"/>
        <v>13</v>
      </c>
      <c r="AN7" s="59">
        <f t="shared" si="16"/>
        <v>19</v>
      </c>
      <c r="AO7" s="59">
        <f t="shared" si="17"/>
        <v>45</v>
      </c>
      <c r="AP7" s="60">
        <f t="shared" si="18"/>
        <v>1350</v>
      </c>
      <c r="AQ7" s="64">
        <f t="shared" si="12"/>
        <v>81</v>
      </c>
      <c r="AS7" s="54">
        <v>5</v>
      </c>
      <c r="AT7" s="58"/>
      <c r="AU7" s="81"/>
    </row>
    <row r="8" spans="1:47" ht="14.25" x14ac:dyDescent="0.25">
      <c r="A8" s="56"/>
      <c r="B8" s="56" t="str">
        <f>'1.Spieltag'!B19</f>
        <v>Sascha</v>
      </c>
      <c r="C8" s="56">
        <f>'1.Spieltag'!$AG19</f>
        <v>8</v>
      </c>
      <c r="D8" s="56">
        <f>'2.Spieltag '!$AG19</f>
        <v>11</v>
      </c>
      <c r="E8" s="56">
        <f>'3.Spieltag'!$AG13</f>
        <v>8</v>
      </c>
      <c r="F8" s="56">
        <f>'4.Spieltag'!$AG13</f>
        <v>45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1422</v>
      </c>
      <c r="AL8" s="59">
        <f t="shared" si="14"/>
        <v>8</v>
      </c>
      <c r="AM8" s="59">
        <f t="shared" si="15"/>
        <v>8</v>
      </c>
      <c r="AN8" s="59">
        <f t="shared" si="16"/>
        <v>11</v>
      </c>
      <c r="AO8" s="59">
        <f t="shared" si="17"/>
        <v>45</v>
      </c>
      <c r="AP8" s="60">
        <f t="shared" si="18"/>
        <v>1350</v>
      </c>
      <c r="AQ8" s="64">
        <f t="shared" si="12"/>
        <v>72</v>
      </c>
      <c r="AS8" s="54">
        <v>6</v>
      </c>
      <c r="AT8" s="58"/>
      <c r="AU8" s="57"/>
    </row>
    <row r="9" spans="1:47" ht="14.25" x14ac:dyDescent="0.25">
      <c r="A9" s="56"/>
      <c r="B9" s="56" t="str">
        <f>'1.Spieltag'!B12</f>
        <v>Lola04</v>
      </c>
      <c r="C9" s="56">
        <f>'1.Spieltag'!$AG12</f>
        <v>10</v>
      </c>
      <c r="D9" s="56">
        <f>'2.Spieltag '!$AG12</f>
        <v>7</v>
      </c>
      <c r="E9" s="56">
        <f>'3.Spieltag'!$AG14</f>
        <v>12</v>
      </c>
      <c r="F9" s="56">
        <f>'4.Spieltag'!$AG14</f>
        <v>45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1424</v>
      </c>
      <c r="AL9" s="59">
        <f t="shared" si="14"/>
        <v>7</v>
      </c>
      <c r="AM9" s="59">
        <f t="shared" si="15"/>
        <v>10</v>
      </c>
      <c r="AN9" s="59">
        <f t="shared" si="16"/>
        <v>12</v>
      </c>
      <c r="AO9" s="59">
        <f t="shared" si="17"/>
        <v>45</v>
      </c>
      <c r="AP9" s="60">
        <f t="shared" si="18"/>
        <v>1350</v>
      </c>
      <c r="AQ9" s="64">
        <f t="shared" si="12"/>
        <v>74</v>
      </c>
      <c r="AS9" s="54">
        <v>7</v>
      </c>
      <c r="AT9" s="55"/>
      <c r="AU9" s="57"/>
    </row>
    <row r="10" spans="1:47" ht="14.25" x14ac:dyDescent="0.25">
      <c r="A10" s="56"/>
      <c r="B10" s="56" t="str">
        <f>'1.Spieltag'!B13</f>
        <v>Master1</v>
      </c>
      <c r="C10" s="56">
        <f>'1.Spieltag'!$AG13</f>
        <v>6</v>
      </c>
      <c r="D10" s="56">
        <f>'2.Spieltag '!$AG13</f>
        <v>17</v>
      </c>
      <c r="E10" s="56">
        <f>'3.Spieltag'!$AG15</f>
        <v>10</v>
      </c>
      <c r="F10" s="56">
        <f>'4.Spieltag'!$AG15</f>
        <v>45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1428</v>
      </c>
      <c r="AL10" s="59">
        <f t="shared" si="14"/>
        <v>6</v>
      </c>
      <c r="AM10" s="59">
        <f t="shared" si="15"/>
        <v>10</v>
      </c>
      <c r="AN10" s="59">
        <f t="shared" si="16"/>
        <v>17</v>
      </c>
      <c r="AO10" s="59">
        <f t="shared" si="17"/>
        <v>45</v>
      </c>
      <c r="AP10" s="60">
        <f t="shared" si="18"/>
        <v>1350</v>
      </c>
      <c r="AQ10" s="64">
        <f t="shared" si="12"/>
        <v>78</v>
      </c>
      <c r="AS10" s="54">
        <v>8</v>
      </c>
      <c r="AT10" s="55"/>
      <c r="AU10" s="57"/>
    </row>
    <row r="11" spans="1:47" ht="14.25" x14ac:dyDescent="0.25">
      <c r="A11" s="56"/>
      <c r="B11" s="56" t="str">
        <f>'1.Spieltag'!B14</f>
        <v>MB AC Norbert</v>
      </c>
      <c r="C11" s="56">
        <f>'1.Spieltag'!$AG14</f>
        <v>8</v>
      </c>
      <c r="D11" s="56">
        <f>'2.Spieltag '!$AG14</f>
        <v>8</v>
      </c>
      <c r="E11" s="56">
        <f>'3.Spieltag'!$AG16</f>
        <v>8</v>
      </c>
      <c r="F11" s="56">
        <f>'4.Spieltag'!$AG16</f>
        <v>45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1419</v>
      </c>
      <c r="AL11" s="59">
        <f t="shared" si="14"/>
        <v>8</v>
      </c>
      <c r="AM11" s="59">
        <f t="shared" si="15"/>
        <v>8</v>
      </c>
      <c r="AN11" s="59">
        <f t="shared" si="16"/>
        <v>8</v>
      </c>
      <c r="AO11" s="59">
        <f t="shared" si="17"/>
        <v>45</v>
      </c>
      <c r="AP11" s="60">
        <f t="shared" si="18"/>
        <v>1350</v>
      </c>
      <c r="AQ11" s="64">
        <f t="shared" si="12"/>
        <v>69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'1.Spieltag'!B15</f>
        <v>Mike04</v>
      </c>
      <c r="C12" s="56">
        <f>'1.Spieltag'!$AG15</f>
        <v>11</v>
      </c>
      <c r="D12" s="56">
        <f>'2.Spieltag '!$AG15</f>
        <v>10</v>
      </c>
      <c r="E12" s="56">
        <f>'3.Spieltag'!$AG17</f>
        <v>4</v>
      </c>
      <c r="F12" s="56">
        <f>'4.Spieltag'!$AG17</f>
        <v>45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1420</v>
      </c>
      <c r="AL12" s="59">
        <f t="shared" si="14"/>
        <v>4</v>
      </c>
      <c r="AM12" s="59">
        <f t="shared" si="15"/>
        <v>10</v>
      </c>
      <c r="AN12" s="59">
        <f t="shared" si="16"/>
        <v>11</v>
      </c>
      <c r="AO12" s="59">
        <f t="shared" si="17"/>
        <v>45</v>
      </c>
      <c r="AP12" s="60">
        <f t="shared" si="18"/>
        <v>1350</v>
      </c>
      <c r="AQ12" s="64">
        <f t="shared" si="12"/>
        <v>70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'1.Spieltag'!B16</f>
        <v>Nico1904</v>
      </c>
      <c r="C13" s="56">
        <f>'1.Spieltag'!$AG16</f>
        <v>13</v>
      </c>
      <c r="D13" s="56">
        <f>'2.Spieltag '!$AG16</f>
        <v>2</v>
      </c>
      <c r="E13" s="56">
        <f>'3.Spieltag'!$AG18</f>
        <v>7</v>
      </c>
      <c r="F13" s="56">
        <f>'4.Spieltag'!$AG18</f>
        <v>45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1417</v>
      </c>
      <c r="AL13" s="59">
        <f t="shared" si="14"/>
        <v>2</v>
      </c>
      <c r="AM13" s="59">
        <f t="shared" si="15"/>
        <v>7</v>
      </c>
      <c r="AN13" s="59">
        <f t="shared" si="16"/>
        <v>13</v>
      </c>
      <c r="AO13" s="59">
        <f t="shared" si="17"/>
        <v>45</v>
      </c>
      <c r="AP13" s="60">
        <f t="shared" si="18"/>
        <v>1350</v>
      </c>
      <c r="AQ13" s="64">
        <f t="shared" si="12"/>
        <v>67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'1.Spieltag'!B17</f>
        <v>Reinhold</v>
      </c>
      <c r="C14" s="56">
        <f>'1.Spieltag'!$AG17</f>
        <v>14</v>
      </c>
      <c r="D14" s="56">
        <f>'2.Spieltag '!$AG17</f>
        <v>3</v>
      </c>
      <c r="E14" s="56">
        <f>'3.Spieltag'!$AG19</f>
        <v>4</v>
      </c>
      <c r="F14" s="56">
        <f>'4.Spieltag'!$AG19</f>
        <v>45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1416</v>
      </c>
      <c r="AL14" s="59">
        <f t="shared" si="14"/>
        <v>3</v>
      </c>
      <c r="AM14" s="59">
        <f t="shared" si="15"/>
        <v>4</v>
      </c>
      <c r="AN14" s="59">
        <f t="shared" si="16"/>
        <v>14</v>
      </c>
      <c r="AO14" s="59">
        <f t="shared" si="17"/>
        <v>45</v>
      </c>
      <c r="AP14" s="60">
        <f t="shared" si="18"/>
        <v>1350</v>
      </c>
      <c r="AQ14" s="64">
        <f t="shared" si="12"/>
        <v>66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'1.Spieltag'!B18</f>
        <v>Ricardo04</v>
      </c>
      <c r="C15" s="56">
        <f>'1.Spieltag'!$AG18</f>
        <v>14</v>
      </c>
      <c r="D15" s="56">
        <f>'2.Spieltag '!$AG18</f>
        <v>8</v>
      </c>
      <c r="E15" s="56">
        <f>'3.Spieltag'!$AG20</f>
        <v>10</v>
      </c>
      <c r="F15" s="56">
        <f>'4.Spieltag'!$AG20</f>
        <v>45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1427</v>
      </c>
      <c r="AL15" s="59">
        <f t="shared" si="14"/>
        <v>8</v>
      </c>
      <c r="AM15" s="59">
        <f t="shared" si="15"/>
        <v>10</v>
      </c>
      <c r="AN15" s="59">
        <f t="shared" si="16"/>
        <v>14</v>
      </c>
      <c r="AO15" s="59">
        <f t="shared" si="17"/>
        <v>45</v>
      </c>
      <c r="AP15" s="60">
        <f t="shared" si="18"/>
        <v>1350</v>
      </c>
      <c r="AQ15" s="64">
        <f t="shared" si="12"/>
        <v>77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6</v>
      </c>
      <c r="F16" s="56">
        <f>'4.Spieltag'!$AG21</f>
        <v>45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1429</v>
      </c>
      <c r="AL16" s="59">
        <f t="shared" si="7"/>
        <v>6</v>
      </c>
      <c r="AM16" s="59">
        <f t="shared" si="8"/>
        <v>12</v>
      </c>
      <c r="AN16" s="59">
        <f t="shared" si="9"/>
        <v>16</v>
      </c>
      <c r="AO16" s="59">
        <f t="shared" si="10"/>
        <v>45</v>
      </c>
      <c r="AP16" s="60">
        <f t="shared" ref="AP16" si="20">AK16-AO16-AN16-AM16-AL16</f>
        <v>1350</v>
      </c>
      <c r="AQ16" s="64">
        <f t="shared" si="12"/>
        <v>79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7</v>
      </c>
      <c r="F17" s="56">
        <f>'4.Spieltag'!$AG22</f>
        <v>45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1419</v>
      </c>
      <c r="AL17" s="59">
        <f t="shared" si="7"/>
        <v>6</v>
      </c>
      <c r="AM17" s="59">
        <f t="shared" si="8"/>
        <v>7</v>
      </c>
      <c r="AN17" s="59">
        <f t="shared" si="9"/>
        <v>11</v>
      </c>
      <c r="AO17" s="59">
        <f t="shared" si="10"/>
        <v>45</v>
      </c>
      <c r="AP17" s="60">
        <f t="shared" si="11"/>
        <v>1350</v>
      </c>
      <c r="AQ17" s="64">
        <f t="shared" si="12"/>
        <v>69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4</v>
      </c>
      <c r="F18" s="56">
        <f>'4.Spieltag'!$AG23</f>
        <v>45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1411</v>
      </c>
      <c r="AL18" s="59">
        <f t="shared" si="7"/>
        <v>4</v>
      </c>
      <c r="AM18" s="59">
        <f t="shared" si="8"/>
        <v>4</v>
      </c>
      <c r="AN18" s="59">
        <f t="shared" si="9"/>
        <v>8</v>
      </c>
      <c r="AO18" s="59">
        <f t="shared" si="10"/>
        <v>45</v>
      </c>
      <c r="AP18" s="60">
        <f t="shared" si="11"/>
        <v>1350</v>
      </c>
      <c r="AQ18" s="64">
        <f t="shared" si="12"/>
        <v>61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5</v>
      </c>
      <c r="F19" s="56">
        <f>'4.Spieltag'!$AG24</f>
        <v>45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1424</v>
      </c>
      <c r="AL19" s="59">
        <f t="shared" si="7"/>
        <v>5</v>
      </c>
      <c r="AM19" s="59">
        <f t="shared" si="8"/>
        <v>7</v>
      </c>
      <c r="AN19" s="59">
        <f t="shared" si="9"/>
        <v>17</v>
      </c>
      <c r="AO19" s="59">
        <f t="shared" si="10"/>
        <v>45</v>
      </c>
      <c r="AP19" s="60">
        <f t="shared" si="11"/>
        <v>1350</v>
      </c>
      <c r="AQ19" s="64">
        <f t="shared" si="12"/>
        <v>74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0</v>
      </c>
      <c r="F20" s="56">
        <f>'4.Spieltag'!$AG25</f>
        <v>45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1414</v>
      </c>
      <c r="AL20" s="59">
        <f t="shared" si="7"/>
        <v>0</v>
      </c>
      <c r="AM20" s="59">
        <f t="shared" si="8"/>
        <v>9</v>
      </c>
      <c r="AN20" s="59">
        <f t="shared" si="9"/>
        <v>10</v>
      </c>
      <c r="AO20" s="59">
        <f t="shared" si="10"/>
        <v>45</v>
      </c>
      <c r="AP20" s="60">
        <f t="shared" si="11"/>
        <v>1350</v>
      </c>
      <c r="AQ20" s="64">
        <f t="shared" si="12"/>
        <v>64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6</v>
      </c>
      <c r="D21" s="56">
        <f>'2.Spieltag '!$AG26</f>
        <v>0</v>
      </c>
      <c r="E21" s="56">
        <f>'3.Spieltag'!$AG26</f>
        <v>0</v>
      </c>
      <c r="F21" s="56">
        <f>'4.Spieltag'!$AG26</f>
        <v>45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1401</v>
      </c>
      <c r="AL21" s="59">
        <f t="shared" si="7"/>
        <v>0</v>
      </c>
      <c r="AM21" s="59">
        <f t="shared" si="8"/>
        <v>0</v>
      </c>
      <c r="AN21" s="59">
        <f t="shared" si="9"/>
        <v>6</v>
      </c>
      <c r="AO21" s="59">
        <f t="shared" si="10"/>
        <v>45</v>
      </c>
      <c r="AP21" s="60">
        <f t="shared" si="11"/>
        <v>1350</v>
      </c>
      <c r="AQ21" s="64">
        <f t="shared" si="12"/>
        <v>51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6</v>
      </c>
      <c r="D22" s="56">
        <f>'2.Spieltag '!$AG27</f>
        <v>0</v>
      </c>
      <c r="E22" s="56">
        <f>'3.Spieltag'!$AG27</f>
        <v>0</v>
      </c>
      <c r="F22" s="56">
        <f>'4.Spieltag'!$AG27</f>
        <v>45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1401</v>
      </c>
      <c r="AL22" s="59">
        <f t="shared" si="7"/>
        <v>0</v>
      </c>
      <c r="AM22" s="59">
        <f t="shared" si="8"/>
        <v>0</v>
      </c>
      <c r="AN22" s="59">
        <f t="shared" si="9"/>
        <v>6</v>
      </c>
      <c r="AO22" s="59">
        <f t="shared" si="10"/>
        <v>45</v>
      </c>
      <c r="AP22" s="60">
        <f t="shared" ref="AP22:AP25" si="22">AK22-AO22-AN22-AM22-AL22</f>
        <v>1350</v>
      </c>
      <c r="AQ22" s="64">
        <f t="shared" si="12"/>
        <v>51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187</v>
      </c>
      <c r="D28" s="65">
        <f t="shared" si="23"/>
        <v>117</v>
      </c>
      <c r="E28" s="65">
        <f t="shared" si="23"/>
        <v>108</v>
      </c>
      <c r="F28" s="65">
        <f t="shared" si="23"/>
        <v>765</v>
      </c>
      <c r="G28" s="65">
        <f t="shared" si="23"/>
        <v>765</v>
      </c>
      <c r="H28" s="65">
        <f t="shared" si="23"/>
        <v>765</v>
      </c>
      <c r="I28" s="65">
        <f t="shared" si="23"/>
        <v>765</v>
      </c>
      <c r="J28" s="65">
        <f t="shared" si="23"/>
        <v>765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24127</v>
      </c>
      <c r="AL28" s="65">
        <f t="shared" si="23"/>
        <v>79</v>
      </c>
      <c r="AM28" s="65">
        <f t="shared" si="23"/>
        <v>129</v>
      </c>
      <c r="AN28" s="65">
        <f t="shared" si="23"/>
        <v>204</v>
      </c>
      <c r="AO28" s="65">
        <f t="shared" si="23"/>
        <v>765</v>
      </c>
      <c r="AP28" s="65">
        <f t="shared" si="23"/>
        <v>22950</v>
      </c>
      <c r="AQ28" s="65">
        <f t="shared" ref="AQ28" si="24">SUM(AQ5:AQ25)</f>
        <v>1248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49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48" priority="1395" bottom="1" rank="4"/>
  </conditionalFormatting>
  <conditionalFormatting sqref="AU23">
    <cfRule type="top10" dxfId="147" priority="2" rank="1"/>
  </conditionalFormatting>
  <conditionalFormatting sqref="AU29">
    <cfRule type="top10" dxfId="146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'5.Spieltag'!B8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'5.Spieltag'!AJ8</f>
        <v>130</v>
      </c>
      <c r="AI8" s="23">
        <f>'5.Spieltag'!AK8</f>
        <v>1</v>
      </c>
      <c r="AJ8" s="24">
        <f t="shared" ref="AJ8" si="6">AG8+AH8</f>
        <v>175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'5.Spieltag'!B9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8">E9+H9+K9+N9+Q9+T9+W9+Z9+AC9+AF9</f>
        <v>45</v>
      </c>
      <c r="AH9" s="22">
        <f>'5.Spieltag'!AJ9</f>
        <v>125</v>
      </c>
      <c r="AI9" s="23">
        <f>'5.Spieltag'!AK9</f>
        <v>2</v>
      </c>
      <c r="AJ9" s="24">
        <f t="shared" ref="AJ9:AJ20" si="19">AG9+AH9</f>
        <v>170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2</v>
      </c>
      <c r="B10" s="21" t="str">
        <f>'5.Spieltag'!B10</f>
        <v>Master1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18"/>
        <v>45</v>
      </c>
      <c r="AH10" s="22">
        <f>'5.Spieltag'!AJ10</f>
        <v>125</v>
      </c>
      <c r="AI10" s="23">
        <f>'5.Spieltag'!AK10</f>
        <v>2</v>
      </c>
      <c r="AJ10" s="24">
        <f t="shared" si="19"/>
        <v>170</v>
      </c>
      <c r="AK10" s="25">
        <f t="shared" si="7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'5.Spieltag'!B11</f>
        <v>Thomas Bülles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18"/>
        <v>45</v>
      </c>
      <c r="AH11" s="22">
        <f>'5.Spieltag'!AJ11</f>
        <v>124</v>
      </c>
      <c r="AI11" s="23">
        <f>'5.Spieltag'!AK11</f>
        <v>4</v>
      </c>
      <c r="AJ11" s="24">
        <f t="shared" si="19"/>
        <v>169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'5.Spieltag'!B12</f>
        <v>Lola04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18"/>
        <v>45</v>
      </c>
      <c r="AH12" s="22">
        <f>'5.Spieltag'!AJ12</f>
        <v>120</v>
      </c>
      <c r="AI12" s="23">
        <f>'5.Spieltag'!AK12</f>
        <v>5</v>
      </c>
      <c r="AJ12" s="24">
        <f t="shared" si="19"/>
        <v>165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5</v>
      </c>
      <c r="B13" s="21" t="str">
        <f>'5.Spieltag'!B13</f>
        <v>Ricardo04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18"/>
        <v>45</v>
      </c>
      <c r="AH13" s="22">
        <f>'5.Spieltag'!AJ13</f>
        <v>120</v>
      </c>
      <c r="AI13" s="23">
        <f>'5.Spieltag'!AK13</f>
        <v>5</v>
      </c>
      <c r="AJ13" s="24">
        <f t="shared" si="19"/>
        <v>165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7</v>
      </c>
      <c r="B14" s="21" t="str">
        <f>'5.Spieltag'!B14</f>
        <v>Reinhold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18"/>
        <v>45</v>
      </c>
      <c r="AH14" s="22">
        <f>'5.Spieltag'!AJ14</f>
        <v>119</v>
      </c>
      <c r="AI14" s="23">
        <f>'5.Spieltag'!AK14</f>
        <v>7</v>
      </c>
      <c r="AJ14" s="24">
        <f t="shared" si="19"/>
        <v>164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'5.Spieltag'!B15</f>
        <v>Sascha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18"/>
        <v>45</v>
      </c>
      <c r="AH15" s="22">
        <f>'5.Spieltag'!AJ15</f>
        <v>119</v>
      </c>
      <c r="AI15" s="23">
        <f>'5.Spieltag'!AK15</f>
        <v>7</v>
      </c>
      <c r="AJ15" s="24">
        <f t="shared" si="19"/>
        <v>164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'5.Spieltag'!B16</f>
        <v>Franzi04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18"/>
        <v>45</v>
      </c>
      <c r="AH16" s="22">
        <f>'5.Spieltag'!AJ16</f>
        <v>117</v>
      </c>
      <c r="AI16" s="23">
        <f>'5.Spieltag'!AK16</f>
        <v>9</v>
      </c>
      <c r="AJ16" s="24">
        <f t="shared" si="19"/>
        <v>162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9</v>
      </c>
      <c r="B17" s="21" t="str">
        <f>'5.Spieltag'!B17</f>
        <v>jupp04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18"/>
        <v>45</v>
      </c>
      <c r="AH17" s="22">
        <f>'5.Spieltag'!AJ17</f>
        <v>117</v>
      </c>
      <c r="AI17" s="23">
        <f>'5.Spieltag'!AK17</f>
        <v>9</v>
      </c>
      <c r="AJ17" s="24">
        <f t="shared" si="19"/>
        <v>162</v>
      </c>
      <c r="AK17" s="25">
        <f t="shared" si="7"/>
        <v>9</v>
      </c>
      <c r="AL17" s="1"/>
    </row>
    <row r="18" spans="1:38" ht="24.95" customHeight="1" thickBot="1" x14ac:dyDescent="0.25">
      <c r="A18" s="29">
        <f t="shared" si="8"/>
        <v>11</v>
      </c>
      <c r="B18" s="21" t="str">
        <f>'5.Spieltag'!B18</f>
        <v>UltraGE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18"/>
        <v>45</v>
      </c>
      <c r="AH18" s="22">
        <f>'5.Spieltag'!AJ18</f>
        <v>116</v>
      </c>
      <c r="AI18" s="23">
        <f>'5.Spieltag'!AK18</f>
        <v>11</v>
      </c>
      <c r="AJ18" s="24">
        <f t="shared" si="19"/>
        <v>161</v>
      </c>
      <c r="AK18" s="25">
        <f t="shared" si="7"/>
        <v>11</v>
      </c>
      <c r="AL18" s="1"/>
    </row>
    <row r="19" spans="1:38" ht="24.95" customHeight="1" thickBot="1" x14ac:dyDescent="0.25">
      <c r="A19" s="29">
        <f t="shared" si="8"/>
        <v>12</v>
      </c>
      <c r="B19" s="21" t="str">
        <f>'5.Spieltag'!B19</f>
        <v>Mike04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18"/>
        <v>45</v>
      </c>
      <c r="AH19" s="22">
        <f>'5.Spieltag'!AJ19</f>
        <v>115</v>
      </c>
      <c r="AI19" s="23">
        <f>'5.Spieltag'!AK19</f>
        <v>12</v>
      </c>
      <c r="AJ19" s="24">
        <f t="shared" si="19"/>
        <v>160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12</v>
      </c>
      <c r="B20" s="21" t="str">
        <f>'5.Spieltag'!B20</f>
        <v>Nico1904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18"/>
        <v>45</v>
      </c>
      <c r="AH20" s="22">
        <f>'5.Spieltag'!AJ20</f>
        <v>115</v>
      </c>
      <c r="AI20" s="23">
        <f>'5.Spieltag'!AK20</f>
        <v>12</v>
      </c>
      <c r="AJ20" s="24">
        <f t="shared" si="19"/>
        <v>160</v>
      </c>
      <c r="AK20" s="25">
        <f t="shared" si="7"/>
        <v>12</v>
      </c>
      <c r="AL20" s="1"/>
    </row>
    <row r="21" spans="1:38" ht="24.95" customHeight="1" thickBot="1" x14ac:dyDescent="0.25">
      <c r="A21" s="29">
        <f t="shared" ref="A21:A27" si="20">AK21</f>
        <v>14</v>
      </c>
      <c r="B21" s="21" t="str">
        <f>'5.Spieltag'!B21</f>
        <v>MB AC Norbert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21">E21+H21+K21+N21+Q21+T21+W21+Z21+AC21+AF21</f>
        <v>45</v>
      </c>
      <c r="AH21" s="22">
        <f>'5.Spieltag'!AJ21</f>
        <v>112</v>
      </c>
      <c r="AI21" s="23">
        <f>'5.Spieltag'!AK21</f>
        <v>14</v>
      </c>
      <c r="AJ21" s="24">
        <f t="shared" ref="AJ21:AJ27" si="22">AG21+AH21</f>
        <v>157</v>
      </c>
      <c r="AK21" s="25">
        <f t="shared" ref="AK21:AK27" si="23">RANK(AJ21,$AJ$8:$AJ$27)</f>
        <v>14</v>
      </c>
      <c r="AL21" s="1"/>
    </row>
    <row r="22" spans="1:38" ht="24.95" customHeight="1" thickBot="1" x14ac:dyDescent="0.25">
      <c r="A22" s="29">
        <f t="shared" si="20"/>
        <v>15</v>
      </c>
      <c r="B22" s="21" t="str">
        <f>'5.Spieltag'!B22</f>
        <v>Schalt04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21"/>
        <v>45</v>
      </c>
      <c r="AH22" s="22">
        <f>'5.Spieltag'!AJ22</f>
        <v>111</v>
      </c>
      <c r="AI22" s="23">
        <f>'5.Spieltag'!AK22</f>
        <v>15</v>
      </c>
      <c r="AJ22" s="24">
        <f t="shared" si="22"/>
        <v>156</v>
      </c>
      <c r="AK22" s="25">
        <f t="shared" si="23"/>
        <v>15</v>
      </c>
      <c r="AL22" s="1"/>
    </row>
    <row r="23" spans="1:38" ht="24.95" customHeight="1" thickBot="1" x14ac:dyDescent="0.25">
      <c r="A23" s="29">
        <f t="shared" si="20"/>
        <v>15</v>
      </c>
      <c r="B23" s="21" t="str">
        <f>'5.Spieltag'!B23</f>
        <v>shiny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21"/>
        <v>45</v>
      </c>
      <c r="AH23" s="22">
        <f>'5.Spieltag'!AJ23</f>
        <v>111</v>
      </c>
      <c r="AI23" s="23">
        <f>'5.Spieltag'!AK23</f>
        <v>15</v>
      </c>
      <c r="AJ23" s="24">
        <f t="shared" si="22"/>
        <v>156</v>
      </c>
      <c r="AK23" s="25">
        <f t="shared" si="23"/>
        <v>15</v>
      </c>
      <c r="AL23" s="1"/>
    </row>
    <row r="24" spans="1:38" ht="24.95" customHeight="1" thickBot="1" x14ac:dyDescent="0.25">
      <c r="A24" s="29">
        <f t="shared" si="20"/>
        <v>17</v>
      </c>
      <c r="B24" s="21" t="str">
        <f>'5.Spieltag'!B24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21"/>
        <v>45</v>
      </c>
      <c r="AH24" s="22">
        <f>'5.Spieltag'!AJ24</f>
        <v>107</v>
      </c>
      <c r="AI24" s="23">
        <f>'5.Spieltag'!AK24</f>
        <v>17</v>
      </c>
      <c r="AJ24" s="24">
        <f t="shared" si="22"/>
        <v>152</v>
      </c>
      <c r="AK24" s="25">
        <f t="shared" si="23"/>
        <v>17</v>
      </c>
      <c r="AL24" s="1"/>
    </row>
    <row r="25" spans="1:38" ht="24.95" customHeight="1" thickBot="1" x14ac:dyDescent="0.25">
      <c r="A25" s="29">
        <f t="shared" si="20"/>
        <v>18</v>
      </c>
      <c r="B25" s="21" t="str">
        <f>'5.Spieltag'!B25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21"/>
        <v>45</v>
      </c>
      <c r="AH25" s="22">
        <f>'5.Spieltag'!AJ25</f>
        <v>100</v>
      </c>
      <c r="AI25" s="23">
        <f>'5.Spieltag'!AK25</f>
        <v>18</v>
      </c>
      <c r="AJ25" s="24">
        <f t="shared" si="22"/>
        <v>145</v>
      </c>
      <c r="AK25" s="25">
        <f t="shared" si="23"/>
        <v>18</v>
      </c>
      <c r="AL25" s="1"/>
    </row>
    <row r="26" spans="1:38" ht="28.15" customHeight="1" thickBot="1" x14ac:dyDescent="0.25">
      <c r="A26" s="29">
        <f t="shared" si="20"/>
        <v>19</v>
      </c>
      <c r="B26" s="21">
        <f>'5.Spieltag'!B26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21"/>
        <v>45</v>
      </c>
      <c r="AH26" s="22">
        <f>'5.Spieltag'!AJ26</f>
        <v>96</v>
      </c>
      <c r="AI26" s="23">
        <f>'5.Spieltag'!AK26</f>
        <v>19</v>
      </c>
      <c r="AJ26" s="24">
        <f t="shared" si="22"/>
        <v>141</v>
      </c>
      <c r="AK26" s="25">
        <f t="shared" si="23"/>
        <v>19</v>
      </c>
      <c r="AL26" s="1"/>
    </row>
    <row r="27" spans="1:38" ht="28.15" customHeight="1" thickBot="1" x14ac:dyDescent="0.25">
      <c r="A27" s="29">
        <f t="shared" si="20"/>
        <v>19</v>
      </c>
      <c r="B27" s="21">
        <f>'5.Spieltag'!B27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21"/>
        <v>45</v>
      </c>
      <c r="AH27" s="22">
        <f>'5.Spieltag'!AJ27</f>
        <v>96</v>
      </c>
      <c r="AI27" s="23">
        <f>'5.Spieltag'!AK27</f>
        <v>19</v>
      </c>
      <c r="AJ27" s="24">
        <f t="shared" si="22"/>
        <v>141</v>
      </c>
      <c r="AK27" s="25">
        <f t="shared" si="23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7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74" rank="3"/>
  </conditionalFormatting>
  <conditionalFormatting sqref="AG1:AG1048576">
    <cfRule type="top10" dxfId="144" priority="6" rank="3"/>
  </conditionalFormatting>
  <conditionalFormatting sqref="B8:B27">
    <cfRule type="expression" dxfId="143" priority="5">
      <formula>($AG8&gt;40)</formula>
    </cfRule>
  </conditionalFormatting>
  <conditionalFormatting sqref="O4 R4 AA4 U4 I6 F4 L6 O6 C6 C4 F6 L4 X6 I4 AA6">
    <cfRule type="cellIs" dxfId="142" priority="2" operator="equal">
      <formula>"Schalke 04"</formula>
    </cfRule>
  </conditionalFormatting>
  <conditionalFormatting sqref="I6 U6 R6 X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'6.Spieltag'!B8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'6.Spieltag'!AJ8</f>
        <v>175</v>
      </c>
      <c r="AI8" s="29">
        <f>'6.Spieltag'!AK8</f>
        <v>1</v>
      </c>
      <c r="AJ8" s="24">
        <f t="shared" ref="AJ8:AJ20" si="7">AG8+AH8</f>
        <v>220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'6.Spieltag'!B9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'6.Spieltag'!AJ9</f>
        <v>170</v>
      </c>
      <c r="AI9" s="29">
        <f>'6.Spieltag'!AK9</f>
        <v>2</v>
      </c>
      <c r="AJ9" s="24">
        <f t="shared" si="7"/>
        <v>215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2</v>
      </c>
      <c r="B10" s="21" t="str">
        <f>'6.Spieltag'!B10</f>
        <v>Master1</v>
      </c>
      <c r="C10" s="17"/>
      <c r="D10" s="18"/>
      <c r="E10" s="19" t="str">
        <f t="shared" si="9"/>
        <v>5</v>
      </c>
      <c r="F10" s="17"/>
      <c r="G10" s="18"/>
      <c r="H10" s="66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'6.Spieltag'!AJ10</f>
        <v>170</v>
      </c>
      <c r="AI10" s="29">
        <f>'6.Spieltag'!AK10</f>
        <v>2</v>
      </c>
      <c r="AJ10" s="24">
        <f t="shared" si="7"/>
        <v>215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'6.Spieltag'!B11</f>
        <v>Thomas Bülles</v>
      </c>
      <c r="C11" s="17"/>
      <c r="D11" s="18"/>
      <c r="E11" s="19" t="str">
        <f t="shared" si="9"/>
        <v>5</v>
      </c>
      <c r="F11" s="17"/>
      <c r="G11" s="18"/>
      <c r="H11" s="66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'6.Spieltag'!AJ11</f>
        <v>169</v>
      </c>
      <c r="AI11" s="29">
        <f>'6.Spieltag'!AK11</f>
        <v>4</v>
      </c>
      <c r="AJ11" s="24">
        <f t="shared" si="7"/>
        <v>214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5</v>
      </c>
      <c r="B12" s="21" t="str">
        <f>'6.Spieltag'!B12</f>
        <v>Lola04</v>
      </c>
      <c r="C12" s="17"/>
      <c r="D12" s="18"/>
      <c r="E12" s="19" t="str">
        <f t="shared" si="9"/>
        <v>5</v>
      </c>
      <c r="F12" s="17"/>
      <c r="G12" s="18"/>
      <c r="H12" s="66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'6.Spieltag'!AJ12</f>
        <v>165</v>
      </c>
      <c r="AI12" s="29">
        <f>'6.Spieltag'!AK12</f>
        <v>5</v>
      </c>
      <c r="AJ12" s="24">
        <f t="shared" si="7"/>
        <v>210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0"/>
        <v>5</v>
      </c>
      <c r="B13" s="21" t="str">
        <f>'6.Spieltag'!B13</f>
        <v>Ricardo04</v>
      </c>
      <c r="C13" s="17"/>
      <c r="D13" s="18"/>
      <c r="E13" s="19" t="str">
        <f t="shared" si="9"/>
        <v>5</v>
      </c>
      <c r="F13" s="17"/>
      <c r="G13" s="18"/>
      <c r="H13" s="66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'6.Spieltag'!AJ13</f>
        <v>165</v>
      </c>
      <c r="AI13" s="29">
        <f>'6.Spieltag'!AK13</f>
        <v>5</v>
      </c>
      <c r="AJ13" s="24">
        <f t="shared" si="7"/>
        <v>210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0"/>
        <v>7</v>
      </c>
      <c r="B14" s="21" t="str">
        <f>'6.Spieltag'!B14</f>
        <v>Reinhold</v>
      </c>
      <c r="C14" s="17"/>
      <c r="D14" s="18"/>
      <c r="E14" s="19" t="str">
        <f t="shared" si="9"/>
        <v>5</v>
      </c>
      <c r="F14" s="17"/>
      <c r="G14" s="18"/>
      <c r="H14" s="66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'6.Spieltag'!AJ14</f>
        <v>164</v>
      </c>
      <c r="AI14" s="29">
        <f>'6.Spieltag'!AK14</f>
        <v>7</v>
      </c>
      <c r="AJ14" s="24">
        <f t="shared" si="7"/>
        <v>209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'6.Spieltag'!B15</f>
        <v>Sascha</v>
      </c>
      <c r="C15" s="17"/>
      <c r="D15" s="18"/>
      <c r="E15" s="19" t="str">
        <f t="shared" si="9"/>
        <v>5</v>
      </c>
      <c r="F15" s="17"/>
      <c r="G15" s="18"/>
      <c r="H15" s="66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'6.Spieltag'!AJ15</f>
        <v>164</v>
      </c>
      <c r="AI15" s="29">
        <f>'6.Spieltag'!AK15</f>
        <v>7</v>
      </c>
      <c r="AJ15" s="24">
        <f t="shared" si="7"/>
        <v>209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'6.Spieltag'!B16</f>
        <v>Franzi04</v>
      </c>
      <c r="C16" s="17"/>
      <c r="D16" s="18"/>
      <c r="E16" s="19" t="str">
        <f t="shared" si="9"/>
        <v>5</v>
      </c>
      <c r="F16" s="17"/>
      <c r="G16" s="18"/>
      <c r="H16" s="66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'6.Spieltag'!AJ16</f>
        <v>162</v>
      </c>
      <c r="AI16" s="29">
        <f>'6.Spieltag'!AK16</f>
        <v>9</v>
      </c>
      <c r="AJ16" s="24">
        <f t="shared" si="7"/>
        <v>207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'6.Spieltag'!B17</f>
        <v>jupp04</v>
      </c>
      <c r="C17" s="17"/>
      <c r="D17" s="18"/>
      <c r="E17" s="19" t="str">
        <f t="shared" si="9"/>
        <v>5</v>
      </c>
      <c r="F17" s="17"/>
      <c r="G17" s="18"/>
      <c r="H17" s="66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'6.Spieltag'!AJ17</f>
        <v>162</v>
      </c>
      <c r="AI17" s="29">
        <f>'6.Spieltag'!AK17</f>
        <v>9</v>
      </c>
      <c r="AJ17" s="24">
        <f t="shared" si="7"/>
        <v>207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11</v>
      </c>
      <c r="B18" s="21" t="str">
        <f>'6.Spieltag'!B18</f>
        <v>UltraGE</v>
      </c>
      <c r="C18" s="17"/>
      <c r="D18" s="18"/>
      <c r="E18" s="19" t="str">
        <f t="shared" si="9"/>
        <v>5</v>
      </c>
      <c r="F18" s="17"/>
      <c r="G18" s="18"/>
      <c r="H18" s="66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'6.Spieltag'!AJ18</f>
        <v>161</v>
      </c>
      <c r="AI18" s="29">
        <f>'6.Spieltag'!AK18</f>
        <v>11</v>
      </c>
      <c r="AJ18" s="24">
        <f t="shared" si="7"/>
        <v>206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'6.Spieltag'!B19</f>
        <v>Mike04</v>
      </c>
      <c r="C19" s="17"/>
      <c r="D19" s="18"/>
      <c r="E19" s="19" t="str">
        <f t="shared" si="9"/>
        <v>5</v>
      </c>
      <c r="F19" s="17"/>
      <c r="G19" s="18"/>
      <c r="H19" s="66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'6.Spieltag'!AJ19</f>
        <v>160</v>
      </c>
      <c r="AI19" s="29">
        <f>'6.Spieltag'!AK19</f>
        <v>12</v>
      </c>
      <c r="AJ19" s="24">
        <f t="shared" si="7"/>
        <v>205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12</v>
      </c>
      <c r="B20" s="21" t="str">
        <f>'6.Spieltag'!B20</f>
        <v>Nico1904</v>
      </c>
      <c r="C20" s="17"/>
      <c r="D20" s="18"/>
      <c r="E20" s="19" t="str">
        <f t="shared" si="9"/>
        <v>5</v>
      </c>
      <c r="F20" s="17"/>
      <c r="G20" s="18"/>
      <c r="H20" s="66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'6.Spieltag'!AJ20</f>
        <v>160</v>
      </c>
      <c r="AI20" s="29">
        <f>'6.Spieltag'!AK20</f>
        <v>12</v>
      </c>
      <c r="AJ20" s="24">
        <f t="shared" si="7"/>
        <v>205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'6.Spieltag'!B21</f>
        <v>MB AC Norbert</v>
      </c>
      <c r="C21" s="17"/>
      <c r="D21" s="18"/>
      <c r="E21" s="19" t="str">
        <f t="shared" si="9"/>
        <v>5</v>
      </c>
      <c r="F21" s="17"/>
      <c r="G21" s="18"/>
      <c r="H21" s="66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'6.Spieltag'!AJ21</f>
        <v>157</v>
      </c>
      <c r="AI21" s="29">
        <f>'6.Spieltag'!AK21</f>
        <v>14</v>
      </c>
      <c r="AJ21" s="24">
        <f t="shared" ref="AJ21:AJ27" si="20">AG21+AH21</f>
        <v>202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'6.Spieltag'!B22</f>
        <v>Schalt04</v>
      </c>
      <c r="C22" s="17"/>
      <c r="D22" s="18"/>
      <c r="E22" s="19" t="str">
        <f t="shared" si="9"/>
        <v>5</v>
      </c>
      <c r="F22" s="17"/>
      <c r="G22" s="18"/>
      <c r="H22" s="66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'6.Spieltag'!AJ22</f>
        <v>156</v>
      </c>
      <c r="AI22" s="29">
        <f>'6.Spieltag'!AK22</f>
        <v>15</v>
      </c>
      <c r="AJ22" s="24">
        <f t="shared" si="20"/>
        <v>201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15</v>
      </c>
      <c r="B23" s="21" t="str">
        <f>'6.Spieltag'!B23</f>
        <v>shiny</v>
      </c>
      <c r="C23" s="17"/>
      <c r="D23" s="18"/>
      <c r="E23" s="19" t="str">
        <f t="shared" si="9"/>
        <v>5</v>
      </c>
      <c r="F23" s="17"/>
      <c r="G23" s="18"/>
      <c r="H23" s="66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'6.Spieltag'!AJ23</f>
        <v>156</v>
      </c>
      <c r="AI23" s="29">
        <f>'6.Spieltag'!AK23</f>
        <v>15</v>
      </c>
      <c r="AJ23" s="24">
        <f t="shared" si="20"/>
        <v>201</v>
      </c>
      <c r="AK23" s="25">
        <f t="shared" si="21"/>
        <v>15</v>
      </c>
      <c r="AL23" s="1"/>
    </row>
    <row r="24" spans="1:38" ht="24.95" customHeight="1" thickBot="1" x14ac:dyDescent="0.25">
      <c r="A24" s="29">
        <f t="shared" si="18"/>
        <v>17</v>
      </c>
      <c r="B24" s="21" t="str">
        <f>'6.Spieltag'!B24</f>
        <v>Tanja04</v>
      </c>
      <c r="C24" s="17"/>
      <c r="D24" s="18"/>
      <c r="E24" s="19" t="str">
        <f t="shared" si="9"/>
        <v>5</v>
      </c>
      <c r="F24" s="17"/>
      <c r="G24" s="18"/>
      <c r="H24" s="66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'6.Spieltag'!AJ24</f>
        <v>152</v>
      </c>
      <c r="AI24" s="29">
        <f>'6.Spieltag'!AK24</f>
        <v>17</v>
      </c>
      <c r="AJ24" s="24">
        <f t="shared" si="20"/>
        <v>197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'6.Spieltag'!B25</f>
        <v>Enjoi</v>
      </c>
      <c r="C25" s="17"/>
      <c r="D25" s="18"/>
      <c r="E25" s="19" t="str">
        <f t="shared" si="9"/>
        <v>5</v>
      </c>
      <c r="F25" s="17"/>
      <c r="G25" s="18"/>
      <c r="H25" s="66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'6.Spieltag'!AJ25</f>
        <v>145</v>
      </c>
      <c r="AI25" s="29">
        <f>'6.Spieltag'!AK25</f>
        <v>18</v>
      </c>
      <c r="AJ25" s="24">
        <f t="shared" si="20"/>
        <v>190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'6.Spieltag'!B26</f>
        <v>0</v>
      </c>
      <c r="C26" s="17"/>
      <c r="D26" s="18"/>
      <c r="E26" s="19" t="str">
        <f t="shared" si="9"/>
        <v>5</v>
      </c>
      <c r="F26" s="17"/>
      <c r="G26" s="18"/>
      <c r="H26" s="66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'6.Spieltag'!AJ26</f>
        <v>141</v>
      </c>
      <c r="AI26" s="29">
        <f>'6.Spieltag'!AK26</f>
        <v>19</v>
      </c>
      <c r="AJ26" s="24">
        <f t="shared" si="20"/>
        <v>186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'6.Spieltag'!B27</f>
        <v>0</v>
      </c>
      <c r="C27" s="17"/>
      <c r="D27" s="18"/>
      <c r="E27" s="19" t="str">
        <f t="shared" si="9"/>
        <v>5</v>
      </c>
      <c r="F27" s="17"/>
      <c r="G27" s="18"/>
      <c r="H27" s="66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'6.Spieltag'!AJ27</f>
        <v>141</v>
      </c>
      <c r="AI27" s="29">
        <f>'6.Spieltag'!AK27</f>
        <v>19</v>
      </c>
      <c r="AJ27" s="24">
        <f t="shared" si="20"/>
        <v>186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58" rank="3"/>
  </conditionalFormatting>
  <conditionalFormatting sqref="AI8:AI27">
    <cfRule type="colorScale" priority="13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6" rank="3"/>
  </conditionalFormatting>
  <conditionalFormatting sqref="B8:B27">
    <cfRule type="expression" dxfId="138" priority="5">
      <formula>($AG8&gt;40)</formula>
    </cfRule>
  </conditionalFormatting>
  <conditionalFormatting sqref="U4 AA4 F4 I6 R4 C6 L4 O6 C4 F6 I4 U6 O4 AA6">
    <cfRule type="cellIs" dxfId="137" priority="2" operator="equal">
      <formula>"Schalke 04"</formula>
    </cfRule>
  </conditionalFormatting>
  <conditionalFormatting sqref="R6 O4 L6 I6 X4 X6">
    <cfRule type="cellIs" dxfId="13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78</v>
      </c>
      <c r="L1" s="16" t="s">
        <v>80</v>
      </c>
      <c r="O1" s="16" t="s">
        <v>82</v>
      </c>
      <c r="R1" s="16" t="s">
        <v>71</v>
      </c>
      <c r="U1" s="16" t="s">
        <v>81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84</v>
      </c>
      <c r="I3" s="16" t="s">
        <v>70</v>
      </c>
      <c r="L3" s="16" t="s">
        <v>73</v>
      </c>
      <c r="O3" s="16" t="s">
        <v>72</v>
      </c>
      <c r="R3" s="16" t="s">
        <v>76</v>
      </c>
      <c r="U3" s="16" t="s">
        <v>83</v>
      </c>
      <c r="X3" s="16" t="s">
        <v>69</v>
      </c>
      <c r="AA3" s="16" t="s">
        <v>77</v>
      </c>
      <c r="AD3" s="68"/>
      <c r="AE3" s="69"/>
      <c r="AF3" s="69"/>
    </row>
    <row r="4" spans="1:42" ht="16.5" thickBot="1" x14ac:dyDescent="0.3">
      <c r="A4" s="2" t="s">
        <v>22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'7.Spieltag'!B8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66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'7.Spieltag'!AJ8</f>
        <v>220</v>
      </c>
      <c r="AI8" s="29">
        <f>'7.Spieltag'!AK8</f>
        <v>1</v>
      </c>
      <c r="AJ8" s="24">
        <f t="shared" ref="AJ8:AJ20" si="7">AG8+AH8</f>
        <v>265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'7.Spieltag'!B9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66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'7.Spieltag'!AJ9</f>
        <v>215</v>
      </c>
      <c r="AI9" s="29">
        <f>'7.Spieltag'!AK9</f>
        <v>2</v>
      </c>
      <c r="AJ9" s="24">
        <f t="shared" si="7"/>
        <v>260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2</v>
      </c>
      <c r="B10" s="21" t="str">
        <f>'7.Spieltag'!B10</f>
        <v>Master1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66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'7.Spieltag'!AJ10</f>
        <v>215</v>
      </c>
      <c r="AI10" s="29">
        <f>'7.Spieltag'!AK10</f>
        <v>2</v>
      </c>
      <c r="AJ10" s="24">
        <f t="shared" si="7"/>
        <v>260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'7.Spieltag'!B11</f>
        <v>Thomas Bülles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66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'7.Spieltag'!AJ11</f>
        <v>214</v>
      </c>
      <c r="AI11" s="29">
        <f>'7.Spieltag'!AK11</f>
        <v>4</v>
      </c>
      <c r="AJ11" s="24">
        <f t="shared" si="7"/>
        <v>259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5</v>
      </c>
      <c r="B12" s="21" t="str">
        <f>'7.Spieltag'!B12</f>
        <v>Lola04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66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'7.Spieltag'!AJ12</f>
        <v>210</v>
      </c>
      <c r="AI12" s="29">
        <f>'7.Spieltag'!AK12</f>
        <v>5</v>
      </c>
      <c r="AJ12" s="24">
        <f t="shared" si="7"/>
        <v>255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Ricardo04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66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'7.Spieltag'!AJ13</f>
        <v>210</v>
      </c>
      <c r="AI13" s="29">
        <f>'7.Spieltag'!AK13</f>
        <v>5</v>
      </c>
      <c r="AJ13" s="24">
        <f t="shared" si="7"/>
        <v>255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0"/>
        <v>7</v>
      </c>
      <c r="B14" s="21" t="str">
        <f>'7.Spieltag'!B14</f>
        <v>Reinhold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66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'7.Spieltag'!AJ14</f>
        <v>209</v>
      </c>
      <c r="AI14" s="29">
        <f>'7.Spieltag'!AK14</f>
        <v>7</v>
      </c>
      <c r="AJ14" s="24">
        <f t="shared" si="7"/>
        <v>254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'7.Spieltag'!B15</f>
        <v>Sascha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66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'7.Spieltag'!AJ15</f>
        <v>209</v>
      </c>
      <c r="AI15" s="29">
        <f>'7.Spieltag'!AK15</f>
        <v>7</v>
      </c>
      <c r="AJ15" s="24">
        <f t="shared" si="7"/>
        <v>254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'7.Spieltag'!B16</f>
        <v>Franzi04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66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'7.Spieltag'!AJ16</f>
        <v>207</v>
      </c>
      <c r="AI16" s="29">
        <f>'7.Spieltag'!AK16</f>
        <v>9</v>
      </c>
      <c r="AJ16" s="24">
        <f t="shared" si="7"/>
        <v>252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'7.Spieltag'!B17</f>
        <v>jupp04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66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'7.Spieltag'!AJ17</f>
        <v>207</v>
      </c>
      <c r="AI17" s="29">
        <f>'7.Spieltag'!AK17</f>
        <v>9</v>
      </c>
      <c r="AJ17" s="24">
        <f t="shared" si="7"/>
        <v>252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11</v>
      </c>
      <c r="B18" s="21" t="str">
        <f>'7.Spieltag'!B18</f>
        <v>UltraGE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66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'7.Spieltag'!AJ18</f>
        <v>206</v>
      </c>
      <c r="AI18" s="29">
        <f>'7.Spieltag'!AK18</f>
        <v>11</v>
      </c>
      <c r="AJ18" s="24">
        <f t="shared" si="7"/>
        <v>251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'7.Spieltag'!B19</f>
        <v>Mike04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66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'7.Spieltag'!AJ19</f>
        <v>205</v>
      </c>
      <c r="AI19" s="29">
        <f>'7.Spieltag'!AK19</f>
        <v>12</v>
      </c>
      <c r="AJ19" s="24">
        <f t="shared" si="7"/>
        <v>250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12</v>
      </c>
      <c r="B20" s="21" t="str">
        <f>'7.Spieltag'!B20</f>
        <v>Nico1904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66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'7.Spieltag'!AJ20</f>
        <v>205</v>
      </c>
      <c r="AI20" s="29">
        <f>'7.Spieltag'!AK20</f>
        <v>12</v>
      </c>
      <c r="AJ20" s="24">
        <f t="shared" si="7"/>
        <v>250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'7.Spieltag'!B21</f>
        <v>MB AC Norbert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66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'7.Spieltag'!AJ21</f>
        <v>202</v>
      </c>
      <c r="AI21" s="29">
        <f>'7.Spieltag'!AK21</f>
        <v>14</v>
      </c>
      <c r="AJ21" s="24">
        <f t="shared" ref="AJ21:AJ27" si="20">AG21+AH21</f>
        <v>247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'7.Spieltag'!B22</f>
        <v>Schalt04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66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'7.Spieltag'!AJ22</f>
        <v>201</v>
      </c>
      <c r="AI22" s="29">
        <f>'7.Spieltag'!AK22</f>
        <v>15</v>
      </c>
      <c r="AJ22" s="24">
        <f t="shared" si="20"/>
        <v>246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15</v>
      </c>
      <c r="B23" s="21" t="str">
        <f>'7.Spieltag'!B23</f>
        <v>shiny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66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'7.Spieltag'!AJ23</f>
        <v>201</v>
      </c>
      <c r="AI23" s="29">
        <f>'7.Spieltag'!AK23</f>
        <v>15</v>
      </c>
      <c r="AJ23" s="24">
        <f t="shared" si="20"/>
        <v>246</v>
      </c>
      <c r="AK23" s="25">
        <f t="shared" si="21"/>
        <v>15</v>
      </c>
      <c r="AL23" s="1"/>
    </row>
    <row r="24" spans="1:38" ht="24.95" customHeight="1" thickBot="1" x14ac:dyDescent="0.25">
      <c r="A24" s="29">
        <f t="shared" si="18"/>
        <v>17</v>
      </c>
      <c r="B24" s="21" t="str">
        <f>'7.Spieltag'!B24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66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'7.Spieltag'!AJ24</f>
        <v>197</v>
      </c>
      <c r="AI24" s="29">
        <f>'7.Spieltag'!AK24</f>
        <v>17</v>
      </c>
      <c r="AJ24" s="24">
        <f t="shared" si="20"/>
        <v>242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'7.Spieltag'!B25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66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'7.Spieltag'!AJ25</f>
        <v>190</v>
      </c>
      <c r="AI25" s="29">
        <f>'7.Spieltag'!AK25</f>
        <v>18</v>
      </c>
      <c r="AJ25" s="24">
        <f t="shared" si="20"/>
        <v>235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'7.Spieltag'!B26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66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'7.Spieltag'!AJ26</f>
        <v>186</v>
      </c>
      <c r="AI26" s="29">
        <f>'7.Spieltag'!AK26</f>
        <v>19</v>
      </c>
      <c r="AJ26" s="24">
        <f t="shared" si="20"/>
        <v>231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'7.Spieltag'!B27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66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'7.Spieltag'!AJ27</f>
        <v>186</v>
      </c>
      <c r="AI27" s="29">
        <f>'7.Spieltag'!AK27</f>
        <v>19</v>
      </c>
      <c r="AJ27" s="24">
        <f t="shared" si="20"/>
        <v>231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043" rank="3"/>
  </conditionalFormatting>
  <conditionalFormatting sqref="AI8:AI27">
    <cfRule type="colorScale" priority="13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6" rank="3"/>
  </conditionalFormatting>
  <conditionalFormatting sqref="B8:B27">
    <cfRule type="expression" dxfId="133" priority="5">
      <formula>($AG8&gt;40)</formula>
    </cfRule>
  </conditionalFormatting>
  <conditionalFormatting sqref="F1 O1 R1 U1 I1 X1 I3 L3 O3 R3 AA1 U3 X3 C1 AA3">
    <cfRule type="cellIs" dxfId="132" priority="2" operator="equal">
      <formula>"Schalke 04"</formula>
    </cfRule>
  </conditionalFormatting>
  <conditionalFormatting sqref="L3 R3 AA1 F3 C3 L1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70</v>
      </c>
      <c r="L1" s="16" t="s">
        <v>83</v>
      </c>
      <c r="O1" s="16" t="s">
        <v>77</v>
      </c>
      <c r="R1" s="16" t="s">
        <v>84</v>
      </c>
      <c r="U1" s="16" t="s">
        <v>69</v>
      </c>
      <c r="X1" s="16" t="s">
        <v>76</v>
      </c>
      <c r="AA1" s="16" t="s">
        <v>81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11</v>
      </c>
      <c r="I3" s="16" t="s">
        <v>75</v>
      </c>
      <c r="L3" s="16" t="s">
        <v>12</v>
      </c>
      <c r="O3" s="16" t="s">
        <v>80</v>
      </c>
      <c r="R3" s="16" t="s">
        <v>82</v>
      </c>
      <c r="U3" s="16" t="s">
        <v>71</v>
      </c>
      <c r="X3" s="16" t="s">
        <v>72</v>
      </c>
      <c r="AA3" s="16" t="s">
        <v>78</v>
      </c>
      <c r="AD3" s="68"/>
      <c r="AE3" s="69"/>
      <c r="AF3" s="69"/>
    </row>
    <row r="4" spans="1:42" ht="16.5" thickBot="1" x14ac:dyDescent="0.3">
      <c r="A4" s="2" t="s">
        <v>23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265</v>
      </c>
      <c r="AI8" s="29">
        <f>'8.Spieltag'!AK8</f>
        <v>1</v>
      </c>
      <c r="AJ8" s="24">
        <f t="shared" ref="AJ8" si="7">AG8+AH8</f>
        <v>310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260</v>
      </c>
      <c r="AI9" s="29">
        <f>'8.Spieltag'!AK9</f>
        <v>2</v>
      </c>
      <c r="AJ9" s="24">
        <f t="shared" ref="AJ9:AJ20" si="15">AG9+AH9</f>
        <v>305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'8.Spieltag'!B10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260</v>
      </c>
      <c r="AI10" s="29">
        <f>'8.Spieltag'!AK10</f>
        <v>2</v>
      </c>
      <c r="AJ10" s="24">
        <f t="shared" si="15"/>
        <v>305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'8.Spieltag'!B11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259</v>
      </c>
      <c r="AI11" s="29">
        <f>'8.Spieltag'!AK11</f>
        <v>4</v>
      </c>
      <c r="AJ11" s="24">
        <f t="shared" si="15"/>
        <v>304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'8.Spieltag'!B12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255</v>
      </c>
      <c r="AI12" s="29">
        <f>'8.Spieltag'!AK12</f>
        <v>5</v>
      </c>
      <c r="AJ12" s="24">
        <f t="shared" si="15"/>
        <v>300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'8.Spieltag'!B13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255</v>
      </c>
      <c r="AI13" s="29">
        <f>'8.Spieltag'!AK13</f>
        <v>5</v>
      </c>
      <c r="AJ13" s="24">
        <f t="shared" si="15"/>
        <v>300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'8.Spieltag'!B14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254</v>
      </c>
      <c r="AI14" s="29">
        <f>'8.Spieltag'!AK14</f>
        <v>7</v>
      </c>
      <c r="AJ14" s="24">
        <f t="shared" si="15"/>
        <v>299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'8.Spieltag'!B15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254</v>
      </c>
      <c r="AI15" s="29">
        <f>'8.Spieltag'!AK15</f>
        <v>7</v>
      </c>
      <c r="AJ15" s="24">
        <f t="shared" si="15"/>
        <v>299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'8.Spieltag'!B16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252</v>
      </c>
      <c r="AI16" s="29">
        <f>'8.Spieltag'!AK16</f>
        <v>9</v>
      </c>
      <c r="AJ16" s="24">
        <f t="shared" si="15"/>
        <v>297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'8.Spieltag'!B17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252</v>
      </c>
      <c r="AI17" s="29">
        <f>'8.Spieltag'!AK17</f>
        <v>9</v>
      </c>
      <c r="AJ17" s="24">
        <f t="shared" si="15"/>
        <v>297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'8.Spieltag'!B18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251</v>
      </c>
      <c r="AI18" s="29">
        <f>'8.Spieltag'!AK18</f>
        <v>11</v>
      </c>
      <c r="AJ18" s="24">
        <f t="shared" si="15"/>
        <v>296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'8.Spieltag'!B19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250</v>
      </c>
      <c r="AI19" s="29">
        <f>'8.Spieltag'!AK19</f>
        <v>12</v>
      </c>
      <c r="AJ19" s="24">
        <f t="shared" si="15"/>
        <v>295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'8.Spieltag'!B20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250</v>
      </c>
      <c r="AI20" s="29">
        <f>'8.Spieltag'!AK20</f>
        <v>12</v>
      </c>
      <c r="AJ20" s="24">
        <f t="shared" si="15"/>
        <v>295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247</v>
      </c>
      <c r="AI21" s="29">
        <f>'8.Spieltag'!AK21</f>
        <v>14</v>
      </c>
      <c r="AJ21" s="24">
        <f t="shared" ref="AJ21:AJ27" si="18">AG21+AH21</f>
        <v>292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246</v>
      </c>
      <c r="AI22" s="29">
        <f>'8.Spieltag'!AK22</f>
        <v>15</v>
      </c>
      <c r="AJ22" s="24">
        <f t="shared" si="18"/>
        <v>291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'8.Spieltag'!B23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246</v>
      </c>
      <c r="AI23" s="29">
        <f>'8.Spieltag'!AK23</f>
        <v>15</v>
      </c>
      <c r="AJ23" s="24">
        <f t="shared" si="18"/>
        <v>291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242</v>
      </c>
      <c r="AI24" s="29">
        <f>'8.Spieltag'!AK24</f>
        <v>17</v>
      </c>
      <c r="AJ24" s="24">
        <f t="shared" si="18"/>
        <v>287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235</v>
      </c>
      <c r="AI25" s="29">
        <f>'8.Spieltag'!AK25</f>
        <v>18</v>
      </c>
      <c r="AJ25" s="24">
        <f t="shared" si="18"/>
        <v>280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231</v>
      </c>
      <c r="AI26" s="29">
        <f>'8.Spieltag'!AK26</f>
        <v>19</v>
      </c>
      <c r="AJ26" s="24">
        <f t="shared" si="18"/>
        <v>276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231</v>
      </c>
      <c r="AI27" s="29">
        <f>'8.Spieltag'!AK27</f>
        <v>19</v>
      </c>
      <c r="AJ27" s="24">
        <f t="shared" si="18"/>
        <v>276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28" rank="3"/>
  </conditionalFormatting>
  <conditionalFormatting sqref="AI8:AI27">
    <cfRule type="colorScale" priority="13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6" rank="3"/>
  </conditionalFormatting>
  <conditionalFormatting sqref="B8:B27">
    <cfRule type="expression" dxfId="128" priority="5">
      <formula>($AG8&gt;40)</formula>
    </cfRule>
  </conditionalFormatting>
  <conditionalFormatting sqref="L1 C1 O1 U1 AA1 I1 F3 L3 X1 R3 U3 X3 F1 AA3">
    <cfRule type="cellIs" dxfId="127" priority="2" operator="equal">
      <formula>"Schalke 04"</formula>
    </cfRule>
  </conditionalFormatting>
  <conditionalFormatting sqref="I3 X1 C3 L3 R1 O3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78</v>
      </c>
      <c r="F3" s="16" t="s">
        <v>81</v>
      </c>
      <c r="I3" s="16" t="s">
        <v>73</v>
      </c>
      <c r="L3" s="16" t="s">
        <v>69</v>
      </c>
      <c r="O3" s="16" t="s">
        <v>74</v>
      </c>
      <c r="R3" s="16" t="s">
        <v>77</v>
      </c>
      <c r="U3" s="16" t="s">
        <v>84</v>
      </c>
      <c r="X3" s="16" t="s">
        <v>83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310</v>
      </c>
      <c r="AI8" s="29">
        <f>'9.Spieltag'!AK8</f>
        <v>1</v>
      </c>
      <c r="AJ8" s="24">
        <f t="shared" ref="AJ8" si="7">AG8+AH8</f>
        <v>355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305</v>
      </c>
      <c r="AI9" s="29">
        <f>'9.Spieltag'!AK9</f>
        <v>2</v>
      </c>
      <c r="AJ9" s="24">
        <f t="shared" ref="AJ9:AJ20" si="20">AG9+AH9</f>
        <v>350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'9.Spieltag'!B10</f>
        <v>Master1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305</v>
      </c>
      <c r="AI10" s="29">
        <f>'9.Spieltag'!AK10</f>
        <v>2</v>
      </c>
      <c r="AJ10" s="24">
        <f t="shared" si="20"/>
        <v>350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'9.Spieltag'!B11</f>
        <v>Thomas Bülles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304</v>
      </c>
      <c r="AI11" s="29">
        <f>'9.Spieltag'!AK11</f>
        <v>4</v>
      </c>
      <c r="AJ11" s="24">
        <f t="shared" si="20"/>
        <v>349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'9.Spieltag'!B12</f>
        <v>Lola04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300</v>
      </c>
      <c r="AI12" s="29">
        <f>'9.Spieltag'!AK12</f>
        <v>5</v>
      </c>
      <c r="AJ12" s="24">
        <f t="shared" si="20"/>
        <v>345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'9.Spieltag'!B13</f>
        <v>Ricardo04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300</v>
      </c>
      <c r="AI13" s="29">
        <f>'9.Spieltag'!AK13</f>
        <v>5</v>
      </c>
      <c r="AJ13" s="24">
        <f t="shared" si="20"/>
        <v>345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'9.Spieltag'!B14</f>
        <v>Reinhold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299</v>
      </c>
      <c r="AI14" s="29">
        <f>'9.Spieltag'!AK14</f>
        <v>7</v>
      </c>
      <c r="AJ14" s="24">
        <f t="shared" si="20"/>
        <v>344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'9.Spieltag'!B15</f>
        <v>Sascha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299</v>
      </c>
      <c r="AI15" s="29">
        <f>'9.Spieltag'!AK15</f>
        <v>7</v>
      </c>
      <c r="AJ15" s="24">
        <f t="shared" si="20"/>
        <v>344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'9.Spieltag'!B16</f>
        <v>Franzi04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297</v>
      </c>
      <c r="AI16" s="29">
        <f>'9.Spieltag'!AK16</f>
        <v>9</v>
      </c>
      <c r="AJ16" s="24">
        <f t="shared" si="20"/>
        <v>342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'9.Spieltag'!B17</f>
        <v>jupp04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297</v>
      </c>
      <c r="AI17" s="29">
        <f>'9.Spieltag'!AK17</f>
        <v>9</v>
      </c>
      <c r="AJ17" s="24">
        <f t="shared" si="20"/>
        <v>342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'9.Spieltag'!B18</f>
        <v>UltraGE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296</v>
      </c>
      <c r="AI18" s="29">
        <f>'9.Spieltag'!AK18</f>
        <v>11</v>
      </c>
      <c r="AJ18" s="24">
        <f t="shared" si="20"/>
        <v>341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'9.Spieltag'!B19</f>
        <v>Mike04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295</v>
      </c>
      <c r="AI19" s="29">
        <f>'9.Spieltag'!AK19</f>
        <v>12</v>
      </c>
      <c r="AJ19" s="24">
        <f t="shared" si="20"/>
        <v>340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'9.Spieltag'!B20</f>
        <v>Nico1904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295</v>
      </c>
      <c r="AI20" s="29">
        <f>'9.Spieltag'!AK20</f>
        <v>12</v>
      </c>
      <c r="AJ20" s="24">
        <f t="shared" si="20"/>
        <v>340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MB AC Norbert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292</v>
      </c>
      <c r="AI21" s="29">
        <f>'9.Spieltag'!AK21</f>
        <v>14</v>
      </c>
      <c r="AJ21" s="24">
        <f t="shared" ref="AJ21:AJ27" si="23">AG21+AH21</f>
        <v>337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Schalt04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291</v>
      </c>
      <c r="AI22" s="29">
        <f>'9.Spieltag'!AK22</f>
        <v>15</v>
      </c>
      <c r="AJ22" s="24">
        <f t="shared" si="23"/>
        <v>336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15</v>
      </c>
      <c r="B23" s="21" t="str">
        <f>'9.Spieltag'!B23</f>
        <v>shiny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291</v>
      </c>
      <c r="AI23" s="29">
        <f>'9.Spieltag'!AK23</f>
        <v>15</v>
      </c>
      <c r="AJ23" s="24">
        <f t="shared" si="23"/>
        <v>336</v>
      </c>
      <c r="AK23" s="25">
        <f t="shared" si="24"/>
        <v>15</v>
      </c>
      <c r="AL23" s="1"/>
    </row>
    <row r="24" spans="1:38" ht="24.95" customHeight="1" thickBot="1" x14ac:dyDescent="0.25">
      <c r="A24" s="29">
        <f t="shared" si="21"/>
        <v>17</v>
      </c>
      <c r="B24" s="21" t="str">
        <f>'9.Spieltag'!B24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287</v>
      </c>
      <c r="AI24" s="29">
        <f>'9.Spieltag'!AK24</f>
        <v>17</v>
      </c>
      <c r="AJ24" s="24">
        <f t="shared" si="23"/>
        <v>332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280</v>
      </c>
      <c r="AI25" s="29">
        <f>'9.Spieltag'!AK25</f>
        <v>18</v>
      </c>
      <c r="AJ25" s="24">
        <f t="shared" si="23"/>
        <v>325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276</v>
      </c>
      <c r="AI26" s="29">
        <f>'9.Spieltag'!AK26</f>
        <v>19</v>
      </c>
      <c r="AJ26" s="24">
        <f t="shared" si="23"/>
        <v>321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276</v>
      </c>
      <c r="AI27" s="29">
        <f>'9.Spieltag'!AK27</f>
        <v>19</v>
      </c>
      <c r="AJ27" s="24">
        <f t="shared" si="23"/>
        <v>321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1013" rank="3"/>
  </conditionalFormatting>
  <conditionalFormatting sqref="AI8:AI27">
    <cfRule type="colorScale" priority="13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6" rank="3"/>
  </conditionalFormatting>
  <conditionalFormatting sqref="B8:B27">
    <cfRule type="expression" dxfId="123" priority="5">
      <formula>($AG8&gt;40)</formula>
    </cfRule>
  </conditionalFormatting>
  <conditionalFormatting sqref="O1 I1 X1 F1 C3 R1 F3 I3 L3 C1 R3 U1 U3 AA1 X3 AA3">
    <cfRule type="cellIs" dxfId="122" priority="2" operator="equal">
      <formula>"Schalke 04"</formula>
    </cfRule>
  </conditionalFormatting>
  <conditionalFormatting sqref="I3 AA1 O3 L1">
    <cfRule type="cellIs" dxfId="12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84</v>
      </c>
      <c r="X1" s="16" t="s">
        <v>69</v>
      </c>
      <c r="AA1" s="16" t="s">
        <v>81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71</v>
      </c>
      <c r="I3" s="16" t="s">
        <v>12</v>
      </c>
      <c r="L3" s="16" t="s">
        <v>80</v>
      </c>
      <c r="O3" s="16" t="s">
        <v>79</v>
      </c>
      <c r="R3" s="16" t="s">
        <v>82</v>
      </c>
      <c r="U3" s="16" t="s">
        <v>72</v>
      </c>
      <c r="X3" s="16" t="s">
        <v>75</v>
      </c>
      <c r="AA3" s="16" t="s">
        <v>11</v>
      </c>
      <c r="AE3" s="69"/>
      <c r="AF3" s="69"/>
    </row>
    <row r="4" spans="1:42" ht="16.5" thickBot="1" x14ac:dyDescent="0.3">
      <c r="A4" s="2" t="s">
        <v>25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355</v>
      </c>
      <c r="AI8" s="29">
        <f>'10.Spieltag'!AK8</f>
        <v>1</v>
      </c>
      <c r="AJ8" s="24">
        <f t="shared" ref="AJ8" si="7">AG8+AH8</f>
        <v>400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350</v>
      </c>
      <c r="AI9" s="29">
        <f>'10.Spieltag'!AK9</f>
        <v>2</v>
      </c>
      <c r="AJ9" s="24">
        <f t="shared" ref="AJ9:AJ20" si="15">AG9+AH9</f>
        <v>395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2</v>
      </c>
      <c r="B10" s="21" t="str">
        <f>'10.Spieltag'!B10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350</v>
      </c>
      <c r="AI10" s="29">
        <f>'10.Spieltag'!AK10</f>
        <v>2</v>
      </c>
      <c r="AJ10" s="24">
        <f t="shared" si="15"/>
        <v>395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'10.Spieltag'!B11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349</v>
      </c>
      <c r="AI11" s="29">
        <f>'10.Spieltag'!AK11</f>
        <v>4</v>
      </c>
      <c r="AJ11" s="24">
        <f t="shared" si="15"/>
        <v>394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'10.Spieltag'!B12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345</v>
      </c>
      <c r="AI12" s="29">
        <f>'10.Spieltag'!AK12</f>
        <v>5</v>
      </c>
      <c r="AJ12" s="24">
        <f t="shared" si="15"/>
        <v>390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'10.Spieltag'!B13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345</v>
      </c>
      <c r="AI13" s="29">
        <f>'10.Spieltag'!AK13</f>
        <v>5</v>
      </c>
      <c r="AJ13" s="24">
        <f t="shared" si="15"/>
        <v>390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'10.Spieltag'!B14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344</v>
      </c>
      <c r="AI14" s="29">
        <f>'10.Spieltag'!AK14</f>
        <v>7</v>
      </c>
      <c r="AJ14" s="24">
        <f t="shared" si="15"/>
        <v>389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'10.Spieltag'!B15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344</v>
      </c>
      <c r="AI15" s="29">
        <f>'10.Spieltag'!AK15</f>
        <v>7</v>
      </c>
      <c r="AJ15" s="24">
        <f t="shared" si="15"/>
        <v>389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'10.Spieltag'!B16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342</v>
      </c>
      <c r="AI16" s="29">
        <f>'10.Spieltag'!AK16</f>
        <v>9</v>
      </c>
      <c r="AJ16" s="24">
        <f t="shared" si="15"/>
        <v>387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'10.Spieltag'!B17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342</v>
      </c>
      <c r="AI17" s="29">
        <f>'10.Spieltag'!AK17</f>
        <v>9</v>
      </c>
      <c r="AJ17" s="24">
        <f t="shared" si="15"/>
        <v>387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'10.Spieltag'!B18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341</v>
      </c>
      <c r="AI18" s="29">
        <f>'10.Spieltag'!AK18</f>
        <v>11</v>
      </c>
      <c r="AJ18" s="24">
        <f t="shared" si="15"/>
        <v>386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'10.Spieltag'!B19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340</v>
      </c>
      <c r="AI19" s="29">
        <f>'10.Spieltag'!AK19</f>
        <v>12</v>
      </c>
      <c r="AJ19" s="24">
        <f t="shared" si="15"/>
        <v>385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'10.Spieltag'!B20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340</v>
      </c>
      <c r="AI20" s="29">
        <f>'10.Spieltag'!AK20</f>
        <v>12</v>
      </c>
      <c r="AJ20" s="24">
        <f t="shared" si="15"/>
        <v>385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337</v>
      </c>
      <c r="AI21" s="29">
        <f>'10.Spieltag'!AK21</f>
        <v>14</v>
      </c>
      <c r="AJ21" s="24">
        <f t="shared" ref="AJ21:AJ27" si="18">AG21+AH21</f>
        <v>382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336</v>
      </c>
      <c r="AI22" s="29">
        <f>'10.Spieltag'!AK22</f>
        <v>15</v>
      </c>
      <c r="AJ22" s="24">
        <f t="shared" si="18"/>
        <v>381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'10.Spieltag'!B23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336</v>
      </c>
      <c r="AI23" s="29">
        <f>'10.Spieltag'!AK23</f>
        <v>15</v>
      </c>
      <c r="AJ23" s="24">
        <f t="shared" si="18"/>
        <v>381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332</v>
      </c>
      <c r="AI24" s="29">
        <f>'10.Spieltag'!AK24</f>
        <v>17</v>
      </c>
      <c r="AJ24" s="24">
        <f t="shared" si="18"/>
        <v>377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325</v>
      </c>
      <c r="AI25" s="29">
        <f>'10.Spieltag'!AK25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321</v>
      </c>
      <c r="AI26" s="29">
        <f>'10.Spieltag'!AK26</f>
        <v>19</v>
      </c>
      <c r="AJ26" s="24">
        <f t="shared" si="18"/>
        <v>366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321</v>
      </c>
      <c r="AI27" s="29">
        <f>'10.Spieltag'!AK27</f>
        <v>19</v>
      </c>
      <c r="AJ27" s="24">
        <f t="shared" si="18"/>
        <v>366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98" rank="3"/>
  </conditionalFormatting>
  <conditionalFormatting sqref="AI8:AI27">
    <cfRule type="colorScale" priority="13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6" rank="3"/>
  </conditionalFormatting>
  <conditionalFormatting sqref="B8:B27">
    <cfRule type="expression" dxfId="118" priority="5">
      <formula>($AG8&gt;40)</formula>
    </cfRule>
  </conditionalFormatting>
  <conditionalFormatting sqref="F1 L1 O1 C1 R1 AA1 I1 AA3 C3 F3 I3 X1 R3 U3">
    <cfRule type="cellIs" dxfId="117" priority="2" operator="equal">
      <formula>"Schalke 04"</formula>
    </cfRule>
  </conditionalFormatting>
  <conditionalFormatting sqref="X3 C3 O3 I3 U1 L3">
    <cfRule type="cellIs" dxfId="11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70</v>
      </c>
      <c r="F3" s="16" t="s">
        <v>74</v>
      </c>
      <c r="I3" s="16" t="s">
        <v>77</v>
      </c>
      <c r="L3" s="16" t="s">
        <v>83</v>
      </c>
      <c r="O3" s="16" t="s">
        <v>73</v>
      </c>
      <c r="R3" s="16" t="s">
        <v>84</v>
      </c>
      <c r="U3" s="16" t="s">
        <v>69</v>
      </c>
      <c r="X3" s="16" t="s">
        <v>78</v>
      </c>
      <c r="AA3" s="16" t="s">
        <v>81</v>
      </c>
      <c r="AE3" s="69"/>
      <c r="AF3" s="69"/>
    </row>
    <row r="4" spans="1:42" ht="16.5" thickBot="1" x14ac:dyDescent="0.3">
      <c r="A4" s="2" t="s">
        <v>26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400</v>
      </c>
      <c r="AI8" s="29">
        <f>'11.Spieltag'!AK8</f>
        <v>1</v>
      </c>
      <c r="AJ8" s="24">
        <f t="shared" ref="AJ8" si="7">AG8+AH8</f>
        <v>445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395</v>
      </c>
      <c r="AI9" s="29">
        <f>'11.Spieltag'!AK9</f>
        <v>2</v>
      </c>
      <c r="AJ9" s="24">
        <f t="shared" ref="AJ9:AJ20" si="15">AG9+AH9</f>
        <v>440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'11.Spieltag'!B10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395</v>
      </c>
      <c r="AI10" s="29">
        <f>'11.Spieltag'!AK10</f>
        <v>2</v>
      </c>
      <c r="AJ10" s="24">
        <f t="shared" si="15"/>
        <v>440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'11.Spieltag'!B11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394</v>
      </c>
      <c r="AI11" s="29">
        <f>'11.Spieltag'!AK11</f>
        <v>4</v>
      </c>
      <c r="AJ11" s="24">
        <f t="shared" si="15"/>
        <v>439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'11.Spieltag'!B12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390</v>
      </c>
      <c r="AI12" s="29">
        <f>'11.Spieltag'!AK12</f>
        <v>5</v>
      </c>
      <c r="AJ12" s="24">
        <f t="shared" si="15"/>
        <v>435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'11.Spieltag'!B13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390</v>
      </c>
      <c r="AI13" s="29">
        <f>'11.Spieltag'!AK13</f>
        <v>5</v>
      </c>
      <c r="AJ13" s="24">
        <f t="shared" si="15"/>
        <v>435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'11.Spieltag'!B14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389</v>
      </c>
      <c r="AI14" s="29">
        <f>'11.Spieltag'!AK14</f>
        <v>7</v>
      </c>
      <c r="AJ14" s="24">
        <f t="shared" si="15"/>
        <v>434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'11.Spieltag'!B15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389</v>
      </c>
      <c r="AI15" s="29">
        <f>'11.Spieltag'!AK15</f>
        <v>7</v>
      </c>
      <c r="AJ15" s="24">
        <f t="shared" si="15"/>
        <v>434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'11.Spieltag'!B16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387</v>
      </c>
      <c r="AI16" s="29">
        <f>'11.Spieltag'!AK16</f>
        <v>9</v>
      </c>
      <c r="AJ16" s="24">
        <f t="shared" si="15"/>
        <v>432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'11.Spieltag'!B17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387</v>
      </c>
      <c r="AI17" s="29">
        <f>'11.Spieltag'!AK17</f>
        <v>9</v>
      </c>
      <c r="AJ17" s="24">
        <f t="shared" si="15"/>
        <v>432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386</v>
      </c>
      <c r="AI18" s="29">
        <f>'11.Spieltag'!AK18</f>
        <v>11</v>
      </c>
      <c r="AJ18" s="24">
        <f t="shared" si="15"/>
        <v>431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'11.Spieltag'!B19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385</v>
      </c>
      <c r="AI19" s="29">
        <f>'11.Spieltag'!AK19</f>
        <v>12</v>
      </c>
      <c r="AJ19" s="24">
        <f t="shared" si="15"/>
        <v>430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'11.Spieltag'!B20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385</v>
      </c>
      <c r="AI20" s="29">
        <f>'11.Spieltag'!AK20</f>
        <v>12</v>
      </c>
      <c r="AJ20" s="24">
        <f t="shared" si="15"/>
        <v>430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382</v>
      </c>
      <c r="AI21" s="29">
        <f>'11.Spieltag'!AK21</f>
        <v>14</v>
      </c>
      <c r="AJ21" s="24">
        <f t="shared" ref="AJ21:AJ27" si="18">AG21+AH21</f>
        <v>427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381</v>
      </c>
      <c r="AI22" s="29">
        <f>'11.Spieltag'!AK22</f>
        <v>15</v>
      </c>
      <c r="AJ22" s="24">
        <f t="shared" si="18"/>
        <v>426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'11.Spieltag'!B23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381</v>
      </c>
      <c r="AI23" s="29">
        <f>'11.Spieltag'!AK23</f>
        <v>15</v>
      </c>
      <c r="AJ23" s="24">
        <f t="shared" si="18"/>
        <v>426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377</v>
      </c>
      <c r="AI24" s="29">
        <f>'11.Spieltag'!AK24</f>
        <v>17</v>
      </c>
      <c r="AJ24" s="24">
        <f t="shared" si="18"/>
        <v>422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370</v>
      </c>
      <c r="AI25" s="29">
        <f>'11.Spieltag'!AK25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366</v>
      </c>
      <c r="AI26" s="29">
        <f>'11.Spieltag'!AK26</f>
        <v>19</v>
      </c>
      <c r="AJ26" s="24">
        <f t="shared" si="18"/>
        <v>411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366</v>
      </c>
      <c r="AI27" s="29">
        <f>'11.Spieltag'!AK27</f>
        <v>19</v>
      </c>
      <c r="AJ27" s="24">
        <f t="shared" si="18"/>
        <v>411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5" priority="6" rank="3"/>
  </conditionalFormatting>
  <conditionalFormatting sqref="B8:B27">
    <cfRule type="expression" dxfId="114" priority="5">
      <formula>($AG8&gt;40)</formula>
    </cfRule>
  </conditionalFormatting>
  <conditionalFormatting sqref="O1 I1 X1 C3 C1 I3 AA1 L3 O3 U1 R3 U3 F1 X3 R1 AA3">
    <cfRule type="cellIs" dxfId="113" priority="2" operator="equal">
      <formula>"Schalke 04"</formula>
    </cfRule>
  </conditionalFormatting>
  <conditionalFormatting sqref="O3 AA1 F3 L1">
    <cfRule type="cellIs" dxfId="11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69</v>
      </c>
      <c r="X1" s="16" t="s">
        <v>81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84</v>
      </c>
      <c r="F3" s="16" t="s">
        <v>72</v>
      </c>
      <c r="I3" s="16" t="s">
        <v>80</v>
      </c>
      <c r="L3" s="16" t="s">
        <v>71</v>
      </c>
      <c r="O3" s="16" t="s">
        <v>75</v>
      </c>
      <c r="R3" s="16" t="s">
        <v>76</v>
      </c>
      <c r="U3" s="16" t="s">
        <v>82</v>
      </c>
      <c r="X3" s="16" t="s">
        <v>79</v>
      </c>
      <c r="AA3" s="16" t="s">
        <v>11</v>
      </c>
      <c r="AD3" s="68"/>
      <c r="AE3" s="69"/>
      <c r="AF3" s="69"/>
    </row>
    <row r="4" spans="1:42" ht="16.5" thickBot="1" x14ac:dyDescent="0.3">
      <c r="A4" s="2" t="s">
        <v>28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445</v>
      </c>
      <c r="AI8" s="29">
        <f>'12.Spieltag'!AK8</f>
        <v>1</v>
      </c>
      <c r="AJ8" s="24">
        <f t="shared" ref="AJ8" si="7">AG8+AH8</f>
        <v>490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440</v>
      </c>
      <c r="AI9" s="29">
        <f>'12.Spieltag'!AK9</f>
        <v>2</v>
      </c>
      <c r="AJ9" s="24">
        <f t="shared" ref="AJ9:AJ20" si="15">AG9+AH9</f>
        <v>485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'12.Spieltag'!B10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440</v>
      </c>
      <c r="AI10" s="29">
        <f>'12.Spieltag'!AK10</f>
        <v>2</v>
      </c>
      <c r="AJ10" s="24">
        <f t="shared" si="15"/>
        <v>485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439</v>
      </c>
      <c r="AI11" s="29">
        <f>'12.Spieltag'!AK11</f>
        <v>4</v>
      </c>
      <c r="AJ11" s="24">
        <f t="shared" si="15"/>
        <v>484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'12.Spieltag'!B12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435</v>
      </c>
      <c r="AI12" s="29">
        <f>'12.Spieltag'!AK12</f>
        <v>5</v>
      </c>
      <c r="AJ12" s="24">
        <f t="shared" si="15"/>
        <v>480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'12.Spieltag'!B13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435</v>
      </c>
      <c r="AI13" s="29">
        <f>'12.Spieltag'!AK13</f>
        <v>5</v>
      </c>
      <c r="AJ13" s="24">
        <f t="shared" si="15"/>
        <v>480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'12.Spieltag'!B14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434</v>
      </c>
      <c r="AI14" s="29">
        <f>'12.Spieltag'!AK14</f>
        <v>7</v>
      </c>
      <c r="AJ14" s="24">
        <f t="shared" si="15"/>
        <v>479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'12.Spieltag'!B15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434</v>
      </c>
      <c r="AI15" s="29">
        <f>'12.Spieltag'!AK15</f>
        <v>7</v>
      </c>
      <c r="AJ15" s="24">
        <f t="shared" si="15"/>
        <v>479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'12.Spieltag'!B16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432</v>
      </c>
      <c r="AI16" s="29">
        <f>'12.Spieltag'!AK16</f>
        <v>9</v>
      </c>
      <c r="AJ16" s="24">
        <f t="shared" si="15"/>
        <v>477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'12.Spieltag'!B17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432</v>
      </c>
      <c r="AI17" s="29">
        <f>'12.Spieltag'!AK17</f>
        <v>9</v>
      </c>
      <c r="AJ17" s="24">
        <f t="shared" si="15"/>
        <v>477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431</v>
      </c>
      <c r="AI18" s="29">
        <f>'12.Spieltag'!AK18</f>
        <v>11</v>
      </c>
      <c r="AJ18" s="24">
        <f t="shared" si="15"/>
        <v>476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'12.Spieltag'!B19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430</v>
      </c>
      <c r="AI19" s="29">
        <f>'12.Spieltag'!AK19</f>
        <v>12</v>
      </c>
      <c r="AJ19" s="24">
        <f t="shared" si="15"/>
        <v>475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'12.Spieltag'!B20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430</v>
      </c>
      <c r="AI20" s="29">
        <f>'12.Spieltag'!AK20</f>
        <v>12</v>
      </c>
      <c r="AJ20" s="24">
        <f t="shared" si="15"/>
        <v>475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427</v>
      </c>
      <c r="AI21" s="29">
        <f>'12.Spieltag'!AK21</f>
        <v>14</v>
      </c>
      <c r="AJ21" s="24">
        <f t="shared" ref="AJ21:AJ27" si="18">AG21+AH21</f>
        <v>472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426</v>
      </c>
      <c r="AI22" s="29">
        <f>'12.Spieltag'!AK22</f>
        <v>15</v>
      </c>
      <c r="AJ22" s="24">
        <f t="shared" si="18"/>
        <v>471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'12.Spieltag'!B23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426</v>
      </c>
      <c r="AI23" s="29">
        <f>'12.Spieltag'!AK23</f>
        <v>15</v>
      </c>
      <c r="AJ23" s="24">
        <f t="shared" si="18"/>
        <v>471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422</v>
      </c>
      <c r="AI24" s="29">
        <f>'12.Spieltag'!AK24</f>
        <v>17</v>
      </c>
      <c r="AJ24" s="24">
        <f t="shared" si="18"/>
        <v>467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415</v>
      </c>
      <c r="AI25" s="29">
        <f>'12.Spieltag'!AK25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411</v>
      </c>
      <c r="AI26" s="29">
        <f>'12.Spieltag'!AK26</f>
        <v>19</v>
      </c>
      <c r="AJ26" s="24">
        <f t="shared" si="18"/>
        <v>456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411</v>
      </c>
      <c r="AI27" s="29">
        <f>'12.Spieltag'!AK27</f>
        <v>19</v>
      </c>
      <c r="AJ27" s="24">
        <f t="shared" si="18"/>
        <v>456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70" rank="3"/>
  </conditionalFormatting>
  <conditionalFormatting sqref="AI8:AI27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6" rank="3"/>
  </conditionalFormatting>
  <conditionalFormatting sqref="B8:B27">
    <cfRule type="expression" dxfId="109" priority="5">
      <formula>($AG8&gt;40)</formula>
    </cfRule>
  </conditionalFormatting>
  <conditionalFormatting sqref="F1 L1 O1 C1 U1 R1 AA1 I1 AA3 F3 L3 R3 X1 U3">
    <cfRule type="cellIs" dxfId="108" priority="2" operator="equal">
      <formula>"Schalke 04"</formula>
    </cfRule>
  </conditionalFormatting>
  <conditionalFormatting sqref="O3 R3 X3 AA1 C3 I3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84</v>
      </c>
      <c r="X1" s="16" t="s">
        <v>76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12</v>
      </c>
      <c r="F3" s="16" t="s">
        <v>78</v>
      </c>
      <c r="I3" s="16" t="s">
        <v>69</v>
      </c>
      <c r="L3" s="16" t="s">
        <v>74</v>
      </c>
      <c r="O3" s="16" t="s">
        <v>83</v>
      </c>
      <c r="R3" s="16" t="s">
        <v>73</v>
      </c>
      <c r="U3" s="16" t="s">
        <v>77</v>
      </c>
      <c r="X3" s="16" t="s">
        <v>81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490</v>
      </c>
      <c r="AI8" s="29">
        <f>'13.Spieltag'!AK8</f>
        <v>1</v>
      </c>
      <c r="AJ8" s="24">
        <f t="shared" ref="AJ8" si="7">AG8+AH8</f>
        <v>535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485</v>
      </c>
      <c r="AI9" s="29">
        <f>'13.Spieltag'!AK9</f>
        <v>2</v>
      </c>
      <c r="AJ9" s="24">
        <f t="shared" ref="AJ9:AJ20" si="15">AG9+AH9</f>
        <v>530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485</v>
      </c>
      <c r="AI10" s="29">
        <f>'13.Spieltag'!AK10</f>
        <v>2</v>
      </c>
      <c r="AJ10" s="24">
        <f t="shared" si="15"/>
        <v>530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484</v>
      </c>
      <c r="AI11" s="29">
        <f>'13.Spieltag'!AK11</f>
        <v>4</v>
      </c>
      <c r="AJ11" s="24">
        <f t="shared" si="15"/>
        <v>529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480</v>
      </c>
      <c r="AI12" s="29">
        <f>'13.Spieltag'!AK12</f>
        <v>5</v>
      </c>
      <c r="AJ12" s="24">
        <f t="shared" si="15"/>
        <v>525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480</v>
      </c>
      <c r="AI13" s="29">
        <f>'13.Spieltag'!AK13</f>
        <v>5</v>
      </c>
      <c r="AJ13" s="24">
        <f t="shared" si="15"/>
        <v>525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479</v>
      </c>
      <c r="AI14" s="29">
        <f>'13.Spieltag'!AK14</f>
        <v>7</v>
      </c>
      <c r="AJ14" s="24">
        <f t="shared" si="15"/>
        <v>524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479</v>
      </c>
      <c r="AI15" s="29">
        <f>'13.Spieltag'!AK15</f>
        <v>7</v>
      </c>
      <c r="AJ15" s="24">
        <f t="shared" si="15"/>
        <v>524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477</v>
      </c>
      <c r="AI16" s="29">
        <f>'13.Spieltag'!AK16</f>
        <v>9</v>
      </c>
      <c r="AJ16" s="24">
        <f t="shared" si="15"/>
        <v>522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477</v>
      </c>
      <c r="AI17" s="29">
        <f>'13.Spieltag'!AK17</f>
        <v>9</v>
      </c>
      <c r="AJ17" s="24">
        <f t="shared" si="15"/>
        <v>522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476</v>
      </c>
      <c r="AI18" s="29">
        <f>'13.Spieltag'!AK18</f>
        <v>11</v>
      </c>
      <c r="AJ18" s="24">
        <f t="shared" si="15"/>
        <v>521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475</v>
      </c>
      <c r="AI19" s="29">
        <f>'13.Spieltag'!AK19</f>
        <v>12</v>
      </c>
      <c r="AJ19" s="24">
        <f t="shared" si="15"/>
        <v>520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475</v>
      </c>
      <c r="AI20" s="29">
        <f>'13.Spieltag'!AK20</f>
        <v>12</v>
      </c>
      <c r="AJ20" s="24">
        <f t="shared" si="15"/>
        <v>520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472</v>
      </c>
      <c r="AI21" s="29">
        <f>'13.Spieltag'!AK21</f>
        <v>14</v>
      </c>
      <c r="AJ21" s="24">
        <f t="shared" ref="AJ21:AJ27" si="18">AG21+AH21</f>
        <v>517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471</v>
      </c>
      <c r="AI22" s="29">
        <f>'13.Spieltag'!AK22</f>
        <v>15</v>
      </c>
      <c r="AJ22" s="24">
        <f t="shared" si="18"/>
        <v>516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471</v>
      </c>
      <c r="AI23" s="29">
        <f>'13.Spieltag'!AK23</f>
        <v>15</v>
      </c>
      <c r="AJ23" s="24">
        <f t="shared" si="18"/>
        <v>516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467</v>
      </c>
      <c r="AI24" s="29">
        <f>'13.Spieltag'!AK24</f>
        <v>17</v>
      </c>
      <c r="AJ24" s="24">
        <f t="shared" si="18"/>
        <v>512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460</v>
      </c>
      <c r="AI25" s="29">
        <f>'13.Spieltag'!AK25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456</v>
      </c>
      <c r="AI26" s="29">
        <f>'13.Spieltag'!AK26</f>
        <v>19</v>
      </c>
      <c r="AJ26" s="24">
        <f t="shared" si="18"/>
        <v>501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456</v>
      </c>
      <c r="AI27" s="29">
        <f>'13.Spieltag'!AK27</f>
        <v>19</v>
      </c>
      <c r="AJ27" s="24">
        <f t="shared" si="18"/>
        <v>501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954" rank="3"/>
  </conditionalFormatting>
  <conditionalFormatting sqref="AI8:AI27">
    <cfRule type="colorScale" priority="13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6" rank="3"/>
  </conditionalFormatting>
  <conditionalFormatting sqref="B8:B27">
    <cfRule type="expression" dxfId="104" priority="5">
      <formula>($AG8&gt;40)</formula>
    </cfRule>
  </conditionalFormatting>
  <conditionalFormatting sqref="O1 X1 I1 C3 F1 F3 I3 AA1 O3 R3 C1 U3 R1 X3 AA3">
    <cfRule type="cellIs" dxfId="103" priority="2" operator="equal">
      <formula>"Schalke 04"</formula>
    </cfRule>
  </conditionalFormatting>
  <conditionalFormatting sqref="R3 X1 C3 U1 L3 L1">
    <cfRule type="cellIs" dxfId="10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78</v>
      </c>
      <c r="I1" s="16" t="s">
        <v>70</v>
      </c>
      <c r="L1" s="16" t="s">
        <v>83</v>
      </c>
      <c r="O1" s="16" t="s">
        <v>77</v>
      </c>
      <c r="R1" s="16" t="s">
        <v>69</v>
      </c>
      <c r="U1" s="16" t="s">
        <v>81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72</v>
      </c>
      <c r="I3" s="16" t="s">
        <v>82</v>
      </c>
      <c r="L3" s="16" t="s">
        <v>71</v>
      </c>
      <c r="O3" s="16" t="s">
        <v>73</v>
      </c>
      <c r="R3" s="16" t="s">
        <v>84</v>
      </c>
      <c r="U3" s="16" t="s">
        <v>80</v>
      </c>
      <c r="X3" s="16" t="s">
        <v>79</v>
      </c>
      <c r="AA3" s="16" t="s">
        <v>75</v>
      </c>
      <c r="AE3" s="69"/>
      <c r="AF3" s="69"/>
    </row>
    <row r="4" spans="1:42" ht="16.5" thickBot="1" x14ac:dyDescent="0.3">
      <c r="A4" s="2" t="s">
        <v>29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535</v>
      </c>
      <c r="AI8" s="29">
        <f>'14.Spieltag'!AK8</f>
        <v>1</v>
      </c>
      <c r="AJ8" s="24">
        <f t="shared" ref="AJ8" si="7">AG8+AH8</f>
        <v>580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530</v>
      </c>
      <c r="AI9" s="29">
        <f>'14.Spieltag'!AK9</f>
        <v>2</v>
      </c>
      <c r="AJ9" s="24">
        <f t="shared" ref="AJ9:AJ20" si="15">AG9+AH9</f>
        <v>575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530</v>
      </c>
      <c r="AI10" s="29">
        <f>'14.Spieltag'!AK10</f>
        <v>2</v>
      </c>
      <c r="AJ10" s="24">
        <f t="shared" si="15"/>
        <v>575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529</v>
      </c>
      <c r="AI11" s="29">
        <f>'14.Spieltag'!AK11</f>
        <v>4</v>
      </c>
      <c r="AJ11" s="24">
        <f t="shared" si="15"/>
        <v>574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525</v>
      </c>
      <c r="AI12" s="29">
        <f>'14.Spieltag'!AK12</f>
        <v>5</v>
      </c>
      <c r="AJ12" s="24">
        <f t="shared" si="15"/>
        <v>570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525</v>
      </c>
      <c r="AI13" s="29">
        <f>'14.Spieltag'!AK13</f>
        <v>5</v>
      </c>
      <c r="AJ13" s="24">
        <f t="shared" si="15"/>
        <v>570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524</v>
      </c>
      <c r="AI14" s="29">
        <f>'14.Spieltag'!AK14</f>
        <v>7</v>
      </c>
      <c r="AJ14" s="24">
        <f t="shared" si="15"/>
        <v>569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524</v>
      </c>
      <c r="AI15" s="29">
        <f>'14.Spieltag'!AK15</f>
        <v>7</v>
      </c>
      <c r="AJ15" s="24">
        <f t="shared" si="15"/>
        <v>569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522</v>
      </c>
      <c r="AI16" s="29">
        <f>'14.Spieltag'!AK16</f>
        <v>9</v>
      </c>
      <c r="AJ16" s="24">
        <f t="shared" si="15"/>
        <v>567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522</v>
      </c>
      <c r="AI17" s="29">
        <f>'14.Spieltag'!AK17</f>
        <v>9</v>
      </c>
      <c r="AJ17" s="24">
        <f t="shared" si="15"/>
        <v>567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521</v>
      </c>
      <c r="AI18" s="29">
        <f>'14.Spieltag'!AK18</f>
        <v>11</v>
      </c>
      <c r="AJ18" s="24">
        <f t="shared" si="15"/>
        <v>566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520</v>
      </c>
      <c r="AI19" s="29">
        <f>'14.Spieltag'!AK19</f>
        <v>12</v>
      </c>
      <c r="AJ19" s="24">
        <f t="shared" si="15"/>
        <v>565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520</v>
      </c>
      <c r="AI20" s="29">
        <f>'14.Spieltag'!AK20</f>
        <v>12</v>
      </c>
      <c r="AJ20" s="24">
        <f t="shared" si="15"/>
        <v>565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517</v>
      </c>
      <c r="AI21" s="29">
        <f>'14.Spieltag'!AK21</f>
        <v>14</v>
      </c>
      <c r="AJ21" s="24">
        <f t="shared" ref="AJ21:AJ27" si="18">AG21+AH21</f>
        <v>562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516</v>
      </c>
      <c r="AI22" s="29">
        <f>'14.Spieltag'!AK22</f>
        <v>15</v>
      </c>
      <c r="AJ22" s="24">
        <f t="shared" si="18"/>
        <v>561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516</v>
      </c>
      <c r="AI23" s="29">
        <f>'14.Spieltag'!AK23</f>
        <v>15</v>
      </c>
      <c r="AJ23" s="24">
        <f t="shared" si="18"/>
        <v>561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512</v>
      </c>
      <c r="AI24" s="29">
        <f>'14.Spieltag'!AK24</f>
        <v>17</v>
      </c>
      <c r="AJ24" s="24">
        <f t="shared" si="18"/>
        <v>557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505</v>
      </c>
      <c r="AI25" s="29">
        <f>'14.Spieltag'!AK25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501</v>
      </c>
      <c r="AI26" s="29">
        <f>'14.Spieltag'!AK26</f>
        <v>19</v>
      </c>
      <c r="AJ26" s="24">
        <f t="shared" si="18"/>
        <v>546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501</v>
      </c>
      <c r="AI27" s="29">
        <f>'14.Spieltag'!AK27</f>
        <v>19</v>
      </c>
      <c r="AJ27" s="24">
        <f t="shared" si="18"/>
        <v>546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939" rank="3"/>
  </conditionalFormatting>
  <conditionalFormatting sqref="AI8:AI27">
    <cfRule type="colorScale" priority="13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7" rank="3"/>
  </conditionalFormatting>
  <conditionalFormatting sqref="B8:B27">
    <cfRule type="expression" dxfId="99" priority="3">
      <formula>($AG8&gt;40)</formula>
    </cfRule>
  </conditionalFormatting>
  <conditionalFormatting sqref="L1 C1 O1 R1 U1 I1 AA1 C3 F3 X1 I3 L3 O3">
    <cfRule type="cellIs" dxfId="98" priority="2" operator="equal">
      <formula>"Schalke 04"</formula>
    </cfRule>
  </conditionalFormatting>
  <conditionalFormatting sqref="F1 O3 AA3 C3 X3 AA1 R3 U3">
    <cfRule type="cellIs" dxfId="9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75</v>
      </c>
      <c r="I1" s="16" t="s">
        <v>72</v>
      </c>
      <c r="L1" s="16" t="s">
        <v>80</v>
      </c>
      <c r="O1" s="16" t="s">
        <v>77</v>
      </c>
      <c r="R1" s="16" t="s">
        <v>82</v>
      </c>
      <c r="U1" s="16" t="s">
        <v>71</v>
      </c>
      <c r="X1" s="16" t="s">
        <v>84</v>
      </c>
      <c r="AA1" s="16" t="s">
        <v>76</v>
      </c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69</v>
      </c>
      <c r="F3" s="16" t="s">
        <v>79</v>
      </c>
      <c r="I3" s="16" t="s">
        <v>83</v>
      </c>
      <c r="L3" s="16" t="s">
        <v>12</v>
      </c>
      <c r="O3" s="16" t="s">
        <v>74</v>
      </c>
      <c r="R3" s="16" t="s">
        <v>11</v>
      </c>
      <c r="U3" s="16" t="s">
        <v>78</v>
      </c>
      <c r="X3" s="16" t="s">
        <v>81</v>
      </c>
      <c r="AA3" s="16" t="s">
        <v>70</v>
      </c>
      <c r="AD3" s="67"/>
      <c r="AE3" s="69"/>
      <c r="AF3" s="69"/>
    </row>
    <row r="4" spans="1:42" ht="16.5" thickBot="1" x14ac:dyDescent="0.3">
      <c r="A4" s="2" t="s">
        <v>30</v>
      </c>
      <c r="B4" s="16"/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580</v>
      </c>
      <c r="AI8" s="29">
        <f>'15.Spieltag'!AK8</f>
        <v>1</v>
      </c>
      <c r="AJ8" s="24">
        <f t="shared" ref="AJ8" si="7">AG8+AH8</f>
        <v>625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575</v>
      </c>
      <c r="AI9" s="29">
        <f>'15.Spieltag'!AK9</f>
        <v>2</v>
      </c>
      <c r="AJ9" s="24">
        <f t="shared" ref="AJ9:AJ20" si="15">AG9+AH9</f>
        <v>620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575</v>
      </c>
      <c r="AI10" s="29">
        <f>'15.Spieltag'!AK10</f>
        <v>2</v>
      </c>
      <c r="AJ10" s="24">
        <f t="shared" si="15"/>
        <v>620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574</v>
      </c>
      <c r="AI11" s="29">
        <f>'15.Spieltag'!AK11</f>
        <v>4</v>
      </c>
      <c r="AJ11" s="24">
        <f t="shared" si="15"/>
        <v>619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570</v>
      </c>
      <c r="AI12" s="29">
        <f>'15.Spieltag'!AK12</f>
        <v>5</v>
      </c>
      <c r="AJ12" s="24">
        <f t="shared" si="15"/>
        <v>615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570</v>
      </c>
      <c r="AI13" s="29">
        <f>'15.Spieltag'!AK13</f>
        <v>5</v>
      </c>
      <c r="AJ13" s="24">
        <f t="shared" si="15"/>
        <v>615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569</v>
      </c>
      <c r="AI14" s="29">
        <f>'15.Spieltag'!AK14</f>
        <v>7</v>
      </c>
      <c r="AJ14" s="24">
        <f t="shared" si="15"/>
        <v>614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569</v>
      </c>
      <c r="AI15" s="29">
        <f>'15.Spieltag'!AK15</f>
        <v>7</v>
      </c>
      <c r="AJ15" s="24">
        <f t="shared" si="15"/>
        <v>614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567</v>
      </c>
      <c r="AI16" s="29">
        <f>'15.Spieltag'!AK16</f>
        <v>9</v>
      </c>
      <c r="AJ16" s="24">
        <f t="shared" si="15"/>
        <v>612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567</v>
      </c>
      <c r="AI17" s="29">
        <f>'15.Spieltag'!AK17</f>
        <v>9</v>
      </c>
      <c r="AJ17" s="24">
        <f t="shared" si="15"/>
        <v>612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566</v>
      </c>
      <c r="AI18" s="29">
        <f>'15.Spieltag'!AK18</f>
        <v>11</v>
      </c>
      <c r="AJ18" s="24">
        <f t="shared" si="15"/>
        <v>611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565</v>
      </c>
      <c r="AI19" s="29">
        <f>'15.Spieltag'!AK19</f>
        <v>12</v>
      </c>
      <c r="AJ19" s="24">
        <f t="shared" si="15"/>
        <v>610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565</v>
      </c>
      <c r="AI20" s="29">
        <f>'15.Spieltag'!AK20</f>
        <v>12</v>
      </c>
      <c r="AJ20" s="24">
        <f t="shared" si="15"/>
        <v>610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562</v>
      </c>
      <c r="AI21" s="29">
        <f>'15.Spieltag'!AK21</f>
        <v>14</v>
      </c>
      <c r="AJ21" s="24">
        <f t="shared" ref="AJ21:AJ27" si="18">AG21+AH21</f>
        <v>607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561</v>
      </c>
      <c r="AI22" s="29">
        <f>'15.Spieltag'!AK22</f>
        <v>15</v>
      </c>
      <c r="AJ22" s="24">
        <f t="shared" si="18"/>
        <v>606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561</v>
      </c>
      <c r="AI23" s="29">
        <f>'15.Spieltag'!AK23</f>
        <v>15</v>
      </c>
      <c r="AJ23" s="24">
        <f t="shared" si="18"/>
        <v>606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557</v>
      </c>
      <c r="AI24" s="29">
        <f>'15.Spieltag'!AK24</f>
        <v>17</v>
      </c>
      <c r="AJ24" s="24">
        <f t="shared" si="18"/>
        <v>602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550</v>
      </c>
      <c r="AI25" s="29">
        <f>'15.Spieltag'!AK25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546</v>
      </c>
      <c r="AI26" s="29">
        <f>'15.Spieltag'!AK26</f>
        <v>19</v>
      </c>
      <c r="AJ26" s="24">
        <f t="shared" si="18"/>
        <v>591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546</v>
      </c>
      <c r="AI27" s="29">
        <f>'15.Spieltag'!AK27</f>
        <v>19</v>
      </c>
      <c r="AJ27" s="24">
        <f t="shared" si="18"/>
        <v>591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927" rank="3"/>
  </conditionalFormatting>
  <conditionalFormatting sqref="AI8:AI27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95" priority="8">
      <formula>($AG28&gt;40)</formula>
    </cfRule>
  </conditionalFormatting>
  <conditionalFormatting sqref="AG1:AG1048576">
    <cfRule type="top10" dxfId="94" priority="7" rank="3"/>
  </conditionalFormatting>
  <conditionalFormatting sqref="B8:B27">
    <cfRule type="expression" dxfId="93" priority="3">
      <formula>($AG8&gt;40)</formula>
    </cfRule>
  </conditionalFormatting>
  <conditionalFormatting sqref="C3 I3 C1 O1 U1 I1 R3 AA1 L3 F1 U3 R1 X3 AA3">
    <cfRule type="cellIs" dxfId="92" priority="2" operator="equal">
      <formula>"Schalke 04"</formula>
    </cfRule>
  </conditionalFormatting>
  <conditionalFormatting sqref="AA1 F3 L3 X1 O3 L1">
    <cfRule type="cellIs" dxfId="9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625</v>
      </c>
      <c r="AI8" s="29">
        <f>'16.Spieltag'!AK8</f>
        <v>1</v>
      </c>
      <c r="AJ8" s="24">
        <f t="shared" ref="AJ8" si="7">AG8+AH8</f>
        <v>670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620</v>
      </c>
      <c r="AI9" s="29">
        <f>'16.Spieltag'!AK9</f>
        <v>2</v>
      </c>
      <c r="AJ9" s="24">
        <f t="shared" ref="AJ9:AJ20" si="15">AG9+AH9</f>
        <v>665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620</v>
      </c>
      <c r="AI10" s="29">
        <f>'16.Spieltag'!AK10</f>
        <v>2</v>
      </c>
      <c r="AJ10" s="24">
        <f t="shared" si="15"/>
        <v>665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619</v>
      </c>
      <c r="AI11" s="29">
        <f>'16.Spieltag'!AK11</f>
        <v>4</v>
      </c>
      <c r="AJ11" s="24">
        <f t="shared" si="15"/>
        <v>664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615</v>
      </c>
      <c r="AI12" s="29">
        <f>'16.Spieltag'!AK12</f>
        <v>5</v>
      </c>
      <c r="AJ12" s="24">
        <f t="shared" si="15"/>
        <v>660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615</v>
      </c>
      <c r="AI13" s="29">
        <f>'16.Spieltag'!AK13</f>
        <v>5</v>
      </c>
      <c r="AJ13" s="24">
        <f t="shared" si="15"/>
        <v>660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614</v>
      </c>
      <c r="AI14" s="29">
        <f>'16.Spieltag'!AK14</f>
        <v>7</v>
      </c>
      <c r="AJ14" s="24">
        <f t="shared" si="15"/>
        <v>659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614</v>
      </c>
      <c r="AI15" s="29">
        <f>'16.Spieltag'!AK15</f>
        <v>7</v>
      </c>
      <c r="AJ15" s="24">
        <f t="shared" si="15"/>
        <v>659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612</v>
      </c>
      <c r="AI16" s="29">
        <f>'16.Spieltag'!AK16</f>
        <v>9</v>
      </c>
      <c r="AJ16" s="24">
        <f t="shared" si="15"/>
        <v>657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612</v>
      </c>
      <c r="AI17" s="29">
        <f>'16.Spieltag'!AK17</f>
        <v>9</v>
      </c>
      <c r="AJ17" s="24">
        <f t="shared" si="15"/>
        <v>657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611</v>
      </c>
      <c r="AI18" s="29">
        <f>'16.Spieltag'!AK18</f>
        <v>11</v>
      </c>
      <c r="AJ18" s="24">
        <f t="shared" si="15"/>
        <v>656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610</v>
      </c>
      <c r="AI19" s="29">
        <f>'16.Spieltag'!AK19</f>
        <v>12</v>
      </c>
      <c r="AJ19" s="24">
        <f t="shared" si="15"/>
        <v>655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610</v>
      </c>
      <c r="AI20" s="29">
        <f>'16.Spieltag'!AK20</f>
        <v>12</v>
      </c>
      <c r="AJ20" s="24">
        <f t="shared" si="15"/>
        <v>655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607</v>
      </c>
      <c r="AI21" s="29">
        <f>'16.Spieltag'!AK21</f>
        <v>14</v>
      </c>
      <c r="AJ21" s="24">
        <f t="shared" ref="AJ21:AJ27" si="18">AG21+AH21</f>
        <v>652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606</v>
      </c>
      <c r="AI22" s="29">
        <f>'16.Spieltag'!AK22</f>
        <v>15</v>
      </c>
      <c r="AJ22" s="24">
        <f t="shared" si="18"/>
        <v>651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606</v>
      </c>
      <c r="AI23" s="29">
        <f>'16.Spieltag'!AK23</f>
        <v>15</v>
      </c>
      <c r="AJ23" s="24">
        <f t="shared" si="18"/>
        <v>651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602</v>
      </c>
      <c r="AI24" s="29">
        <f>'16.Spieltag'!AK24</f>
        <v>17</v>
      </c>
      <c r="AJ24" s="24">
        <f t="shared" si="18"/>
        <v>647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595</v>
      </c>
      <c r="AI25" s="29">
        <f>'16.Spieltag'!AK25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591</v>
      </c>
      <c r="AI26" s="29">
        <f>'16.Spieltag'!AK26</f>
        <v>19</v>
      </c>
      <c r="AJ26" s="24">
        <f t="shared" si="18"/>
        <v>636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591</v>
      </c>
      <c r="AI27" s="29">
        <f>'16.Spieltag'!AK27</f>
        <v>19</v>
      </c>
      <c r="AJ27" s="24">
        <f t="shared" si="18"/>
        <v>636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909" rank="3"/>
  </conditionalFormatting>
  <conditionalFormatting sqref="AI8:AI27">
    <cfRule type="colorScale" priority="12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7" rank="3"/>
  </conditionalFormatting>
  <conditionalFormatting sqref="B8:B27">
    <cfRule type="expression" dxfId="88" priority="3">
      <formula>($AG8&gt;40)</formula>
    </cfRule>
  </conditionalFormatting>
  <conditionalFormatting sqref="F3 L3 O3 R3 U3 I3 AA3 X3 I1 L1 O1 C3 R1 U1 AA1">
    <cfRule type="cellIs" dxfId="87" priority="2" operator="equal">
      <formula>"Schalke 04"</formula>
    </cfRule>
  </conditionalFormatting>
  <conditionalFormatting sqref="L1 X1 O1 AA3 F1 C1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670</v>
      </c>
      <c r="AI8" s="29">
        <f>'17.Spieltag'!AK8</f>
        <v>1</v>
      </c>
      <c r="AJ8" s="24">
        <f t="shared" ref="AJ8" si="7">AG8+AH8</f>
        <v>715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665</v>
      </c>
      <c r="AI9" s="29">
        <f>'17.Spieltag'!AK9</f>
        <v>2</v>
      </c>
      <c r="AJ9" s="24">
        <f t="shared" ref="AJ9:AJ20" si="15">AG9+AH9</f>
        <v>710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665</v>
      </c>
      <c r="AI10" s="29">
        <f>'17.Spieltag'!AK10</f>
        <v>2</v>
      </c>
      <c r="AJ10" s="24">
        <f t="shared" si="15"/>
        <v>710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664</v>
      </c>
      <c r="AI11" s="29">
        <f>'17.Spieltag'!AK11</f>
        <v>4</v>
      </c>
      <c r="AJ11" s="24">
        <f t="shared" si="15"/>
        <v>709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660</v>
      </c>
      <c r="AI12" s="29">
        <f>'17.Spieltag'!AK12</f>
        <v>5</v>
      </c>
      <c r="AJ12" s="24">
        <f t="shared" si="15"/>
        <v>705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660</v>
      </c>
      <c r="AI13" s="29">
        <f>'17.Spieltag'!AK13</f>
        <v>5</v>
      </c>
      <c r="AJ13" s="24">
        <f t="shared" si="15"/>
        <v>705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659</v>
      </c>
      <c r="AI14" s="29">
        <f>'17.Spieltag'!AK14</f>
        <v>7</v>
      </c>
      <c r="AJ14" s="24">
        <f t="shared" si="15"/>
        <v>704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659</v>
      </c>
      <c r="AI15" s="29">
        <f>'17.Spieltag'!AK15</f>
        <v>7</v>
      </c>
      <c r="AJ15" s="24">
        <f t="shared" si="15"/>
        <v>704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657</v>
      </c>
      <c r="AI16" s="29">
        <f>'17.Spieltag'!AK16</f>
        <v>9</v>
      </c>
      <c r="AJ16" s="24">
        <f t="shared" si="15"/>
        <v>702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657</v>
      </c>
      <c r="AI17" s="29">
        <f>'17.Spieltag'!AK17</f>
        <v>9</v>
      </c>
      <c r="AJ17" s="24">
        <f t="shared" si="15"/>
        <v>702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656</v>
      </c>
      <c r="AI18" s="29">
        <f>'17.Spieltag'!AK18</f>
        <v>11</v>
      </c>
      <c r="AJ18" s="24">
        <f t="shared" si="15"/>
        <v>701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655</v>
      </c>
      <c r="AI19" s="29">
        <f>'17.Spieltag'!AK19</f>
        <v>12</v>
      </c>
      <c r="AJ19" s="24">
        <f t="shared" si="15"/>
        <v>700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655</v>
      </c>
      <c r="AI20" s="29">
        <f>'17.Spieltag'!AK20</f>
        <v>12</v>
      </c>
      <c r="AJ20" s="24">
        <f t="shared" si="15"/>
        <v>700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652</v>
      </c>
      <c r="AI21" s="29">
        <f>'17.Spieltag'!AK21</f>
        <v>14</v>
      </c>
      <c r="AJ21" s="24">
        <f t="shared" ref="AJ21:AJ27" si="18">AG21+AH21</f>
        <v>697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651</v>
      </c>
      <c r="AI22" s="29">
        <f>'17.Spieltag'!AK22</f>
        <v>15</v>
      </c>
      <c r="AJ22" s="24">
        <f t="shared" si="18"/>
        <v>696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651</v>
      </c>
      <c r="AI23" s="29">
        <f>'17.Spieltag'!AK23</f>
        <v>15</v>
      </c>
      <c r="AJ23" s="24">
        <f t="shared" si="18"/>
        <v>696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647</v>
      </c>
      <c r="AI24" s="29">
        <f>'17.Spieltag'!AK24</f>
        <v>17</v>
      </c>
      <c r="AJ24" s="24">
        <f t="shared" si="18"/>
        <v>692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640</v>
      </c>
      <c r="AI25" s="29">
        <f>'17.Spieltag'!AK25</f>
        <v>18</v>
      </c>
      <c r="AJ25" s="24">
        <f t="shared" si="18"/>
        <v>685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636</v>
      </c>
      <c r="AI26" s="29">
        <f>'17.Spieltag'!AK26</f>
        <v>19</v>
      </c>
      <c r="AJ26" s="24">
        <f t="shared" si="18"/>
        <v>681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636</v>
      </c>
      <c r="AI27" s="29">
        <f>'17.Spieltag'!AK27</f>
        <v>19</v>
      </c>
      <c r="AJ27" s="24">
        <f t="shared" si="18"/>
        <v>681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5" priority="898" rank="3"/>
  </conditionalFormatting>
  <conditionalFormatting sqref="AI8:AI27">
    <cfRule type="colorScale" priority="12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4" priority="11" rank="3"/>
  </conditionalFormatting>
  <conditionalFormatting sqref="B8:B27">
    <cfRule type="expression" dxfId="83" priority="5">
      <formula>($AG8&gt;40)</formula>
    </cfRule>
  </conditionalFormatting>
  <conditionalFormatting sqref="F3 I1 I3 L1 C3 O3 O1 R1 R3 U1 X3 AA3">
    <cfRule type="cellIs" dxfId="82" priority="2" operator="equal">
      <formula>"Schalke 04"</formula>
    </cfRule>
  </conditionalFormatting>
  <conditionalFormatting sqref="X1 AA1 AA3 C1 R1 U3 F1 L3">
    <cfRule type="cellIs" dxfId="81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715</v>
      </c>
      <c r="AI8" s="29">
        <f>'18.Spieltag'!AK8</f>
        <v>1</v>
      </c>
      <c r="AJ8" s="24">
        <f t="shared" ref="AJ8" si="7">AG8+AH8</f>
        <v>760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710</v>
      </c>
      <c r="AI9" s="29">
        <f>'18.Spieltag'!AK9</f>
        <v>2</v>
      </c>
      <c r="AJ9" s="24">
        <f t="shared" ref="AJ9:AJ20" si="15">AG9+AH9</f>
        <v>755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710</v>
      </c>
      <c r="AI10" s="29">
        <f>'18.Spieltag'!AK10</f>
        <v>2</v>
      </c>
      <c r="AJ10" s="24">
        <f t="shared" si="15"/>
        <v>755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709</v>
      </c>
      <c r="AI11" s="29">
        <f>'18.Spieltag'!AK11</f>
        <v>4</v>
      </c>
      <c r="AJ11" s="24">
        <f t="shared" si="15"/>
        <v>754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705</v>
      </c>
      <c r="AI12" s="29">
        <f>'18.Spieltag'!AK12</f>
        <v>5</v>
      </c>
      <c r="AJ12" s="24">
        <f t="shared" si="15"/>
        <v>750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705</v>
      </c>
      <c r="AI13" s="29">
        <f>'18.Spieltag'!AK13</f>
        <v>5</v>
      </c>
      <c r="AJ13" s="24">
        <f t="shared" si="15"/>
        <v>750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704</v>
      </c>
      <c r="AI14" s="29">
        <f>'18.Spieltag'!AK14</f>
        <v>7</v>
      </c>
      <c r="AJ14" s="24">
        <f t="shared" si="15"/>
        <v>749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704</v>
      </c>
      <c r="AI15" s="29">
        <f>'18.Spieltag'!AK15</f>
        <v>7</v>
      </c>
      <c r="AJ15" s="24">
        <f t="shared" si="15"/>
        <v>749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702</v>
      </c>
      <c r="AI16" s="29">
        <f>'18.Spieltag'!AK16</f>
        <v>9</v>
      </c>
      <c r="AJ16" s="24">
        <f t="shared" si="15"/>
        <v>747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702</v>
      </c>
      <c r="AI17" s="29">
        <f>'18.Spieltag'!AK17</f>
        <v>9</v>
      </c>
      <c r="AJ17" s="24">
        <f t="shared" si="15"/>
        <v>747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701</v>
      </c>
      <c r="AI18" s="29">
        <f>'18.Spieltag'!AK18</f>
        <v>11</v>
      </c>
      <c r="AJ18" s="24">
        <f t="shared" si="15"/>
        <v>746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700</v>
      </c>
      <c r="AI19" s="29">
        <f>'18.Spieltag'!AK19</f>
        <v>12</v>
      </c>
      <c r="AJ19" s="24">
        <f t="shared" si="15"/>
        <v>745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700</v>
      </c>
      <c r="AI20" s="29">
        <f>'18.Spieltag'!AK20</f>
        <v>12</v>
      </c>
      <c r="AJ20" s="24">
        <f t="shared" si="15"/>
        <v>745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697</v>
      </c>
      <c r="AI21" s="29">
        <f>'18.Spieltag'!AK21</f>
        <v>14</v>
      </c>
      <c r="AJ21" s="24">
        <f t="shared" ref="AJ21:AJ27" si="18">AG21+AH21</f>
        <v>742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696</v>
      </c>
      <c r="AI22" s="29">
        <f>'18.Spieltag'!AK22</f>
        <v>15</v>
      </c>
      <c r="AJ22" s="24">
        <f t="shared" si="18"/>
        <v>741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696</v>
      </c>
      <c r="AI23" s="29">
        <f>'18.Spieltag'!AK23</f>
        <v>15</v>
      </c>
      <c r="AJ23" s="24">
        <f t="shared" si="18"/>
        <v>741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692</v>
      </c>
      <c r="AI24" s="29">
        <f>'18.Spieltag'!AK24</f>
        <v>17</v>
      </c>
      <c r="AJ24" s="24">
        <f t="shared" si="18"/>
        <v>737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685</v>
      </c>
      <c r="AI25" s="29">
        <f>'18.Spieltag'!AK25</f>
        <v>18</v>
      </c>
      <c r="AJ25" s="24">
        <f t="shared" si="18"/>
        <v>730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681</v>
      </c>
      <c r="AI26" s="29">
        <f>'18.Spieltag'!AK26</f>
        <v>19</v>
      </c>
      <c r="AJ26" s="24">
        <f t="shared" si="18"/>
        <v>726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681</v>
      </c>
      <c r="AI27" s="29">
        <f>'18.Spieltag'!AK27</f>
        <v>19</v>
      </c>
      <c r="AJ27" s="24">
        <f t="shared" si="18"/>
        <v>726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82" rank="3"/>
  </conditionalFormatting>
  <conditionalFormatting sqref="AI8:AI27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10" rank="3"/>
  </conditionalFormatting>
  <conditionalFormatting sqref="B8:B27">
    <cfRule type="expression" dxfId="78" priority="5">
      <formula>($AG8&gt;40)</formula>
    </cfRule>
  </conditionalFormatting>
  <conditionalFormatting sqref="C1 F1 F3 L3 L1 O3 O1 R3 U3 U1 X3 C3 X1 AA3 AA1">
    <cfRule type="cellIs" dxfId="77" priority="2" operator="equal">
      <formula>"Schalke 04"</formula>
    </cfRule>
  </conditionalFormatting>
  <conditionalFormatting sqref="L1 I3 AA1 AA3 R1 I1">
    <cfRule type="cellIs" dxfId="7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760</v>
      </c>
      <c r="AI8" s="29">
        <f>'19.Spieltag'!AK8</f>
        <v>1</v>
      </c>
      <c r="AJ8" s="24">
        <f t="shared" ref="AJ8" si="7">AG8+AH8</f>
        <v>805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755</v>
      </c>
      <c r="AI9" s="29">
        <f>'19.Spieltag'!AK9</f>
        <v>2</v>
      </c>
      <c r="AJ9" s="24">
        <f t="shared" ref="AJ9:AJ20" si="15">AG9+AH9</f>
        <v>800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755</v>
      </c>
      <c r="AI10" s="29">
        <f>'19.Spieltag'!AK10</f>
        <v>2</v>
      </c>
      <c r="AJ10" s="24">
        <f t="shared" si="15"/>
        <v>800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754</v>
      </c>
      <c r="AI11" s="29">
        <f>'19.Spieltag'!AK11</f>
        <v>4</v>
      </c>
      <c r="AJ11" s="24">
        <f t="shared" si="15"/>
        <v>799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750</v>
      </c>
      <c r="AI12" s="29">
        <f>'19.Spieltag'!AK12</f>
        <v>5</v>
      </c>
      <c r="AJ12" s="24">
        <f t="shared" si="15"/>
        <v>795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750</v>
      </c>
      <c r="AI13" s="29">
        <f>'19.Spieltag'!AK13</f>
        <v>5</v>
      </c>
      <c r="AJ13" s="24">
        <f t="shared" si="15"/>
        <v>795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749</v>
      </c>
      <c r="AI14" s="29">
        <f>'19.Spieltag'!AK14</f>
        <v>7</v>
      </c>
      <c r="AJ14" s="24">
        <f t="shared" si="15"/>
        <v>794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749</v>
      </c>
      <c r="AI15" s="29">
        <f>'19.Spieltag'!AK15</f>
        <v>7</v>
      </c>
      <c r="AJ15" s="24">
        <f t="shared" si="15"/>
        <v>794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747</v>
      </c>
      <c r="AI16" s="29">
        <f>'19.Spieltag'!AK16</f>
        <v>9</v>
      </c>
      <c r="AJ16" s="24">
        <f t="shared" si="15"/>
        <v>792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747</v>
      </c>
      <c r="AI17" s="29">
        <f>'19.Spieltag'!AK17</f>
        <v>9</v>
      </c>
      <c r="AJ17" s="24">
        <f t="shared" si="15"/>
        <v>792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746</v>
      </c>
      <c r="AI18" s="29">
        <f>'19.Spieltag'!AK18</f>
        <v>11</v>
      </c>
      <c r="AJ18" s="24">
        <f t="shared" si="15"/>
        <v>791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745</v>
      </c>
      <c r="AI19" s="29">
        <f>'19.Spieltag'!AK19</f>
        <v>12</v>
      </c>
      <c r="AJ19" s="24">
        <f t="shared" si="15"/>
        <v>790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745</v>
      </c>
      <c r="AI20" s="29">
        <f>'19.Spieltag'!AK20</f>
        <v>12</v>
      </c>
      <c r="AJ20" s="24">
        <f t="shared" si="15"/>
        <v>790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742</v>
      </c>
      <c r="AI21" s="29">
        <f>'19.Spieltag'!AK21</f>
        <v>14</v>
      </c>
      <c r="AJ21" s="24">
        <f t="shared" ref="AJ21:AJ27" si="18">AG21+AH21</f>
        <v>787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741</v>
      </c>
      <c r="AI22" s="29">
        <f>'19.Spieltag'!AK22</f>
        <v>15</v>
      </c>
      <c r="AJ22" s="24">
        <f t="shared" si="18"/>
        <v>786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741</v>
      </c>
      <c r="AI23" s="29">
        <f>'19.Spieltag'!AK23</f>
        <v>15</v>
      </c>
      <c r="AJ23" s="24">
        <f t="shared" si="18"/>
        <v>786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737</v>
      </c>
      <c r="AI24" s="29">
        <f>'19.Spieltag'!AK24</f>
        <v>17</v>
      </c>
      <c r="AJ24" s="24">
        <f t="shared" si="18"/>
        <v>782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730</v>
      </c>
      <c r="AI25" s="29">
        <f>'19.Spieltag'!AK25</f>
        <v>18</v>
      </c>
      <c r="AJ25" s="24">
        <f t="shared" si="18"/>
        <v>775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726</v>
      </c>
      <c r="AI26" s="29">
        <f>'19.Spieltag'!AK26</f>
        <v>19</v>
      </c>
      <c r="AJ26" s="24">
        <f t="shared" si="18"/>
        <v>771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726</v>
      </c>
      <c r="AI27" s="29">
        <f>'19.Spieltag'!AK27</f>
        <v>19</v>
      </c>
      <c r="AJ27" s="24">
        <f t="shared" si="18"/>
        <v>771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69" rank="3"/>
  </conditionalFormatting>
  <conditionalFormatting sqref="AI8:AI27">
    <cfRule type="colorScale" priority="12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12" rank="3"/>
  </conditionalFormatting>
  <conditionalFormatting sqref="B8:B27">
    <cfRule type="expression" dxfId="73" priority="5">
      <formula>($AG8&gt;40)</formula>
    </cfRule>
  </conditionalFormatting>
  <conditionalFormatting sqref="C1 F1 C3 L3 L1 O3 I3 AA3 X3 X1 F3 AA1 R3 R1">
    <cfRule type="cellIs" dxfId="72" priority="2" operator="equal">
      <formula>"Schalke 04"</formula>
    </cfRule>
  </conditionalFormatting>
  <conditionalFormatting sqref="I1 AA3 U1 C1 U3 O1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805</v>
      </c>
      <c r="AI8" s="29">
        <f>'20.Spieltag'!AK8</f>
        <v>1</v>
      </c>
      <c r="AJ8" s="24">
        <f t="shared" ref="AJ8" si="7">AG8+AH8</f>
        <v>850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800</v>
      </c>
      <c r="AI9" s="29">
        <f>'20.Spieltag'!AK9</f>
        <v>2</v>
      </c>
      <c r="AJ9" s="24">
        <f t="shared" ref="AJ9:AJ20" si="15">AG9+AH9</f>
        <v>845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800</v>
      </c>
      <c r="AI10" s="29">
        <f>'20.Spieltag'!AK10</f>
        <v>2</v>
      </c>
      <c r="AJ10" s="24">
        <f t="shared" si="15"/>
        <v>845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799</v>
      </c>
      <c r="AI11" s="29">
        <f>'20.Spieltag'!AK11</f>
        <v>4</v>
      </c>
      <c r="AJ11" s="24">
        <f t="shared" si="15"/>
        <v>844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795</v>
      </c>
      <c r="AI12" s="29">
        <f>'20.Spieltag'!AK12</f>
        <v>5</v>
      </c>
      <c r="AJ12" s="24">
        <f t="shared" si="15"/>
        <v>840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795</v>
      </c>
      <c r="AI13" s="29">
        <f>'20.Spieltag'!AK13</f>
        <v>5</v>
      </c>
      <c r="AJ13" s="24">
        <f t="shared" si="15"/>
        <v>840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794</v>
      </c>
      <c r="AI14" s="29">
        <f>'20.Spieltag'!AK14</f>
        <v>7</v>
      </c>
      <c r="AJ14" s="24">
        <f t="shared" si="15"/>
        <v>839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794</v>
      </c>
      <c r="AI15" s="29">
        <f>'20.Spieltag'!AK15</f>
        <v>7</v>
      </c>
      <c r="AJ15" s="24">
        <f t="shared" si="15"/>
        <v>839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792</v>
      </c>
      <c r="AI16" s="29">
        <f>'20.Spieltag'!AK16</f>
        <v>9</v>
      </c>
      <c r="AJ16" s="24">
        <f t="shared" si="15"/>
        <v>837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792</v>
      </c>
      <c r="AI17" s="29">
        <f>'20.Spieltag'!AK17</f>
        <v>9</v>
      </c>
      <c r="AJ17" s="24">
        <f t="shared" si="15"/>
        <v>837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791</v>
      </c>
      <c r="AI18" s="29">
        <f>'20.Spieltag'!AK18</f>
        <v>11</v>
      </c>
      <c r="AJ18" s="24">
        <f t="shared" si="15"/>
        <v>836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790</v>
      </c>
      <c r="AI19" s="29">
        <f>'20.Spieltag'!AK19</f>
        <v>12</v>
      </c>
      <c r="AJ19" s="24">
        <f t="shared" si="15"/>
        <v>835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790</v>
      </c>
      <c r="AI20" s="29">
        <f>'20.Spieltag'!AK20</f>
        <v>12</v>
      </c>
      <c r="AJ20" s="24">
        <f t="shared" si="15"/>
        <v>835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787</v>
      </c>
      <c r="AI21" s="29">
        <f>'20.Spieltag'!AK21</f>
        <v>14</v>
      </c>
      <c r="AJ21" s="24">
        <f t="shared" ref="AJ21:AJ27" si="18">AG21+AH21</f>
        <v>832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786</v>
      </c>
      <c r="AI22" s="29">
        <f>'20.Spieltag'!AK22</f>
        <v>15</v>
      </c>
      <c r="AJ22" s="24">
        <f t="shared" si="18"/>
        <v>831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786</v>
      </c>
      <c r="AI23" s="29">
        <f>'20.Spieltag'!AK23</f>
        <v>15</v>
      </c>
      <c r="AJ23" s="24">
        <f t="shared" si="18"/>
        <v>831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782</v>
      </c>
      <c r="AI24" s="29">
        <f>'20.Spieltag'!AK24</f>
        <v>17</v>
      </c>
      <c r="AJ24" s="24">
        <f t="shared" si="18"/>
        <v>827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775</v>
      </c>
      <c r="AI25" s="29">
        <f>'20.Spieltag'!AK25</f>
        <v>18</v>
      </c>
      <c r="AJ25" s="24">
        <f t="shared" si="18"/>
        <v>820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771</v>
      </c>
      <c r="AI26" s="29">
        <f>'20.Spieltag'!AK26</f>
        <v>19</v>
      </c>
      <c r="AJ26" s="24">
        <f t="shared" si="18"/>
        <v>816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771</v>
      </c>
      <c r="AI27" s="29">
        <f>'20.Spieltag'!AK27</f>
        <v>19</v>
      </c>
      <c r="AJ27" s="24">
        <f t="shared" si="18"/>
        <v>816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52" rank="3"/>
  </conditionalFormatting>
  <conditionalFormatting sqref="AI8:AI27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10" rank="3"/>
  </conditionalFormatting>
  <conditionalFormatting sqref="B8:B27">
    <cfRule type="expression" dxfId="68" priority="5">
      <formula>($AG8&gt;40)</formula>
    </cfRule>
  </conditionalFormatting>
  <conditionalFormatting sqref="C3 C1 F1 F3 L3 L1 I3 O3 R1 R3 U3 U1 X1 AA3 X3 AA1">
    <cfRule type="cellIs" dxfId="67" priority="2" operator="equal">
      <formula>"Schalke 04"</formula>
    </cfRule>
  </conditionalFormatting>
  <conditionalFormatting sqref="U1 AA3 I1 O1">
    <cfRule type="cellIs" dxfId="6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850</v>
      </c>
      <c r="AI8" s="29">
        <f>'21.Spieltag'!AK8</f>
        <v>1</v>
      </c>
      <c r="AJ8" s="24">
        <f t="shared" ref="AJ8" si="7">AG8+AH8</f>
        <v>895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845</v>
      </c>
      <c r="AI9" s="29">
        <f>'21.Spieltag'!AK9</f>
        <v>2</v>
      </c>
      <c r="AJ9" s="24">
        <f t="shared" ref="AJ9:AJ20" si="15">AG9+AH9</f>
        <v>890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845</v>
      </c>
      <c r="AI10" s="29">
        <f>'21.Spieltag'!AK10</f>
        <v>2</v>
      </c>
      <c r="AJ10" s="24">
        <f t="shared" si="15"/>
        <v>890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844</v>
      </c>
      <c r="AI11" s="29">
        <f>'21.Spieltag'!AK11</f>
        <v>4</v>
      </c>
      <c r="AJ11" s="24">
        <f t="shared" si="15"/>
        <v>889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840</v>
      </c>
      <c r="AI12" s="29">
        <f>'21.Spieltag'!AK12</f>
        <v>5</v>
      </c>
      <c r="AJ12" s="24">
        <f t="shared" si="15"/>
        <v>885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840</v>
      </c>
      <c r="AI13" s="29">
        <f>'21.Spieltag'!AK13</f>
        <v>5</v>
      </c>
      <c r="AJ13" s="24">
        <f t="shared" si="15"/>
        <v>885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839</v>
      </c>
      <c r="AI14" s="29">
        <f>'21.Spieltag'!AK14</f>
        <v>7</v>
      </c>
      <c r="AJ14" s="24">
        <f t="shared" si="15"/>
        <v>884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839</v>
      </c>
      <c r="AI15" s="29">
        <f>'21.Spieltag'!AK15</f>
        <v>7</v>
      </c>
      <c r="AJ15" s="24">
        <f t="shared" si="15"/>
        <v>884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837</v>
      </c>
      <c r="AI16" s="29">
        <f>'21.Spieltag'!AK16</f>
        <v>9</v>
      </c>
      <c r="AJ16" s="24">
        <f t="shared" si="15"/>
        <v>882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837</v>
      </c>
      <c r="AI17" s="29">
        <f>'21.Spieltag'!AK17</f>
        <v>9</v>
      </c>
      <c r="AJ17" s="24">
        <f t="shared" si="15"/>
        <v>882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836</v>
      </c>
      <c r="AI18" s="29">
        <f>'21.Spieltag'!AK18</f>
        <v>11</v>
      </c>
      <c r="AJ18" s="24">
        <f t="shared" si="15"/>
        <v>881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835</v>
      </c>
      <c r="AI19" s="29">
        <f>'21.Spieltag'!AK19</f>
        <v>12</v>
      </c>
      <c r="AJ19" s="24">
        <f t="shared" si="15"/>
        <v>880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835</v>
      </c>
      <c r="AI20" s="29">
        <f>'21.Spieltag'!AK20</f>
        <v>12</v>
      </c>
      <c r="AJ20" s="24">
        <f t="shared" si="15"/>
        <v>880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832</v>
      </c>
      <c r="AI21" s="29">
        <f>'21.Spieltag'!AK21</f>
        <v>14</v>
      </c>
      <c r="AJ21" s="24">
        <f t="shared" ref="AJ21:AJ27" si="18">AG21+AH21</f>
        <v>877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831</v>
      </c>
      <c r="AI22" s="29">
        <f>'21.Spieltag'!AK22</f>
        <v>15</v>
      </c>
      <c r="AJ22" s="24">
        <f t="shared" si="18"/>
        <v>876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831</v>
      </c>
      <c r="AI23" s="29">
        <f>'21.Spieltag'!AK23</f>
        <v>15</v>
      </c>
      <c r="AJ23" s="24">
        <f t="shared" si="18"/>
        <v>876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827</v>
      </c>
      <c r="AI24" s="29">
        <f>'21.Spieltag'!AK24</f>
        <v>17</v>
      </c>
      <c r="AJ24" s="24">
        <f t="shared" si="18"/>
        <v>872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820</v>
      </c>
      <c r="AI25" s="29">
        <f>'21.Spieltag'!AK25</f>
        <v>18</v>
      </c>
      <c r="AJ25" s="24">
        <f t="shared" si="18"/>
        <v>865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816</v>
      </c>
      <c r="AI26" s="29">
        <f>'21.Spieltag'!AK26</f>
        <v>19</v>
      </c>
      <c r="AJ26" s="24">
        <f t="shared" si="18"/>
        <v>861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816</v>
      </c>
      <c r="AI27" s="29">
        <f>'21.Spieltag'!AK27</f>
        <v>19</v>
      </c>
      <c r="AJ27" s="24">
        <f t="shared" si="18"/>
        <v>861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37" rank="3"/>
  </conditionalFormatting>
  <conditionalFormatting sqref="AI8:AI27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4" priority="10" rank="3"/>
  </conditionalFormatting>
  <conditionalFormatting sqref="B8:B27">
    <cfRule type="expression" dxfId="63" priority="5">
      <formula>($AG8&gt;40)</formula>
    </cfRule>
  </conditionalFormatting>
  <conditionalFormatting sqref="C1 L1 C3 L3 O3 U1 X3 R3 X1 AA3 I3 AA1">
    <cfRule type="cellIs" dxfId="62" priority="2" operator="equal">
      <formula>"Schalke 04"</formula>
    </cfRule>
  </conditionalFormatting>
  <conditionalFormatting sqref="F1 O1 AA3 I1 U1 U3 F3 R1">
    <cfRule type="cellIs" dxfId="6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895</v>
      </c>
      <c r="AI8" s="29">
        <f>'22.Spieltag'!AK8</f>
        <v>1</v>
      </c>
      <c r="AJ8" s="24">
        <f t="shared" ref="AJ8" si="6">AG8+AH8</f>
        <v>940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FlorianS04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890</v>
      </c>
      <c r="AI9" s="29">
        <f>'22.Spieltag'!AK9</f>
        <v>2</v>
      </c>
      <c r="AJ9" s="24">
        <f t="shared" ref="AJ9:AJ20" si="14">AG9+AH9</f>
        <v>935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2</v>
      </c>
      <c r="B10" s="21" t="str">
        <f>'13.Spieltag'!B10</f>
        <v>Master1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890</v>
      </c>
      <c r="AI10" s="29">
        <f>'22.Spieltag'!AK10</f>
        <v>2</v>
      </c>
      <c r="AJ10" s="24">
        <f t="shared" si="14"/>
        <v>935</v>
      </c>
      <c r="AK10" s="25">
        <f t="shared" si="7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'13.Spieltag'!B11</f>
        <v>Thomas Bülles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889</v>
      </c>
      <c r="AI11" s="29">
        <f>'22.Spieltag'!AK11</f>
        <v>4</v>
      </c>
      <c r="AJ11" s="24">
        <f t="shared" si="14"/>
        <v>934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'13.Spieltag'!B12</f>
        <v>Lola04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885</v>
      </c>
      <c r="AI12" s="29">
        <f>'22.Spieltag'!AK12</f>
        <v>5</v>
      </c>
      <c r="AJ12" s="24">
        <f t="shared" si="14"/>
        <v>930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5</v>
      </c>
      <c r="B13" s="21" t="str">
        <f>'13.Spieltag'!B13</f>
        <v>Ricardo04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885</v>
      </c>
      <c r="AI13" s="29">
        <f>'22.Spieltag'!AK13</f>
        <v>5</v>
      </c>
      <c r="AJ13" s="24">
        <f t="shared" si="14"/>
        <v>930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884</v>
      </c>
      <c r="AI14" s="29">
        <f>'22.Spieltag'!AK14</f>
        <v>7</v>
      </c>
      <c r="AJ14" s="24">
        <f t="shared" si="14"/>
        <v>929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'13.Spieltag'!B15</f>
        <v>Sascha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884</v>
      </c>
      <c r="AI15" s="29">
        <f>'22.Spieltag'!AK15</f>
        <v>7</v>
      </c>
      <c r="AJ15" s="24">
        <f t="shared" si="14"/>
        <v>929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'13.Spieltag'!B16</f>
        <v>Franzi04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882</v>
      </c>
      <c r="AI16" s="29">
        <f>'22.Spieltag'!AK16</f>
        <v>9</v>
      </c>
      <c r="AJ16" s="24">
        <f t="shared" si="14"/>
        <v>927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9</v>
      </c>
      <c r="B17" s="21" t="str">
        <f>'13.Spieltag'!B17</f>
        <v>jupp04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882</v>
      </c>
      <c r="AI17" s="29">
        <f>'22.Spieltag'!AK17</f>
        <v>9</v>
      </c>
      <c r="AJ17" s="24">
        <f t="shared" si="14"/>
        <v>927</v>
      </c>
      <c r="AK17" s="25">
        <f t="shared" si="7"/>
        <v>9</v>
      </c>
      <c r="AL17" s="1"/>
    </row>
    <row r="18" spans="1:38" ht="24.95" customHeight="1" thickBot="1" x14ac:dyDescent="0.25">
      <c r="A18" s="29">
        <f t="shared" si="8"/>
        <v>11</v>
      </c>
      <c r="B18" s="21" t="str">
        <f>'13.Spieltag'!B18</f>
        <v>UltraGE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881</v>
      </c>
      <c r="AI18" s="29">
        <f>'22.Spieltag'!AK18</f>
        <v>11</v>
      </c>
      <c r="AJ18" s="24">
        <f t="shared" si="14"/>
        <v>926</v>
      </c>
      <c r="AK18" s="25">
        <f t="shared" si="7"/>
        <v>11</v>
      </c>
      <c r="AL18" s="1"/>
    </row>
    <row r="19" spans="1:38" ht="24.95" customHeight="1" thickBot="1" x14ac:dyDescent="0.25">
      <c r="A19" s="29">
        <f t="shared" si="8"/>
        <v>12</v>
      </c>
      <c r="B19" s="21" t="str">
        <f>'13.Spieltag'!B19</f>
        <v>Mike04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880</v>
      </c>
      <c r="AI19" s="29">
        <f>'22.Spieltag'!AK19</f>
        <v>12</v>
      </c>
      <c r="AJ19" s="24">
        <f t="shared" si="14"/>
        <v>925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12</v>
      </c>
      <c r="B20" s="21" t="str">
        <f>'13.Spieltag'!B20</f>
        <v>Nico1904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880</v>
      </c>
      <c r="AI20" s="29">
        <f>'22.Spieltag'!AK20</f>
        <v>12</v>
      </c>
      <c r="AJ20" s="24">
        <f t="shared" si="14"/>
        <v>925</v>
      </c>
      <c r="AK20" s="25">
        <f t="shared" si="7"/>
        <v>12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MB AC Norbert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877</v>
      </c>
      <c r="AI21" s="29">
        <f>'22.Spieltag'!AK21</f>
        <v>14</v>
      </c>
      <c r="AJ21" s="24">
        <f t="shared" ref="AJ21:AJ27" si="17">AG21+AH21</f>
        <v>922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Schalt04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876</v>
      </c>
      <c r="AI22" s="29">
        <f>'22.Spieltag'!AK22</f>
        <v>15</v>
      </c>
      <c r="AJ22" s="24">
        <f t="shared" si="17"/>
        <v>921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15</v>
      </c>
      <c r="B23" s="21" t="str">
        <f>'13.Spieltag'!B23</f>
        <v>shiny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876</v>
      </c>
      <c r="AI23" s="29">
        <f>'22.Spieltag'!AK23</f>
        <v>15</v>
      </c>
      <c r="AJ23" s="24">
        <f t="shared" si="17"/>
        <v>921</v>
      </c>
      <c r="AK23" s="25">
        <f t="shared" si="18"/>
        <v>15</v>
      </c>
      <c r="AL23" s="1"/>
    </row>
    <row r="24" spans="1:38" ht="24.95" customHeight="1" thickBot="1" x14ac:dyDescent="0.25">
      <c r="A24" s="29">
        <f t="shared" si="15"/>
        <v>17</v>
      </c>
      <c r="B24" s="21" t="str">
        <f>'13.Spieltag'!B24</f>
        <v>Tanja04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872</v>
      </c>
      <c r="AI24" s="29">
        <f>'22.Spieltag'!AK24</f>
        <v>17</v>
      </c>
      <c r="AJ24" s="24">
        <f t="shared" si="17"/>
        <v>917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865</v>
      </c>
      <c r="AI25" s="29">
        <f>'22.Spieltag'!AK25</f>
        <v>18</v>
      </c>
      <c r="AJ25" s="24">
        <f t="shared" si="17"/>
        <v>910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861</v>
      </c>
      <c r="AI26" s="29">
        <f>'22.Spieltag'!AK26</f>
        <v>19</v>
      </c>
      <c r="AJ26" s="24">
        <f t="shared" si="17"/>
        <v>906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861</v>
      </c>
      <c r="AI27" s="29">
        <f>'22.Spieltag'!AK27</f>
        <v>19</v>
      </c>
      <c r="AJ27" s="24">
        <f t="shared" si="17"/>
        <v>906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22" rank="3"/>
  </conditionalFormatting>
  <conditionalFormatting sqref="AI8:AI27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9" priority="10" rank="3"/>
  </conditionalFormatting>
  <conditionalFormatting sqref="B8:B27">
    <cfRule type="expression" dxfId="58" priority="5">
      <formula>($AG8&gt;40)</formula>
    </cfRule>
  </conditionalFormatting>
  <conditionalFormatting sqref="C1 F3 O3 R3 U3 I3 X3 AA3 F1 C3 I1 L1 O1 R1 AA1">
    <cfRule type="cellIs" dxfId="57" priority="2" operator="equal">
      <formula>"Schalke 04"</formula>
    </cfRule>
  </conditionalFormatting>
  <conditionalFormatting sqref="F1 C1 AA3 X1 U1 L3">
    <cfRule type="cellIs" dxfId="5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940</v>
      </c>
      <c r="AI8" s="29">
        <f>'23.Spieltag'!AK8</f>
        <v>1</v>
      </c>
      <c r="AJ8" s="24">
        <f t="shared" ref="AJ8" si="7">AG8+AH8</f>
        <v>985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935</v>
      </c>
      <c r="AI9" s="29">
        <f>'23.Spieltag'!AK9</f>
        <v>2</v>
      </c>
      <c r="AJ9" s="24">
        <f t="shared" ref="AJ9:AJ20" si="15">AG9+AH9</f>
        <v>980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935</v>
      </c>
      <c r="AI10" s="29">
        <f>'23.Spieltag'!AK10</f>
        <v>2</v>
      </c>
      <c r="AJ10" s="24">
        <f t="shared" si="15"/>
        <v>980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934</v>
      </c>
      <c r="AI11" s="29">
        <f>'23.Spieltag'!AK11</f>
        <v>4</v>
      </c>
      <c r="AJ11" s="24">
        <f t="shared" si="15"/>
        <v>979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930</v>
      </c>
      <c r="AI12" s="29">
        <f>'23.Spieltag'!AK12</f>
        <v>5</v>
      </c>
      <c r="AJ12" s="24">
        <f t="shared" si="15"/>
        <v>975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930</v>
      </c>
      <c r="AI13" s="29">
        <f>'23.Spieltag'!AK13</f>
        <v>5</v>
      </c>
      <c r="AJ13" s="24">
        <f t="shared" si="15"/>
        <v>975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929</v>
      </c>
      <c r="AI14" s="29">
        <f>'23.Spieltag'!AK14</f>
        <v>7</v>
      </c>
      <c r="AJ14" s="24">
        <f t="shared" si="15"/>
        <v>974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929</v>
      </c>
      <c r="AI15" s="29">
        <f>'23.Spieltag'!AK15</f>
        <v>7</v>
      </c>
      <c r="AJ15" s="24">
        <f t="shared" si="15"/>
        <v>974</v>
      </c>
      <c r="AK15" s="25">
        <f t="shared" si="8"/>
        <v>7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927</v>
      </c>
      <c r="AI16" s="29">
        <f>'23.Spieltag'!AK16</f>
        <v>9</v>
      </c>
      <c r="AJ16" s="24">
        <f t="shared" si="15"/>
        <v>972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927</v>
      </c>
      <c r="AI17" s="29">
        <f>'23.Spieltag'!AK17</f>
        <v>9</v>
      </c>
      <c r="AJ17" s="24">
        <f t="shared" si="15"/>
        <v>972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926</v>
      </c>
      <c r="AI18" s="29">
        <f>'23.Spieltag'!AK18</f>
        <v>11</v>
      </c>
      <c r="AJ18" s="24">
        <f t="shared" si="15"/>
        <v>971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925</v>
      </c>
      <c r="AI19" s="29">
        <f>'23.Spieltag'!AK19</f>
        <v>12</v>
      </c>
      <c r="AJ19" s="24">
        <f t="shared" si="15"/>
        <v>970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925</v>
      </c>
      <c r="AI20" s="29">
        <f>'23.Spieltag'!AK20</f>
        <v>12</v>
      </c>
      <c r="AJ20" s="24">
        <f t="shared" si="15"/>
        <v>970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922</v>
      </c>
      <c r="AI21" s="29">
        <f>'23.Spieltag'!AK21</f>
        <v>14</v>
      </c>
      <c r="AJ21" s="24">
        <f t="shared" ref="AJ21:AJ27" si="18">AG21+AH21</f>
        <v>967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921</v>
      </c>
      <c r="AI22" s="29">
        <f>'23.Spieltag'!AK22</f>
        <v>15</v>
      </c>
      <c r="AJ22" s="24">
        <f t="shared" si="18"/>
        <v>966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921</v>
      </c>
      <c r="AI23" s="29">
        <f>'23.Spieltag'!AK23</f>
        <v>15</v>
      </c>
      <c r="AJ23" s="24">
        <f t="shared" si="18"/>
        <v>966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917</v>
      </c>
      <c r="AI24" s="29">
        <f>'23.Spieltag'!AK24</f>
        <v>17</v>
      </c>
      <c r="AJ24" s="24">
        <f t="shared" si="18"/>
        <v>962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910</v>
      </c>
      <c r="AI25" s="29">
        <f>'23.Spieltag'!AK25</f>
        <v>18</v>
      </c>
      <c r="AJ25" s="24">
        <f t="shared" si="18"/>
        <v>955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906</v>
      </c>
      <c r="AI26" s="29">
        <f>'23.Spieltag'!AK26</f>
        <v>19</v>
      </c>
      <c r="AJ26" s="24">
        <f t="shared" si="18"/>
        <v>951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906</v>
      </c>
      <c r="AI27" s="29">
        <f>'23.Spieltag'!AK27</f>
        <v>19</v>
      </c>
      <c r="AJ27" s="24">
        <f t="shared" si="18"/>
        <v>951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11" rank="3"/>
  </conditionalFormatting>
  <conditionalFormatting sqref="AI8:AI27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10" rank="3"/>
  </conditionalFormatting>
  <conditionalFormatting sqref="B8:B27">
    <cfRule type="expression" dxfId="53" priority="5">
      <formula>($AG8&gt;40)</formula>
    </cfRule>
  </conditionalFormatting>
  <conditionalFormatting sqref="C1 I3 L3 O3 C3 AA3 F1 I1 R3 L1 F3 O1 X3 AA1">
    <cfRule type="cellIs" dxfId="52" priority="2" operator="equal">
      <formula>"Schalke 04"</formula>
    </cfRule>
  </conditionalFormatting>
  <conditionalFormatting sqref="R1 AA3 X1 F1 U3 U1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985</v>
      </c>
      <c r="AI8" s="29">
        <f>'24.Spieltag'!AK8</f>
        <v>1</v>
      </c>
      <c r="AJ8" s="24">
        <f t="shared" ref="AJ8" si="7">AG8+AH8</f>
        <v>1030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980</v>
      </c>
      <c r="AI9" s="29">
        <f>'24.Spieltag'!AK9</f>
        <v>2</v>
      </c>
      <c r="AJ9" s="24">
        <f t="shared" ref="AJ9:AJ20" si="15">AG9+AH9</f>
        <v>1025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980</v>
      </c>
      <c r="AI10" s="29">
        <f>'24.Spieltag'!AK10</f>
        <v>2</v>
      </c>
      <c r="AJ10" s="24">
        <f t="shared" si="15"/>
        <v>1025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979</v>
      </c>
      <c r="AI11" s="29">
        <f>'24.Spieltag'!AK11</f>
        <v>4</v>
      </c>
      <c r="AJ11" s="24">
        <f t="shared" si="15"/>
        <v>1024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975</v>
      </c>
      <c r="AI12" s="29">
        <f>'24.Spieltag'!AK12</f>
        <v>5</v>
      </c>
      <c r="AJ12" s="24">
        <f t="shared" si="15"/>
        <v>1020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975</v>
      </c>
      <c r="AI13" s="29">
        <f>'24.Spieltag'!AK13</f>
        <v>5</v>
      </c>
      <c r="AJ13" s="24">
        <f t="shared" si="15"/>
        <v>1020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974</v>
      </c>
      <c r="AI14" s="29">
        <f>'24.Spieltag'!AK14</f>
        <v>7</v>
      </c>
      <c r="AJ14" s="24">
        <f t="shared" si="15"/>
        <v>1019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974</v>
      </c>
      <c r="AI15" s="29">
        <f>'24.Spieltag'!AK15</f>
        <v>7</v>
      </c>
      <c r="AJ15" s="24">
        <f t="shared" si="15"/>
        <v>1019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972</v>
      </c>
      <c r="AI16" s="29">
        <f>'24.Spieltag'!AK16</f>
        <v>9</v>
      </c>
      <c r="AJ16" s="24">
        <f t="shared" si="15"/>
        <v>1017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972</v>
      </c>
      <c r="AI17" s="29">
        <f>'24.Spieltag'!AK17</f>
        <v>9</v>
      </c>
      <c r="AJ17" s="24">
        <f t="shared" si="15"/>
        <v>1017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971</v>
      </c>
      <c r="AI18" s="29">
        <f>'24.Spieltag'!AK18</f>
        <v>11</v>
      </c>
      <c r="AJ18" s="24">
        <f t="shared" si="15"/>
        <v>1016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970</v>
      </c>
      <c r="AI19" s="29">
        <f>'24.Spieltag'!AK19</f>
        <v>12</v>
      </c>
      <c r="AJ19" s="24">
        <f t="shared" si="15"/>
        <v>1015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970</v>
      </c>
      <c r="AI20" s="29">
        <f>'24.Spieltag'!AK20</f>
        <v>12</v>
      </c>
      <c r="AJ20" s="24">
        <f t="shared" si="15"/>
        <v>1015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967</v>
      </c>
      <c r="AI21" s="29">
        <f>'24.Spieltag'!AK21</f>
        <v>14</v>
      </c>
      <c r="AJ21" s="24">
        <f t="shared" ref="AJ21:AJ27" si="18">AG21+AH21</f>
        <v>1012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966</v>
      </c>
      <c r="AI22" s="29">
        <f>'24.Spieltag'!AK22</f>
        <v>15</v>
      </c>
      <c r="AJ22" s="24">
        <f t="shared" si="18"/>
        <v>1011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966</v>
      </c>
      <c r="AI23" s="29">
        <f>'24.Spieltag'!AK23</f>
        <v>15</v>
      </c>
      <c r="AJ23" s="24">
        <f t="shared" si="18"/>
        <v>1011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962</v>
      </c>
      <c r="AI24" s="29">
        <f>'24.Spieltag'!AK24</f>
        <v>17</v>
      </c>
      <c r="AJ24" s="24">
        <f t="shared" si="18"/>
        <v>1007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955</v>
      </c>
      <c r="AI25" s="29">
        <f>'24.Spieltag'!AK25</f>
        <v>18</v>
      </c>
      <c r="AJ25" s="24">
        <f t="shared" si="18"/>
        <v>1000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951</v>
      </c>
      <c r="AI26" s="29">
        <f>'24.Spieltag'!AK26</f>
        <v>19</v>
      </c>
      <c r="AJ26" s="24">
        <f t="shared" si="18"/>
        <v>996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951</v>
      </c>
      <c r="AI27" s="29">
        <f>'24.Spieltag'!AK27</f>
        <v>19</v>
      </c>
      <c r="AJ27" s="24">
        <f t="shared" si="18"/>
        <v>996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0" priority="126" rank="3"/>
  </conditionalFormatting>
  <conditionalFormatting sqref="AL6">
    <cfRule type="top10" dxfId="49" priority="790" rank="3"/>
  </conditionalFormatting>
  <conditionalFormatting sqref="A31:A1048576 A1 A7:A27">
    <cfRule type="colorScale" priority="7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10" rank="3"/>
  </conditionalFormatting>
  <conditionalFormatting sqref="B8:B27">
    <cfRule type="expression" dxfId="47" priority="5">
      <formula>($AG8&gt;40)</formula>
    </cfRule>
  </conditionalFormatting>
  <conditionalFormatting sqref="F3 O3 R3 U3 I3 X3 I1 L1 O1 R1 AA3 U1 X1 C3 AA1">
    <cfRule type="cellIs" dxfId="46" priority="2" operator="equal">
      <formula>"Schalke 04"</formula>
    </cfRule>
  </conditionalFormatting>
  <conditionalFormatting sqref="L1 R1 AA3 F1 C1 L3">
    <cfRule type="cellIs" dxfId="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1030</v>
      </c>
      <c r="AI8" s="29">
        <f>'25.Spieltag'!AK8</f>
        <v>1</v>
      </c>
      <c r="AJ8" s="24">
        <f t="shared" ref="AJ8" si="7">AG8+AH8</f>
        <v>1075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1025</v>
      </c>
      <c r="AI9" s="29">
        <f>'25.Spieltag'!AK9</f>
        <v>2</v>
      </c>
      <c r="AJ9" s="24">
        <f t="shared" ref="AJ9:AJ20" si="15">AG9+AH9</f>
        <v>1070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1025</v>
      </c>
      <c r="AI10" s="29">
        <f>'25.Spieltag'!AK10</f>
        <v>2</v>
      </c>
      <c r="AJ10" s="24">
        <f t="shared" si="15"/>
        <v>1070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1024</v>
      </c>
      <c r="AI11" s="29">
        <f>'25.Spieltag'!AK11</f>
        <v>4</v>
      </c>
      <c r="AJ11" s="24">
        <f t="shared" si="15"/>
        <v>1069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1020</v>
      </c>
      <c r="AI12" s="29">
        <f>'25.Spieltag'!AK12</f>
        <v>5</v>
      </c>
      <c r="AJ12" s="24">
        <f t="shared" si="15"/>
        <v>1065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1020</v>
      </c>
      <c r="AI13" s="29">
        <f>'25.Spieltag'!AK13</f>
        <v>5</v>
      </c>
      <c r="AJ13" s="24">
        <f t="shared" si="15"/>
        <v>1065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1019</v>
      </c>
      <c r="AI14" s="29">
        <f>'25.Spieltag'!AK14</f>
        <v>7</v>
      </c>
      <c r="AJ14" s="24">
        <f t="shared" si="15"/>
        <v>1064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1019</v>
      </c>
      <c r="AI15" s="29">
        <f>'25.Spieltag'!AK15</f>
        <v>7</v>
      </c>
      <c r="AJ15" s="24">
        <f t="shared" si="15"/>
        <v>1064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1017</v>
      </c>
      <c r="AI16" s="29">
        <f>'25.Spieltag'!AK16</f>
        <v>9</v>
      </c>
      <c r="AJ16" s="24">
        <f t="shared" si="15"/>
        <v>1062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1017</v>
      </c>
      <c r="AI17" s="29">
        <f>'25.Spieltag'!AK17</f>
        <v>9</v>
      </c>
      <c r="AJ17" s="24">
        <f t="shared" si="15"/>
        <v>1062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1016</v>
      </c>
      <c r="AI18" s="29">
        <f>'25.Spieltag'!AK18</f>
        <v>11</v>
      </c>
      <c r="AJ18" s="24">
        <f t="shared" si="15"/>
        <v>1061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1015</v>
      </c>
      <c r="AI19" s="29">
        <f>'25.Spieltag'!AK19</f>
        <v>12</v>
      </c>
      <c r="AJ19" s="24">
        <f t="shared" si="15"/>
        <v>1060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1015</v>
      </c>
      <c r="AI20" s="29">
        <f>'25.Spieltag'!AK20</f>
        <v>12</v>
      </c>
      <c r="AJ20" s="24">
        <f t="shared" si="15"/>
        <v>1060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1012</v>
      </c>
      <c r="AI21" s="29">
        <f>'25.Spieltag'!AK21</f>
        <v>14</v>
      </c>
      <c r="AJ21" s="24">
        <f t="shared" ref="AJ21:AJ27" si="18">AG21+AH21</f>
        <v>1057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1011</v>
      </c>
      <c r="AI22" s="29">
        <f>'25.Spieltag'!AK22</f>
        <v>15</v>
      </c>
      <c r="AJ22" s="24">
        <f t="shared" si="18"/>
        <v>1056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1011</v>
      </c>
      <c r="AI23" s="29">
        <f>'25.Spieltag'!AK23</f>
        <v>15</v>
      </c>
      <c r="AJ23" s="24">
        <f t="shared" si="18"/>
        <v>1056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1007</v>
      </c>
      <c r="AI24" s="29">
        <f>'25.Spieltag'!AK24</f>
        <v>17</v>
      </c>
      <c r="AJ24" s="24">
        <f t="shared" si="18"/>
        <v>1052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1000</v>
      </c>
      <c r="AI25" s="29">
        <f>'25.Spieltag'!AK25</f>
        <v>18</v>
      </c>
      <c r="AJ25" s="24">
        <f t="shared" si="18"/>
        <v>1045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996</v>
      </c>
      <c r="AI26" s="29">
        <f>'25.Spieltag'!AK26</f>
        <v>19</v>
      </c>
      <c r="AJ26" s="24">
        <f t="shared" si="18"/>
        <v>1041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996</v>
      </c>
      <c r="AI27" s="29">
        <f>'25.Spieltag'!AK27</f>
        <v>19</v>
      </c>
      <c r="AJ27" s="24">
        <f t="shared" si="18"/>
        <v>1041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80" rank="3"/>
  </conditionalFormatting>
  <conditionalFormatting sqref="AI8:AI27">
    <cfRule type="colorScale" priority="12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10" rank="3"/>
  </conditionalFormatting>
  <conditionalFormatting sqref="B8:B27">
    <cfRule type="expression" dxfId="42" priority="5">
      <formula>($AG8&gt;40)</formula>
    </cfRule>
  </conditionalFormatting>
  <conditionalFormatting sqref="L3 C3 O3 U3 AA3 I3 F1 L1 X3 R1 U1 X1 F3 AA1">
    <cfRule type="cellIs" dxfId="41" priority="2" operator="equal">
      <formula>"Schalke 04"</formula>
    </cfRule>
  </conditionalFormatting>
  <conditionalFormatting sqref="I1 X3 C1 L1 R3 O1">
    <cfRule type="cellIs" dxfId="4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1075</v>
      </c>
      <c r="AI8" s="29">
        <f>'26.Spieltag'!AK8</f>
        <v>1</v>
      </c>
      <c r="AJ8" s="24">
        <f t="shared" ref="AJ8" si="7">AG8+AH8</f>
        <v>1120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1070</v>
      </c>
      <c r="AI9" s="29">
        <f>'26.Spieltag'!AK9</f>
        <v>2</v>
      </c>
      <c r="AJ9" s="24">
        <f t="shared" ref="AJ9:AJ20" si="15">AG9+AH9</f>
        <v>1115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1070</v>
      </c>
      <c r="AI10" s="29">
        <f>'26.Spieltag'!AK10</f>
        <v>2</v>
      </c>
      <c r="AJ10" s="24">
        <f t="shared" si="15"/>
        <v>1115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1069</v>
      </c>
      <c r="AI11" s="29">
        <f>'26.Spieltag'!AK11</f>
        <v>4</v>
      </c>
      <c r="AJ11" s="24">
        <f t="shared" si="15"/>
        <v>1114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1065</v>
      </c>
      <c r="AI12" s="29">
        <f>'26.Spieltag'!AK12</f>
        <v>5</v>
      </c>
      <c r="AJ12" s="24">
        <f t="shared" si="15"/>
        <v>1110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1065</v>
      </c>
      <c r="AI13" s="29">
        <f>'26.Spieltag'!AK13</f>
        <v>5</v>
      </c>
      <c r="AJ13" s="24">
        <f t="shared" si="15"/>
        <v>1110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1064</v>
      </c>
      <c r="AI14" s="29">
        <f>'26.Spieltag'!AK14</f>
        <v>7</v>
      </c>
      <c r="AJ14" s="24">
        <f t="shared" si="15"/>
        <v>1109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1064</v>
      </c>
      <c r="AI15" s="29">
        <f>'26.Spieltag'!AK15</f>
        <v>7</v>
      </c>
      <c r="AJ15" s="24">
        <f t="shared" si="15"/>
        <v>1109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1062</v>
      </c>
      <c r="AI16" s="29">
        <f>'26.Spieltag'!AK16</f>
        <v>9</v>
      </c>
      <c r="AJ16" s="24">
        <f t="shared" si="15"/>
        <v>1107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1062</v>
      </c>
      <c r="AI17" s="29">
        <f>'26.Spieltag'!AK17</f>
        <v>9</v>
      </c>
      <c r="AJ17" s="24">
        <f t="shared" si="15"/>
        <v>1107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1061</v>
      </c>
      <c r="AI18" s="29">
        <f>'26.Spieltag'!AK18</f>
        <v>11</v>
      </c>
      <c r="AJ18" s="24">
        <f t="shared" si="15"/>
        <v>1106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1060</v>
      </c>
      <c r="AI19" s="29">
        <f>'26.Spieltag'!AK19</f>
        <v>12</v>
      </c>
      <c r="AJ19" s="24">
        <f t="shared" si="15"/>
        <v>1105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1060</v>
      </c>
      <c r="AI20" s="29">
        <f>'26.Spieltag'!AK20</f>
        <v>12</v>
      </c>
      <c r="AJ20" s="24">
        <f t="shared" si="15"/>
        <v>1105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1057</v>
      </c>
      <c r="AI21" s="29">
        <f>'26.Spieltag'!AK21</f>
        <v>14</v>
      </c>
      <c r="AJ21" s="24">
        <f t="shared" ref="AJ21:AJ27" si="18">AG21+AH21</f>
        <v>1102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1056</v>
      </c>
      <c r="AI22" s="29">
        <f>'26.Spieltag'!AK22</f>
        <v>15</v>
      </c>
      <c r="AJ22" s="24">
        <f t="shared" si="18"/>
        <v>1101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1056</v>
      </c>
      <c r="AI23" s="29">
        <f>'26.Spieltag'!AK23</f>
        <v>15</v>
      </c>
      <c r="AJ23" s="24">
        <f t="shared" si="18"/>
        <v>1101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1052</v>
      </c>
      <c r="AI24" s="29">
        <f>'26.Spieltag'!AK24</f>
        <v>17</v>
      </c>
      <c r="AJ24" s="24">
        <f t="shared" si="18"/>
        <v>1097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1045</v>
      </c>
      <c r="AI25" s="29">
        <f>'26.Spieltag'!AK25</f>
        <v>18</v>
      </c>
      <c r="AJ25" s="24">
        <f t="shared" si="18"/>
        <v>1090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1041</v>
      </c>
      <c r="AI26" s="29">
        <f>'26.Spieltag'!AK26</f>
        <v>19</v>
      </c>
      <c r="AJ26" s="24">
        <f t="shared" si="18"/>
        <v>1086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1041</v>
      </c>
      <c r="AI27" s="29">
        <f>'26.Spieltag'!AK27</f>
        <v>19</v>
      </c>
      <c r="AJ27" s="24">
        <f t="shared" si="18"/>
        <v>1086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66" rank="3"/>
  </conditionalFormatting>
  <conditionalFormatting sqref="AI8:AI27">
    <cfRule type="colorScale" priority="12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10" rank="3"/>
  </conditionalFormatting>
  <conditionalFormatting sqref="B8:B27">
    <cfRule type="expression" dxfId="37" priority="5">
      <formula>($AG8&gt;40)</formula>
    </cfRule>
  </conditionalFormatting>
  <conditionalFormatting sqref="O3 I3 X3 F3 C1 R3 F1 I1 L1 C3 R1 U3 U1 AA3 X1 AA1">
    <cfRule type="cellIs" dxfId="36" priority="2" operator="equal">
      <formula>"Schalke 04"</formula>
    </cfRule>
  </conditionalFormatting>
  <conditionalFormatting sqref="I1 AA3 O1 L3">
    <cfRule type="cellIs" dxfId="3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1120</v>
      </c>
      <c r="AI8" s="29">
        <f>'27.Spieltag'!AK8</f>
        <v>1</v>
      </c>
      <c r="AJ8" s="24">
        <f t="shared" ref="AJ8" si="7">AG8+AH8</f>
        <v>1165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1115</v>
      </c>
      <c r="AI9" s="29">
        <f>'27.Spieltag'!AK9</f>
        <v>2</v>
      </c>
      <c r="AJ9" s="24">
        <f t="shared" ref="AJ9:AJ20" si="15">AG9+AH9</f>
        <v>1160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1115</v>
      </c>
      <c r="AI10" s="29">
        <f>'27.Spieltag'!AK10</f>
        <v>2</v>
      </c>
      <c r="AJ10" s="24">
        <f t="shared" si="15"/>
        <v>1160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1114</v>
      </c>
      <c r="AI11" s="29">
        <f>'27.Spieltag'!AK11</f>
        <v>4</v>
      </c>
      <c r="AJ11" s="24">
        <f t="shared" si="15"/>
        <v>1159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1110</v>
      </c>
      <c r="AI12" s="29">
        <f>'27.Spieltag'!AK12</f>
        <v>5</v>
      </c>
      <c r="AJ12" s="24">
        <f t="shared" si="15"/>
        <v>1155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1110</v>
      </c>
      <c r="AI13" s="29">
        <f>'27.Spieltag'!AK13</f>
        <v>5</v>
      </c>
      <c r="AJ13" s="24">
        <f t="shared" si="15"/>
        <v>1155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1109</v>
      </c>
      <c r="AI14" s="29">
        <f>'27.Spieltag'!AK14</f>
        <v>7</v>
      </c>
      <c r="AJ14" s="24">
        <f t="shared" si="15"/>
        <v>1154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1109</v>
      </c>
      <c r="AI15" s="29">
        <f>'27.Spieltag'!AK15</f>
        <v>7</v>
      </c>
      <c r="AJ15" s="24">
        <f t="shared" si="15"/>
        <v>1154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1107</v>
      </c>
      <c r="AI16" s="29">
        <f>'27.Spieltag'!AK16</f>
        <v>9</v>
      </c>
      <c r="AJ16" s="24">
        <f t="shared" si="15"/>
        <v>1152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1107</v>
      </c>
      <c r="AI17" s="29">
        <f>'27.Spieltag'!AK17</f>
        <v>9</v>
      </c>
      <c r="AJ17" s="24">
        <f t="shared" si="15"/>
        <v>1152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1106</v>
      </c>
      <c r="AI18" s="29">
        <f>'27.Spieltag'!AK18</f>
        <v>11</v>
      </c>
      <c r="AJ18" s="24">
        <f t="shared" si="15"/>
        <v>1151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1105</v>
      </c>
      <c r="AI19" s="29">
        <f>'27.Spieltag'!AK19</f>
        <v>12</v>
      </c>
      <c r="AJ19" s="24">
        <f t="shared" si="15"/>
        <v>1150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1105</v>
      </c>
      <c r="AI20" s="29">
        <f>'27.Spieltag'!AK20</f>
        <v>12</v>
      </c>
      <c r="AJ20" s="24">
        <f t="shared" si="15"/>
        <v>1150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1102</v>
      </c>
      <c r="AI21" s="29">
        <f>'27.Spieltag'!AK21</f>
        <v>14</v>
      </c>
      <c r="AJ21" s="24">
        <f t="shared" ref="AJ21:AJ27" si="18">AG21+AH21</f>
        <v>1147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1101</v>
      </c>
      <c r="AI22" s="29">
        <f>'27.Spieltag'!AK22</f>
        <v>15</v>
      </c>
      <c r="AJ22" s="24">
        <f t="shared" si="18"/>
        <v>1146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1101</v>
      </c>
      <c r="AI23" s="29">
        <f>'27.Spieltag'!AK23</f>
        <v>15</v>
      </c>
      <c r="AJ23" s="24">
        <f t="shared" si="18"/>
        <v>1146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1097</v>
      </c>
      <c r="AI24" s="29">
        <f>'27.Spieltag'!AK24</f>
        <v>17</v>
      </c>
      <c r="AJ24" s="24">
        <f t="shared" si="18"/>
        <v>1142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1090</v>
      </c>
      <c r="AI25" s="29">
        <f>'27.Spieltag'!AK25</f>
        <v>18</v>
      </c>
      <c r="AJ25" s="24">
        <f t="shared" si="18"/>
        <v>1135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1086</v>
      </c>
      <c r="AI26" s="29">
        <f>'27.Spieltag'!AK26</f>
        <v>19</v>
      </c>
      <c r="AJ26" s="24">
        <f t="shared" si="18"/>
        <v>1131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1086</v>
      </c>
      <c r="AI27" s="29">
        <f>'27.Spieltag'!AK27</f>
        <v>19</v>
      </c>
      <c r="AJ27" s="24">
        <f t="shared" si="18"/>
        <v>1131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49" rank="3"/>
  </conditionalFormatting>
  <conditionalFormatting sqref="AI8:AI27">
    <cfRule type="colorScale" priority="11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3" priority="10" rank="3"/>
  </conditionalFormatting>
  <conditionalFormatting sqref="B8:B27">
    <cfRule type="expression" dxfId="32" priority="5">
      <formula>($AG8&gt;40)</formula>
    </cfRule>
  </conditionalFormatting>
  <conditionalFormatting sqref="F3 L3 O3 C3 R3 AA3 I3 AA1 C1 F1 I1 X3 R1 U1">
    <cfRule type="cellIs" dxfId="31" priority="2" operator="equal">
      <formula>"Schalke 04"</formula>
    </cfRule>
  </conditionalFormatting>
  <conditionalFormatting sqref="X1 C1 O1 I1 U3 L1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1165</v>
      </c>
      <c r="AI8" s="29">
        <f>'28.Spieltag'!AK8</f>
        <v>1</v>
      </c>
      <c r="AJ8" s="24">
        <f t="shared" ref="AJ8:AJ20" si="7">AG8+AH8</f>
        <v>1210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1160</v>
      </c>
      <c r="AI9" s="29">
        <f>'28.Spieltag'!AK9</f>
        <v>2</v>
      </c>
      <c r="AJ9" s="24">
        <f t="shared" si="7"/>
        <v>1205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1160</v>
      </c>
      <c r="AI10" s="29">
        <f>'28.Spieltag'!AK10</f>
        <v>2</v>
      </c>
      <c r="AJ10" s="24">
        <f t="shared" si="7"/>
        <v>1205</v>
      </c>
      <c r="AK10" s="25">
        <f t="shared" si="8"/>
        <v>2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1159</v>
      </c>
      <c r="AI11" s="29">
        <f>'28.Spieltag'!AK11</f>
        <v>4</v>
      </c>
      <c r="AJ11" s="24">
        <f t="shared" si="7"/>
        <v>1204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1155</v>
      </c>
      <c r="AI12" s="29">
        <f>'28.Spieltag'!AK12</f>
        <v>5</v>
      </c>
      <c r="AJ12" s="24">
        <f t="shared" si="7"/>
        <v>1200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1155</v>
      </c>
      <c r="AI13" s="29">
        <f>'28.Spieltag'!AK13</f>
        <v>5</v>
      </c>
      <c r="AJ13" s="24">
        <f t="shared" si="7"/>
        <v>1200</v>
      </c>
      <c r="AK13" s="25">
        <f t="shared" si="8"/>
        <v>5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1154</v>
      </c>
      <c r="AI14" s="29">
        <f>'28.Spieltag'!AK14</f>
        <v>7</v>
      </c>
      <c r="AJ14" s="24">
        <f t="shared" si="7"/>
        <v>1199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1154</v>
      </c>
      <c r="AI15" s="29">
        <f>'28.Spieltag'!AK15</f>
        <v>7</v>
      </c>
      <c r="AJ15" s="24">
        <f t="shared" si="7"/>
        <v>1199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1152</v>
      </c>
      <c r="AI16" s="29">
        <f>'28.Spieltag'!AK16</f>
        <v>9</v>
      </c>
      <c r="AJ16" s="24">
        <f t="shared" si="7"/>
        <v>1197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1152</v>
      </c>
      <c r="AI17" s="29">
        <f>'28.Spieltag'!AK17</f>
        <v>9</v>
      </c>
      <c r="AJ17" s="24">
        <f t="shared" si="7"/>
        <v>1197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1151</v>
      </c>
      <c r="AI18" s="29">
        <f>'28.Spieltag'!AK18</f>
        <v>11</v>
      </c>
      <c r="AJ18" s="24">
        <f t="shared" si="7"/>
        <v>1196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1150</v>
      </c>
      <c r="AI19" s="29">
        <f>'28.Spieltag'!AK19</f>
        <v>12</v>
      </c>
      <c r="AJ19" s="24">
        <f t="shared" si="7"/>
        <v>1195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1150</v>
      </c>
      <c r="AI20" s="29">
        <f>'28.Spieltag'!AK20</f>
        <v>12</v>
      </c>
      <c r="AJ20" s="24">
        <f t="shared" si="7"/>
        <v>1195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1147</v>
      </c>
      <c r="AI21" s="29">
        <f>'28.Spieltag'!AK21</f>
        <v>14</v>
      </c>
      <c r="AJ21" s="24">
        <f t="shared" ref="AJ21:AJ27" si="15">AG21+AH21</f>
        <v>1192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1146</v>
      </c>
      <c r="AI22" s="29">
        <f>'28.Spieltag'!AK22</f>
        <v>15</v>
      </c>
      <c r="AJ22" s="24">
        <f t="shared" si="15"/>
        <v>1191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1146</v>
      </c>
      <c r="AI23" s="29">
        <f>'28.Spieltag'!AK23</f>
        <v>15</v>
      </c>
      <c r="AJ23" s="24">
        <f t="shared" si="15"/>
        <v>1191</v>
      </c>
      <c r="AK23" s="25">
        <f t="shared" si="16"/>
        <v>15</v>
      </c>
      <c r="AL23" s="1"/>
    </row>
    <row r="24" spans="1:38" ht="24.95" customHeight="1" thickBot="1" x14ac:dyDescent="0.25">
      <c r="A24" s="29">
        <f t="shared" si="13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1142</v>
      </c>
      <c r="AI24" s="29">
        <f>'28.Spieltag'!AK24</f>
        <v>17</v>
      </c>
      <c r="AJ24" s="24">
        <f t="shared" si="15"/>
        <v>1187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1135</v>
      </c>
      <c r="AI25" s="29">
        <f>'28.Spieltag'!AK25</f>
        <v>18</v>
      </c>
      <c r="AJ25" s="24">
        <f t="shared" si="15"/>
        <v>1180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1131</v>
      </c>
      <c r="AI26" s="29">
        <f>'28.Spieltag'!AK26</f>
        <v>19</v>
      </c>
      <c r="AJ26" s="24">
        <f t="shared" si="15"/>
        <v>1176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1131</v>
      </c>
      <c r="AI27" s="29">
        <f>'28.Spieltag'!AK27</f>
        <v>19</v>
      </c>
      <c r="AJ27" s="24">
        <f t="shared" si="15"/>
        <v>1176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34" rank="3"/>
  </conditionalFormatting>
  <conditionalFormatting sqref="AI8:AI27">
    <cfRule type="colorScale" priority="11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10" rank="3"/>
  </conditionalFormatting>
  <conditionalFormatting sqref="B8:B27">
    <cfRule type="expression" dxfId="27" priority="5">
      <formula>($AG8&gt;40)</formula>
    </cfRule>
  </conditionalFormatting>
  <conditionalFormatting sqref="O3 I3 X3 C1 C3 I1 AA3 L1 O1 U3 R1 U1 F3 X1 R3 AA1">
    <cfRule type="cellIs" dxfId="26" priority="2" operator="equal">
      <formula>"Schalke 04"</formula>
    </cfRule>
  </conditionalFormatting>
  <conditionalFormatting sqref="O1 AA3 F1 L3">
    <cfRule type="cellIs" dxfId="25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1165</v>
      </c>
      <c r="AI8" s="29">
        <f>'29.Spieltag'!AK8</f>
        <v>1</v>
      </c>
      <c r="AJ8" s="24">
        <f t="shared" ref="AJ8:AJ20" si="7">AG8+AH8</f>
        <v>1210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1160</v>
      </c>
      <c r="AI9" s="29">
        <f>'29.Spieltag'!AK9</f>
        <v>2</v>
      </c>
      <c r="AJ9" s="24">
        <f t="shared" si="7"/>
        <v>1205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1160</v>
      </c>
      <c r="AI10" s="29">
        <f>'29.Spieltag'!AK10</f>
        <v>2</v>
      </c>
      <c r="AJ10" s="24">
        <f t="shared" si="7"/>
        <v>1205</v>
      </c>
      <c r="AK10" s="25">
        <f t="shared" si="8"/>
        <v>2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1159</v>
      </c>
      <c r="AI11" s="29">
        <f>'29.Spieltag'!AK11</f>
        <v>4</v>
      </c>
      <c r="AJ11" s="24">
        <f t="shared" si="7"/>
        <v>1204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1155</v>
      </c>
      <c r="AI12" s="29">
        <f>'29.Spieltag'!AK12</f>
        <v>5</v>
      </c>
      <c r="AJ12" s="24">
        <f t="shared" si="7"/>
        <v>1200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1155</v>
      </c>
      <c r="AI13" s="29">
        <f>'29.Spieltag'!AK13</f>
        <v>5</v>
      </c>
      <c r="AJ13" s="24">
        <f t="shared" si="7"/>
        <v>1200</v>
      </c>
      <c r="AK13" s="25">
        <f t="shared" si="8"/>
        <v>5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1154</v>
      </c>
      <c r="AI14" s="29">
        <f>'29.Spieltag'!AK14</f>
        <v>7</v>
      </c>
      <c r="AJ14" s="24">
        <f t="shared" si="7"/>
        <v>1199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1154</v>
      </c>
      <c r="AI15" s="29">
        <f>'29.Spieltag'!AK15</f>
        <v>7</v>
      </c>
      <c r="AJ15" s="24">
        <f t="shared" si="7"/>
        <v>1199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1152</v>
      </c>
      <c r="AI16" s="29">
        <f>'29.Spieltag'!AK16</f>
        <v>9</v>
      </c>
      <c r="AJ16" s="24">
        <f t="shared" si="7"/>
        <v>1197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1152</v>
      </c>
      <c r="AI17" s="29">
        <f>'29.Spieltag'!AK17</f>
        <v>9</v>
      </c>
      <c r="AJ17" s="24">
        <f t="shared" si="7"/>
        <v>1197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1151</v>
      </c>
      <c r="AI18" s="29">
        <f>'29.Spieltag'!AK18</f>
        <v>11</v>
      </c>
      <c r="AJ18" s="24">
        <f t="shared" si="7"/>
        <v>1196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1150</v>
      </c>
      <c r="AI19" s="29">
        <f>'29.Spieltag'!AK19</f>
        <v>12</v>
      </c>
      <c r="AJ19" s="24">
        <f t="shared" si="7"/>
        <v>1195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1150</v>
      </c>
      <c r="AI20" s="29">
        <f>'29.Spieltag'!AK20</f>
        <v>12</v>
      </c>
      <c r="AJ20" s="24">
        <f t="shared" si="7"/>
        <v>1195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1147</v>
      </c>
      <c r="AI21" s="29">
        <f>'29.Spieltag'!AK21</f>
        <v>14</v>
      </c>
      <c r="AJ21" s="24">
        <f t="shared" ref="AJ21:AJ27" si="15">AG21+AH21</f>
        <v>1192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1146</v>
      </c>
      <c r="AI22" s="29">
        <f>'29.Spieltag'!AK22</f>
        <v>15</v>
      </c>
      <c r="AJ22" s="24">
        <f t="shared" si="15"/>
        <v>1191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1146</v>
      </c>
      <c r="AI23" s="29">
        <f>'29.Spieltag'!AK23</f>
        <v>15</v>
      </c>
      <c r="AJ23" s="24">
        <f t="shared" si="15"/>
        <v>1191</v>
      </c>
      <c r="AK23" s="25">
        <f t="shared" si="16"/>
        <v>15</v>
      </c>
      <c r="AL23" s="1"/>
    </row>
    <row r="24" spans="1:38" ht="24.95" customHeight="1" thickBot="1" x14ac:dyDescent="0.25">
      <c r="A24" s="29">
        <f t="shared" si="13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1142</v>
      </c>
      <c r="AI24" s="29">
        <f>'29.Spieltag'!AK24</f>
        <v>17</v>
      </c>
      <c r="AJ24" s="24">
        <f t="shared" si="15"/>
        <v>1187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1135</v>
      </c>
      <c r="AI25" s="29">
        <f>'29.Spieltag'!AK25</f>
        <v>18</v>
      </c>
      <c r="AJ25" s="24">
        <f t="shared" si="15"/>
        <v>1180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1131</v>
      </c>
      <c r="AI26" s="29">
        <f>'29.Spieltag'!AK26</f>
        <v>19</v>
      </c>
      <c r="AJ26" s="24">
        <f t="shared" si="15"/>
        <v>1176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1131</v>
      </c>
      <c r="AI27" s="29">
        <f>'29.Spieltag'!AK27</f>
        <v>19</v>
      </c>
      <c r="AJ27" s="24">
        <f t="shared" si="15"/>
        <v>1176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18" rank="3"/>
  </conditionalFormatting>
  <conditionalFormatting sqref="AG1:AG1048576">
    <cfRule type="top10" dxfId="23" priority="11" rank="3"/>
  </conditionalFormatting>
  <conditionalFormatting sqref="AI8: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F3 L3 O3 C3 U3 R3 AA3 I3 AA1 F1 L1 R1 X3 U1">
    <cfRule type="cellIs" dxfId="21" priority="2" operator="equal">
      <formula>"Schalke 04"</formula>
    </cfRule>
  </conditionalFormatting>
  <conditionalFormatting sqref="O1 R1 X1 AA3 C1 I1">
    <cfRule type="cellIs" dxfId="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1210</v>
      </c>
      <c r="AI8" s="29">
        <f>'30.Spieltag'!AK8</f>
        <v>1</v>
      </c>
      <c r="AJ8" s="24">
        <f t="shared" ref="AJ8" si="7">AG8+AH8</f>
        <v>1255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1205</v>
      </c>
      <c r="AI9" s="29">
        <f>'30.Spieltag'!AK9</f>
        <v>2</v>
      </c>
      <c r="AJ9" s="24">
        <f t="shared" ref="AJ9:AJ20" si="15">AG9+AH9</f>
        <v>1250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1205</v>
      </c>
      <c r="AI10" s="29">
        <f>'30.Spieltag'!AK10</f>
        <v>2</v>
      </c>
      <c r="AJ10" s="24">
        <f t="shared" si="15"/>
        <v>1250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1204</v>
      </c>
      <c r="AI11" s="29">
        <f>'30.Spieltag'!AK11</f>
        <v>4</v>
      </c>
      <c r="AJ11" s="24">
        <f t="shared" si="15"/>
        <v>1249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1200</v>
      </c>
      <c r="AI12" s="29">
        <f>'30.Spieltag'!AK12</f>
        <v>5</v>
      </c>
      <c r="AJ12" s="24">
        <f t="shared" si="15"/>
        <v>1245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1200</v>
      </c>
      <c r="AI13" s="29">
        <f>'30.Spieltag'!AK13</f>
        <v>5</v>
      </c>
      <c r="AJ13" s="24">
        <f t="shared" si="15"/>
        <v>1245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1199</v>
      </c>
      <c r="AI14" s="29">
        <f>'30.Spieltag'!AK14</f>
        <v>7</v>
      </c>
      <c r="AJ14" s="24">
        <f t="shared" si="15"/>
        <v>1244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1199</v>
      </c>
      <c r="AI15" s="29">
        <f>'30.Spieltag'!AK15</f>
        <v>7</v>
      </c>
      <c r="AJ15" s="24">
        <f t="shared" si="15"/>
        <v>1244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1197</v>
      </c>
      <c r="AI16" s="29">
        <f>'30.Spieltag'!AK16</f>
        <v>9</v>
      </c>
      <c r="AJ16" s="24">
        <f t="shared" si="15"/>
        <v>1242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1197</v>
      </c>
      <c r="AI17" s="29">
        <f>'30.Spieltag'!AK17</f>
        <v>9</v>
      </c>
      <c r="AJ17" s="24">
        <f t="shared" si="15"/>
        <v>1242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1196</v>
      </c>
      <c r="AI18" s="29">
        <f>'30.Spieltag'!AK18</f>
        <v>11</v>
      </c>
      <c r="AJ18" s="24">
        <f t="shared" si="15"/>
        <v>1241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1195</v>
      </c>
      <c r="AI19" s="29">
        <f>'30.Spieltag'!AK19</f>
        <v>12</v>
      </c>
      <c r="AJ19" s="24">
        <f t="shared" si="15"/>
        <v>1240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1195</v>
      </c>
      <c r="AI20" s="29">
        <f>'30.Spieltag'!AK20</f>
        <v>12</v>
      </c>
      <c r="AJ20" s="24">
        <f t="shared" si="15"/>
        <v>1240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1192</v>
      </c>
      <c r="AI21" s="29">
        <f>'30.Spieltag'!AK21</f>
        <v>14</v>
      </c>
      <c r="AJ21" s="24">
        <f t="shared" ref="AJ21:AJ27" si="18">AG21+AH21</f>
        <v>1237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1191</v>
      </c>
      <c r="AI22" s="29">
        <f>'30.Spieltag'!AK22</f>
        <v>15</v>
      </c>
      <c r="AJ22" s="24">
        <f t="shared" si="18"/>
        <v>1236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1191</v>
      </c>
      <c r="AI23" s="29">
        <f>'30.Spieltag'!AK23</f>
        <v>15</v>
      </c>
      <c r="AJ23" s="24">
        <f t="shared" si="18"/>
        <v>1236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1187</v>
      </c>
      <c r="AI24" s="29">
        <f>'30.Spieltag'!AK24</f>
        <v>17</v>
      </c>
      <c r="AJ24" s="24">
        <f t="shared" si="18"/>
        <v>1232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1180</v>
      </c>
      <c r="AI25" s="29">
        <f>'30.Spieltag'!AK25</f>
        <v>18</v>
      </c>
      <c r="AJ25" s="24">
        <f t="shared" si="18"/>
        <v>1225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1176</v>
      </c>
      <c r="AI26" s="29">
        <f>'30.Spieltag'!AK26</f>
        <v>19</v>
      </c>
      <c r="AJ26" s="24">
        <f t="shared" si="18"/>
        <v>1221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1176</v>
      </c>
      <c r="AI27" s="29">
        <f>'30.Spieltag'!AK27</f>
        <v>19</v>
      </c>
      <c r="AJ27" s="24">
        <f t="shared" si="18"/>
        <v>1221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69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704" rank="3"/>
  </conditionalFormatting>
  <conditionalFormatting sqref="AI8:AI27">
    <cfRule type="colorScale" priority="11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10" rank="3"/>
  </conditionalFormatting>
  <conditionalFormatting sqref="B8:B27">
    <cfRule type="expression" dxfId="17" priority="5">
      <formula>($AG8&gt;40)</formula>
    </cfRule>
  </conditionalFormatting>
  <conditionalFormatting sqref="O3 X3 I3 C1 F3 F1 I1 AA3 O1 R1 C3 U1 R3 X1 AA1">
    <cfRule type="cellIs" dxfId="16" priority="2" operator="equal">
      <formula>"Schalke 04"</formula>
    </cfRule>
  </conditionalFormatting>
  <conditionalFormatting sqref="R1 X3 C1 U3 L1 L3">
    <cfRule type="cellIs" dxfId="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1255</v>
      </c>
      <c r="AI8" s="29">
        <f>'31.Spieltag'!AK8</f>
        <v>1</v>
      </c>
      <c r="AJ8" s="24">
        <f t="shared" ref="AJ8" si="7">AG8+AH8</f>
        <v>1300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1250</v>
      </c>
      <c r="AI9" s="29">
        <f>'31.Spieltag'!AK9</f>
        <v>2</v>
      </c>
      <c r="AJ9" s="24">
        <f t="shared" ref="AJ9:AJ20" si="15">AG9+AH9</f>
        <v>1295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1250</v>
      </c>
      <c r="AI10" s="29">
        <f>'31.Spieltag'!AK10</f>
        <v>2</v>
      </c>
      <c r="AJ10" s="24">
        <f t="shared" si="15"/>
        <v>1295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1249</v>
      </c>
      <c r="AI11" s="29">
        <f>'31.Spieltag'!AK11</f>
        <v>4</v>
      </c>
      <c r="AJ11" s="24">
        <f t="shared" si="15"/>
        <v>1294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1245</v>
      </c>
      <c r="AI12" s="29">
        <f>'31.Spieltag'!AK12</f>
        <v>5</v>
      </c>
      <c r="AJ12" s="24">
        <f t="shared" si="15"/>
        <v>1290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1245</v>
      </c>
      <c r="AI13" s="29">
        <f>'31.Spieltag'!AK13</f>
        <v>5</v>
      </c>
      <c r="AJ13" s="24">
        <f t="shared" si="15"/>
        <v>1290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1244</v>
      </c>
      <c r="AI14" s="29">
        <f>'31.Spieltag'!AK14</f>
        <v>7</v>
      </c>
      <c r="AJ14" s="24">
        <f t="shared" si="15"/>
        <v>1289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1244</v>
      </c>
      <c r="AI15" s="29">
        <f>'31.Spieltag'!AK15</f>
        <v>7</v>
      </c>
      <c r="AJ15" s="24">
        <f t="shared" si="15"/>
        <v>1289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1242</v>
      </c>
      <c r="AI16" s="29">
        <f>'31.Spieltag'!AK16</f>
        <v>9</v>
      </c>
      <c r="AJ16" s="24">
        <f t="shared" si="15"/>
        <v>1287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1242</v>
      </c>
      <c r="AI17" s="29">
        <f>'31.Spieltag'!AK17</f>
        <v>9</v>
      </c>
      <c r="AJ17" s="24">
        <f t="shared" si="15"/>
        <v>1287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1241</v>
      </c>
      <c r="AI18" s="29">
        <f>'31.Spieltag'!AK18</f>
        <v>11</v>
      </c>
      <c r="AJ18" s="24">
        <f t="shared" si="15"/>
        <v>1286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1240</v>
      </c>
      <c r="AI19" s="29">
        <f>'31.Spieltag'!AK19</f>
        <v>12</v>
      </c>
      <c r="AJ19" s="24">
        <f t="shared" si="15"/>
        <v>1285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1240</v>
      </c>
      <c r="AI20" s="29">
        <f>'31.Spieltag'!AK20</f>
        <v>12</v>
      </c>
      <c r="AJ20" s="24">
        <f t="shared" si="15"/>
        <v>1285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1237</v>
      </c>
      <c r="AI21" s="29">
        <f>'31.Spieltag'!AK21</f>
        <v>14</v>
      </c>
      <c r="AJ21" s="24">
        <f t="shared" ref="AJ21:AJ27" si="18">AG21+AH21</f>
        <v>1282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1236</v>
      </c>
      <c r="AI22" s="29">
        <f>'31.Spieltag'!AK22</f>
        <v>15</v>
      </c>
      <c r="AJ22" s="24">
        <f t="shared" si="18"/>
        <v>1281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1236</v>
      </c>
      <c r="AI23" s="29">
        <f>'31.Spieltag'!AK23</f>
        <v>15</v>
      </c>
      <c r="AJ23" s="24">
        <f t="shared" si="18"/>
        <v>1281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1232</v>
      </c>
      <c r="AI24" s="29">
        <f>'31.Spieltag'!AK24</f>
        <v>17</v>
      </c>
      <c r="AJ24" s="24">
        <f t="shared" si="18"/>
        <v>1277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1225</v>
      </c>
      <c r="AI25" s="29">
        <f>'31.Spieltag'!AK25</f>
        <v>18</v>
      </c>
      <c r="AJ25" s="24">
        <f t="shared" si="18"/>
        <v>1270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1221</v>
      </c>
      <c r="AI26" s="29">
        <f>'31.Spieltag'!AK26</f>
        <v>19</v>
      </c>
      <c r="AJ26" s="24">
        <f t="shared" si="18"/>
        <v>1266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1221</v>
      </c>
      <c r="AI27" s="29">
        <f>'31.Spieltag'!AK27</f>
        <v>19</v>
      </c>
      <c r="AJ27" s="24">
        <f t="shared" si="18"/>
        <v>1266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89" rank="3"/>
  </conditionalFormatting>
  <conditionalFormatting sqref="AI8:AI27">
    <cfRule type="colorScale" priority="11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10" rank="3"/>
  </conditionalFormatting>
  <conditionalFormatting sqref="B8:B27">
    <cfRule type="expression" dxfId="12" priority="5">
      <formula>($AG8&gt;40)</formula>
    </cfRule>
  </conditionalFormatting>
  <conditionalFormatting sqref="L3 C3 O3 R3 U3 I3 AA3 C1 F1 X3 I1 L1 O1">
    <cfRule type="cellIs" dxfId="11" priority="2" operator="equal">
      <formula>"Schalke 04"</formula>
    </cfRule>
  </conditionalFormatting>
  <conditionalFormatting sqref="F3 O1 AA1 C1 X1 AA3 R1 U1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1300</v>
      </c>
      <c r="AI8" s="29">
        <f>'32.Spieltag'!AK8</f>
        <v>1</v>
      </c>
      <c r="AJ8" s="24">
        <f t="shared" ref="AJ8" si="7">AG8+AH8</f>
        <v>1345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1295</v>
      </c>
      <c r="AI9" s="29">
        <f>'32.Spieltag'!AK9</f>
        <v>2</v>
      </c>
      <c r="AJ9" s="24">
        <f t="shared" ref="AJ9:AJ20" si="15">AG9+AH9</f>
        <v>1340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1295</v>
      </c>
      <c r="AI10" s="29">
        <f>'32.Spieltag'!AK10</f>
        <v>2</v>
      </c>
      <c r="AJ10" s="24">
        <f t="shared" si="15"/>
        <v>1340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1294</v>
      </c>
      <c r="AI11" s="29">
        <f>'32.Spieltag'!AK11</f>
        <v>4</v>
      </c>
      <c r="AJ11" s="24">
        <f t="shared" si="15"/>
        <v>1339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1290</v>
      </c>
      <c r="AI12" s="29">
        <f>'32.Spieltag'!AK12</f>
        <v>5</v>
      </c>
      <c r="AJ12" s="24">
        <f t="shared" si="15"/>
        <v>1335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1290</v>
      </c>
      <c r="AI13" s="29">
        <f>'32.Spieltag'!AK13</f>
        <v>5</v>
      </c>
      <c r="AJ13" s="24">
        <f t="shared" si="15"/>
        <v>1335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1289</v>
      </c>
      <c r="AI14" s="29">
        <f>'32.Spieltag'!AK14</f>
        <v>7</v>
      </c>
      <c r="AJ14" s="24">
        <f t="shared" si="15"/>
        <v>1334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1289</v>
      </c>
      <c r="AI15" s="29">
        <f>'32.Spieltag'!AK15</f>
        <v>7</v>
      </c>
      <c r="AJ15" s="24">
        <f t="shared" si="15"/>
        <v>1334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1287</v>
      </c>
      <c r="AI16" s="29">
        <f>'32.Spieltag'!AK16</f>
        <v>9</v>
      </c>
      <c r="AJ16" s="24">
        <f t="shared" si="15"/>
        <v>1332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1287</v>
      </c>
      <c r="AI17" s="29">
        <f>'32.Spieltag'!AK17</f>
        <v>9</v>
      </c>
      <c r="AJ17" s="24">
        <f t="shared" si="15"/>
        <v>1332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1286</v>
      </c>
      <c r="AI18" s="29">
        <f>'32.Spieltag'!AK18</f>
        <v>11</v>
      </c>
      <c r="AJ18" s="24">
        <f t="shared" si="15"/>
        <v>1331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1285</v>
      </c>
      <c r="AI19" s="29">
        <f>'32.Spieltag'!AK19</f>
        <v>12</v>
      </c>
      <c r="AJ19" s="24">
        <f t="shared" si="15"/>
        <v>1330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1285</v>
      </c>
      <c r="AI20" s="29">
        <f>'32.Spieltag'!AK20</f>
        <v>12</v>
      </c>
      <c r="AJ20" s="24">
        <f t="shared" si="15"/>
        <v>1330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1282</v>
      </c>
      <c r="AI21" s="29">
        <f>'32.Spieltag'!AK21</f>
        <v>14</v>
      </c>
      <c r="AJ21" s="24">
        <f t="shared" ref="AJ21:AJ27" si="18">AG21+AH21</f>
        <v>1327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1281</v>
      </c>
      <c r="AI22" s="29">
        <f>'32.Spieltag'!AK22</f>
        <v>15</v>
      </c>
      <c r="AJ22" s="24">
        <f t="shared" si="18"/>
        <v>1326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1281</v>
      </c>
      <c r="AI23" s="29">
        <f>'32.Spieltag'!AK23</f>
        <v>15</v>
      </c>
      <c r="AJ23" s="24">
        <f t="shared" si="18"/>
        <v>1326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1277</v>
      </c>
      <c r="AI24" s="29">
        <f>'32.Spieltag'!AK24</f>
        <v>17</v>
      </c>
      <c r="AJ24" s="24">
        <f t="shared" si="18"/>
        <v>1322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1270</v>
      </c>
      <c r="AI25" s="29">
        <f>'32.Spieltag'!AK25</f>
        <v>18</v>
      </c>
      <c r="AJ25" s="24">
        <f t="shared" si="18"/>
        <v>1315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1266</v>
      </c>
      <c r="AI26" s="29">
        <f>'32.Spieltag'!AK26</f>
        <v>19</v>
      </c>
      <c r="AJ26" s="24">
        <f t="shared" si="18"/>
        <v>1311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1266</v>
      </c>
      <c r="AI27" s="29">
        <f>'32.Spieltag'!AK27</f>
        <v>19</v>
      </c>
      <c r="AJ27" s="24">
        <f t="shared" si="18"/>
        <v>1311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74" rank="3"/>
  </conditionalFormatting>
  <conditionalFormatting sqref="AI8:AI27">
    <cfRule type="colorScale" priority="11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10" rank="3"/>
  </conditionalFormatting>
  <conditionalFormatting sqref="B8:B27">
    <cfRule type="expression" dxfId="7" priority="5">
      <formula>($AG8&gt;40)</formula>
    </cfRule>
  </conditionalFormatting>
  <conditionalFormatting sqref="C1 I1 C3 O3 U3 I3 R1 AA3 L1 F3 U1 R3 X1 AA1">
    <cfRule type="cellIs" dxfId="6" priority="2" operator="equal">
      <formula>"Schalke 04"</formula>
    </cfRule>
  </conditionalFormatting>
  <conditionalFormatting sqref="AA3 F1 L1 X3 O1 L3">
    <cfRule type="cellIs" dxfId="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1345</v>
      </c>
      <c r="AI8" s="29">
        <f>'33.Spieltag'!AK8</f>
        <v>1</v>
      </c>
      <c r="AJ8" s="24">
        <f t="shared" ref="AJ8" si="7">AG8+AH8</f>
        <v>1390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1340</v>
      </c>
      <c r="AI9" s="29">
        <f>'33.Spieltag'!AK9</f>
        <v>2</v>
      </c>
      <c r="AJ9" s="24">
        <f t="shared" ref="AJ9:AJ20" si="15">AG9+AH9</f>
        <v>1385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1340</v>
      </c>
      <c r="AI10" s="29">
        <f>'33.Spieltag'!AK10</f>
        <v>2</v>
      </c>
      <c r="AJ10" s="24">
        <f t="shared" si="15"/>
        <v>1385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Thomas Bülles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1339</v>
      </c>
      <c r="AI11" s="29">
        <f>'33.Spieltag'!AK11</f>
        <v>4</v>
      </c>
      <c r="AJ11" s="24">
        <f t="shared" si="15"/>
        <v>1384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Lola04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1335</v>
      </c>
      <c r="AI12" s="29">
        <f>'33.Spieltag'!AK12</f>
        <v>5</v>
      </c>
      <c r="AJ12" s="24">
        <f t="shared" si="15"/>
        <v>1380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5</v>
      </c>
      <c r="B13" s="21" t="str">
        <f>'13.Spieltag'!B13</f>
        <v>Ricardo04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1335</v>
      </c>
      <c r="AI13" s="29">
        <f>'33.Spieltag'!AK13</f>
        <v>5</v>
      </c>
      <c r="AJ13" s="24">
        <f t="shared" si="15"/>
        <v>1380</v>
      </c>
      <c r="AK13" s="25">
        <f t="shared" si="8"/>
        <v>5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1334</v>
      </c>
      <c r="AI14" s="29">
        <f>'33.Spieltag'!AK14</f>
        <v>7</v>
      </c>
      <c r="AJ14" s="24">
        <f t="shared" si="15"/>
        <v>1379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Sascha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1334</v>
      </c>
      <c r="AI15" s="29">
        <f>'33.Spieltag'!AK15</f>
        <v>7</v>
      </c>
      <c r="AJ15" s="24">
        <f t="shared" si="15"/>
        <v>1379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Franzi04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1332</v>
      </c>
      <c r="AI16" s="29">
        <f>'33.Spieltag'!AK16</f>
        <v>9</v>
      </c>
      <c r="AJ16" s="24">
        <f t="shared" si="15"/>
        <v>1377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1332</v>
      </c>
      <c r="AI17" s="29">
        <f>'33.Spieltag'!AK17</f>
        <v>9</v>
      </c>
      <c r="AJ17" s="24">
        <f t="shared" si="15"/>
        <v>1377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UltraGE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1331</v>
      </c>
      <c r="AI18" s="29">
        <f>'33.Spieltag'!AK18</f>
        <v>11</v>
      </c>
      <c r="AJ18" s="24">
        <f t="shared" si="15"/>
        <v>1376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1330</v>
      </c>
      <c r="AI19" s="29">
        <f>'33.Spieltag'!AK19</f>
        <v>12</v>
      </c>
      <c r="AJ19" s="24">
        <f t="shared" si="15"/>
        <v>1375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12</v>
      </c>
      <c r="B20" s="21" t="str">
        <f>'13.Spieltag'!B20</f>
        <v>Nico1904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1330</v>
      </c>
      <c r="AI20" s="29">
        <f>'33.Spieltag'!AK20</f>
        <v>12</v>
      </c>
      <c r="AJ20" s="24">
        <f t="shared" si="15"/>
        <v>1375</v>
      </c>
      <c r="AK20" s="25">
        <f t="shared" si="8"/>
        <v>12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1327</v>
      </c>
      <c r="AI21" s="29">
        <f>'33.Spieltag'!AK21</f>
        <v>14</v>
      </c>
      <c r="AJ21" s="24">
        <f t="shared" ref="AJ21:AJ27" si="18">AG21+AH21</f>
        <v>1372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Schalt04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1326</v>
      </c>
      <c r="AI22" s="29">
        <f>'33.Spieltag'!AK22</f>
        <v>15</v>
      </c>
      <c r="AJ22" s="24">
        <f t="shared" si="18"/>
        <v>1371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1326</v>
      </c>
      <c r="AI23" s="29">
        <f>'33.Spieltag'!AK23</f>
        <v>15</v>
      </c>
      <c r="AJ23" s="24">
        <f t="shared" si="18"/>
        <v>1371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1322</v>
      </c>
      <c r="AI24" s="29">
        <f>'33.Spieltag'!AK24</f>
        <v>17</v>
      </c>
      <c r="AJ24" s="24">
        <f t="shared" si="18"/>
        <v>1367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1315</v>
      </c>
      <c r="AI25" s="29">
        <f>'33.Spieltag'!AK25</f>
        <v>18</v>
      </c>
      <c r="AJ25" s="24">
        <f t="shared" si="18"/>
        <v>1360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1311</v>
      </c>
      <c r="AI26" s="29">
        <f>'33.Spieltag'!AK26</f>
        <v>19</v>
      </c>
      <c r="AJ26" s="24">
        <f t="shared" si="18"/>
        <v>1356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1311</v>
      </c>
      <c r="AI27" s="29">
        <f>'33.Spieltag'!AK27</f>
        <v>19</v>
      </c>
      <c r="AJ27" s="24">
        <f t="shared" si="18"/>
        <v>1356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4" priority="24" operator="equal">
      <formula>"Schalke 04"</formula>
    </cfRule>
  </conditionalFormatting>
  <conditionalFormatting sqref="A31:A1048576 A1:A3 A5:A27">
    <cfRule type="colorScale" priority="6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" priority="11" rank="3"/>
  </conditionalFormatting>
  <conditionalFormatting sqref="B8:B27">
    <cfRule type="expression" dxfId="2" priority="6">
      <formula>($AG8&gt;40)</formula>
    </cfRule>
  </conditionalFormatting>
  <conditionalFormatting sqref="F3 L3 O3 R3 U3 I3 AA3 X3 I1 L1 O1 C3 R1 U1 AA1">
    <cfRule type="cellIs" dxfId="1" priority="2" operator="equal">
      <formula>"Schalke 04"</formula>
    </cfRule>
  </conditionalFormatting>
  <conditionalFormatting sqref="L1 X1 O1 AA3 F1 C1">
    <cfRule type="cellIs" dxfId="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Ergebnisse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2022-08-22T15:06:53Z</cp:lastPrinted>
  <dcterms:created xsi:type="dcterms:W3CDTF">1998-11-12T06:25:58Z</dcterms:created>
  <dcterms:modified xsi:type="dcterms:W3CDTF">2022-08-22T15:07:37Z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