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Schain Dropbox\Franz Schain Transporte GmbH\Schalke\"/>
    </mc:Choice>
  </mc:AlternateContent>
  <xr:revisionPtr revIDLastSave="0" documentId="13_ncr:1_{E04D8F67-670A-42C1-8BAC-D3B9BCA018BE}" xr6:coauthVersionLast="47" xr6:coauthVersionMax="47" xr10:uidLastSave="{00000000-0000-0000-0000-000000000000}"/>
  <bookViews>
    <workbookView xWindow="-120" yWindow="-120" windowWidth="29040" windowHeight="15720" tabRatio="571" firstSheet="18" activeTab="22" xr2:uid="{00000000-000D-0000-FFFF-FFFF00000000}"/>
  </bookViews>
  <sheets>
    <sheet name="1.Spieltag" sheetId="1" r:id="rId1"/>
    <sheet name="2.Spieltag " sheetId="38" r:id="rId2"/>
    <sheet name="3.Spieltag" sheetId="19" r:id="rId3"/>
    <sheet name="4.Spieltag" sheetId="9" r:id="rId4"/>
    <sheet name="5.Spieltag" sheetId="8" r:id="rId5"/>
    <sheet name="6.Spieltag" sheetId="33" r:id="rId6"/>
    <sheet name="7.Spieltag" sheetId="32" r:id="rId7"/>
    <sheet name="8.Spieltag" sheetId="31" r:id="rId8"/>
    <sheet name="9.Spieltag" sheetId="30" r:id="rId9"/>
    <sheet name="10.Spieltag" sheetId="29" r:id="rId10"/>
    <sheet name="11.Spieltag" sheetId="28" r:id="rId11"/>
    <sheet name="12.Spieltag" sheetId="26" r:id="rId12"/>
    <sheet name="13.Spieltag" sheetId="25" r:id="rId13"/>
    <sheet name="14.Spieltag" sheetId="24" r:id="rId14"/>
    <sheet name="15.Spieltag" sheetId="23" r:id="rId15"/>
    <sheet name="16.Spieltag" sheetId="22" r:id="rId16"/>
    <sheet name="17.Spieltag" sheetId="21" r:id="rId17"/>
    <sheet name="18.Spieltag" sheetId="20" r:id="rId18"/>
    <sheet name="19.Spieltag" sheetId="10" r:id="rId19"/>
    <sheet name="20.Spieltag" sheetId="18" r:id="rId20"/>
    <sheet name="21.Spieltag" sheetId="7" r:id="rId21"/>
    <sheet name="22.Spieltag" sheetId="15" r:id="rId22"/>
    <sheet name="23.Spieltag" sheetId="14" r:id="rId23"/>
    <sheet name="24.Spieltag" sheetId="13" r:id="rId24"/>
    <sheet name="25.Spieltag" sheetId="12" r:id="rId25"/>
    <sheet name="26.Spieltag" sheetId="11" r:id="rId26"/>
    <sheet name="27.Spieltag" sheetId="6" r:id="rId27"/>
    <sheet name="28.Spieltag" sheetId="2" r:id="rId28"/>
    <sheet name="29.Spieltag" sheetId="3" r:id="rId29"/>
    <sheet name="30.Spieltag" sheetId="4" r:id="rId30"/>
    <sheet name="31.Spieltag" sheetId="5" r:id="rId31"/>
    <sheet name="32.Spieltag" sheetId="27" r:id="rId32"/>
    <sheet name="33.Spieltag" sheetId="16" r:id="rId33"/>
    <sheet name="34.Spieltag" sheetId="34" r:id="rId34"/>
  </sheets>
  <definedNames>
    <definedName name="_xlnm.Print_Area" localSheetId="0">'1.Spieltag'!$A$4:$AK$26</definedName>
    <definedName name="_xlnm.Print_Area" localSheetId="9">'10.Spieltag'!$A$1:$AK$19</definedName>
    <definedName name="_xlnm.Print_Area" localSheetId="10">'11.Spieltag'!$A$1:$AK$19</definedName>
    <definedName name="_xlnm.Print_Area" localSheetId="11">'12.Spieltag'!$A$4:$AK$26</definedName>
    <definedName name="_xlnm.Print_Area" localSheetId="12">'13.Spieltag'!$A$4:$AK$26</definedName>
    <definedName name="_xlnm.Print_Area" localSheetId="13">'14.Spieltag'!$A$4:$AK$26</definedName>
    <definedName name="_xlnm.Print_Area" localSheetId="14">'15.Spieltag'!$A$4:$AK$26</definedName>
    <definedName name="_xlnm.Print_Area" localSheetId="15">'16.Spieltag'!$A$4:$AK$27</definedName>
    <definedName name="_xlnm.Print_Area" localSheetId="16">'17.Spieltag'!$A$4:$AK$25</definedName>
    <definedName name="_xlnm.Print_Area" localSheetId="17">'18.Spieltag'!$A$1:$AK$25</definedName>
    <definedName name="_xlnm.Print_Area" localSheetId="18">'19.Spieltag'!$A$4:$AK$25</definedName>
    <definedName name="_xlnm.Print_Area" localSheetId="1">'2.Spieltag '!$A$4:$AK$26</definedName>
    <definedName name="_xlnm.Print_Area" localSheetId="19">'20.Spieltag'!$A$4:$AK$25</definedName>
    <definedName name="_xlnm.Print_Area" localSheetId="20">'21.Spieltag'!$A$4:$AK$25</definedName>
    <definedName name="_xlnm.Print_Area" localSheetId="21">'22.Spieltag'!$A$1:$AK$25</definedName>
    <definedName name="_xlnm.Print_Area" localSheetId="22">'23.Spieltag'!$A$4:$AK$26</definedName>
    <definedName name="_xlnm.Print_Area" localSheetId="23">'24.Spieltag'!$A$4:$AK$26</definedName>
    <definedName name="_xlnm.Print_Area" localSheetId="25">'26.Spieltag'!$A$1:$AK$25</definedName>
    <definedName name="_xlnm.Print_Area" localSheetId="26">'27.Spieltag'!$A$4:$AK$25</definedName>
    <definedName name="_xlnm.Print_Area" localSheetId="27">'28.Spieltag'!$A$1:$AK$25</definedName>
    <definedName name="_xlnm.Print_Area" localSheetId="2">'3.Spieltag'!$A$1:$AK$25</definedName>
    <definedName name="_xlnm.Print_Area" localSheetId="29">'30.Spieltag'!$A$4:$AK$19</definedName>
    <definedName name="_xlnm.Print_Area" localSheetId="31">'32.Spieltag'!$A$4:$AK$25</definedName>
    <definedName name="_xlnm.Print_Area" localSheetId="3">'4.Spieltag'!$A$1:$AK$25</definedName>
    <definedName name="_xlnm.Print_Area" localSheetId="4">'5.Spieltag'!$A$4:$AK$26</definedName>
    <definedName name="_xlnm.Print_Area" localSheetId="5">'6.Spieltag'!$A$4:$AK$26</definedName>
    <definedName name="_xlnm.Print_Area" localSheetId="6">'7.Spieltag'!$A$4:$AK$26</definedName>
    <definedName name="_xlnm.Print_Area" localSheetId="7">'8.Spieltag'!$A$4:$AK$26</definedName>
    <definedName name="_xlnm.Print_Area" localSheetId="8">'9.Spieltag'!$A$4:$AK$26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9" i="15" l="1"/>
  <c r="K10" i="15"/>
  <c r="K11" i="15"/>
  <c r="K13" i="15"/>
  <c r="K14" i="15"/>
  <c r="K15" i="15"/>
  <c r="K17" i="15"/>
  <c r="K18" i="15"/>
  <c r="K20" i="15"/>
  <c r="K21" i="15"/>
  <c r="K22" i="15"/>
  <c r="K23" i="15"/>
  <c r="K24" i="15"/>
  <c r="K25" i="15"/>
  <c r="K8" i="15"/>
  <c r="AC10" i="15"/>
  <c r="AH25" i="15"/>
  <c r="AI25" i="15"/>
  <c r="B25" i="15"/>
  <c r="AC25" i="15"/>
  <c r="Z25" i="15"/>
  <c r="W25" i="15"/>
  <c r="T25" i="15"/>
  <c r="Q25" i="15"/>
  <c r="N25" i="15"/>
  <c r="H25" i="15"/>
  <c r="E25" i="15"/>
  <c r="W14" i="7"/>
  <c r="W23" i="7"/>
  <c r="W11" i="7"/>
  <c r="W24" i="7"/>
  <c r="W20" i="7"/>
  <c r="W13" i="7"/>
  <c r="W9" i="7"/>
  <c r="W10" i="7"/>
  <c r="W15" i="7"/>
  <c r="W17" i="7"/>
  <c r="W18" i="7"/>
  <c r="W21" i="7"/>
  <c r="W22" i="7"/>
  <c r="W25" i="7"/>
  <c r="AH25" i="7"/>
  <c r="AI25" i="7"/>
  <c r="AC25" i="7"/>
  <c r="Z25" i="7"/>
  <c r="T25" i="7"/>
  <c r="Q25" i="7"/>
  <c r="N25" i="7"/>
  <c r="K25" i="7"/>
  <c r="H25" i="7"/>
  <c r="E25" i="7"/>
  <c r="N8" i="7"/>
  <c r="W8" i="7"/>
  <c r="W24" i="18"/>
  <c r="K9" i="18"/>
  <c r="K10" i="18"/>
  <c r="K11" i="18"/>
  <c r="K13" i="18"/>
  <c r="K14" i="18"/>
  <c r="K15" i="18"/>
  <c r="K17" i="18"/>
  <c r="K18" i="18"/>
  <c r="K20" i="18"/>
  <c r="K21" i="18"/>
  <c r="K22" i="18"/>
  <c r="K23" i="18"/>
  <c r="K24" i="18"/>
  <c r="K8" i="18"/>
  <c r="AC22" i="10"/>
  <c r="Z9" i="22"/>
  <c r="Z10" i="22"/>
  <c r="Z11" i="22"/>
  <c r="Z12" i="22"/>
  <c r="Z13" i="22"/>
  <c r="Z14" i="22"/>
  <c r="Z15" i="22"/>
  <c r="Z17" i="22"/>
  <c r="Z20" i="22"/>
  <c r="Z21" i="22"/>
  <c r="Z22" i="22"/>
  <c r="Z23" i="22"/>
  <c r="Z24" i="22"/>
  <c r="Z8" i="22"/>
  <c r="W22" i="22"/>
  <c r="T22" i="22"/>
  <c r="Q22" i="22"/>
  <c r="N22" i="22"/>
  <c r="K22" i="22"/>
  <c r="H22" i="22"/>
  <c r="E22" i="22"/>
  <c r="W15" i="22"/>
  <c r="E9" i="23"/>
  <c r="E10" i="23"/>
  <c r="E11" i="23"/>
  <c r="E12" i="23"/>
  <c r="E13" i="23"/>
  <c r="E14" i="23"/>
  <c r="E15" i="23"/>
  <c r="E17" i="23"/>
  <c r="E18" i="23"/>
  <c r="E20" i="23"/>
  <c r="E21" i="23"/>
  <c r="E22" i="23"/>
  <c r="E23" i="23"/>
  <c r="E24" i="23"/>
  <c r="E8" i="23"/>
  <c r="Z15" i="23"/>
  <c r="N23" i="26"/>
  <c r="W15" i="26"/>
  <c r="Z15" i="26"/>
  <c r="W9" i="26"/>
  <c r="W10" i="26"/>
  <c r="W11" i="26"/>
  <c r="W12" i="26"/>
  <c r="W13" i="26"/>
  <c r="W14" i="26"/>
  <c r="W16" i="26"/>
  <c r="W17" i="26"/>
  <c r="W18" i="26"/>
  <c r="W20" i="26"/>
  <c r="W21" i="26"/>
  <c r="W22" i="26"/>
  <c r="W23" i="26"/>
  <c r="W24" i="26"/>
  <c r="W8" i="26"/>
  <c r="E16" i="28"/>
  <c r="H16" i="28"/>
  <c r="K16" i="28"/>
  <c r="N16" i="28"/>
  <c r="Q16" i="28"/>
  <c r="T16" i="28"/>
  <c r="W16" i="28"/>
  <c r="Z16" i="28"/>
  <c r="AC16" i="28"/>
  <c r="Q13" i="28"/>
  <c r="E9" i="28"/>
  <c r="E10" i="28"/>
  <c r="E11" i="28"/>
  <c r="E13" i="28"/>
  <c r="E14" i="28"/>
  <c r="E15" i="28"/>
  <c r="E17" i="28"/>
  <c r="E18" i="28"/>
  <c r="E20" i="28"/>
  <c r="E21" i="28"/>
  <c r="E22" i="28"/>
  <c r="E23" i="28"/>
  <c r="E24" i="28"/>
  <c r="E8" i="28"/>
  <c r="E14" i="29"/>
  <c r="H14" i="29"/>
  <c r="K14" i="29"/>
  <c r="N14" i="29"/>
  <c r="N11" i="29"/>
  <c r="Z9" i="29"/>
  <c r="W12" i="29"/>
  <c r="W9" i="29"/>
  <c r="W10" i="29"/>
  <c r="W11" i="29"/>
  <c r="W13" i="29"/>
  <c r="W14" i="29"/>
  <c r="W15" i="29"/>
  <c r="W16" i="29"/>
  <c r="W17" i="29"/>
  <c r="W18" i="29"/>
  <c r="W20" i="29"/>
  <c r="W21" i="29"/>
  <c r="W22" i="29"/>
  <c r="W23" i="29"/>
  <c r="W24" i="29"/>
  <c r="W8" i="29"/>
  <c r="W9" i="30"/>
  <c r="W10" i="30"/>
  <c r="W11" i="30"/>
  <c r="W12" i="30"/>
  <c r="W13" i="30"/>
  <c r="W14" i="30"/>
  <c r="W15" i="30"/>
  <c r="W17" i="30"/>
  <c r="W18" i="30"/>
  <c r="W20" i="30"/>
  <c r="W21" i="30"/>
  <c r="W22" i="30"/>
  <c r="W23" i="30"/>
  <c r="W24" i="30"/>
  <c r="W8" i="30"/>
  <c r="W21" i="32"/>
  <c r="Z17" i="32"/>
  <c r="T9" i="33"/>
  <c r="T10" i="33"/>
  <c r="T11" i="33"/>
  <c r="T12" i="33"/>
  <c r="T13" i="33"/>
  <c r="T14" i="33"/>
  <c r="T15" i="33"/>
  <c r="T17" i="33"/>
  <c r="T18" i="33"/>
  <c r="T20" i="33"/>
  <c r="T21" i="33"/>
  <c r="T22" i="33"/>
  <c r="T23" i="33"/>
  <c r="T24" i="33"/>
  <c r="T8" i="33"/>
  <c r="Z22" i="8"/>
  <c r="W22" i="8"/>
  <c r="T22" i="8"/>
  <c r="Q22" i="8"/>
  <c r="N22" i="8"/>
  <c r="K22" i="8"/>
  <c r="H22" i="8"/>
  <c r="E22" i="8"/>
  <c r="Q9" i="8"/>
  <c r="Q10" i="8"/>
  <c r="Q11" i="8"/>
  <c r="Q12" i="8"/>
  <c r="Q13" i="8"/>
  <c r="Q14" i="8"/>
  <c r="Q15" i="8"/>
  <c r="Q17" i="8"/>
  <c r="Q18" i="8"/>
  <c r="Q20" i="8"/>
  <c r="Q21" i="8"/>
  <c r="Q23" i="8"/>
  <c r="Q24" i="8"/>
  <c r="Q8" i="8"/>
  <c r="E9" i="9"/>
  <c r="E10" i="9"/>
  <c r="E11" i="9"/>
  <c r="E12" i="9"/>
  <c r="E13" i="9"/>
  <c r="E14" i="9"/>
  <c r="E15" i="9"/>
  <c r="E17" i="9"/>
  <c r="E18" i="9"/>
  <c r="E20" i="9"/>
  <c r="E21" i="9"/>
  <c r="E22" i="9"/>
  <c r="E23" i="9"/>
  <c r="E24" i="9"/>
  <c r="E8" i="9"/>
  <c r="Z10" i="19"/>
  <c r="Z11" i="19"/>
  <c r="Z12" i="19"/>
  <c r="Z13" i="19"/>
  <c r="Z14" i="19"/>
  <c r="Z15" i="19"/>
  <c r="Z17" i="19"/>
  <c r="Z20" i="19"/>
  <c r="Z21" i="19"/>
  <c r="Z22" i="19"/>
  <c r="Z23" i="19"/>
  <c r="Z24" i="19"/>
  <c r="Z8" i="19"/>
  <c r="E9" i="10"/>
  <c r="H9" i="10"/>
  <c r="K9" i="10"/>
  <c r="N9" i="10"/>
  <c r="Q9" i="10"/>
  <c r="T9" i="10"/>
  <c r="W9" i="10"/>
  <c r="Z9" i="10"/>
  <c r="AC9" i="10"/>
  <c r="E10" i="10"/>
  <c r="H10" i="10"/>
  <c r="K10" i="10"/>
  <c r="N10" i="10"/>
  <c r="Q10" i="10"/>
  <c r="T10" i="10"/>
  <c r="W10" i="10"/>
  <c r="Z10" i="10"/>
  <c r="AC10" i="10"/>
  <c r="E11" i="10"/>
  <c r="H11" i="10"/>
  <c r="K11" i="10"/>
  <c r="N11" i="10"/>
  <c r="Q11" i="10"/>
  <c r="T11" i="10"/>
  <c r="W11" i="10"/>
  <c r="Z11" i="10"/>
  <c r="AC11" i="10"/>
  <c r="E13" i="10"/>
  <c r="H13" i="10"/>
  <c r="K13" i="10"/>
  <c r="N13" i="10"/>
  <c r="Q13" i="10"/>
  <c r="T13" i="10"/>
  <c r="W13" i="10"/>
  <c r="Z13" i="10"/>
  <c r="AC13" i="10"/>
  <c r="E14" i="10"/>
  <c r="H14" i="10"/>
  <c r="K14" i="10"/>
  <c r="N14" i="10"/>
  <c r="Q14" i="10"/>
  <c r="T14" i="10"/>
  <c r="W14" i="10"/>
  <c r="Z14" i="10"/>
  <c r="AC14" i="10"/>
  <c r="E15" i="10"/>
  <c r="H15" i="10"/>
  <c r="K15" i="10"/>
  <c r="N15" i="10"/>
  <c r="Q15" i="10"/>
  <c r="T15" i="10"/>
  <c r="W15" i="10"/>
  <c r="Z15" i="10"/>
  <c r="AC15" i="10"/>
  <c r="E17" i="10"/>
  <c r="H17" i="10"/>
  <c r="K17" i="10"/>
  <c r="N17" i="10"/>
  <c r="Q17" i="10"/>
  <c r="T17" i="10"/>
  <c r="W17" i="10"/>
  <c r="Z17" i="10"/>
  <c r="AC17" i="10"/>
  <c r="E18" i="10"/>
  <c r="H18" i="10"/>
  <c r="K18" i="10"/>
  <c r="N18" i="10"/>
  <c r="Q18" i="10"/>
  <c r="T18" i="10"/>
  <c r="W18" i="10"/>
  <c r="Z18" i="10"/>
  <c r="AC18" i="10"/>
  <c r="E20" i="10"/>
  <c r="H20" i="10"/>
  <c r="K20" i="10"/>
  <c r="N20" i="10"/>
  <c r="Q20" i="10"/>
  <c r="T20" i="10"/>
  <c r="W20" i="10"/>
  <c r="Z20" i="10"/>
  <c r="AC20" i="10"/>
  <c r="E21" i="10"/>
  <c r="H21" i="10"/>
  <c r="K21" i="10"/>
  <c r="N21" i="10"/>
  <c r="Q21" i="10"/>
  <c r="T21" i="10"/>
  <c r="W21" i="10"/>
  <c r="Z21" i="10"/>
  <c r="AC21" i="10"/>
  <c r="E22" i="10"/>
  <c r="H22" i="10"/>
  <c r="K22" i="10"/>
  <c r="N22" i="10"/>
  <c r="Q22" i="10"/>
  <c r="T22" i="10"/>
  <c r="W22" i="10"/>
  <c r="Z22" i="10"/>
  <c r="E24" i="10"/>
  <c r="H24" i="10"/>
  <c r="K24" i="10"/>
  <c r="N24" i="10"/>
  <c r="Q24" i="10"/>
  <c r="T24" i="10"/>
  <c r="W24" i="10"/>
  <c r="Z24" i="10"/>
  <c r="AC24" i="10"/>
  <c r="E9" i="18"/>
  <c r="H9" i="18"/>
  <c r="N9" i="18"/>
  <c r="Q9" i="18"/>
  <c r="T9" i="18"/>
  <c r="W9" i="18"/>
  <c r="Z9" i="18"/>
  <c r="AC9" i="18"/>
  <c r="N10" i="18"/>
  <c r="Q10" i="18"/>
  <c r="T10" i="18"/>
  <c r="W10" i="18"/>
  <c r="Z10" i="18"/>
  <c r="AC10" i="18"/>
  <c r="E11" i="18"/>
  <c r="H11" i="18"/>
  <c r="N11" i="18"/>
  <c r="Q11" i="18"/>
  <c r="T11" i="18"/>
  <c r="W11" i="18"/>
  <c r="Z11" i="18"/>
  <c r="AC11" i="18"/>
  <c r="E13" i="18"/>
  <c r="H13" i="18"/>
  <c r="N13" i="18"/>
  <c r="Q13" i="18"/>
  <c r="T13" i="18"/>
  <c r="W13" i="18"/>
  <c r="Z13" i="18"/>
  <c r="AC13" i="18"/>
  <c r="E14" i="18"/>
  <c r="H14" i="18"/>
  <c r="N14" i="18"/>
  <c r="Q14" i="18"/>
  <c r="T14" i="18"/>
  <c r="W14" i="18"/>
  <c r="Z14" i="18"/>
  <c r="AC14" i="18"/>
  <c r="E15" i="18"/>
  <c r="H15" i="18"/>
  <c r="N15" i="18"/>
  <c r="Q15" i="18"/>
  <c r="T15" i="18"/>
  <c r="W15" i="18"/>
  <c r="Z15" i="18"/>
  <c r="AC15" i="18"/>
  <c r="E17" i="18"/>
  <c r="H17" i="18"/>
  <c r="N17" i="18"/>
  <c r="Q17" i="18"/>
  <c r="T17" i="18"/>
  <c r="W17" i="18"/>
  <c r="Z17" i="18"/>
  <c r="AC17" i="18"/>
  <c r="E18" i="18"/>
  <c r="H18" i="18"/>
  <c r="N18" i="18"/>
  <c r="Q18" i="18"/>
  <c r="T18" i="18"/>
  <c r="W18" i="18"/>
  <c r="Z18" i="18"/>
  <c r="AC18" i="18"/>
  <c r="E20" i="18"/>
  <c r="H20" i="18"/>
  <c r="N20" i="18"/>
  <c r="Q20" i="18"/>
  <c r="T20" i="18"/>
  <c r="W20" i="18"/>
  <c r="Z20" i="18"/>
  <c r="AC20" i="18"/>
  <c r="E21" i="18"/>
  <c r="H21" i="18"/>
  <c r="N21" i="18"/>
  <c r="Q21" i="18"/>
  <c r="T21" i="18"/>
  <c r="W21" i="18"/>
  <c r="Z21" i="18"/>
  <c r="AC21" i="18"/>
  <c r="E22" i="18"/>
  <c r="H22" i="18"/>
  <c r="N22" i="18"/>
  <c r="Q22" i="18"/>
  <c r="T22" i="18"/>
  <c r="W22" i="18"/>
  <c r="Z22" i="18"/>
  <c r="AC22" i="18"/>
  <c r="E23" i="18"/>
  <c r="H23" i="18"/>
  <c r="N23" i="18"/>
  <c r="Q23" i="18"/>
  <c r="T23" i="18"/>
  <c r="W23" i="18"/>
  <c r="Z23" i="18"/>
  <c r="AC23" i="18"/>
  <c r="E24" i="18"/>
  <c r="H24" i="18"/>
  <c r="N24" i="18"/>
  <c r="Q24" i="18"/>
  <c r="T24" i="18"/>
  <c r="Z24" i="18"/>
  <c r="AC24" i="18"/>
  <c r="E9" i="7"/>
  <c r="H9" i="7"/>
  <c r="K9" i="7"/>
  <c r="N9" i="7"/>
  <c r="Q9" i="7"/>
  <c r="T9" i="7"/>
  <c r="Z9" i="7"/>
  <c r="AC9" i="7"/>
  <c r="K10" i="7"/>
  <c r="N10" i="7"/>
  <c r="Q10" i="7"/>
  <c r="T10" i="7"/>
  <c r="Z10" i="7"/>
  <c r="AC10" i="7"/>
  <c r="E11" i="7"/>
  <c r="H11" i="7"/>
  <c r="K11" i="7"/>
  <c r="N11" i="7"/>
  <c r="Q11" i="7"/>
  <c r="T11" i="7"/>
  <c r="Z11" i="7"/>
  <c r="AC11" i="7"/>
  <c r="E13" i="7"/>
  <c r="H13" i="7"/>
  <c r="K13" i="7"/>
  <c r="N13" i="7"/>
  <c r="Q13" i="7"/>
  <c r="T13" i="7"/>
  <c r="Z13" i="7"/>
  <c r="AC13" i="7"/>
  <c r="E14" i="7"/>
  <c r="H14" i="7"/>
  <c r="K14" i="7"/>
  <c r="N14" i="7"/>
  <c r="Q14" i="7"/>
  <c r="T14" i="7"/>
  <c r="Z14" i="7"/>
  <c r="AC14" i="7"/>
  <c r="E15" i="7"/>
  <c r="H15" i="7"/>
  <c r="K15" i="7"/>
  <c r="N15" i="7"/>
  <c r="Q15" i="7"/>
  <c r="T15" i="7"/>
  <c r="Z15" i="7"/>
  <c r="AC15" i="7"/>
  <c r="E17" i="7"/>
  <c r="H17" i="7"/>
  <c r="K17" i="7"/>
  <c r="N17" i="7"/>
  <c r="Q17" i="7"/>
  <c r="T17" i="7"/>
  <c r="Z17" i="7"/>
  <c r="AC17" i="7"/>
  <c r="E18" i="7"/>
  <c r="H18" i="7"/>
  <c r="K18" i="7"/>
  <c r="N18" i="7"/>
  <c r="Q18" i="7"/>
  <c r="T18" i="7"/>
  <c r="Z18" i="7"/>
  <c r="AC18" i="7"/>
  <c r="E20" i="7"/>
  <c r="H20" i="7"/>
  <c r="K20" i="7"/>
  <c r="N20" i="7"/>
  <c r="Q20" i="7"/>
  <c r="T20" i="7"/>
  <c r="Z20" i="7"/>
  <c r="AC20" i="7"/>
  <c r="E21" i="7"/>
  <c r="H21" i="7"/>
  <c r="K21" i="7"/>
  <c r="N21" i="7"/>
  <c r="Q21" i="7"/>
  <c r="T21" i="7"/>
  <c r="Z21" i="7"/>
  <c r="AC21" i="7"/>
  <c r="E22" i="7"/>
  <c r="H22" i="7"/>
  <c r="K22" i="7"/>
  <c r="N22" i="7"/>
  <c r="Q22" i="7"/>
  <c r="T22" i="7"/>
  <c r="Z22" i="7"/>
  <c r="AC22" i="7"/>
  <c r="E23" i="7"/>
  <c r="H23" i="7"/>
  <c r="K23" i="7"/>
  <c r="N23" i="7"/>
  <c r="Q23" i="7"/>
  <c r="T23" i="7"/>
  <c r="Z23" i="7"/>
  <c r="AC23" i="7"/>
  <c r="E24" i="7"/>
  <c r="H24" i="7"/>
  <c r="K24" i="7"/>
  <c r="N24" i="7"/>
  <c r="Q24" i="7"/>
  <c r="T24" i="7"/>
  <c r="Z24" i="7"/>
  <c r="AC24" i="7"/>
  <c r="E9" i="15"/>
  <c r="H9" i="15"/>
  <c r="N9" i="15"/>
  <c r="Q9" i="15"/>
  <c r="T9" i="15"/>
  <c r="W9" i="15"/>
  <c r="Z9" i="15"/>
  <c r="AC9" i="15"/>
  <c r="E10" i="15"/>
  <c r="H10" i="15"/>
  <c r="N10" i="15"/>
  <c r="Q10" i="15"/>
  <c r="T10" i="15"/>
  <c r="W10" i="15"/>
  <c r="Z10" i="15"/>
  <c r="E11" i="15"/>
  <c r="H11" i="15"/>
  <c r="N11" i="15"/>
  <c r="Q11" i="15"/>
  <c r="T11" i="15"/>
  <c r="W11" i="15"/>
  <c r="Z11" i="15"/>
  <c r="AC11" i="15"/>
  <c r="E13" i="15"/>
  <c r="H13" i="15"/>
  <c r="N13" i="15"/>
  <c r="Q13" i="15"/>
  <c r="T13" i="15"/>
  <c r="W13" i="15"/>
  <c r="Z13" i="15"/>
  <c r="AC13" i="15"/>
  <c r="E14" i="15"/>
  <c r="H14" i="15"/>
  <c r="N14" i="15"/>
  <c r="Q14" i="15"/>
  <c r="T14" i="15"/>
  <c r="W14" i="15"/>
  <c r="Z14" i="15"/>
  <c r="AC14" i="15"/>
  <c r="E15" i="15"/>
  <c r="H15" i="15"/>
  <c r="N15" i="15"/>
  <c r="Q15" i="15"/>
  <c r="T15" i="15"/>
  <c r="W15" i="15"/>
  <c r="Z15" i="15"/>
  <c r="AC15" i="15"/>
  <c r="E17" i="15"/>
  <c r="H17" i="15"/>
  <c r="N17" i="15"/>
  <c r="Q17" i="15"/>
  <c r="T17" i="15"/>
  <c r="W17" i="15"/>
  <c r="Z17" i="15"/>
  <c r="AC17" i="15"/>
  <c r="E18" i="15"/>
  <c r="H18" i="15"/>
  <c r="N18" i="15"/>
  <c r="Q18" i="15"/>
  <c r="T18" i="15"/>
  <c r="W18" i="15"/>
  <c r="Z18" i="15"/>
  <c r="AC18" i="15"/>
  <c r="E20" i="15"/>
  <c r="H20" i="15"/>
  <c r="N20" i="15"/>
  <c r="Q20" i="15"/>
  <c r="T20" i="15"/>
  <c r="W20" i="15"/>
  <c r="Z20" i="15"/>
  <c r="AC20" i="15"/>
  <c r="E21" i="15"/>
  <c r="H21" i="15"/>
  <c r="N21" i="15"/>
  <c r="Q21" i="15"/>
  <c r="T21" i="15"/>
  <c r="W21" i="15"/>
  <c r="Z21" i="15"/>
  <c r="AC21" i="15"/>
  <c r="E22" i="15"/>
  <c r="H22" i="15"/>
  <c r="N22" i="15"/>
  <c r="Q22" i="15"/>
  <c r="T22" i="15"/>
  <c r="W22" i="15"/>
  <c r="Z22" i="15"/>
  <c r="AC22" i="15"/>
  <c r="E23" i="15"/>
  <c r="H23" i="15"/>
  <c r="N23" i="15"/>
  <c r="Q23" i="15"/>
  <c r="T23" i="15"/>
  <c r="W23" i="15"/>
  <c r="Z23" i="15"/>
  <c r="AC23" i="15"/>
  <c r="E24" i="15"/>
  <c r="H24" i="15"/>
  <c r="N24" i="15"/>
  <c r="Q24" i="15"/>
  <c r="T24" i="15"/>
  <c r="W24" i="15"/>
  <c r="Z24" i="15"/>
  <c r="AC24" i="15"/>
  <c r="E9" i="13"/>
  <c r="H9" i="13"/>
  <c r="K9" i="13"/>
  <c r="N9" i="13"/>
  <c r="Q9" i="13"/>
  <c r="T9" i="13"/>
  <c r="W9" i="13"/>
  <c r="Z9" i="13"/>
  <c r="AC9" i="13"/>
  <c r="E10" i="13"/>
  <c r="H10" i="13"/>
  <c r="K10" i="13"/>
  <c r="N10" i="13"/>
  <c r="Q10" i="13"/>
  <c r="T10" i="13"/>
  <c r="W10" i="13"/>
  <c r="Z10" i="13"/>
  <c r="AC10" i="13"/>
  <c r="E11" i="13"/>
  <c r="H11" i="13"/>
  <c r="K11" i="13"/>
  <c r="N11" i="13"/>
  <c r="Q11" i="13"/>
  <c r="T11" i="13"/>
  <c r="W11" i="13"/>
  <c r="Z11" i="13"/>
  <c r="AC11" i="13"/>
  <c r="E12" i="13"/>
  <c r="H12" i="13"/>
  <c r="K12" i="13"/>
  <c r="N12" i="13"/>
  <c r="Q12" i="13"/>
  <c r="T12" i="13"/>
  <c r="W12" i="13"/>
  <c r="Z12" i="13"/>
  <c r="AC12" i="13"/>
  <c r="E13" i="13"/>
  <c r="H13" i="13"/>
  <c r="K13" i="13"/>
  <c r="N13" i="13"/>
  <c r="Q13" i="13"/>
  <c r="T13" i="13"/>
  <c r="W13" i="13"/>
  <c r="Z13" i="13"/>
  <c r="AC13" i="13"/>
  <c r="E14" i="13"/>
  <c r="H14" i="13"/>
  <c r="K14" i="13"/>
  <c r="N14" i="13"/>
  <c r="Q14" i="13"/>
  <c r="T14" i="13"/>
  <c r="W14" i="13"/>
  <c r="Z14" i="13"/>
  <c r="AC14" i="13"/>
  <c r="E15" i="13"/>
  <c r="H15" i="13"/>
  <c r="K15" i="13"/>
  <c r="N15" i="13"/>
  <c r="Q15" i="13"/>
  <c r="T15" i="13"/>
  <c r="W15" i="13"/>
  <c r="Z15" i="13"/>
  <c r="AC15" i="13"/>
  <c r="E16" i="13"/>
  <c r="H16" i="13"/>
  <c r="K16" i="13"/>
  <c r="N16" i="13"/>
  <c r="Q16" i="13"/>
  <c r="T16" i="13"/>
  <c r="W16" i="13"/>
  <c r="Z16" i="13"/>
  <c r="AC16" i="13"/>
  <c r="E17" i="13"/>
  <c r="H17" i="13"/>
  <c r="K17" i="13"/>
  <c r="N17" i="13"/>
  <c r="Q17" i="13"/>
  <c r="T17" i="13"/>
  <c r="W17" i="13"/>
  <c r="Z17" i="13"/>
  <c r="AC17" i="13"/>
  <c r="E18" i="13"/>
  <c r="H18" i="13"/>
  <c r="K18" i="13"/>
  <c r="N18" i="13"/>
  <c r="Q18" i="13"/>
  <c r="T18" i="13"/>
  <c r="W18" i="13"/>
  <c r="Z18" i="13"/>
  <c r="AC18" i="13"/>
  <c r="E19" i="13"/>
  <c r="H19" i="13"/>
  <c r="K19" i="13"/>
  <c r="N19" i="13"/>
  <c r="Q19" i="13"/>
  <c r="T19" i="13"/>
  <c r="W19" i="13"/>
  <c r="Z19" i="13"/>
  <c r="AC19" i="13"/>
  <c r="E20" i="13"/>
  <c r="H20" i="13"/>
  <c r="K20" i="13"/>
  <c r="N20" i="13"/>
  <c r="Q20" i="13"/>
  <c r="T20" i="13"/>
  <c r="W20" i="13"/>
  <c r="Z20" i="13"/>
  <c r="AC20" i="13"/>
  <c r="E21" i="13"/>
  <c r="H21" i="13"/>
  <c r="K21" i="13"/>
  <c r="N21" i="13"/>
  <c r="Q21" i="13"/>
  <c r="T21" i="13"/>
  <c r="W21" i="13"/>
  <c r="Z21" i="13"/>
  <c r="AC21" i="13"/>
  <c r="E22" i="13"/>
  <c r="H22" i="13"/>
  <c r="K22" i="13"/>
  <c r="N22" i="13"/>
  <c r="Q22" i="13"/>
  <c r="T22" i="13"/>
  <c r="W22" i="13"/>
  <c r="Z22" i="13"/>
  <c r="AC22" i="13"/>
  <c r="E23" i="13"/>
  <c r="H23" i="13"/>
  <c r="K23" i="13"/>
  <c r="N23" i="13"/>
  <c r="Q23" i="13"/>
  <c r="T23" i="13"/>
  <c r="W23" i="13"/>
  <c r="Z23" i="13"/>
  <c r="AC23" i="13"/>
  <c r="E24" i="13"/>
  <c r="H24" i="13"/>
  <c r="K24" i="13"/>
  <c r="N24" i="13"/>
  <c r="Q24" i="13"/>
  <c r="T24" i="13"/>
  <c r="W24" i="13"/>
  <c r="Z24" i="13"/>
  <c r="AC24" i="13"/>
  <c r="E9" i="12"/>
  <c r="H9" i="12"/>
  <c r="K9" i="12"/>
  <c r="N9" i="12"/>
  <c r="Q9" i="12"/>
  <c r="T9" i="12"/>
  <c r="W9" i="12"/>
  <c r="Z9" i="12"/>
  <c r="AC9" i="12"/>
  <c r="E10" i="12"/>
  <c r="H10" i="12"/>
  <c r="K10" i="12"/>
  <c r="N10" i="12"/>
  <c r="Q10" i="12"/>
  <c r="T10" i="12"/>
  <c r="W10" i="12"/>
  <c r="Z10" i="12"/>
  <c r="AC10" i="12"/>
  <c r="E11" i="12"/>
  <c r="H11" i="12"/>
  <c r="K11" i="12"/>
  <c r="N11" i="12"/>
  <c r="Q11" i="12"/>
  <c r="T11" i="12"/>
  <c r="W11" i="12"/>
  <c r="Z11" i="12"/>
  <c r="AC11" i="12"/>
  <c r="E12" i="12"/>
  <c r="H12" i="12"/>
  <c r="K12" i="12"/>
  <c r="N12" i="12"/>
  <c r="Q12" i="12"/>
  <c r="T12" i="12"/>
  <c r="W12" i="12"/>
  <c r="Z12" i="12"/>
  <c r="AC12" i="12"/>
  <c r="E13" i="12"/>
  <c r="H13" i="12"/>
  <c r="K13" i="12"/>
  <c r="N13" i="12"/>
  <c r="Q13" i="12"/>
  <c r="T13" i="12"/>
  <c r="W13" i="12"/>
  <c r="Z13" i="12"/>
  <c r="AC13" i="12"/>
  <c r="E14" i="12"/>
  <c r="H14" i="12"/>
  <c r="K14" i="12"/>
  <c r="N14" i="12"/>
  <c r="Q14" i="12"/>
  <c r="T14" i="12"/>
  <c r="W14" i="12"/>
  <c r="Z14" i="12"/>
  <c r="AC14" i="12"/>
  <c r="E15" i="12"/>
  <c r="H15" i="12"/>
  <c r="K15" i="12"/>
  <c r="N15" i="12"/>
  <c r="Q15" i="12"/>
  <c r="T15" i="12"/>
  <c r="W15" i="12"/>
  <c r="Z15" i="12"/>
  <c r="AC15" i="12"/>
  <c r="E16" i="12"/>
  <c r="H16" i="12"/>
  <c r="K16" i="12"/>
  <c r="N16" i="12"/>
  <c r="Q16" i="12"/>
  <c r="T16" i="12"/>
  <c r="W16" i="12"/>
  <c r="Z16" i="12"/>
  <c r="AC16" i="12"/>
  <c r="E17" i="12"/>
  <c r="H17" i="12"/>
  <c r="K17" i="12"/>
  <c r="N17" i="12"/>
  <c r="Q17" i="12"/>
  <c r="T17" i="12"/>
  <c r="W17" i="12"/>
  <c r="Z17" i="12"/>
  <c r="AC17" i="12"/>
  <c r="E18" i="12"/>
  <c r="H18" i="12"/>
  <c r="K18" i="12"/>
  <c r="N18" i="12"/>
  <c r="Q18" i="12"/>
  <c r="T18" i="12"/>
  <c r="W18" i="12"/>
  <c r="Z18" i="12"/>
  <c r="AC18" i="12"/>
  <c r="E19" i="12"/>
  <c r="H19" i="12"/>
  <c r="K19" i="12"/>
  <c r="N19" i="12"/>
  <c r="Q19" i="12"/>
  <c r="T19" i="12"/>
  <c r="W19" i="12"/>
  <c r="Z19" i="12"/>
  <c r="AC19" i="12"/>
  <c r="E20" i="12"/>
  <c r="H20" i="12"/>
  <c r="K20" i="12"/>
  <c r="N20" i="12"/>
  <c r="Q20" i="12"/>
  <c r="T20" i="12"/>
  <c r="W20" i="12"/>
  <c r="Z20" i="12"/>
  <c r="AC20" i="12"/>
  <c r="E21" i="12"/>
  <c r="H21" i="12"/>
  <c r="K21" i="12"/>
  <c r="N21" i="12"/>
  <c r="Q21" i="12"/>
  <c r="T21" i="12"/>
  <c r="W21" i="12"/>
  <c r="Z21" i="12"/>
  <c r="AC21" i="12"/>
  <c r="E22" i="12"/>
  <c r="H22" i="12"/>
  <c r="K22" i="12"/>
  <c r="N22" i="12"/>
  <c r="Q22" i="12"/>
  <c r="T22" i="12"/>
  <c r="W22" i="12"/>
  <c r="Z22" i="12"/>
  <c r="AC22" i="12"/>
  <c r="E23" i="12"/>
  <c r="H23" i="12"/>
  <c r="K23" i="12"/>
  <c r="N23" i="12"/>
  <c r="Q23" i="12"/>
  <c r="T23" i="12"/>
  <c r="W23" i="12"/>
  <c r="Z23" i="12"/>
  <c r="AC23" i="12"/>
  <c r="E24" i="12"/>
  <c r="H24" i="12"/>
  <c r="K24" i="12"/>
  <c r="N24" i="12"/>
  <c r="Q24" i="12"/>
  <c r="T24" i="12"/>
  <c r="W24" i="12"/>
  <c r="Z24" i="12"/>
  <c r="AC24" i="12"/>
  <c r="E9" i="11"/>
  <c r="H9" i="11"/>
  <c r="K9" i="11"/>
  <c r="N9" i="11"/>
  <c r="Q9" i="11"/>
  <c r="T9" i="11"/>
  <c r="W9" i="11"/>
  <c r="Z9" i="11"/>
  <c r="AC9" i="11"/>
  <c r="E10" i="11"/>
  <c r="H10" i="11"/>
  <c r="K10" i="11"/>
  <c r="N10" i="11"/>
  <c r="Q10" i="11"/>
  <c r="T10" i="11"/>
  <c r="W10" i="11"/>
  <c r="Z10" i="11"/>
  <c r="AC10" i="11"/>
  <c r="E11" i="11"/>
  <c r="H11" i="11"/>
  <c r="K11" i="11"/>
  <c r="N11" i="11"/>
  <c r="Q11" i="11"/>
  <c r="T11" i="11"/>
  <c r="W11" i="11"/>
  <c r="Z11" i="11"/>
  <c r="AC11" i="11"/>
  <c r="E12" i="11"/>
  <c r="H12" i="11"/>
  <c r="K12" i="11"/>
  <c r="N12" i="11"/>
  <c r="Q12" i="11"/>
  <c r="T12" i="11"/>
  <c r="W12" i="11"/>
  <c r="Z12" i="11"/>
  <c r="AC12" i="11"/>
  <c r="E13" i="11"/>
  <c r="H13" i="11"/>
  <c r="K13" i="11"/>
  <c r="N13" i="11"/>
  <c r="Q13" i="11"/>
  <c r="T13" i="11"/>
  <c r="W13" i="11"/>
  <c r="Z13" i="11"/>
  <c r="AC13" i="11"/>
  <c r="E14" i="11"/>
  <c r="H14" i="11"/>
  <c r="K14" i="11"/>
  <c r="N14" i="11"/>
  <c r="Q14" i="11"/>
  <c r="T14" i="11"/>
  <c r="W14" i="11"/>
  <c r="Z14" i="11"/>
  <c r="AC14" i="11"/>
  <c r="E15" i="11"/>
  <c r="H15" i="11"/>
  <c r="K15" i="11"/>
  <c r="N15" i="11"/>
  <c r="Q15" i="11"/>
  <c r="T15" i="11"/>
  <c r="W15" i="11"/>
  <c r="Z15" i="11"/>
  <c r="AC15" i="11"/>
  <c r="E16" i="11"/>
  <c r="H16" i="11"/>
  <c r="K16" i="11"/>
  <c r="N16" i="11"/>
  <c r="Q16" i="11"/>
  <c r="T16" i="11"/>
  <c r="W16" i="11"/>
  <c r="Z16" i="11"/>
  <c r="AC16" i="11"/>
  <c r="E17" i="11"/>
  <c r="H17" i="11"/>
  <c r="K17" i="11"/>
  <c r="N17" i="11"/>
  <c r="Q17" i="11"/>
  <c r="T17" i="11"/>
  <c r="W17" i="11"/>
  <c r="Z17" i="11"/>
  <c r="AC17" i="11"/>
  <c r="E18" i="11"/>
  <c r="H18" i="11"/>
  <c r="K18" i="11"/>
  <c r="N18" i="11"/>
  <c r="Q18" i="11"/>
  <c r="T18" i="11"/>
  <c r="W18" i="11"/>
  <c r="Z18" i="11"/>
  <c r="AC18" i="11"/>
  <c r="E19" i="11"/>
  <c r="H19" i="11"/>
  <c r="K19" i="11"/>
  <c r="N19" i="11"/>
  <c r="Q19" i="11"/>
  <c r="T19" i="11"/>
  <c r="W19" i="11"/>
  <c r="Z19" i="11"/>
  <c r="AC19" i="11"/>
  <c r="E20" i="11"/>
  <c r="H20" i="11"/>
  <c r="K20" i="11"/>
  <c r="N20" i="11"/>
  <c r="Q20" i="11"/>
  <c r="T20" i="11"/>
  <c r="W20" i="11"/>
  <c r="Z20" i="11"/>
  <c r="AC20" i="11"/>
  <c r="E21" i="11"/>
  <c r="H21" i="11"/>
  <c r="K21" i="11"/>
  <c r="N21" i="11"/>
  <c r="Q21" i="11"/>
  <c r="T21" i="11"/>
  <c r="W21" i="11"/>
  <c r="Z21" i="11"/>
  <c r="AC21" i="11"/>
  <c r="E22" i="11"/>
  <c r="H22" i="11"/>
  <c r="K22" i="11"/>
  <c r="N22" i="11"/>
  <c r="Q22" i="11"/>
  <c r="T22" i="11"/>
  <c r="W22" i="11"/>
  <c r="Z22" i="11"/>
  <c r="AC22" i="11"/>
  <c r="E23" i="11"/>
  <c r="H23" i="11"/>
  <c r="K23" i="11"/>
  <c r="N23" i="11"/>
  <c r="Q23" i="11"/>
  <c r="T23" i="11"/>
  <c r="W23" i="11"/>
  <c r="Z23" i="11"/>
  <c r="AC23" i="11"/>
  <c r="E24" i="11"/>
  <c r="H24" i="11"/>
  <c r="K24" i="11"/>
  <c r="N24" i="11"/>
  <c r="Q24" i="11"/>
  <c r="T24" i="11"/>
  <c r="W24" i="11"/>
  <c r="Z24" i="11"/>
  <c r="AC24" i="11"/>
  <c r="E9" i="6"/>
  <c r="H9" i="6"/>
  <c r="K9" i="6"/>
  <c r="N9" i="6"/>
  <c r="Q9" i="6"/>
  <c r="T9" i="6"/>
  <c r="W9" i="6"/>
  <c r="Z9" i="6"/>
  <c r="AC9" i="6"/>
  <c r="E10" i="6"/>
  <c r="H10" i="6"/>
  <c r="K10" i="6"/>
  <c r="N10" i="6"/>
  <c r="Q10" i="6"/>
  <c r="T10" i="6"/>
  <c r="W10" i="6"/>
  <c r="Z10" i="6"/>
  <c r="AC10" i="6"/>
  <c r="E11" i="6"/>
  <c r="H11" i="6"/>
  <c r="K11" i="6"/>
  <c r="N11" i="6"/>
  <c r="Q11" i="6"/>
  <c r="T11" i="6"/>
  <c r="W11" i="6"/>
  <c r="Z11" i="6"/>
  <c r="AC11" i="6"/>
  <c r="E12" i="6"/>
  <c r="H12" i="6"/>
  <c r="K12" i="6"/>
  <c r="N12" i="6"/>
  <c r="Q12" i="6"/>
  <c r="T12" i="6"/>
  <c r="W12" i="6"/>
  <c r="Z12" i="6"/>
  <c r="AC12" i="6"/>
  <c r="E13" i="6"/>
  <c r="H13" i="6"/>
  <c r="K13" i="6"/>
  <c r="N13" i="6"/>
  <c r="Q13" i="6"/>
  <c r="T13" i="6"/>
  <c r="W13" i="6"/>
  <c r="Z13" i="6"/>
  <c r="AC13" i="6"/>
  <c r="E14" i="6"/>
  <c r="H14" i="6"/>
  <c r="K14" i="6"/>
  <c r="N14" i="6"/>
  <c r="Q14" i="6"/>
  <c r="T14" i="6"/>
  <c r="W14" i="6"/>
  <c r="Z14" i="6"/>
  <c r="AC14" i="6"/>
  <c r="E15" i="6"/>
  <c r="H15" i="6"/>
  <c r="K15" i="6"/>
  <c r="N15" i="6"/>
  <c r="Q15" i="6"/>
  <c r="T15" i="6"/>
  <c r="W15" i="6"/>
  <c r="Z15" i="6"/>
  <c r="AC15" i="6"/>
  <c r="E16" i="6"/>
  <c r="H16" i="6"/>
  <c r="K16" i="6"/>
  <c r="N16" i="6"/>
  <c r="Q16" i="6"/>
  <c r="T16" i="6"/>
  <c r="W16" i="6"/>
  <c r="Z16" i="6"/>
  <c r="AC16" i="6"/>
  <c r="E17" i="6"/>
  <c r="H17" i="6"/>
  <c r="K17" i="6"/>
  <c r="N17" i="6"/>
  <c r="Q17" i="6"/>
  <c r="T17" i="6"/>
  <c r="W17" i="6"/>
  <c r="Z17" i="6"/>
  <c r="AC17" i="6"/>
  <c r="E18" i="6"/>
  <c r="H18" i="6"/>
  <c r="K18" i="6"/>
  <c r="N18" i="6"/>
  <c r="Q18" i="6"/>
  <c r="T18" i="6"/>
  <c r="W18" i="6"/>
  <c r="Z18" i="6"/>
  <c r="AC18" i="6"/>
  <c r="E19" i="6"/>
  <c r="H19" i="6"/>
  <c r="K19" i="6"/>
  <c r="N19" i="6"/>
  <c r="Q19" i="6"/>
  <c r="T19" i="6"/>
  <c r="W19" i="6"/>
  <c r="Z19" i="6"/>
  <c r="AC19" i="6"/>
  <c r="E20" i="6"/>
  <c r="H20" i="6"/>
  <c r="K20" i="6"/>
  <c r="N20" i="6"/>
  <c r="Q20" i="6"/>
  <c r="T20" i="6"/>
  <c r="W20" i="6"/>
  <c r="Z20" i="6"/>
  <c r="AC20" i="6"/>
  <c r="E21" i="6"/>
  <c r="H21" i="6"/>
  <c r="K21" i="6"/>
  <c r="N21" i="6"/>
  <c r="Q21" i="6"/>
  <c r="T21" i="6"/>
  <c r="W21" i="6"/>
  <c r="Z21" i="6"/>
  <c r="AC21" i="6"/>
  <c r="E22" i="6"/>
  <c r="H22" i="6"/>
  <c r="K22" i="6"/>
  <c r="N22" i="6"/>
  <c r="Q22" i="6"/>
  <c r="T22" i="6"/>
  <c r="W22" i="6"/>
  <c r="Z22" i="6"/>
  <c r="AC22" i="6"/>
  <c r="E23" i="6"/>
  <c r="H23" i="6"/>
  <c r="K23" i="6"/>
  <c r="N23" i="6"/>
  <c r="Q23" i="6"/>
  <c r="T23" i="6"/>
  <c r="W23" i="6"/>
  <c r="Z23" i="6"/>
  <c r="AC23" i="6"/>
  <c r="E24" i="6"/>
  <c r="H24" i="6"/>
  <c r="K24" i="6"/>
  <c r="N24" i="6"/>
  <c r="Q24" i="6"/>
  <c r="T24" i="6"/>
  <c r="W24" i="6"/>
  <c r="Z24" i="6"/>
  <c r="AC24" i="6"/>
  <c r="E9" i="2"/>
  <c r="H9" i="2"/>
  <c r="K9" i="2"/>
  <c r="N9" i="2"/>
  <c r="Q9" i="2"/>
  <c r="T9" i="2"/>
  <c r="W9" i="2"/>
  <c r="Z9" i="2"/>
  <c r="AC9" i="2"/>
  <c r="E10" i="2"/>
  <c r="H10" i="2"/>
  <c r="K10" i="2"/>
  <c r="N10" i="2"/>
  <c r="Q10" i="2"/>
  <c r="T10" i="2"/>
  <c r="W10" i="2"/>
  <c r="Z10" i="2"/>
  <c r="AC10" i="2"/>
  <c r="E11" i="2"/>
  <c r="H11" i="2"/>
  <c r="K11" i="2"/>
  <c r="N11" i="2"/>
  <c r="Q11" i="2"/>
  <c r="T11" i="2"/>
  <c r="W11" i="2"/>
  <c r="Z11" i="2"/>
  <c r="AC11" i="2"/>
  <c r="E12" i="2"/>
  <c r="H12" i="2"/>
  <c r="K12" i="2"/>
  <c r="N12" i="2"/>
  <c r="Q12" i="2"/>
  <c r="T12" i="2"/>
  <c r="W12" i="2"/>
  <c r="Z12" i="2"/>
  <c r="AC12" i="2"/>
  <c r="E13" i="2"/>
  <c r="H13" i="2"/>
  <c r="K13" i="2"/>
  <c r="N13" i="2"/>
  <c r="Q13" i="2"/>
  <c r="T13" i="2"/>
  <c r="W13" i="2"/>
  <c r="Z13" i="2"/>
  <c r="AC13" i="2"/>
  <c r="E14" i="2"/>
  <c r="H14" i="2"/>
  <c r="K14" i="2"/>
  <c r="N14" i="2"/>
  <c r="Q14" i="2"/>
  <c r="T14" i="2"/>
  <c r="W14" i="2"/>
  <c r="Z14" i="2"/>
  <c r="AC14" i="2"/>
  <c r="E15" i="2"/>
  <c r="H15" i="2"/>
  <c r="K15" i="2"/>
  <c r="N15" i="2"/>
  <c r="Q15" i="2"/>
  <c r="T15" i="2"/>
  <c r="W15" i="2"/>
  <c r="Z15" i="2"/>
  <c r="AC15" i="2"/>
  <c r="E16" i="2"/>
  <c r="H16" i="2"/>
  <c r="K16" i="2"/>
  <c r="N16" i="2"/>
  <c r="Q16" i="2"/>
  <c r="T16" i="2"/>
  <c r="W16" i="2"/>
  <c r="Z16" i="2"/>
  <c r="AC16" i="2"/>
  <c r="E17" i="2"/>
  <c r="H17" i="2"/>
  <c r="K17" i="2"/>
  <c r="N17" i="2"/>
  <c r="Q17" i="2"/>
  <c r="T17" i="2"/>
  <c r="W17" i="2"/>
  <c r="Z17" i="2"/>
  <c r="AC17" i="2"/>
  <c r="E18" i="2"/>
  <c r="H18" i="2"/>
  <c r="K18" i="2"/>
  <c r="N18" i="2"/>
  <c r="Q18" i="2"/>
  <c r="T18" i="2"/>
  <c r="W18" i="2"/>
  <c r="Z18" i="2"/>
  <c r="AC18" i="2"/>
  <c r="E19" i="2"/>
  <c r="H19" i="2"/>
  <c r="K19" i="2"/>
  <c r="N19" i="2"/>
  <c r="Q19" i="2"/>
  <c r="T19" i="2"/>
  <c r="W19" i="2"/>
  <c r="Z19" i="2"/>
  <c r="AC19" i="2"/>
  <c r="E20" i="2"/>
  <c r="H20" i="2"/>
  <c r="K20" i="2"/>
  <c r="N20" i="2"/>
  <c r="Q20" i="2"/>
  <c r="T20" i="2"/>
  <c r="W20" i="2"/>
  <c r="Z20" i="2"/>
  <c r="AC20" i="2"/>
  <c r="E21" i="2"/>
  <c r="H21" i="2"/>
  <c r="K21" i="2"/>
  <c r="N21" i="2"/>
  <c r="Q21" i="2"/>
  <c r="T21" i="2"/>
  <c r="W21" i="2"/>
  <c r="Z21" i="2"/>
  <c r="AC21" i="2"/>
  <c r="E22" i="2"/>
  <c r="H22" i="2"/>
  <c r="K22" i="2"/>
  <c r="N22" i="2"/>
  <c r="Q22" i="2"/>
  <c r="T22" i="2"/>
  <c r="W22" i="2"/>
  <c r="Z22" i="2"/>
  <c r="AC22" i="2"/>
  <c r="E23" i="2"/>
  <c r="H23" i="2"/>
  <c r="K23" i="2"/>
  <c r="N23" i="2"/>
  <c r="Q23" i="2"/>
  <c r="T23" i="2"/>
  <c r="W23" i="2"/>
  <c r="Z23" i="2"/>
  <c r="AC23" i="2"/>
  <c r="E24" i="2"/>
  <c r="H24" i="2"/>
  <c r="K24" i="2"/>
  <c r="N24" i="2"/>
  <c r="Q24" i="2"/>
  <c r="T24" i="2"/>
  <c r="W24" i="2"/>
  <c r="Z24" i="2"/>
  <c r="AC24" i="2"/>
  <c r="E9" i="3"/>
  <c r="H9" i="3"/>
  <c r="K9" i="3"/>
  <c r="N9" i="3"/>
  <c r="Q9" i="3"/>
  <c r="T9" i="3"/>
  <c r="W9" i="3"/>
  <c r="Z9" i="3"/>
  <c r="AC9" i="3"/>
  <c r="E10" i="3"/>
  <c r="H10" i="3"/>
  <c r="K10" i="3"/>
  <c r="N10" i="3"/>
  <c r="Q10" i="3"/>
  <c r="T10" i="3"/>
  <c r="W10" i="3"/>
  <c r="Z10" i="3"/>
  <c r="AC10" i="3"/>
  <c r="E11" i="3"/>
  <c r="H11" i="3"/>
  <c r="K11" i="3"/>
  <c r="N11" i="3"/>
  <c r="Q11" i="3"/>
  <c r="T11" i="3"/>
  <c r="W11" i="3"/>
  <c r="Z11" i="3"/>
  <c r="AC11" i="3"/>
  <c r="E12" i="3"/>
  <c r="H12" i="3"/>
  <c r="K12" i="3"/>
  <c r="N12" i="3"/>
  <c r="Q12" i="3"/>
  <c r="T12" i="3"/>
  <c r="W12" i="3"/>
  <c r="Z12" i="3"/>
  <c r="AC12" i="3"/>
  <c r="E13" i="3"/>
  <c r="H13" i="3"/>
  <c r="K13" i="3"/>
  <c r="N13" i="3"/>
  <c r="Q13" i="3"/>
  <c r="T13" i="3"/>
  <c r="W13" i="3"/>
  <c r="Z13" i="3"/>
  <c r="AC13" i="3"/>
  <c r="E14" i="3"/>
  <c r="H14" i="3"/>
  <c r="K14" i="3"/>
  <c r="N14" i="3"/>
  <c r="Q14" i="3"/>
  <c r="T14" i="3"/>
  <c r="W14" i="3"/>
  <c r="Z14" i="3"/>
  <c r="AC14" i="3"/>
  <c r="E15" i="3"/>
  <c r="H15" i="3"/>
  <c r="K15" i="3"/>
  <c r="N15" i="3"/>
  <c r="Q15" i="3"/>
  <c r="T15" i="3"/>
  <c r="W15" i="3"/>
  <c r="Z15" i="3"/>
  <c r="AC15" i="3"/>
  <c r="E16" i="3"/>
  <c r="H16" i="3"/>
  <c r="K16" i="3"/>
  <c r="N16" i="3"/>
  <c r="Q16" i="3"/>
  <c r="T16" i="3"/>
  <c r="W16" i="3"/>
  <c r="Z16" i="3"/>
  <c r="AC16" i="3"/>
  <c r="E17" i="3"/>
  <c r="H17" i="3"/>
  <c r="K17" i="3"/>
  <c r="N17" i="3"/>
  <c r="Q17" i="3"/>
  <c r="T17" i="3"/>
  <c r="W17" i="3"/>
  <c r="Z17" i="3"/>
  <c r="AC17" i="3"/>
  <c r="E18" i="3"/>
  <c r="H18" i="3"/>
  <c r="K18" i="3"/>
  <c r="N18" i="3"/>
  <c r="Q18" i="3"/>
  <c r="T18" i="3"/>
  <c r="W18" i="3"/>
  <c r="Z18" i="3"/>
  <c r="AC18" i="3"/>
  <c r="E19" i="3"/>
  <c r="H19" i="3"/>
  <c r="K19" i="3"/>
  <c r="N19" i="3"/>
  <c r="Q19" i="3"/>
  <c r="T19" i="3"/>
  <c r="W19" i="3"/>
  <c r="Z19" i="3"/>
  <c r="AC19" i="3"/>
  <c r="E20" i="3"/>
  <c r="H20" i="3"/>
  <c r="K20" i="3"/>
  <c r="N20" i="3"/>
  <c r="Q20" i="3"/>
  <c r="T20" i="3"/>
  <c r="W20" i="3"/>
  <c r="Z20" i="3"/>
  <c r="AC20" i="3"/>
  <c r="E21" i="3"/>
  <c r="H21" i="3"/>
  <c r="K21" i="3"/>
  <c r="N21" i="3"/>
  <c r="Q21" i="3"/>
  <c r="T21" i="3"/>
  <c r="W21" i="3"/>
  <c r="Z21" i="3"/>
  <c r="AC21" i="3"/>
  <c r="E22" i="3"/>
  <c r="H22" i="3"/>
  <c r="K22" i="3"/>
  <c r="N22" i="3"/>
  <c r="Q22" i="3"/>
  <c r="T22" i="3"/>
  <c r="W22" i="3"/>
  <c r="Z22" i="3"/>
  <c r="AC22" i="3"/>
  <c r="E23" i="3"/>
  <c r="H23" i="3"/>
  <c r="K23" i="3"/>
  <c r="N23" i="3"/>
  <c r="Q23" i="3"/>
  <c r="T23" i="3"/>
  <c r="W23" i="3"/>
  <c r="Z23" i="3"/>
  <c r="AC23" i="3"/>
  <c r="E24" i="3"/>
  <c r="H24" i="3"/>
  <c r="K24" i="3"/>
  <c r="N24" i="3"/>
  <c r="Q24" i="3"/>
  <c r="T24" i="3"/>
  <c r="W24" i="3"/>
  <c r="Z24" i="3"/>
  <c r="AC24" i="3"/>
  <c r="E9" i="4"/>
  <c r="H9" i="4"/>
  <c r="K9" i="4"/>
  <c r="N9" i="4"/>
  <c r="Q9" i="4"/>
  <c r="T9" i="4"/>
  <c r="W9" i="4"/>
  <c r="Z9" i="4"/>
  <c r="AC9" i="4"/>
  <c r="E10" i="4"/>
  <c r="H10" i="4"/>
  <c r="K10" i="4"/>
  <c r="N10" i="4"/>
  <c r="Q10" i="4"/>
  <c r="T10" i="4"/>
  <c r="W10" i="4"/>
  <c r="Z10" i="4"/>
  <c r="AC10" i="4"/>
  <c r="E11" i="4"/>
  <c r="H11" i="4"/>
  <c r="K11" i="4"/>
  <c r="N11" i="4"/>
  <c r="Q11" i="4"/>
  <c r="T11" i="4"/>
  <c r="W11" i="4"/>
  <c r="Z11" i="4"/>
  <c r="AC11" i="4"/>
  <c r="E12" i="4"/>
  <c r="H12" i="4"/>
  <c r="K12" i="4"/>
  <c r="N12" i="4"/>
  <c r="Q12" i="4"/>
  <c r="T12" i="4"/>
  <c r="W12" i="4"/>
  <c r="Z12" i="4"/>
  <c r="AC12" i="4"/>
  <c r="E13" i="4"/>
  <c r="H13" i="4"/>
  <c r="K13" i="4"/>
  <c r="N13" i="4"/>
  <c r="Q13" i="4"/>
  <c r="T13" i="4"/>
  <c r="W13" i="4"/>
  <c r="Z13" i="4"/>
  <c r="AC13" i="4"/>
  <c r="E14" i="4"/>
  <c r="H14" i="4"/>
  <c r="K14" i="4"/>
  <c r="N14" i="4"/>
  <c r="Q14" i="4"/>
  <c r="T14" i="4"/>
  <c r="W14" i="4"/>
  <c r="Z14" i="4"/>
  <c r="AC14" i="4"/>
  <c r="E15" i="4"/>
  <c r="H15" i="4"/>
  <c r="K15" i="4"/>
  <c r="N15" i="4"/>
  <c r="Q15" i="4"/>
  <c r="T15" i="4"/>
  <c r="W15" i="4"/>
  <c r="Z15" i="4"/>
  <c r="AC15" i="4"/>
  <c r="E16" i="4"/>
  <c r="H16" i="4"/>
  <c r="K16" i="4"/>
  <c r="N16" i="4"/>
  <c r="Q16" i="4"/>
  <c r="T16" i="4"/>
  <c r="W16" i="4"/>
  <c r="Z16" i="4"/>
  <c r="AC16" i="4"/>
  <c r="E17" i="4"/>
  <c r="H17" i="4"/>
  <c r="K17" i="4"/>
  <c r="N17" i="4"/>
  <c r="Q17" i="4"/>
  <c r="T17" i="4"/>
  <c r="W17" i="4"/>
  <c r="Z17" i="4"/>
  <c r="AC17" i="4"/>
  <c r="E18" i="4"/>
  <c r="H18" i="4"/>
  <c r="K18" i="4"/>
  <c r="N18" i="4"/>
  <c r="Q18" i="4"/>
  <c r="T18" i="4"/>
  <c r="W18" i="4"/>
  <c r="Z18" i="4"/>
  <c r="AC18" i="4"/>
  <c r="E19" i="4"/>
  <c r="H19" i="4"/>
  <c r="K19" i="4"/>
  <c r="N19" i="4"/>
  <c r="Q19" i="4"/>
  <c r="T19" i="4"/>
  <c r="W19" i="4"/>
  <c r="Z19" i="4"/>
  <c r="AC19" i="4"/>
  <c r="E20" i="4"/>
  <c r="H20" i="4"/>
  <c r="K20" i="4"/>
  <c r="N20" i="4"/>
  <c r="Q20" i="4"/>
  <c r="T20" i="4"/>
  <c r="W20" i="4"/>
  <c r="Z20" i="4"/>
  <c r="AC20" i="4"/>
  <c r="E21" i="4"/>
  <c r="H21" i="4"/>
  <c r="K21" i="4"/>
  <c r="N21" i="4"/>
  <c r="Q21" i="4"/>
  <c r="T21" i="4"/>
  <c r="W21" i="4"/>
  <c r="Z21" i="4"/>
  <c r="AC21" i="4"/>
  <c r="E22" i="4"/>
  <c r="H22" i="4"/>
  <c r="K22" i="4"/>
  <c r="N22" i="4"/>
  <c r="Q22" i="4"/>
  <c r="T22" i="4"/>
  <c r="W22" i="4"/>
  <c r="Z22" i="4"/>
  <c r="AC22" i="4"/>
  <c r="E23" i="4"/>
  <c r="H23" i="4"/>
  <c r="K23" i="4"/>
  <c r="N23" i="4"/>
  <c r="Q23" i="4"/>
  <c r="T23" i="4"/>
  <c r="W23" i="4"/>
  <c r="Z23" i="4"/>
  <c r="AC23" i="4"/>
  <c r="E24" i="4"/>
  <c r="H24" i="4"/>
  <c r="K24" i="4"/>
  <c r="N24" i="4"/>
  <c r="Q24" i="4"/>
  <c r="T24" i="4"/>
  <c r="W24" i="4"/>
  <c r="Z24" i="4"/>
  <c r="AC24" i="4"/>
  <c r="E9" i="5"/>
  <c r="H9" i="5"/>
  <c r="K9" i="5"/>
  <c r="N9" i="5"/>
  <c r="Q9" i="5"/>
  <c r="T9" i="5"/>
  <c r="W9" i="5"/>
  <c r="Z9" i="5"/>
  <c r="AC9" i="5"/>
  <c r="E10" i="5"/>
  <c r="H10" i="5"/>
  <c r="K10" i="5"/>
  <c r="N10" i="5"/>
  <c r="Q10" i="5"/>
  <c r="T10" i="5"/>
  <c r="W10" i="5"/>
  <c r="Z10" i="5"/>
  <c r="AC10" i="5"/>
  <c r="E11" i="5"/>
  <c r="H11" i="5"/>
  <c r="K11" i="5"/>
  <c r="N11" i="5"/>
  <c r="Q11" i="5"/>
  <c r="T11" i="5"/>
  <c r="W11" i="5"/>
  <c r="Z11" i="5"/>
  <c r="AC11" i="5"/>
  <c r="E12" i="5"/>
  <c r="H12" i="5"/>
  <c r="K12" i="5"/>
  <c r="N12" i="5"/>
  <c r="Q12" i="5"/>
  <c r="T12" i="5"/>
  <c r="W12" i="5"/>
  <c r="Z12" i="5"/>
  <c r="AC12" i="5"/>
  <c r="E13" i="5"/>
  <c r="H13" i="5"/>
  <c r="K13" i="5"/>
  <c r="N13" i="5"/>
  <c r="Q13" i="5"/>
  <c r="T13" i="5"/>
  <c r="W13" i="5"/>
  <c r="Z13" i="5"/>
  <c r="AC13" i="5"/>
  <c r="E14" i="5"/>
  <c r="H14" i="5"/>
  <c r="K14" i="5"/>
  <c r="N14" i="5"/>
  <c r="Q14" i="5"/>
  <c r="T14" i="5"/>
  <c r="W14" i="5"/>
  <c r="Z14" i="5"/>
  <c r="AC14" i="5"/>
  <c r="E15" i="5"/>
  <c r="H15" i="5"/>
  <c r="K15" i="5"/>
  <c r="N15" i="5"/>
  <c r="Q15" i="5"/>
  <c r="T15" i="5"/>
  <c r="W15" i="5"/>
  <c r="Z15" i="5"/>
  <c r="AC15" i="5"/>
  <c r="E16" i="5"/>
  <c r="H16" i="5"/>
  <c r="K16" i="5"/>
  <c r="N16" i="5"/>
  <c r="Q16" i="5"/>
  <c r="T16" i="5"/>
  <c r="W16" i="5"/>
  <c r="Z16" i="5"/>
  <c r="AC16" i="5"/>
  <c r="E17" i="5"/>
  <c r="H17" i="5"/>
  <c r="K17" i="5"/>
  <c r="N17" i="5"/>
  <c r="Q17" i="5"/>
  <c r="T17" i="5"/>
  <c r="W17" i="5"/>
  <c r="Z17" i="5"/>
  <c r="AC17" i="5"/>
  <c r="E18" i="5"/>
  <c r="H18" i="5"/>
  <c r="K18" i="5"/>
  <c r="N18" i="5"/>
  <c r="Q18" i="5"/>
  <c r="T18" i="5"/>
  <c r="W18" i="5"/>
  <c r="Z18" i="5"/>
  <c r="AC18" i="5"/>
  <c r="E19" i="5"/>
  <c r="H19" i="5"/>
  <c r="K19" i="5"/>
  <c r="N19" i="5"/>
  <c r="Q19" i="5"/>
  <c r="T19" i="5"/>
  <c r="W19" i="5"/>
  <c r="Z19" i="5"/>
  <c r="AC19" i="5"/>
  <c r="E20" i="5"/>
  <c r="H20" i="5"/>
  <c r="K20" i="5"/>
  <c r="N20" i="5"/>
  <c r="Q20" i="5"/>
  <c r="T20" i="5"/>
  <c r="W20" i="5"/>
  <c r="Z20" i="5"/>
  <c r="AC20" i="5"/>
  <c r="E21" i="5"/>
  <c r="H21" i="5"/>
  <c r="K21" i="5"/>
  <c r="N21" i="5"/>
  <c r="Q21" i="5"/>
  <c r="T21" i="5"/>
  <c r="W21" i="5"/>
  <c r="Z21" i="5"/>
  <c r="AC21" i="5"/>
  <c r="E22" i="5"/>
  <c r="H22" i="5"/>
  <c r="K22" i="5"/>
  <c r="N22" i="5"/>
  <c r="Q22" i="5"/>
  <c r="T22" i="5"/>
  <c r="W22" i="5"/>
  <c r="Z22" i="5"/>
  <c r="AC22" i="5"/>
  <c r="E23" i="5"/>
  <c r="H23" i="5"/>
  <c r="K23" i="5"/>
  <c r="N23" i="5"/>
  <c r="Q23" i="5"/>
  <c r="T23" i="5"/>
  <c r="W23" i="5"/>
  <c r="Z23" i="5"/>
  <c r="AC23" i="5"/>
  <c r="E24" i="5"/>
  <c r="H24" i="5"/>
  <c r="K24" i="5"/>
  <c r="N24" i="5"/>
  <c r="Q24" i="5"/>
  <c r="T24" i="5"/>
  <c r="W24" i="5"/>
  <c r="Z24" i="5"/>
  <c r="AC24" i="5"/>
  <c r="E9" i="27"/>
  <c r="H9" i="27"/>
  <c r="K9" i="27"/>
  <c r="N9" i="27"/>
  <c r="Q9" i="27"/>
  <c r="T9" i="27"/>
  <c r="W9" i="27"/>
  <c r="Z9" i="27"/>
  <c r="AC9" i="27"/>
  <c r="E10" i="27"/>
  <c r="H10" i="27"/>
  <c r="K10" i="27"/>
  <c r="N10" i="27"/>
  <c r="Q10" i="27"/>
  <c r="T10" i="27"/>
  <c r="W10" i="27"/>
  <c r="Z10" i="27"/>
  <c r="AC10" i="27"/>
  <c r="E11" i="27"/>
  <c r="H11" i="27"/>
  <c r="K11" i="27"/>
  <c r="N11" i="27"/>
  <c r="Q11" i="27"/>
  <c r="T11" i="27"/>
  <c r="W11" i="27"/>
  <c r="Z11" i="27"/>
  <c r="AC11" i="27"/>
  <c r="E12" i="27"/>
  <c r="H12" i="27"/>
  <c r="K12" i="27"/>
  <c r="N12" i="27"/>
  <c r="Q12" i="27"/>
  <c r="T12" i="27"/>
  <c r="W12" i="27"/>
  <c r="Z12" i="27"/>
  <c r="AC12" i="27"/>
  <c r="E13" i="27"/>
  <c r="H13" i="27"/>
  <c r="K13" i="27"/>
  <c r="N13" i="27"/>
  <c r="Q13" i="27"/>
  <c r="T13" i="27"/>
  <c r="W13" i="27"/>
  <c r="Z13" i="27"/>
  <c r="AC13" i="27"/>
  <c r="E14" i="27"/>
  <c r="H14" i="27"/>
  <c r="K14" i="27"/>
  <c r="N14" i="27"/>
  <c r="Q14" i="27"/>
  <c r="T14" i="27"/>
  <c r="W14" i="27"/>
  <c r="Z14" i="27"/>
  <c r="AC14" i="27"/>
  <c r="E15" i="27"/>
  <c r="H15" i="27"/>
  <c r="K15" i="27"/>
  <c r="N15" i="27"/>
  <c r="Q15" i="27"/>
  <c r="T15" i="27"/>
  <c r="W15" i="27"/>
  <c r="Z15" i="27"/>
  <c r="AC15" i="27"/>
  <c r="E16" i="27"/>
  <c r="H16" i="27"/>
  <c r="K16" i="27"/>
  <c r="N16" i="27"/>
  <c r="Q16" i="27"/>
  <c r="T16" i="27"/>
  <c r="W16" i="27"/>
  <c r="Z16" i="27"/>
  <c r="AC16" i="27"/>
  <c r="E17" i="27"/>
  <c r="H17" i="27"/>
  <c r="K17" i="27"/>
  <c r="N17" i="27"/>
  <c r="Q17" i="27"/>
  <c r="T17" i="27"/>
  <c r="W17" i="27"/>
  <c r="Z17" i="27"/>
  <c r="AC17" i="27"/>
  <c r="E18" i="27"/>
  <c r="H18" i="27"/>
  <c r="K18" i="27"/>
  <c r="N18" i="27"/>
  <c r="Q18" i="27"/>
  <c r="T18" i="27"/>
  <c r="W18" i="27"/>
  <c r="Z18" i="27"/>
  <c r="AC18" i="27"/>
  <c r="E19" i="27"/>
  <c r="H19" i="27"/>
  <c r="K19" i="27"/>
  <c r="N19" i="27"/>
  <c r="Q19" i="27"/>
  <c r="T19" i="27"/>
  <c r="W19" i="27"/>
  <c r="Z19" i="27"/>
  <c r="AC19" i="27"/>
  <c r="E20" i="27"/>
  <c r="H20" i="27"/>
  <c r="K20" i="27"/>
  <c r="N20" i="27"/>
  <c r="Q20" i="27"/>
  <c r="T20" i="27"/>
  <c r="W20" i="27"/>
  <c r="Z20" i="27"/>
  <c r="AC20" i="27"/>
  <c r="E21" i="27"/>
  <c r="H21" i="27"/>
  <c r="K21" i="27"/>
  <c r="N21" i="27"/>
  <c r="Q21" i="27"/>
  <c r="T21" i="27"/>
  <c r="W21" i="27"/>
  <c r="Z21" i="27"/>
  <c r="AC21" i="27"/>
  <c r="E22" i="27"/>
  <c r="H22" i="27"/>
  <c r="K22" i="27"/>
  <c r="N22" i="27"/>
  <c r="Q22" i="27"/>
  <c r="T22" i="27"/>
  <c r="W22" i="27"/>
  <c r="Z22" i="27"/>
  <c r="AC22" i="27"/>
  <c r="E23" i="27"/>
  <c r="H23" i="27"/>
  <c r="K23" i="27"/>
  <c r="N23" i="27"/>
  <c r="Q23" i="27"/>
  <c r="T23" i="27"/>
  <c r="W23" i="27"/>
  <c r="Z23" i="27"/>
  <c r="AC23" i="27"/>
  <c r="E24" i="27"/>
  <c r="H24" i="27"/>
  <c r="K24" i="27"/>
  <c r="N24" i="27"/>
  <c r="Q24" i="27"/>
  <c r="T24" i="27"/>
  <c r="W24" i="27"/>
  <c r="Z24" i="27"/>
  <c r="AC24" i="27"/>
  <c r="E9" i="16"/>
  <c r="H9" i="16"/>
  <c r="K9" i="16"/>
  <c r="N9" i="16"/>
  <c r="Q9" i="16"/>
  <c r="T9" i="16"/>
  <c r="W9" i="16"/>
  <c r="Z9" i="16"/>
  <c r="AC9" i="16"/>
  <c r="E10" i="16"/>
  <c r="H10" i="16"/>
  <c r="K10" i="16"/>
  <c r="N10" i="16"/>
  <c r="Q10" i="16"/>
  <c r="T10" i="16"/>
  <c r="W10" i="16"/>
  <c r="Z10" i="16"/>
  <c r="AC10" i="16"/>
  <c r="E11" i="16"/>
  <c r="H11" i="16"/>
  <c r="K11" i="16"/>
  <c r="N11" i="16"/>
  <c r="Q11" i="16"/>
  <c r="T11" i="16"/>
  <c r="W11" i="16"/>
  <c r="Z11" i="16"/>
  <c r="AC11" i="16"/>
  <c r="E12" i="16"/>
  <c r="H12" i="16"/>
  <c r="K12" i="16"/>
  <c r="N12" i="16"/>
  <c r="Q12" i="16"/>
  <c r="T12" i="16"/>
  <c r="W12" i="16"/>
  <c r="Z12" i="16"/>
  <c r="AC12" i="16"/>
  <c r="E13" i="16"/>
  <c r="H13" i="16"/>
  <c r="K13" i="16"/>
  <c r="N13" i="16"/>
  <c r="Q13" i="16"/>
  <c r="T13" i="16"/>
  <c r="W13" i="16"/>
  <c r="Z13" i="16"/>
  <c r="AC13" i="16"/>
  <c r="E14" i="16"/>
  <c r="H14" i="16"/>
  <c r="K14" i="16"/>
  <c r="N14" i="16"/>
  <c r="Q14" i="16"/>
  <c r="T14" i="16"/>
  <c r="W14" i="16"/>
  <c r="Z14" i="16"/>
  <c r="AC14" i="16"/>
  <c r="E15" i="16"/>
  <c r="H15" i="16"/>
  <c r="K15" i="16"/>
  <c r="N15" i="16"/>
  <c r="Q15" i="16"/>
  <c r="T15" i="16"/>
  <c r="W15" i="16"/>
  <c r="Z15" i="16"/>
  <c r="AC15" i="16"/>
  <c r="E16" i="16"/>
  <c r="H16" i="16"/>
  <c r="K16" i="16"/>
  <c r="N16" i="16"/>
  <c r="Q16" i="16"/>
  <c r="T16" i="16"/>
  <c r="W16" i="16"/>
  <c r="Z16" i="16"/>
  <c r="AC16" i="16"/>
  <c r="E17" i="16"/>
  <c r="H17" i="16"/>
  <c r="K17" i="16"/>
  <c r="N17" i="16"/>
  <c r="Q17" i="16"/>
  <c r="T17" i="16"/>
  <c r="W17" i="16"/>
  <c r="Z17" i="16"/>
  <c r="AC17" i="16"/>
  <c r="E18" i="16"/>
  <c r="H18" i="16"/>
  <c r="K18" i="16"/>
  <c r="N18" i="16"/>
  <c r="Q18" i="16"/>
  <c r="T18" i="16"/>
  <c r="W18" i="16"/>
  <c r="Z18" i="16"/>
  <c r="AC18" i="16"/>
  <c r="E19" i="16"/>
  <c r="H19" i="16"/>
  <c r="K19" i="16"/>
  <c r="N19" i="16"/>
  <c r="Q19" i="16"/>
  <c r="T19" i="16"/>
  <c r="W19" i="16"/>
  <c r="Z19" i="16"/>
  <c r="AC19" i="16"/>
  <c r="E20" i="16"/>
  <c r="H20" i="16"/>
  <c r="K20" i="16"/>
  <c r="N20" i="16"/>
  <c r="Q20" i="16"/>
  <c r="T20" i="16"/>
  <c r="W20" i="16"/>
  <c r="Z20" i="16"/>
  <c r="AC20" i="16"/>
  <c r="E21" i="16"/>
  <c r="H21" i="16"/>
  <c r="K21" i="16"/>
  <c r="N21" i="16"/>
  <c r="Q21" i="16"/>
  <c r="T21" i="16"/>
  <c r="W21" i="16"/>
  <c r="Z21" i="16"/>
  <c r="AC21" i="16"/>
  <c r="E22" i="16"/>
  <c r="H22" i="16"/>
  <c r="K22" i="16"/>
  <c r="N22" i="16"/>
  <c r="Q22" i="16"/>
  <c r="T22" i="16"/>
  <c r="W22" i="16"/>
  <c r="Z22" i="16"/>
  <c r="AC22" i="16"/>
  <c r="E23" i="16"/>
  <c r="H23" i="16"/>
  <c r="K23" i="16"/>
  <c r="N23" i="16"/>
  <c r="Q23" i="16"/>
  <c r="T23" i="16"/>
  <c r="W23" i="16"/>
  <c r="Z23" i="16"/>
  <c r="AC23" i="16"/>
  <c r="E24" i="16"/>
  <c r="H24" i="16"/>
  <c r="K24" i="16"/>
  <c r="N24" i="16"/>
  <c r="Q24" i="16"/>
  <c r="T24" i="16"/>
  <c r="W24" i="16"/>
  <c r="Z24" i="16"/>
  <c r="AC24" i="16"/>
  <c r="E9" i="34"/>
  <c r="H9" i="34"/>
  <c r="K9" i="34"/>
  <c r="N9" i="34"/>
  <c r="Q9" i="34"/>
  <c r="T9" i="34"/>
  <c r="W9" i="34"/>
  <c r="Z9" i="34"/>
  <c r="AC9" i="34"/>
  <c r="E10" i="34"/>
  <c r="AG10" i="34" s="1"/>
  <c r="H10" i="34"/>
  <c r="K10" i="34"/>
  <c r="N10" i="34"/>
  <c r="Q10" i="34"/>
  <c r="T10" i="34"/>
  <c r="W10" i="34"/>
  <c r="Z10" i="34"/>
  <c r="AC10" i="34"/>
  <c r="E11" i="34"/>
  <c r="H11" i="34"/>
  <c r="K11" i="34"/>
  <c r="N11" i="34"/>
  <c r="Q11" i="34"/>
  <c r="T11" i="34"/>
  <c r="AG11" i="34" s="1"/>
  <c r="W11" i="34"/>
  <c r="Z11" i="34"/>
  <c r="AC11" i="34"/>
  <c r="E12" i="34"/>
  <c r="H12" i="34"/>
  <c r="K12" i="34"/>
  <c r="N12" i="34"/>
  <c r="Q12" i="34"/>
  <c r="T12" i="34"/>
  <c r="W12" i="34"/>
  <c r="AG12" i="34" s="1"/>
  <c r="Z12" i="34"/>
  <c r="AC12" i="34"/>
  <c r="E13" i="34"/>
  <c r="H13" i="34"/>
  <c r="AG13" i="34" s="1"/>
  <c r="K13" i="34"/>
  <c r="N13" i="34"/>
  <c r="Q13" i="34"/>
  <c r="T13" i="34"/>
  <c r="W13" i="34"/>
  <c r="Z13" i="34"/>
  <c r="AC13" i="34"/>
  <c r="E14" i="34"/>
  <c r="AG14" i="34" s="1"/>
  <c r="H14" i="34"/>
  <c r="K14" i="34"/>
  <c r="N14" i="34"/>
  <c r="Q14" i="34"/>
  <c r="T14" i="34"/>
  <c r="W14" i="34"/>
  <c r="Z14" i="34"/>
  <c r="AC14" i="34"/>
  <c r="E15" i="34"/>
  <c r="H15" i="34"/>
  <c r="K15" i="34"/>
  <c r="AG15" i="34" s="1"/>
  <c r="N15" i="34"/>
  <c r="Q15" i="34"/>
  <c r="T15" i="34"/>
  <c r="W15" i="34"/>
  <c r="Z15" i="34"/>
  <c r="AC15" i="34"/>
  <c r="E16" i="34"/>
  <c r="H16" i="34"/>
  <c r="K16" i="34"/>
  <c r="N16" i="34"/>
  <c r="Q16" i="34"/>
  <c r="T16" i="34"/>
  <c r="AG16" i="34" s="1"/>
  <c r="W16" i="34"/>
  <c r="Z16" i="34"/>
  <c r="AC16" i="34"/>
  <c r="E17" i="34"/>
  <c r="H17" i="34"/>
  <c r="AG17" i="34" s="1"/>
  <c r="K17" i="34"/>
  <c r="N17" i="34"/>
  <c r="Q17" i="34"/>
  <c r="T17" i="34"/>
  <c r="W17" i="34"/>
  <c r="Z17" i="34"/>
  <c r="AC17" i="34"/>
  <c r="E18" i="34"/>
  <c r="H18" i="34"/>
  <c r="K18" i="34"/>
  <c r="AG18" i="34" s="1"/>
  <c r="N18" i="34"/>
  <c r="Q18" i="34"/>
  <c r="T18" i="34"/>
  <c r="W18" i="34"/>
  <c r="Z18" i="34"/>
  <c r="AC18" i="34"/>
  <c r="E19" i="34"/>
  <c r="H19" i="34"/>
  <c r="K19" i="34"/>
  <c r="N19" i="34"/>
  <c r="AG19" i="34" s="1"/>
  <c r="Q19" i="34"/>
  <c r="T19" i="34"/>
  <c r="W19" i="34"/>
  <c r="Z19" i="34"/>
  <c r="AC19" i="34"/>
  <c r="E20" i="34"/>
  <c r="H20" i="34"/>
  <c r="K20" i="34"/>
  <c r="N20" i="34"/>
  <c r="Q20" i="34"/>
  <c r="T20" i="34"/>
  <c r="AG20" i="34" s="1"/>
  <c r="W20" i="34"/>
  <c r="Z20" i="34"/>
  <c r="AC20" i="34"/>
  <c r="E21" i="34"/>
  <c r="H21" i="34"/>
  <c r="K21" i="34"/>
  <c r="N21" i="34"/>
  <c r="Q21" i="34"/>
  <c r="T21" i="34"/>
  <c r="W21" i="34"/>
  <c r="Z21" i="34"/>
  <c r="AC21" i="34"/>
  <c r="E22" i="34"/>
  <c r="AG22" i="34" s="1"/>
  <c r="H22" i="34"/>
  <c r="K22" i="34"/>
  <c r="N22" i="34"/>
  <c r="Q22" i="34"/>
  <c r="T22" i="34"/>
  <c r="W22" i="34"/>
  <c r="Z22" i="34"/>
  <c r="AC22" i="34"/>
  <c r="E23" i="34"/>
  <c r="H23" i="34"/>
  <c r="K23" i="34"/>
  <c r="N23" i="34"/>
  <c r="Q23" i="34"/>
  <c r="T23" i="34"/>
  <c r="AG23" i="34" s="1"/>
  <c r="W23" i="34"/>
  <c r="Z23" i="34"/>
  <c r="AC23" i="34"/>
  <c r="E24" i="34"/>
  <c r="H24" i="34"/>
  <c r="K24" i="34"/>
  <c r="N24" i="34"/>
  <c r="Q24" i="34"/>
  <c r="T24" i="34"/>
  <c r="W24" i="34"/>
  <c r="AG24" i="34" s="1"/>
  <c r="Z24" i="34"/>
  <c r="AC24" i="34"/>
  <c r="E9" i="20"/>
  <c r="H9" i="20"/>
  <c r="K9" i="20"/>
  <c r="N9" i="20"/>
  <c r="Q9" i="20"/>
  <c r="T9" i="20"/>
  <c r="W9" i="20"/>
  <c r="Z9" i="20"/>
  <c r="AC9" i="20"/>
  <c r="T10" i="20"/>
  <c r="W10" i="20"/>
  <c r="Z10" i="20"/>
  <c r="AC10" i="20"/>
  <c r="E12" i="20"/>
  <c r="H12" i="20"/>
  <c r="K12" i="20"/>
  <c r="N12" i="20"/>
  <c r="Q12" i="20"/>
  <c r="T12" i="20"/>
  <c r="W12" i="20"/>
  <c r="Z12" i="20"/>
  <c r="AC12" i="20"/>
  <c r="E13" i="20"/>
  <c r="H13" i="20"/>
  <c r="K13" i="20"/>
  <c r="N13" i="20"/>
  <c r="Q13" i="20"/>
  <c r="T13" i="20"/>
  <c r="W13" i="20"/>
  <c r="Z13" i="20"/>
  <c r="AC13" i="20"/>
  <c r="E14" i="20"/>
  <c r="H14" i="20"/>
  <c r="K14" i="20"/>
  <c r="N14" i="20"/>
  <c r="Q14" i="20"/>
  <c r="T14" i="20"/>
  <c r="W14" i="20"/>
  <c r="Z14" i="20"/>
  <c r="AC14" i="20"/>
  <c r="E15" i="20"/>
  <c r="H15" i="20"/>
  <c r="K15" i="20"/>
  <c r="N15" i="20"/>
  <c r="Q15" i="20"/>
  <c r="T15" i="20"/>
  <c r="W15" i="20"/>
  <c r="Z15" i="20"/>
  <c r="AC15" i="20"/>
  <c r="E17" i="20"/>
  <c r="H17" i="20"/>
  <c r="K17" i="20"/>
  <c r="N17" i="20"/>
  <c r="Q17" i="20"/>
  <c r="T17" i="20"/>
  <c r="W17" i="20"/>
  <c r="Z17" i="20"/>
  <c r="AC17" i="20"/>
  <c r="K18" i="20"/>
  <c r="N18" i="20"/>
  <c r="Q18" i="20"/>
  <c r="T18" i="20"/>
  <c r="W18" i="20"/>
  <c r="Z18" i="20"/>
  <c r="AC18" i="20"/>
  <c r="E20" i="20"/>
  <c r="H20" i="20"/>
  <c r="K20" i="20"/>
  <c r="N20" i="20"/>
  <c r="Q20" i="20"/>
  <c r="T20" i="20"/>
  <c r="W20" i="20"/>
  <c r="Z20" i="20"/>
  <c r="AC20" i="20"/>
  <c r="E21" i="20"/>
  <c r="H21" i="20"/>
  <c r="K21" i="20"/>
  <c r="N21" i="20"/>
  <c r="Q21" i="20"/>
  <c r="T21" i="20"/>
  <c r="W21" i="20"/>
  <c r="Z21" i="20"/>
  <c r="AC21" i="20"/>
  <c r="E22" i="20"/>
  <c r="H22" i="20"/>
  <c r="K22" i="20"/>
  <c r="N22" i="20"/>
  <c r="Q22" i="20"/>
  <c r="T22" i="20"/>
  <c r="W22" i="20"/>
  <c r="Z22" i="20"/>
  <c r="AC22" i="20"/>
  <c r="K23" i="20"/>
  <c r="N23" i="20"/>
  <c r="Q23" i="20"/>
  <c r="T23" i="20"/>
  <c r="W23" i="20"/>
  <c r="Z23" i="20"/>
  <c r="AC23" i="20"/>
  <c r="E24" i="20"/>
  <c r="H24" i="20"/>
  <c r="K24" i="20"/>
  <c r="N24" i="20"/>
  <c r="Q24" i="20"/>
  <c r="T24" i="20"/>
  <c r="W24" i="20"/>
  <c r="Z24" i="20"/>
  <c r="AC24" i="20"/>
  <c r="H9" i="9"/>
  <c r="K9" i="9"/>
  <c r="N9" i="9"/>
  <c r="Q9" i="9"/>
  <c r="T9" i="9"/>
  <c r="W9" i="9"/>
  <c r="Z9" i="9"/>
  <c r="AC9" i="9"/>
  <c r="H10" i="9"/>
  <c r="K10" i="9"/>
  <c r="N10" i="9"/>
  <c r="Q10" i="9"/>
  <c r="T10" i="9"/>
  <c r="W10" i="9"/>
  <c r="Z10" i="9"/>
  <c r="AC10" i="9"/>
  <c r="H11" i="9"/>
  <c r="K11" i="9"/>
  <c r="N11" i="9"/>
  <c r="Q11" i="9"/>
  <c r="T11" i="9"/>
  <c r="W11" i="9"/>
  <c r="Z11" i="9"/>
  <c r="AC11" i="9"/>
  <c r="H12" i="9"/>
  <c r="K12" i="9"/>
  <c r="N12" i="9"/>
  <c r="Q12" i="9"/>
  <c r="T12" i="9"/>
  <c r="W12" i="9"/>
  <c r="Z12" i="9"/>
  <c r="AC12" i="9"/>
  <c r="H13" i="9"/>
  <c r="K13" i="9"/>
  <c r="N13" i="9"/>
  <c r="Q13" i="9"/>
  <c r="T13" i="9"/>
  <c r="W13" i="9"/>
  <c r="Z13" i="9"/>
  <c r="AC13" i="9"/>
  <c r="H14" i="9"/>
  <c r="K14" i="9"/>
  <c r="N14" i="9"/>
  <c r="Q14" i="9"/>
  <c r="T14" i="9"/>
  <c r="W14" i="9"/>
  <c r="Z14" i="9"/>
  <c r="AC14" i="9"/>
  <c r="H15" i="9"/>
  <c r="K15" i="9"/>
  <c r="N15" i="9"/>
  <c r="Q15" i="9"/>
  <c r="T15" i="9"/>
  <c r="W15" i="9"/>
  <c r="Z15" i="9"/>
  <c r="AC15" i="9"/>
  <c r="H17" i="9"/>
  <c r="K17" i="9"/>
  <c r="N17" i="9"/>
  <c r="Q17" i="9"/>
  <c r="T17" i="9"/>
  <c r="W17" i="9"/>
  <c r="Z17" i="9"/>
  <c r="AC17" i="9"/>
  <c r="H18" i="9"/>
  <c r="K18" i="9"/>
  <c r="N18" i="9"/>
  <c r="Q18" i="9"/>
  <c r="T18" i="9"/>
  <c r="W18" i="9"/>
  <c r="Z18" i="9"/>
  <c r="AC18" i="9"/>
  <c r="H20" i="9"/>
  <c r="K20" i="9"/>
  <c r="N20" i="9"/>
  <c r="Q20" i="9"/>
  <c r="T20" i="9"/>
  <c r="W20" i="9"/>
  <c r="Z20" i="9"/>
  <c r="AC20" i="9"/>
  <c r="H21" i="9"/>
  <c r="K21" i="9"/>
  <c r="N21" i="9"/>
  <c r="Q21" i="9"/>
  <c r="T21" i="9"/>
  <c r="W21" i="9"/>
  <c r="Z21" i="9"/>
  <c r="AC21" i="9"/>
  <c r="H22" i="9"/>
  <c r="K22" i="9"/>
  <c r="N22" i="9"/>
  <c r="Q22" i="9"/>
  <c r="T22" i="9"/>
  <c r="W22" i="9"/>
  <c r="Z22" i="9"/>
  <c r="AC22" i="9"/>
  <c r="H23" i="9"/>
  <c r="K23" i="9"/>
  <c r="N23" i="9"/>
  <c r="Q23" i="9"/>
  <c r="T23" i="9"/>
  <c r="W23" i="9"/>
  <c r="Z23" i="9"/>
  <c r="AC23" i="9"/>
  <c r="H24" i="9"/>
  <c r="K24" i="9"/>
  <c r="N24" i="9"/>
  <c r="Q24" i="9"/>
  <c r="T24" i="9"/>
  <c r="W24" i="9"/>
  <c r="Z24" i="9"/>
  <c r="AC24" i="9"/>
  <c r="E9" i="8"/>
  <c r="H9" i="8"/>
  <c r="K9" i="8"/>
  <c r="N9" i="8"/>
  <c r="T9" i="8"/>
  <c r="W9" i="8"/>
  <c r="Z9" i="8"/>
  <c r="AC9" i="8"/>
  <c r="E10" i="8"/>
  <c r="H10" i="8"/>
  <c r="K10" i="8"/>
  <c r="N10" i="8"/>
  <c r="T10" i="8"/>
  <c r="W10" i="8"/>
  <c r="Z10" i="8"/>
  <c r="AC10" i="8"/>
  <c r="E11" i="8"/>
  <c r="H11" i="8"/>
  <c r="K11" i="8"/>
  <c r="N11" i="8"/>
  <c r="T11" i="8"/>
  <c r="W11" i="8"/>
  <c r="Z11" i="8"/>
  <c r="AC11" i="8"/>
  <c r="E12" i="8"/>
  <c r="H12" i="8"/>
  <c r="K12" i="8"/>
  <c r="N12" i="8"/>
  <c r="T12" i="8"/>
  <c r="W12" i="8"/>
  <c r="Z12" i="8"/>
  <c r="AC12" i="8"/>
  <c r="E13" i="8"/>
  <c r="H13" i="8"/>
  <c r="K13" i="8"/>
  <c r="N13" i="8"/>
  <c r="T13" i="8"/>
  <c r="W13" i="8"/>
  <c r="Z13" i="8"/>
  <c r="AC13" i="8"/>
  <c r="E14" i="8"/>
  <c r="H14" i="8"/>
  <c r="K14" i="8"/>
  <c r="N14" i="8"/>
  <c r="T14" i="8"/>
  <c r="W14" i="8"/>
  <c r="Z14" i="8"/>
  <c r="AC14" i="8"/>
  <c r="E15" i="8"/>
  <c r="H15" i="8"/>
  <c r="K15" i="8"/>
  <c r="N15" i="8"/>
  <c r="T15" i="8"/>
  <c r="W15" i="8"/>
  <c r="Z15" i="8"/>
  <c r="AC15" i="8"/>
  <c r="E17" i="8"/>
  <c r="H17" i="8"/>
  <c r="K17" i="8"/>
  <c r="N17" i="8"/>
  <c r="T17" i="8"/>
  <c r="W17" i="8"/>
  <c r="Z17" i="8"/>
  <c r="AC17" i="8"/>
  <c r="E18" i="8"/>
  <c r="H18" i="8"/>
  <c r="K18" i="8"/>
  <c r="N18" i="8"/>
  <c r="T18" i="8"/>
  <c r="W18" i="8"/>
  <c r="Z18" i="8"/>
  <c r="AC18" i="8"/>
  <c r="E20" i="8"/>
  <c r="H20" i="8"/>
  <c r="K20" i="8"/>
  <c r="N20" i="8"/>
  <c r="T20" i="8"/>
  <c r="W20" i="8"/>
  <c r="Z20" i="8"/>
  <c r="AC20" i="8"/>
  <c r="E21" i="8"/>
  <c r="H21" i="8"/>
  <c r="K21" i="8"/>
  <c r="N21" i="8"/>
  <c r="T21" i="8"/>
  <c r="W21" i="8"/>
  <c r="Z21" i="8"/>
  <c r="AC21" i="8"/>
  <c r="AC22" i="8"/>
  <c r="E23" i="8"/>
  <c r="H23" i="8"/>
  <c r="K23" i="8"/>
  <c r="N23" i="8"/>
  <c r="T23" i="8"/>
  <c r="W23" i="8"/>
  <c r="Z23" i="8"/>
  <c r="AC23" i="8"/>
  <c r="E24" i="8"/>
  <c r="H24" i="8"/>
  <c r="K24" i="8"/>
  <c r="N24" i="8"/>
  <c r="T24" i="8"/>
  <c r="W24" i="8"/>
  <c r="Z24" i="8"/>
  <c r="AC24" i="8"/>
  <c r="E9" i="33"/>
  <c r="H9" i="33"/>
  <c r="K9" i="33"/>
  <c r="N9" i="33"/>
  <c r="Q9" i="33"/>
  <c r="W9" i="33"/>
  <c r="Z9" i="33"/>
  <c r="AC9" i="33"/>
  <c r="E10" i="33"/>
  <c r="H10" i="33"/>
  <c r="K10" i="33"/>
  <c r="N10" i="33"/>
  <c r="Q10" i="33"/>
  <c r="W10" i="33"/>
  <c r="Z10" i="33"/>
  <c r="AC10" i="33"/>
  <c r="E11" i="33"/>
  <c r="H11" i="33"/>
  <c r="K11" i="33"/>
  <c r="N11" i="33"/>
  <c r="Q11" i="33"/>
  <c r="W11" i="33"/>
  <c r="Z11" i="33"/>
  <c r="AC11" i="33"/>
  <c r="E12" i="33"/>
  <c r="H12" i="33"/>
  <c r="K12" i="33"/>
  <c r="N12" i="33"/>
  <c r="Q12" i="33"/>
  <c r="W12" i="33"/>
  <c r="Z12" i="33"/>
  <c r="AC12" i="33"/>
  <c r="E13" i="33"/>
  <c r="H13" i="33"/>
  <c r="K13" i="33"/>
  <c r="N13" i="33"/>
  <c r="Q13" i="33"/>
  <c r="W13" i="33"/>
  <c r="Z13" i="33"/>
  <c r="AC13" i="33"/>
  <c r="E14" i="33"/>
  <c r="H14" i="33"/>
  <c r="K14" i="33"/>
  <c r="N14" i="33"/>
  <c r="Q14" i="33"/>
  <c r="W14" i="33"/>
  <c r="Z14" i="33"/>
  <c r="AC14" i="33"/>
  <c r="E15" i="33"/>
  <c r="H15" i="33"/>
  <c r="K15" i="33"/>
  <c r="N15" i="33"/>
  <c r="Q15" i="33"/>
  <c r="W15" i="33"/>
  <c r="Z15" i="33"/>
  <c r="AC15" i="33"/>
  <c r="E17" i="33"/>
  <c r="H17" i="33"/>
  <c r="K17" i="33"/>
  <c r="N17" i="33"/>
  <c r="Q17" i="33"/>
  <c r="W17" i="33"/>
  <c r="Z17" i="33"/>
  <c r="AC17" i="33"/>
  <c r="E18" i="33"/>
  <c r="H18" i="33"/>
  <c r="K18" i="33"/>
  <c r="N18" i="33"/>
  <c r="Q18" i="33"/>
  <c r="W18" i="33"/>
  <c r="Z18" i="33"/>
  <c r="AC18" i="33"/>
  <c r="E20" i="33"/>
  <c r="H20" i="33"/>
  <c r="K20" i="33"/>
  <c r="N20" i="33"/>
  <c r="Q20" i="33"/>
  <c r="W20" i="33"/>
  <c r="Z20" i="33"/>
  <c r="AC20" i="33"/>
  <c r="E21" i="33"/>
  <c r="H21" i="33"/>
  <c r="K21" i="33"/>
  <c r="N21" i="33"/>
  <c r="Q21" i="33"/>
  <c r="W21" i="33"/>
  <c r="Z21" i="33"/>
  <c r="AC21" i="33"/>
  <c r="E22" i="33"/>
  <c r="H22" i="33"/>
  <c r="K22" i="33"/>
  <c r="N22" i="33"/>
  <c r="Q22" i="33"/>
  <c r="W22" i="33"/>
  <c r="Z22" i="33"/>
  <c r="AC22" i="33"/>
  <c r="E23" i="33"/>
  <c r="H23" i="33"/>
  <c r="K23" i="33"/>
  <c r="N23" i="33"/>
  <c r="Q23" i="33"/>
  <c r="W23" i="33"/>
  <c r="Z23" i="33"/>
  <c r="AC23" i="33"/>
  <c r="E24" i="33"/>
  <c r="H24" i="33"/>
  <c r="K24" i="33"/>
  <c r="N24" i="33"/>
  <c r="Q24" i="33"/>
  <c r="W24" i="33"/>
  <c r="Z24" i="33"/>
  <c r="AC24" i="33"/>
  <c r="E9" i="32"/>
  <c r="H9" i="32"/>
  <c r="K9" i="32"/>
  <c r="N9" i="32"/>
  <c r="Q9" i="32"/>
  <c r="T9" i="32"/>
  <c r="W9" i="32"/>
  <c r="Z9" i="32"/>
  <c r="AC9" i="32"/>
  <c r="E10" i="32"/>
  <c r="H10" i="32"/>
  <c r="K10" i="32"/>
  <c r="N10" i="32"/>
  <c r="Q10" i="32"/>
  <c r="T10" i="32"/>
  <c r="W10" i="32"/>
  <c r="Z10" i="32"/>
  <c r="AC10" i="32"/>
  <c r="E11" i="32"/>
  <c r="H11" i="32"/>
  <c r="K11" i="32"/>
  <c r="N11" i="32"/>
  <c r="Q11" i="32"/>
  <c r="T11" i="32"/>
  <c r="W11" i="32"/>
  <c r="Z11" i="32"/>
  <c r="AC11" i="32"/>
  <c r="E12" i="32"/>
  <c r="H12" i="32"/>
  <c r="K12" i="32"/>
  <c r="N12" i="32"/>
  <c r="Q12" i="32"/>
  <c r="T12" i="32"/>
  <c r="W12" i="32"/>
  <c r="Z12" i="32"/>
  <c r="AC12" i="32"/>
  <c r="E13" i="32"/>
  <c r="H13" i="32"/>
  <c r="K13" i="32"/>
  <c r="N13" i="32"/>
  <c r="Q13" i="32"/>
  <c r="T13" i="32"/>
  <c r="W13" i="32"/>
  <c r="Z13" i="32"/>
  <c r="AC13" i="32"/>
  <c r="E14" i="32"/>
  <c r="H14" i="32"/>
  <c r="K14" i="32"/>
  <c r="N14" i="32"/>
  <c r="Q14" i="32"/>
  <c r="T14" i="32"/>
  <c r="W14" i="32"/>
  <c r="Z14" i="32"/>
  <c r="AC14" i="32"/>
  <c r="E15" i="32"/>
  <c r="H15" i="32"/>
  <c r="K15" i="32"/>
  <c r="N15" i="32"/>
  <c r="Q15" i="32"/>
  <c r="T15" i="32"/>
  <c r="W15" i="32"/>
  <c r="Z15" i="32"/>
  <c r="AC15" i="32"/>
  <c r="E16" i="32"/>
  <c r="H16" i="32"/>
  <c r="K16" i="32"/>
  <c r="N16" i="32"/>
  <c r="Q16" i="32"/>
  <c r="T16" i="32"/>
  <c r="W16" i="32"/>
  <c r="Z16" i="32"/>
  <c r="AC16" i="32"/>
  <c r="E17" i="32"/>
  <c r="H17" i="32"/>
  <c r="K17" i="32"/>
  <c r="N17" i="32"/>
  <c r="Q17" i="32"/>
  <c r="T17" i="32"/>
  <c r="W17" i="32"/>
  <c r="AC17" i="32"/>
  <c r="E18" i="32"/>
  <c r="H18" i="32"/>
  <c r="K18" i="32"/>
  <c r="N18" i="32"/>
  <c r="Q18" i="32"/>
  <c r="T18" i="32"/>
  <c r="W18" i="32"/>
  <c r="Z18" i="32"/>
  <c r="AC18" i="32"/>
  <c r="E20" i="32"/>
  <c r="H20" i="32"/>
  <c r="K20" i="32"/>
  <c r="N20" i="32"/>
  <c r="Q20" i="32"/>
  <c r="T20" i="32"/>
  <c r="W20" i="32"/>
  <c r="Z20" i="32"/>
  <c r="AC20" i="32"/>
  <c r="E21" i="32"/>
  <c r="H21" i="32"/>
  <c r="K21" i="32"/>
  <c r="N21" i="32"/>
  <c r="Q21" i="32"/>
  <c r="T21" i="32"/>
  <c r="Z21" i="32"/>
  <c r="AC21" i="32"/>
  <c r="E22" i="32"/>
  <c r="H22" i="32"/>
  <c r="K22" i="32"/>
  <c r="N22" i="32"/>
  <c r="Q22" i="32"/>
  <c r="T22" i="32"/>
  <c r="W22" i="32"/>
  <c r="Z22" i="32"/>
  <c r="AC22" i="32"/>
  <c r="E23" i="32"/>
  <c r="H23" i="32"/>
  <c r="K23" i="32"/>
  <c r="N23" i="32"/>
  <c r="Q23" i="32"/>
  <c r="T23" i="32"/>
  <c r="W23" i="32"/>
  <c r="Z23" i="32"/>
  <c r="AC23" i="32"/>
  <c r="E24" i="32"/>
  <c r="H24" i="32"/>
  <c r="K24" i="32"/>
  <c r="N24" i="32"/>
  <c r="Q24" i="32"/>
  <c r="T24" i="32"/>
  <c r="W24" i="32"/>
  <c r="Z24" i="32"/>
  <c r="AC24" i="32"/>
  <c r="E9" i="31"/>
  <c r="H9" i="31"/>
  <c r="K9" i="31"/>
  <c r="N9" i="31"/>
  <c r="Q9" i="31"/>
  <c r="T9" i="31"/>
  <c r="W9" i="31"/>
  <c r="Z9" i="31"/>
  <c r="AC9" i="31"/>
  <c r="E10" i="31"/>
  <c r="H10" i="31"/>
  <c r="K10" i="31"/>
  <c r="N10" i="31"/>
  <c r="Q10" i="31"/>
  <c r="T10" i="31"/>
  <c r="W10" i="31"/>
  <c r="Z10" i="31"/>
  <c r="AC10" i="31"/>
  <c r="E11" i="31"/>
  <c r="H11" i="31"/>
  <c r="K11" i="31"/>
  <c r="N11" i="31"/>
  <c r="Q11" i="31"/>
  <c r="T11" i="31"/>
  <c r="W11" i="31"/>
  <c r="Z11" i="31"/>
  <c r="AC11" i="31"/>
  <c r="E12" i="31"/>
  <c r="H12" i="31"/>
  <c r="K12" i="31"/>
  <c r="N12" i="31"/>
  <c r="Q12" i="31"/>
  <c r="T12" i="31"/>
  <c r="W12" i="31"/>
  <c r="Z12" i="31"/>
  <c r="AC12" i="31"/>
  <c r="E13" i="31"/>
  <c r="H13" i="31"/>
  <c r="K13" i="31"/>
  <c r="N13" i="31"/>
  <c r="Q13" i="31"/>
  <c r="T13" i="31"/>
  <c r="W13" i="31"/>
  <c r="Z13" i="31"/>
  <c r="AC13" i="31"/>
  <c r="E14" i="31"/>
  <c r="H14" i="31"/>
  <c r="K14" i="31"/>
  <c r="N14" i="31"/>
  <c r="Q14" i="31"/>
  <c r="T14" i="31"/>
  <c r="W14" i="31"/>
  <c r="Z14" i="31"/>
  <c r="AC14" i="31"/>
  <c r="E15" i="31"/>
  <c r="H15" i="31"/>
  <c r="K15" i="31"/>
  <c r="N15" i="31"/>
  <c r="Q15" i="31"/>
  <c r="T15" i="31"/>
  <c r="W15" i="31"/>
  <c r="Z15" i="31"/>
  <c r="AC15" i="31"/>
  <c r="E17" i="31"/>
  <c r="H17" i="31"/>
  <c r="K17" i="31"/>
  <c r="N17" i="31"/>
  <c r="Q17" i="31"/>
  <c r="T17" i="31"/>
  <c r="W17" i="31"/>
  <c r="Z17" i="31"/>
  <c r="AC17" i="31"/>
  <c r="E18" i="31"/>
  <c r="H18" i="31"/>
  <c r="K18" i="31"/>
  <c r="N18" i="31"/>
  <c r="Q18" i="31"/>
  <c r="T18" i="31"/>
  <c r="W18" i="31"/>
  <c r="Z18" i="31"/>
  <c r="AC18" i="31"/>
  <c r="E20" i="31"/>
  <c r="H20" i="31"/>
  <c r="K20" i="31"/>
  <c r="N20" i="31"/>
  <c r="Q20" i="31"/>
  <c r="T20" i="31"/>
  <c r="W20" i="31"/>
  <c r="Z20" i="31"/>
  <c r="AC20" i="31"/>
  <c r="E21" i="31"/>
  <c r="H21" i="31"/>
  <c r="K21" i="31"/>
  <c r="N21" i="31"/>
  <c r="Q21" i="31"/>
  <c r="T21" i="31"/>
  <c r="W21" i="31"/>
  <c r="Z21" i="31"/>
  <c r="AC21" i="31"/>
  <c r="E22" i="31"/>
  <c r="H22" i="31"/>
  <c r="K22" i="31"/>
  <c r="N22" i="31"/>
  <c r="Q22" i="31"/>
  <c r="T22" i="31"/>
  <c r="W22" i="31"/>
  <c r="Z22" i="31"/>
  <c r="AC22" i="31"/>
  <c r="E23" i="31"/>
  <c r="H23" i="31"/>
  <c r="K23" i="31"/>
  <c r="N23" i="31"/>
  <c r="Q23" i="31"/>
  <c r="T23" i="31"/>
  <c r="W23" i="31"/>
  <c r="Z23" i="31"/>
  <c r="AC23" i="31"/>
  <c r="E24" i="31"/>
  <c r="H24" i="31"/>
  <c r="K24" i="31"/>
  <c r="N24" i="31"/>
  <c r="Q24" i="31"/>
  <c r="T24" i="31"/>
  <c r="W24" i="31"/>
  <c r="Z24" i="31"/>
  <c r="AC24" i="31"/>
  <c r="E9" i="30"/>
  <c r="H9" i="30"/>
  <c r="K9" i="30"/>
  <c r="N9" i="30"/>
  <c r="Q9" i="30"/>
  <c r="T9" i="30"/>
  <c r="Z9" i="30"/>
  <c r="AC9" i="30"/>
  <c r="K10" i="30"/>
  <c r="N10" i="30"/>
  <c r="Q10" i="30"/>
  <c r="T10" i="30"/>
  <c r="Z10" i="30"/>
  <c r="AC10" i="30"/>
  <c r="E11" i="30"/>
  <c r="H11" i="30"/>
  <c r="K11" i="30"/>
  <c r="N11" i="30"/>
  <c r="Q11" i="30"/>
  <c r="T11" i="30"/>
  <c r="Z11" i="30"/>
  <c r="AC11" i="30"/>
  <c r="E12" i="30"/>
  <c r="H12" i="30"/>
  <c r="K12" i="30"/>
  <c r="N12" i="30"/>
  <c r="Q12" i="30"/>
  <c r="T12" i="30"/>
  <c r="Z12" i="30"/>
  <c r="AC12" i="30"/>
  <c r="E13" i="30"/>
  <c r="H13" i="30"/>
  <c r="K13" i="30"/>
  <c r="N13" i="30"/>
  <c r="Q13" i="30"/>
  <c r="T13" i="30"/>
  <c r="Z13" i="30"/>
  <c r="AC13" i="30"/>
  <c r="E14" i="30"/>
  <c r="H14" i="30"/>
  <c r="K14" i="30"/>
  <c r="N14" i="30"/>
  <c r="Q14" i="30"/>
  <c r="T14" i="30"/>
  <c r="Z14" i="30"/>
  <c r="AC14" i="30"/>
  <c r="E15" i="30"/>
  <c r="H15" i="30"/>
  <c r="K15" i="30"/>
  <c r="N15" i="30"/>
  <c r="Q15" i="30"/>
  <c r="T15" i="30"/>
  <c r="Z15" i="30"/>
  <c r="AC15" i="30"/>
  <c r="E17" i="30"/>
  <c r="H17" i="30"/>
  <c r="K17" i="30"/>
  <c r="N17" i="30"/>
  <c r="Q17" i="30"/>
  <c r="T17" i="30"/>
  <c r="Z17" i="30"/>
  <c r="AC17" i="30"/>
  <c r="E18" i="30"/>
  <c r="H18" i="30"/>
  <c r="K18" i="30"/>
  <c r="N18" i="30"/>
  <c r="Q18" i="30"/>
  <c r="T18" i="30"/>
  <c r="Z18" i="30"/>
  <c r="AC18" i="30"/>
  <c r="E20" i="30"/>
  <c r="H20" i="30"/>
  <c r="K20" i="30"/>
  <c r="N20" i="30"/>
  <c r="Q20" i="30"/>
  <c r="T20" i="30"/>
  <c r="Z20" i="30"/>
  <c r="AC20" i="30"/>
  <c r="E21" i="30"/>
  <c r="H21" i="30"/>
  <c r="K21" i="30"/>
  <c r="N21" i="30"/>
  <c r="Q21" i="30"/>
  <c r="T21" i="30"/>
  <c r="Z21" i="30"/>
  <c r="AC21" i="30"/>
  <c r="E22" i="30"/>
  <c r="H22" i="30"/>
  <c r="K22" i="30"/>
  <c r="N22" i="30"/>
  <c r="Q22" i="30"/>
  <c r="T22" i="30"/>
  <c r="Z22" i="30"/>
  <c r="AC22" i="30"/>
  <c r="E23" i="30"/>
  <c r="H23" i="30"/>
  <c r="K23" i="30"/>
  <c r="N23" i="30"/>
  <c r="Q23" i="30"/>
  <c r="T23" i="30"/>
  <c r="Z23" i="30"/>
  <c r="AC23" i="30"/>
  <c r="E24" i="30"/>
  <c r="H24" i="30"/>
  <c r="K24" i="30"/>
  <c r="N24" i="30"/>
  <c r="Q24" i="30"/>
  <c r="T24" i="30"/>
  <c r="Z24" i="30"/>
  <c r="AC24" i="30"/>
  <c r="E9" i="29"/>
  <c r="H9" i="29"/>
  <c r="K9" i="29"/>
  <c r="N9" i="29"/>
  <c r="Q9" i="29"/>
  <c r="T9" i="29"/>
  <c r="AC9" i="29"/>
  <c r="E10" i="29"/>
  <c r="H10" i="29"/>
  <c r="K10" i="29"/>
  <c r="N10" i="29"/>
  <c r="Q10" i="29"/>
  <c r="T10" i="29"/>
  <c r="Z10" i="29"/>
  <c r="AC10" i="29"/>
  <c r="E11" i="29"/>
  <c r="H11" i="29"/>
  <c r="K11" i="29"/>
  <c r="Q11" i="29"/>
  <c r="T11" i="29"/>
  <c r="Z11" i="29"/>
  <c r="AC11" i="29"/>
  <c r="E12" i="29"/>
  <c r="H12" i="29"/>
  <c r="K12" i="29"/>
  <c r="N12" i="29"/>
  <c r="Q12" i="29"/>
  <c r="T12" i="29"/>
  <c r="Z12" i="29"/>
  <c r="AC12" i="29"/>
  <c r="E13" i="29"/>
  <c r="H13" i="29"/>
  <c r="K13" i="29"/>
  <c r="N13" i="29"/>
  <c r="Q13" i="29"/>
  <c r="T13" i="29"/>
  <c r="Z13" i="29"/>
  <c r="AC13" i="29"/>
  <c r="Q14" i="29"/>
  <c r="T14" i="29"/>
  <c r="Z14" i="29"/>
  <c r="AC14" i="29"/>
  <c r="E15" i="29"/>
  <c r="H15" i="29"/>
  <c r="K15" i="29"/>
  <c r="N15" i="29"/>
  <c r="Q15" i="29"/>
  <c r="T15" i="29"/>
  <c r="Z15" i="29"/>
  <c r="AC15" i="29"/>
  <c r="E16" i="29"/>
  <c r="H16" i="29"/>
  <c r="K16" i="29"/>
  <c r="N16" i="29"/>
  <c r="Q16" i="29"/>
  <c r="T16" i="29"/>
  <c r="Z16" i="29"/>
  <c r="AC16" i="29"/>
  <c r="E17" i="29"/>
  <c r="H17" i="29"/>
  <c r="K17" i="29"/>
  <c r="N17" i="29"/>
  <c r="Q17" i="29"/>
  <c r="T17" i="29"/>
  <c r="Z17" i="29"/>
  <c r="AC17" i="29"/>
  <c r="E18" i="29"/>
  <c r="H18" i="29"/>
  <c r="K18" i="29"/>
  <c r="N18" i="29"/>
  <c r="Q18" i="29"/>
  <c r="T18" i="29"/>
  <c r="Z18" i="29"/>
  <c r="AC18" i="29"/>
  <c r="E20" i="29"/>
  <c r="H20" i="29"/>
  <c r="K20" i="29"/>
  <c r="N20" i="29"/>
  <c r="Q20" i="29"/>
  <c r="T20" i="29"/>
  <c r="Z20" i="29"/>
  <c r="AC20" i="29"/>
  <c r="E21" i="29"/>
  <c r="H21" i="29"/>
  <c r="K21" i="29"/>
  <c r="N21" i="29"/>
  <c r="Q21" i="29"/>
  <c r="T21" i="29"/>
  <c r="Z21" i="29"/>
  <c r="AC21" i="29"/>
  <c r="E22" i="29"/>
  <c r="H22" i="29"/>
  <c r="K22" i="29"/>
  <c r="N22" i="29"/>
  <c r="Q22" i="29"/>
  <c r="T22" i="29"/>
  <c r="Z22" i="29"/>
  <c r="AC22" i="29"/>
  <c r="E23" i="29"/>
  <c r="H23" i="29"/>
  <c r="K23" i="29"/>
  <c r="N23" i="29"/>
  <c r="Q23" i="29"/>
  <c r="T23" i="29"/>
  <c r="Z23" i="29"/>
  <c r="AC23" i="29"/>
  <c r="E24" i="29"/>
  <c r="H24" i="29"/>
  <c r="K24" i="29"/>
  <c r="N24" i="29"/>
  <c r="Q24" i="29"/>
  <c r="T24" i="29"/>
  <c r="Z24" i="29"/>
  <c r="AC24" i="29"/>
  <c r="H9" i="28"/>
  <c r="K9" i="28"/>
  <c r="N9" i="28"/>
  <c r="Q9" i="28"/>
  <c r="T9" i="28"/>
  <c r="W9" i="28"/>
  <c r="Z9" i="28"/>
  <c r="AC9" i="28"/>
  <c r="H10" i="28"/>
  <c r="K10" i="28"/>
  <c r="N10" i="28"/>
  <c r="Q10" i="28"/>
  <c r="T10" i="28"/>
  <c r="AC10" i="28"/>
  <c r="H11" i="28"/>
  <c r="K11" i="28"/>
  <c r="N11" i="28"/>
  <c r="Q11" i="28"/>
  <c r="T11" i="28"/>
  <c r="W11" i="28"/>
  <c r="Z11" i="28"/>
  <c r="AC11" i="28"/>
  <c r="H13" i="28"/>
  <c r="K13" i="28"/>
  <c r="N13" i="28"/>
  <c r="T13" i="28"/>
  <c r="AC13" i="28"/>
  <c r="H14" i="28"/>
  <c r="K14" i="28"/>
  <c r="N14" i="28"/>
  <c r="Q14" i="28"/>
  <c r="T14" i="28"/>
  <c r="W14" i="28"/>
  <c r="Z14" i="28"/>
  <c r="AC14" i="28"/>
  <c r="H15" i="28"/>
  <c r="K15" i="28"/>
  <c r="N15" i="28"/>
  <c r="Q15" i="28"/>
  <c r="T15" i="28"/>
  <c r="W15" i="28"/>
  <c r="Z15" i="28"/>
  <c r="AC15" i="28"/>
  <c r="H17" i="28"/>
  <c r="K17" i="28"/>
  <c r="N17" i="28"/>
  <c r="Q17" i="28"/>
  <c r="T17" i="28"/>
  <c r="W17" i="28"/>
  <c r="Z17" i="28"/>
  <c r="AC17" i="28"/>
  <c r="H18" i="28"/>
  <c r="K18" i="28"/>
  <c r="N18" i="28"/>
  <c r="Q18" i="28"/>
  <c r="T18" i="28"/>
  <c r="AC18" i="28"/>
  <c r="H20" i="28"/>
  <c r="K20" i="28"/>
  <c r="N20" i="28"/>
  <c r="Q20" i="28"/>
  <c r="T20" i="28"/>
  <c r="W20" i="28"/>
  <c r="Z20" i="28"/>
  <c r="AC20" i="28"/>
  <c r="H21" i="28"/>
  <c r="K21" i="28"/>
  <c r="N21" i="28"/>
  <c r="Q21" i="28"/>
  <c r="T21" i="28"/>
  <c r="W21" i="28"/>
  <c r="Z21" i="28"/>
  <c r="AC21" i="28"/>
  <c r="H22" i="28"/>
  <c r="K22" i="28"/>
  <c r="N22" i="28"/>
  <c r="Q22" i="28"/>
  <c r="T22" i="28"/>
  <c r="W22" i="28"/>
  <c r="Z22" i="28"/>
  <c r="AC22" i="28"/>
  <c r="H23" i="28"/>
  <c r="K23" i="28"/>
  <c r="N23" i="28"/>
  <c r="Q23" i="28"/>
  <c r="T23" i="28"/>
  <c r="W23" i="28"/>
  <c r="Z23" i="28"/>
  <c r="AC23" i="28"/>
  <c r="H24" i="28"/>
  <c r="K24" i="28"/>
  <c r="N24" i="28"/>
  <c r="Q24" i="28"/>
  <c r="T24" i="28"/>
  <c r="W24" i="28"/>
  <c r="Z24" i="28"/>
  <c r="AC24" i="28"/>
  <c r="E9" i="26"/>
  <c r="H9" i="26"/>
  <c r="K9" i="26"/>
  <c r="N9" i="26"/>
  <c r="Q9" i="26"/>
  <c r="T9" i="26"/>
  <c r="Z9" i="26"/>
  <c r="AC9" i="26"/>
  <c r="E10" i="26"/>
  <c r="H10" i="26"/>
  <c r="K10" i="26"/>
  <c r="N10" i="26"/>
  <c r="Q10" i="26"/>
  <c r="T10" i="26"/>
  <c r="Z10" i="26"/>
  <c r="AC10" i="26"/>
  <c r="E11" i="26"/>
  <c r="H11" i="26"/>
  <c r="K11" i="26"/>
  <c r="N11" i="26"/>
  <c r="Q11" i="26"/>
  <c r="T11" i="26"/>
  <c r="Z11" i="26"/>
  <c r="AC11" i="26"/>
  <c r="E12" i="26"/>
  <c r="H12" i="26"/>
  <c r="K12" i="26"/>
  <c r="N12" i="26"/>
  <c r="Q12" i="26"/>
  <c r="T12" i="26"/>
  <c r="Z12" i="26"/>
  <c r="AC12" i="26"/>
  <c r="E13" i="26"/>
  <c r="H13" i="26"/>
  <c r="K13" i="26"/>
  <c r="N13" i="26"/>
  <c r="Q13" i="26"/>
  <c r="T13" i="26"/>
  <c r="Z13" i="26"/>
  <c r="AC13" i="26"/>
  <c r="E14" i="26"/>
  <c r="H14" i="26"/>
  <c r="K14" i="26"/>
  <c r="N14" i="26"/>
  <c r="Q14" i="26"/>
  <c r="T14" i="26"/>
  <c r="Z14" i="26"/>
  <c r="AC14" i="26"/>
  <c r="E15" i="26"/>
  <c r="H15" i="26"/>
  <c r="K15" i="26"/>
  <c r="N15" i="26"/>
  <c r="Q15" i="26"/>
  <c r="T15" i="26"/>
  <c r="AC15" i="26"/>
  <c r="N16" i="26"/>
  <c r="Q16" i="26"/>
  <c r="T16" i="26"/>
  <c r="Z16" i="26"/>
  <c r="AC16" i="26"/>
  <c r="E17" i="26"/>
  <c r="H17" i="26"/>
  <c r="K17" i="26"/>
  <c r="N17" i="26"/>
  <c r="Q17" i="26"/>
  <c r="T17" i="26"/>
  <c r="Z17" i="26"/>
  <c r="AC17" i="26"/>
  <c r="E18" i="26"/>
  <c r="H18" i="26"/>
  <c r="K18" i="26"/>
  <c r="N18" i="26"/>
  <c r="Q18" i="26"/>
  <c r="T18" i="26"/>
  <c r="Z18" i="26"/>
  <c r="AC18" i="26"/>
  <c r="E20" i="26"/>
  <c r="H20" i="26"/>
  <c r="K20" i="26"/>
  <c r="N20" i="26"/>
  <c r="Q20" i="26"/>
  <c r="T20" i="26"/>
  <c r="Z20" i="26"/>
  <c r="AC20" i="26"/>
  <c r="E21" i="26"/>
  <c r="H21" i="26"/>
  <c r="K21" i="26"/>
  <c r="N21" i="26"/>
  <c r="Q21" i="26"/>
  <c r="T21" i="26"/>
  <c r="Z21" i="26"/>
  <c r="AC21" i="26"/>
  <c r="E22" i="26"/>
  <c r="H22" i="26"/>
  <c r="K22" i="26"/>
  <c r="N22" i="26"/>
  <c r="Q22" i="26"/>
  <c r="T22" i="26"/>
  <c r="Z22" i="26"/>
  <c r="AC22" i="26"/>
  <c r="E23" i="26"/>
  <c r="H23" i="26"/>
  <c r="K23" i="26"/>
  <c r="Q23" i="26"/>
  <c r="T23" i="26"/>
  <c r="Z23" i="26"/>
  <c r="AC23" i="26"/>
  <c r="E24" i="26"/>
  <c r="H24" i="26"/>
  <c r="K24" i="26"/>
  <c r="N24" i="26"/>
  <c r="Q24" i="26"/>
  <c r="T24" i="26"/>
  <c r="Z24" i="26"/>
  <c r="AC24" i="26"/>
  <c r="E9" i="25"/>
  <c r="H9" i="25"/>
  <c r="K9" i="25"/>
  <c r="N9" i="25"/>
  <c r="Q9" i="25"/>
  <c r="T9" i="25"/>
  <c r="W9" i="25"/>
  <c r="Z9" i="25"/>
  <c r="AC9" i="25"/>
  <c r="E10" i="25"/>
  <c r="H10" i="25"/>
  <c r="K10" i="25"/>
  <c r="N10" i="25"/>
  <c r="Q10" i="25"/>
  <c r="T10" i="25"/>
  <c r="W10" i="25"/>
  <c r="Z10" i="25"/>
  <c r="AC10" i="25"/>
  <c r="E11" i="25"/>
  <c r="H11" i="25"/>
  <c r="K11" i="25"/>
  <c r="N11" i="25"/>
  <c r="Q11" i="25"/>
  <c r="T11" i="25"/>
  <c r="W11" i="25"/>
  <c r="Z11" i="25"/>
  <c r="AC11" i="25"/>
  <c r="E12" i="25"/>
  <c r="H12" i="25"/>
  <c r="K12" i="25"/>
  <c r="N12" i="25"/>
  <c r="Q12" i="25"/>
  <c r="T12" i="25"/>
  <c r="W12" i="25"/>
  <c r="Z12" i="25"/>
  <c r="AC12" i="25"/>
  <c r="E13" i="25"/>
  <c r="H13" i="25"/>
  <c r="K13" i="25"/>
  <c r="N13" i="25"/>
  <c r="Q13" i="25"/>
  <c r="T13" i="25"/>
  <c r="W13" i="25"/>
  <c r="Z13" i="25"/>
  <c r="AC13" i="25"/>
  <c r="E14" i="25"/>
  <c r="H14" i="25"/>
  <c r="K14" i="25"/>
  <c r="N14" i="25"/>
  <c r="Q14" i="25"/>
  <c r="T14" i="25"/>
  <c r="W14" i="25"/>
  <c r="Z14" i="25"/>
  <c r="AC14" i="25"/>
  <c r="E15" i="25"/>
  <c r="H15" i="25"/>
  <c r="K15" i="25"/>
  <c r="N15" i="25"/>
  <c r="Q15" i="25"/>
  <c r="T15" i="25"/>
  <c r="W15" i="25"/>
  <c r="Z15" i="25"/>
  <c r="AC15" i="25"/>
  <c r="E17" i="25"/>
  <c r="H17" i="25"/>
  <c r="K17" i="25"/>
  <c r="N17" i="25"/>
  <c r="Q17" i="25"/>
  <c r="T17" i="25"/>
  <c r="W17" i="25"/>
  <c r="Z17" i="25"/>
  <c r="AC17" i="25"/>
  <c r="E18" i="25"/>
  <c r="H18" i="25"/>
  <c r="K18" i="25"/>
  <c r="N18" i="25"/>
  <c r="Q18" i="25"/>
  <c r="T18" i="25"/>
  <c r="W18" i="25"/>
  <c r="Z18" i="25"/>
  <c r="AC18" i="25"/>
  <c r="E20" i="25"/>
  <c r="H20" i="25"/>
  <c r="K20" i="25"/>
  <c r="N20" i="25"/>
  <c r="Q20" i="25"/>
  <c r="T20" i="25"/>
  <c r="W20" i="25"/>
  <c r="Z20" i="25"/>
  <c r="AC20" i="25"/>
  <c r="E21" i="25"/>
  <c r="H21" i="25"/>
  <c r="K21" i="25"/>
  <c r="N21" i="25"/>
  <c r="Q21" i="25"/>
  <c r="T21" i="25"/>
  <c r="W21" i="25"/>
  <c r="Z21" i="25"/>
  <c r="AC21" i="25"/>
  <c r="E22" i="25"/>
  <c r="H22" i="25"/>
  <c r="K22" i="25"/>
  <c r="N22" i="25"/>
  <c r="Q22" i="25"/>
  <c r="T22" i="25"/>
  <c r="W22" i="25"/>
  <c r="Z22" i="25"/>
  <c r="AC22" i="25"/>
  <c r="E23" i="25"/>
  <c r="H23" i="25"/>
  <c r="K23" i="25"/>
  <c r="N23" i="25"/>
  <c r="Q23" i="25"/>
  <c r="T23" i="25"/>
  <c r="W23" i="25"/>
  <c r="Z23" i="25"/>
  <c r="AC23" i="25"/>
  <c r="E24" i="25"/>
  <c r="H24" i="25"/>
  <c r="K24" i="25"/>
  <c r="N24" i="25"/>
  <c r="Q24" i="25"/>
  <c r="T24" i="25"/>
  <c r="W24" i="25"/>
  <c r="Z24" i="25"/>
  <c r="AC24" i="25"/>
  <c r="E9" i="24"/>
  <c r="H9" i="24"/>
  <c r="K9" i="24"/>
  <c r="N9" i="24"/>
  <c r="Q9" i="24"/>
  <c r="T9" i="24"/>
  <c r="W9" i="24"/>
  <c r="Z9" i="24"/>
  <c r="AC9" i="24"/>
  <c r="E10" i="24"/>
  <c r="H10" i="24"/>
  <c r="K10" i="24"/>
  <c r="N10" i="24"/>
  <c r="Q10" i="24"/>
  <c r="T10" i="24"/>
  <c r="W10" i="24"/>
  <c r="Z10" i="24"/>
  <c r="AC10" i="24"/>
  <c r="E11" i="24"/>
  <c r="H11" i="24"/>
  <c r="K11" i="24"/>
  <c r="N11" i="24"/>
  <c r="Q11" i="24"/>
  <c r="T11" i="24"/>
  <c r="W11" i="24"/>
  <c r="Z11" i="24"/>
  <c r="AC11" i="24"/>
  <c r="E12" i="24"/>
  <c r="H12" i="24"/>
  <c r="K12" i="24"/>
  <c r="N12" i="24"/>
  <c r="Q12" i="24"/>
  <c r="T12" i="24"/>
  <c r="W12" i="24"/>
  <c r="Z12" i="24"/>
  <c r="AC12" i="24"/>
  <c r="E13" i="24"/>
  <c r="H13" i="24"/>
  <c r="K13" i="24"/>
  <c r="N13" i="24"/>
  <c r="Q13" i="24"/>
  <c r="T13" i="24"/>
  <c r="W13" i="24"/>
  <c r="Z13" i="24"/>
  <c r="AC13" i="24"/>
  <c r="E14" i="24"/>
  <c r="H14" i="24"/>
  <c r="K14" i="24"/>
  <c r="N14" i="24"/>
  <c r="Q14" i="24"/>
  <c r="T14" i="24"/>
  <c r="W14" i="24"/>
  <c r="Z14" i="24"/>
  <c r="AC14" i="24"/>
  <c r="E15" i="24"/>
  <c r="H15" i="24"/>
  <c r="K15" i="24"/>
  <c r="N15" i="24"/>
  <c r="Q15" i="24"/>
  <c r="T15" i="24"/>
  <c r="W15" i="24"/>
  <c r="Z15" i="24"/>
  <c r="AC15" i="24"/>
  <c r="E17" i="24"/>
  <c r="H17" i="24"/>
  <c r="K17" i="24"/>
  <c r="N17" i="24"/>
  <c r="Q17" i="24"/>
  <c r="T17" i="24"/>
  <c r="W17" i="24"/>
  <c r="Z17" i="24"/>
  <c r="AC17" i="24"/>
  <c r="E18" i="24"/>
  <c r="H18" i="24"/>
  <c r="K18" i="24"/>
  <c r="N18" i="24"/>
  <c r="Q18" i="24"/>
  <c r="T18" i="24"/>
  <c r="W18" i="24"/>
  <c r="Z18" i="24"/>
  <c r="AC18" i="24"/>
  <c r="E20" i="24"/>
  <c r="H20" i="24"/>
  <c r="K20" i="24"/>
  <c r="N20" i="24"/>
  <c r="Q20" i="24"/>
  <c r="T20" i="24"/>
  <c r="W20" i="24"/>
  <c r="Z20" i="24"/>
  <c r="AC20" i="24"/>
  <c r="E21" i="24"/>
  <c r="H21" i="24"/>
  <c r="K21" i="24"/>
  <c r="N21" i="24"/>
  <c r="Q21" i="24"/>
  <c r="T21" i="24"/>
  <c r="W21" i="24"/>
  <c r="Z21" i="24"/>
  <c r="AC21" i="24"/>
  <c r="E22" i="24"/>
  <c r="H22" i="24"/>
  <c r="K22" i="24"/>
  <c r="N22" i="24"/>
  <c r="Q22" i="24"/>
  <c r="T22" i="24"/>
  <c r="W22" i="24"/>
  <c r="Z22" i="24"/>
  <c r="AC22" i="24"/>
  <c r="E23" i="24"/>
  <c r="H23" i="24"/>
  <c r="K23" i="24"/>
  <c r="N23" i="24"/>
  <c r="Q23" i="24"/>
  <c r="T23" i="24"/>
  <c r="W23" i="24"/>
  <c r="Z23" i="24"/>
  <c r="AC23" i="24"/>
  <c r="E24" i="24"/>
  <c r="H24" i="24"/>
  <c r="K24" i="24"/>
  <c r="N24" i="24"/>
  <c r="Q24" i="24"/>
  <c r="T24" i="24"/>
  <c r="W24" i="24"/>
  <c r="Z24" i="24"/>
  <c r="AC24" i="24"/>
  <c r="H9" i="23"/>
  <c r="K9" i="23"/>
  <c r="N9" i="23"/>
  <c r="Q9" i="23"/>
  <c r="T9" i="23"/>
  <c r="W9" i="23"/>
  <c r="Z9" i="23"/>
  <c r="AC9" i="23"/>
  <c r="H10" i="23"/>
  <c r="K10" i="23"/>
  <c r="N10" i="23"/>
  <c r="Q10" i="23"/>
  <c r="T10" i="23"/>
  <c r="W10" i="23"/>
  <c r="Z10" i="23"/>
  <c r="AC10" i="23"/>
  <c r="H11" i="23"/>
  <c r="K11" i="23"/>
  <c r="N11" i="23"/>
  <c r="Q11" i="23"/>
  <c r="T11" i="23"/>
  <c r="W11" i="23"/>
  <c r="Z11" i="23"/>
  <c r="AC11" i="23"/>
  <c r="H12" i="23"/>
  <c r="K12" i="23"/>
  <c r="N12" i="23"/>
  <c r="Q12" i="23"/>
  <c r="T12" i="23"/>
  <c r="W12" i="23"/>
  <c r="Z12" i="23"/>
  <c r="AC12" i="23"/>
  <c r="H13" i="23"/>
  <c r="K13" i="23"/>
  <c r="N13" i="23"/>
  <c r="Q13" i="23"/>
  <c r="T13" i="23"/>
  <c r="W13" i="23"/>
  <c r="Z13" i="23"/>
  <c r="AC13" i="23"/>
  <c r="H14" i="23"/>
  <c r="K14" i="23"/>
  <c r="N14" i="23"/>
  <c r="Q14" i="23"/>
  <c r="T14" i="23"/>
  <c r="W14" i="23"/>
  <c r="Z14" i="23"/>
  <c r="AC14" i="23"/>
  <c r="H15" i="23"/>
  <c r="K15" i="23"/>
  <c r="N15" i="23"/>
  <c r="Q15" i="23"/>
  <c r="T15" i="23"/>
  <c r="W15" i="23"/>
  <c r="AC15" i="23"/>
  <c r="H17" i="23"/>
  <c r="K17" i="23"/>
  <c r="N17" i="23"/>
  <c r="Q17" i="23"/>
  <c r="T17" i="23"/>
  <c r="W17" i="23"/>
  <c r="Z17" i="23"/>
  <c r="AC17" i="23"/>
  <c r="H18" i="23"/>
  <c r="K18" i="23"/>
  <c r="N18" i="23"/>
  <c r="Q18" i="23"/>
  <c r="T18" i="23"/>
  <c r="W18" i="23"/>
  <c r="Z18" i="23"/>
  <c r="AC18" i="23"/>
  <c r="H20" i="23"/>
  <c r="K20" i="23"/>
  <c r="N20" i="23"/>
  <c r="Q20" i="23"/>
  <c r="T20" i="23"/>
  <c r="W20" i="23"/>
  <c r="Z20" i="23"/>
  <c r="AC20" i="23"/>
  <c r="H21" i="23"/>
  <c r="K21" i="23"/>
  <c r="N21" i="23"/>
  <c r="Q21" i="23"/>
  <c r="T21" i="23"/>
  <c r="W21" i="23"/>
  <c r="Z21" i="23"/>
  <c r="AC21" i="23"/>
  <c r="H22" i="23"/>
  <c r="K22" i="23"/>
  <c r="N22" i="23"/>
  <c r="Q22" i="23"/>
  <c r="T22" i="23"/>
  <c r="W22" i="23"/>
  <c r="Z22" i="23"/>
  <c r="AC22" i="23"/>
  <c r="H23" i="23"/>
  <c r="K23" i="23"/>
  <c r="N23" i="23"/>
  <c r="Q23" i="23"/>
  <c r="T23" i="23"/>
  <c r="W23" i="23"/>
  <c r="Z23" i="23"/>
  <c r="AC23" i="23"/>
  <c r="H24" i="23"/>
  <c r="K24" i="23"/>
  <c r="N24" i="23"/>
  <c r="Q24" i="23"/>
  <c r="T24" i="23"/>
  <c r="W24" i="23"/>
  <c r="Z24" i="23"/>
  <c r="AC24" i="23"/>
  <c r="E9" i="22"/>
  <c r="H9" i="22"/>
  <c r="K9" i="22"/>
  <c r="N9" i="22"/>
  <c r="Q9" i="22"/>
  <c r="T9" i="22"/>
  <c r="W9" i="22"/>
  <c r="AC9" i="22"/>
  <c r="E10" i="22"/>
  <c r="H10" i="22"/>
  <c r="K10" i="22"/>
  <c r="N10" i="22"/>
  <c r="Q10" i="22"/>
  <c r="T10" i="22"/>
  <c r="W10" i="22"/>
  <c r="AC10" i="22"/>
  <c r="E11" i="22"/>
  <c r="H11" i="22"/>
  <c r="K11" i="22"/>
  <c r="N11" i="22"/>
  <c r="Q11" i="22"/>
  <c r="T11" i="22"/>
  <c r="W11" i="22"/>
  <c r="AC11" i="22"/>
  <c r="E12" i="22"/>
  <c r="H12" i="22"/>
  <c r="K12" i="22"/>
  <c r="N12" i="22"/>
  <c r="Q12" i="22"/>
  <c r="T12" i="22"/>
  <c r="W12" i="22"/>
  <c r="AC12" i="22"/>
  <c r="E13" i="22"/>
  <c r="H13" i="22"/>
  <c r="K13" i="22"/>
  <c r="N13" i="22"/>
  <c r="Q13" i="22"/>
  <c r="T13" i="22"/>
  <c r="W13" i="22"/>
  <c r="AC13" i="22"/>
  <c r="E14" i="22"/>
  <c r="H14" i="22"/>
  <c r="K14" i="22"/>
  <c r="N14" i="22"/>
  <c r="Q14" i="22"/>
  <c r="T14" i="22"/>
  <c r="W14" i="22"/>
  <c r="AC14" i="22"/>
  <c r="E15" i="22"/>
  <c r="H15" i="22"/>
  <c r="K15" i="22"/>
  <c r="N15" i="22"/>
  <c r="Q15" i="22"/>
  <c r="T15" i="22"/>
  <c r="AC15" i="22"/>
  <c r="E17" i="22"/>
  <c r="H17" i="22"/>
  <c r="K17" i="22"/>
  <c r="N17" i="22"/>
  <c r="Q17" i="22"/>
  <c r="T17" i="22"/>
  <c r="W17" i="22"/>
  <c r="AC17" i="22"/>
  <c r="E20" i="22"/>
  <c r="H20" i="22"/>
  <c r="K20" i="22"/>
  <c r="N20" i="22"/>
  <c r="Q20" i="22"/>
  <c r="T20" i="22"/>
  <c r="W20" i="22"/>
  <c r="K21" i="22"/>
  <c r="N21" i="22"/>
  <c r="Q21" i="22"/>
  <c r="T21" i="22"/>
  <c r="W21" i="22"/>
  <c r="AC21" i="22"/>
  <c r="AC22" i="22"/>
  <c r="E23" i="22"/>
  <c r="H23" i="22"/>
  <c r="K23" i="22"/>
  <c r="N23" i="22"/>
  <c r="Q23" i="22"/>
  <c r="T23" i="22"/>
  <c r="W23" i="22"/>
  <c r="AC23" i="22"/>
  <c r="E24" i="22"/>
  <c r="H24" i="22"/>
  <c r="K24" i="22"/>
  <c r="N24" i="22"/>
  <c r="Q24" i="22"/>
  <c r="T24" i="22"/>
  <c r="W24" i="22"/>
  <c r="AC24" i="22"/>
  <c r="E9" i="21"/>
  <c r="H9" i="21"/>
  <c r="K9" i="21"/>
  <c r="N9" i="21"/>
  <c r="Q9" i="21"/>
  <c r="T9" i="21"/>
  <c r="W9" i="21"/>
  <c r="Z9" i="21"/>
  <c r="AC9" i="21"/>
  <c r="E10" i="21"/>
  <c r="H10" i="21"/>
  <c r="K10" i="21"/>
  <c r="N10" i="21"/>
  <c r="Q10" i="21"/>
  <c r="T10" i="21"/>
  <c r="W10" i="21"/>
  <c r="Z10" i="21"/>
  <c r="AC10" i="21"/>
  <c r="E11" i="21"/>
  <c r="H11" i="21"/>
  <c r="K11" i="21"/>
  <c r="N11" i="21"/>
  <c r="Q11" i="21"/>
  <c r="T11" i="21"/>
  <c r="W11" i="21"/>
  <c r="Z11" i="21"/>
  <c r="AC11" i="21"/>
  <c r="E12" i="21"/>
  <c r="H12" i="21"/>
  <c r="K12" i="21"/>
  <c r="N12" i="21"/>
  <c r="Q12" i="21"/>
  <c r="T12" i="21"/>
  <c r="W12" i="21"/>
  <c r="Z12" i="21"/>
  <c r="AC12" i="21"/>
  <c r="E13" i="21"/>
  <c r="H13" i="21"/>
  <c r="K13" i="21"/>
  <c r="N13" i="21"/>
  <c r="Q13" i="21"/>
  <c r="T13" i="21"/>
  <c r="W13" i="21"/>
  <c r="Z13" i="21"/>
  <c r="AC13" i="21"/>
  <c r="E14" i="21"/>
  <c r="H14" i="21"/>
  <c r="K14" i="21"/>
  <c r="N14" i="21"/>
  <c r="Q14" i="21"/>
  <c r="T14" i="21"/>
  <c r="W14" i="21"/>
  <c r="Z14" i="21"/>
  <c r="AC14" i="21"/>
  <c r="E15" i="21"/>
  <c r="H15" i="21"/>
  <c r="K15" i="21"/>
  <c r="N15" i="21"/>
  <c r="Q15" i="21"/>
  <c r="T15" i="21"/>
  <c r="W15" i="21"/>
  <c r="Z15" i="21"/>
  <c r="AC15" i="21"/>
  <c r="E17" i="21"/>
  <c r="H17" i="21"/>
  <c r="K17" i="21"/>
  <c r="N17" i="21"/>
  <c r="Q17" i="21"/>
  <c r="T17" i="21"/>
  <c r="W17" i="21"/>
  <c r="Z17" i="21"/>
  <c r="AC17" i="21"/>
  <c r="E18" i="21"/>
  <c r="H18" i="21"/>
  <c r="K18" i="21"/>
  <c r="N18" i="21"/>
  <c r="Q18" i="21"/>
  <c r="T18" i="21"/>
  <c r="W18" i="21"/>
  <c r="Z18" i="21"/>
  <c r="AC18" i="21"/>
  <c r="E20" i="21"/>
  <c r="H20" i="21"/>
  <c r="K20" i="21"/>
  <c r="N20" i="21"/>
  <c r="Q20" i="21"/>
  <c r="T20" i="21"/>
  <c r="W20" i="21"/>
  <c r="Z20" i="21"/>
  <c r="AC20" i="21"/>
  <c r="E21" i="21"/>
  <c r="H21" i="21"/>
  <c r="K21" i="21"/>
  <c r="N21" i="21"/>
  <c r="Q21" i="21"/>
  <c r="T21" i="21"/>
  <c r="W21" i="21"/>
  <c r="Z21" i="21"/>
  <c r="AC21" i="21"/>
  <c r="E22" i="21"/>
  <c r="H22" i="21"/>
  <c r="K22" i="21"/>
  <c r="N22" i="21"/>
  <c r="Q22" i="21"/>
  <c r="T22" i="21"/>
  <c r="W22" i="21"/>
  <c r="Z22" i="21"/>
  <c r="AC22" i="21"/>
  <c r="E23" i="21"/>
  <c r="H23" i="21"/>
  <c r="K23" i="21"/>
  <c r="N23" i="21"/>
  <c r="Q23" i="21"/>
  <c r="T23" i="21"/>
  <c r="W23" i="21"/>
  <c r="Z23" i="21"/>
  <c r="AC23" i="21"/>
  <c r="E24" i="21"/>
  <c r="H24" i="21"/>
  <c r="K24" i="21"/>
  <c r="N24" i="21"/>
  <c r="Q24" i="21"/>
  <c r="T24" i="21"/>
  <c r="W24" i="21"/>
  <c r="Z24" i="21"/>
  <c r="AC24" i="21"/>
  <c r="E10" i="19"/>
  <c r="H10" i="19"/>
  <c r="K10" i="19"/>
  <c r="N10" i="19"/>
  <c r="Q10" i="19"/>
  <c r="T10" i="19"/>
  <c r="W10" i="19"/>
  <c r="AC10" i="19"/>
  <c r="E11" i="19"/>
  <c r="H11" i="19"/>
  <c r="K11" i="19"/>
  <c r="N11" i="19"/>
  <c r="Q11" i="19"/>
  <c r="T11" i="19"/>
  <c r="W11" i="19"/>
  <c r="AC11" i="19"/>
  <c r="E12" i="19"/>
  <c r="H12" i="19"/>
  <c r="K12" i="19"/>
  <c r="N12" i="19"/>
  <c r="Q12" i="19"/>
  <c r="T12" i="19"/>
  <c r="W12" i="19"/>
  <c r="AC12" i="19"/>
  <c r="E13" i="19"/>
  <c r="H13" i="19"/>
  <c r="K13" i="19"/>
  <c r="N13" i="19"/>
  <c r="Q13" i="19"/>
  <c r="T13" i="19"/>
  <c r="W13" i="19"/>
  <c r="AC13" i="19"/>
  <c r="E14" i="19"/>
  <c r="H14" i="19"/>
  <c r="K14" i="19"/>
  <c r="N14" i="19"/>
  <c r="Q14" i="19"/>
  <c r="T14" i="19"/>
  <c r="W14" i="19"/>
  <c r="AC14" i="19"/>
  <c r="E15" i="19"/>
  <c r="H15" i="19"/>
  <c r="K15" i="19"/>
  <c r="N15" i="19"/>
  <c r="Q15" i="19"/>
  <c r="T15" i="19"/>
  <c r="W15" i="19"/>
  <c r="AC15" i="19"/>
  <c r="E17" i="19"/>
  <c r="H17" i="19"/>
  <c r="K17" i="19"/>
  <c r="N17" i="19"/>
  <c r="Q17" i="19"/>
  <c r="T17" i="19"/>
  <c r="W17" i="19"/>
  <c r="AC17" i="19"/>
  <c r="E20" i="19"/>
  <c r="H20" i="19"/>
  <c r="K20" i="19"/>
  <c r="N20" i="19"/>
  <c r="Q20" i="19"/>
  <c r="T20" i="19"/>
  <c r="W20" i="19"/>
  <c r="AC20" i="19"/>
  <c r="E21" i="19"/>
  <c r="H21" i="19"/>
  <c r="K21" i="19"/>
  <c r="N21" i="19"/>
  <c r="Q21" i="19"/>
  <c r="T21" i="19"/>
  <c r="W21" i="19"/>
  <c r="AC21" i="19"/>
  <c r="E22" i="19"/>
  <c r="H22" i="19"/>
  <c r="K22" i="19"/>
  <c r="N22" i="19"/>
  <c r="Q22" i="19"/>
  <c r="T22" i="19"/>
  <c r="W22" i="19"/>
  <c r="AC22" i="19"/>
  <c r="E23" i="19"/>
  <c r="H23" i="19"/>
  <c r="K23" i="19"/>
  <c r="N23" i="19"/>
  <c r="Q23" i="19"/>
  <c r="T23" i="19"/>
  <c r="W23" i="19"/>
  <c r="AC23" i="19"/>
  <c r="E24" i="19"/>
  <c r="H24" i="19"/>
  <c r="K24" i="19"/>
  <c r="N24" i="19"/>
  <c r="Q24" i="19"/>
  <c r="T24" i="19"/>
  <c r="W24" i="19"/>
  <c r="AC24" i="19"/>
  <c r="Z9" i="38"/>
  <c r="Z10" i="38"/>
  <c r="Z11" i="38"/>
  <c r="Z13" i="38"/>
  <c r="Z14" i="38"/>
  <c r="Z15" i="38"/>
  <c r="Z16" i="38"/>
  <c r="Z17" i="38"/>
  <c r="Z18" i="38"/>
  <c r="Z20" i="38"/>
  <c r="T9" i="38"/>
  <c r="T10" i="38"/>
  <c r="T11" i="38"/>
  <c r="T13" i="38"/>
  <c r="T14" i="38"/>
  <c r="T15" i="38"/>
  <c r="T16" i="38"/>
  <c r="T17" i="38"/>
  <c r="T18" i="38"/>
  <c r="T20" i="38"/>
  <c r="T21" i="38"/>
  <c r="T22" i="38"/>
  <c r="T23" i="38"/>
  <c r="T24" i="38"/>
  <c r="T8" i="38"/>
  <c r="W10" i="38"/>
  <c r="Z22" i="38"/>
  <c r="Z8" i="38"/>
  <c r="B8" i="38"/>
  <c r="E8" i="38"/>
  <c r="H8" i="38"/>
  <c r="K8" i="38"/>
  <c r="N8" i="38"/>
  <c r="Q8" i="38"/>
  <c r="W8" i="38"/>
  <c r="AG21" i="34"/>
  <c r="AG9" i="34"/>
  <c r="AG8" i="34"/>
  <c r="AG25" i="15" l="1"/>
  <c r="AG25" i="7"/>
  <c r="AJ25" i="7" s="1"/>
  <c r="AJ25" i="15" l="1"/>
  <c r="Z17" i="1" l="1"/>
  <c r="AG17" i="1"/>
  <c r="E24" i="1"/>
  <c r="E13" i="1"/>
  <c r="E11" i="1"/>
  <c r="E12" i="1"/>
  <c r="E14" i="1"/>
  <c r="E10" i="1"/>
  <c r="E15" i="1"/>
  <c r="E23" i="1"/>
  <c r="E17" i="1"/>
  <c r="E18" i="1"/>
  <c r="E16" i="1"/>
  <c r="E19" i="1"/>
  <c r="E20" i="1"/>
  <c r="E21" i="1"/>
  <c r="E22" i="1"/>
  <c r="E9" i="1"/>
  <c r="E8" i="1"/>
  <c r="W17" i="1"/>
  <c r="AC8" i="19"/>
  <c r="W8" i="19"/>
  <c r="T8" i="19"/>
  <c r="Q8" i="19"/>
  <c r="N8" i="19"/>
  <c r="K8" i="19"/>
  <c r="H8" i="19"/>
  <c r="E8" i="19"/>
  <c r="AC8" i="9"/>
  <c r="Z8" i="9"/>
  <c r="W8" i="9"/>
  <c r="T8" i="9"/>
  <c r="Q8" i="9"/>
  <c r="N8" i="9"/>
  <c r="K8" i="9"/>
  <c r="H8" i="9"/>
  <c r="AC8" i="8"/>
  <c r="Z8" i="8"/>
  <c r="W8" i="8"/>
  <c r="T8" i="8"/>
  <c r="N8" i="8"/>
  <c r="K8" i="8"/>
  <c r="H8" i="8"/>
  <c r="E8" i="8"/>
  <c r="AC8" i="33"/>
  <c r="Z8" i="33"/>
  <c r="W8" i="33"/>
  <c r="Q8" i="33"/>
  <c r="N8" i="33"/>
  <c r="K8" i="33"/>
  <c r="H8" i="33"/>
  <c r="E8" i="33"/>
  <c r="AC8" i="32"/>
  <c r="Z8" i="32"/>
  <c r="W8" i="32"/>
  <c r="T8" i="32"/>
  <c r="Q8" i="32"/>
  <c r="N8" i="32"/>
  <c r="K8" i="32"/>
  <c r="H8" i="32"/>
  <c r="E8" i="32"/>
  <c r="AC8" i="31"/>
  <c r="Z8" i="31"/>
  <c r="W8" i="31"/>
  <c r="T8" i="31"/>
  <c r="Q8" i="31"/>
  <c r="N8" i="31"/>
  <c r="K8" i="31"/>
  <c r="H8" i="31"/>
  <c r="E8" i="31"/>
  <c r="AC8" i="30"/>
  <c r="Z8" i="30"/>
  <c r="T8" i="30"/>
  <c r="Q8" i="30"/>
  <c r="N8" i="30"/>
  <c r="K8" i="30"/>
  <c r="H8" i="30"/>
  <c r="E8" i="30"/>
  <c r="AC8" i="29"/>
  <c r="Z8" i="29"/>
  <c r="T8" i="29"/>
  <c r="Q8" i="29"/>
  <c r="N8" i="29"/>
  <c r="K8" i="29"/>
  <c r="H8" i="29"/>
  <c r="E8" i="29"/>
  <c r="AC8" i="28"/>
  <c r="Z8" i="28"/>
  <c r="W8" i="28"/>
  <c r="T8" i="28"/>
  <c r="Q8" i="28"/>
  <c r="N8" i="28"/>
  <c r="K8" i="28"/>
  <c r="H8" i="28"/>
  <c r="AC8" i="26"/>
  <c r="Z8" i="26"/>
  <c r="T8" i="26"/>
  <c r="Q8" i="26"/>
  <c r="N8" i="26"/>
  <c r="K8" i="26"/>
  <c r="H8" i="26"/>
  <c r="E8" i="26"/>
  <c r="AC8" i="25"/>
  <c r="Z8" i="25"/>
  <c r="W8" i="25"/>
  <c r="T8" i="25"/>
  <c r="Q8" i="25"/>
  <c r="N8" i="25"/>
  <c r="K8" i="25"/>
  <c r="H8" i="25"/>
  <c r="E8" i="25"/>
  <c r="AC8" i="24"/>
  <c r="Z8" i="24"/>
  <c r="W8" i="24"/>
  <c r="T8" i="24"/>
  <c r="Q8" i="24"/>
  <c r="N8" i="24"/>
  <c r="K8" i="24"/>
  <c r="H8" i="24"/>
  <c r="E8" i="24"/>
  <c r="AC8" i="23"/>
  <c r="Z8" i="23"/>
  <c r="W8" i="23"/>
  <c r="T8" i="23"/>
  <c r="Q8" i="23"/>
  <c r="N8" i="23"/>
  <c r="K8" i="23"/>
  <c r="H8" i="23"/>
  <c r="AC8" i="22"/>
  <c r="W8" i="22"/>
  <c r="T8" i="22"/>
  <c r="Q8" i="22"/>
  <c r="N8" i="22"/>
  <c r="K8" i="22"/>
  <c r="H8" i="22"/>
  <c r="E8" i="22"/>
  <c r="AC8" i="21"/>
  <c r="Z8" i="21"/>
  <c r="W8" i="21"/>
  <c r="T8" i="21"/>
  <c r="Q8" i="21"/>
  <c r="N8" i="21"/>
  <c r="K8" i="21"/>
  <c r="H8" i="21"/>
  <c r="E8" i="21"/>
  <c r="AC8" i="20"/>
  <c r="Z8" i="20"/>
  <c r="W8" i="20"/>
  <c r="T8" i="20"/>
  <c r="Q8" i="20"/>
  <c r="N8" i="20"/>
  <c r="K8" i="20"/>
  <c r="H8" i="20"/>
  <c r="E8" i="20"/>
  <c r="AC8" i="10"/>
  <c r="Z8" i="10"/>
  <c r="W8" i="10"/>
  <c r="T8" i="10"/>
  <c r="Q8" i="10"/>
  <c r="N8" i="10"/>
  <c r="K8" i="10"/>
  <c r="H8" i="10"/>
  <c r="E8" i="10"/>
  <c r="AC8" i="18"/>
  <c r="Z8" i="18"/>
  <c r="W8" i="18"/>
  <c r="T8" i="18"/>
  <c r="Q8" i="18"/>
  <c r="N8" i="18"/>
  <c r="H8" i="18"/>
  <c r="E8" i="18"/>
  <c r="AC8" i="7"/>
  <c r="Z8" i="7"/>
  <c r="T8" i="7"/>
  <c r="Q8" i="7"/>
  <c r="K8" i="7"/>
  <c r="H8" i="7"/>
  <c r="E8" i="7"/>
  <c r="AC8" i="15"/>
  <c r="Z8" i="15"/>
  <c r="W8" i="15"/>
  <c r="T8" i="15"/>
  <c r="Q8" i="15"/>
  <c r="N8" i="15"/>
  <c r="H8" i="15"/>
  <c r="E8" i="15"/>
  <c r="AC8" i="13"/>
  <c r="Z8" i="13"/>
  <c r="W8" i="13"/>
  <c r="T8" i="13"/>
  <c r="Q8" i="13"/>
  <c r="N8" i="13"/>
  <c r="K8" i="13"/>
  <c r="H8" i="13"/>
  <c r="E8" i="13"/>
  <c r="AC8" i="12"/>
  <c r="Z8" i="12"/>
  <c r="W8" i="12"/>
  <c r="T8" i="12"/>
  <c r="Q8" i="12"/>
  <c r="N8" i="12"/>
  <c r="K8" i="12"/>
  <c r="H8" i="12"/>
  <c r="E8" i="12"/>
  <c r="AC8" i="11"/>
  <c r="Z8" i="11"/>
  <c r="W8" i="11"/>
  <c r="T8" i="11"/>
  <c r="Q8" i="11"/>
  <c r="N8" i="11"/>
  <c r="K8" i="11"/>
  <c r="H8" i="11"/>
  <c r="E8" i="11"/>
  <c r="AC8" i="6"/>
  <c r="Z8" i="6"/>
  <c r="W8" i="6"/>
  <c r="T8" i="6"/>
  <c r="Q8" i="6"/>
  <c r="N8" i="6"/>
  <c r="K8" i="6"/>
  <c r="H8" i="6"/>
  <c r="E8" i="6"/>
  <c r="AC8" i="2"/>
  <c r="Z8" i="2"/>
  <c r="W8" i="2"/>
  <c r="T8" i="2"/>
  <c r="Q8" i="2"/>
  <c r="N8" i="2"/>
  <c r="K8" i="2"/>
  <c r="H8" i="2"/>
  <c r="E8" i="2"/>
  <c r="AC8" i="3"/>
  <c r="Z8" i="3"/>
  <c r="W8" i="3"/>
  <c r="T8" i="3"/>
  <c r="Q8" i="3"/>
  <c r="N8" i="3"/>
  <c r="K8" i="3"/>
  <c r="H8" i="3"/>
  <c r="E8" i="3"/>
  <c r="AC8" i="4"/>
  <c r="Z8" i="4"/>
  <c r="W8" i="4"/>
  <c r="T8" i="4"/>
  <c r="Q8" i="4"/>
  <c r="N8" i="4"/>
  <c r="K8" i="4"/>
  <c r="H8" i="4"/>
  <c r="E8" i="4"/>
  <c r="AC8" i="5"/>
  <c r="Z8" i="5"/>
  <c r="W8" i="5"/>
  <c r="T8" i="5"/>
  <c r="Q8" i="5"/>
  <c r="N8" i="5"/>
  <c r="K8" i="5"/>
  <c r="H8" i="5"/>
  <c r="E8" i="5"/>
  <c r="AC8" i="27"/>
  <c r="Z8" i="27"/>
  <c r="W8" i="27"/>
  <c r="T8" i="27"/>
  <c r="Q8" i="27"/>
  <c r="N8" i="27"/>
  <c r="K8" i="27"/>
  <c r="H8" i="27"/>
  <c r="E8" i="27"/>
  <c r="AC8" i="16"/>
  <c r="Z8" i="16"/>
  <c r="W8" i="16"/>
  <c r="T8" i="16"/>
  <c r="Q8" i="16"/>
  <c r="N8" i="16"/>
  <c r="K8" i="16"/>
  <c r="H8" i="16"/>
  <c r="E8" i="16"/>
  <c r="AC8" i="34"/>
  <c r="Z8" i="34"/>
  <c r="W8" i="34"/>
  <c r="T8" i="34"/>
  <c r="Q8" i="34"/>
  <c r="N8" i="34"/>
  <c r="K8" i="34"/>
  <c r="H8" i="34"/>
  <c r="E8" i="34"/>
  <c r="AC24" i="38"/>
  <c r="Z24" i="38"/>
  <c r="W24" i="38"/>
  <c r="Q24" i="38"/>
  <c r="N24" i="38"/>
  <c r="K24" i="38"/>
  <c r="H24" i="38"/>
  <c r="E24" i="38"/>
  <c r="AC23" i="38"/>
  <c r="Z23" i="38"/>
  <c r="W23" i="38"/>
  <c r="Q23" i="38"/>
  <c r="N23" i="38"/>
  <c r="K23" i="38"/>
  <c r="H23" i="38"/>
  <c r="E23" i="38"/>
  <c r="AC22" i="38"/>
  <c r="W22" i="38"/>
  <c r="Q22" i="38"/>
  <c r="N22" i="38"/>
  <c r="K22" i="38"/>
  <c r="H22" i="38"/>
  <c r="E22" i="38"/>
  <c r="AC21" i="38"/>
  <c r="Z21" i="38"/>
  <c r="W21" i="38"/>
  <c r="Q21" i="38"/>
  <c r="N21" i="38"/>
  <c r="K21" i="38"/>
  <c r="H21" i="38"/>
  <c r="E21" i="38"/>
  <c r="AC20" i="38"/>
  <c r="W20" i="38"/>
  <c r="Q20" i="38"/>
  <c r="N20" i="38"/>
  <c r="K20" i="38"/>
  <c r="H20" i="38"/>
  <c r="E20" i="38"/>
  <c r="AC18" i="38"/>
  <c r="W18" i="38"/>
  <c r="Q18" i="38"/>
  <c r="N18" i="38"/>
  <c r="K18" i="38"/>
  <c r="AC17" i="38"/>
  <c r="W17" i="38"/>
  <c r="Q17" i="38"/>
  <c r="N17" i="38"/>
  <c r="K17" i="38"/>
  <c r="H17" i="38"/>
  <c r="E17" i="38"/>
  <c r="AC16" i="38"/>
  <c r="W16" i="38"/>
  <c r="Q16" i="38"/>
  <c r="N16" i="38"/>
  <c r="K16" i="38"/>
  <c r="AC15" i="38"/>
  <c r="W15" i="38"/>
  <c r="Q15" i="38"/>
  <c r="N15" i="38"/>
  <c r="K15" i="38"/>
  <c r="H15" i="38"/>
  <c r="E15" i="38"/>
  <c r="AC14" i="38"/>
  <c r="W14" i="38"/>
  <c r="Q14" i="38"/>
  <c r="N14" i="38"/>
  <c r="K14" i="38"/>
  <c r="H14" i="38"/>
  <c r="E14" i="38"/>
  <c r="AC13" i="38"/>
  <c r="W13" i="38"/>
  <c r="Q13" i="38"/>
  <c r="N13" i="38"/>
  <c r="K13" i="38"/>
  <c r="H13" i="38"/>
  <c r="E13" i="38"/>
  <c r="AC11" i="38"/>
  <c r="W11" i="38"/>
  <c r="Q11" i="38"/>
  <c r="N11" i="38"/>
  <c r="K11" i="38"/>
  <c r="H11" i="38"/>
  <c r="E11" i="38"/>
  <c r="AC10" i="38"/>
  <c r="Q10" i="38"/>
  <c r="N10" i="38"/>
  <c r="K10" i="38"/>
  <c r="H10" i="38"/>
  <c r="E10" i="38"/>
  <c r="AC9" i="38"/>
  <c r="W9" i="38"/>
  <c r="Q9" i="38"/>
  <c r="N9" i="38"/>
  <c r="K9" i="38"/>
  <c r="H9" i="38"/>
  <c r="E9" i="38"/>
  <c r="AC8" i="38"/>
  <c r="AC11" i="1"/>
  <c r="AC12" i="1"/>
  <c r="AC13" i="1"/>
  <c r="AC14" i="1"/>
  <c r="AC10" i="1"/>
  <c r="AC15" i="1"/>
  <c r="AC23" i="1"/>
  <c r="AC17" i="1"/>
  <c r="AC18" i="1"/>
  <c r="AC16" i="1"/>
  <c r="AC19" i="1"/>
  <c r="AC20" i="1"/>
  <c r="AC21" i="1"/>
  <c r="AC22" i="1"/>
  <c r="AC9" i="1"/>
  <c r="AC24" i="1"/>
  <c r="AC8" i="1"/>
  <c r="B25" i="19"/>
  <c r="B26" i="19"/>
  <c r="AG26" i="22"/>
  <c r="B20" i="38"/>
  <c r="B21" i="38"/>
  <c r="B22" i="38"/>
  <c r="B22" i="19" s="1"/>
  <c r="B23" i="38"/>
  <c r="B25" i="32" s="1"/>
  <c r="B24" i="38"/>
  <c r="B26" i="32" s="1"/>
  <c r="H19" i="1"/>
  <c r="K19" i="1"/>
  <c r="N19" i="1"/>
  <c r="Q19" i="1"/>
  <c r="T19" i="1"/>
  <c r="W19" i="1"/>
  <c r="Z19" i="1"/>
  <c r="H13" i="1"/>
  <c r="K13" i="1"/>
  <c r="N13" i="1"/>
  <c r="Q13" i="1"/>
  <c r="T13" i="1"/>
  <c r="W13" i="1"/>
  <c r="Z13" i="1"/>
  <c r="H10" i="1"/>
  <c r="K10" i="1"/>
  <c r="N10" i="1"/>
  <c r="Q10" i="1"/>
  <c r="T10" i="1"/>
  <c r="W10" i="1"/>
  <c r="Z10" i="1"/>
  <c r="H9" i="1"/>
  <c r="K9" i="1"/>
  <c r="N9" i="1"/>
  <c r="Q9" i="1"/>
  <c r="T9" i="1"/>
  <c r="W9" i="1"/>
  <c r="Z9" i="1"/>
  <c r="H8" i="1"/>
  <c r="K8" i="1"/>
  <c r="N8" i="1"/>
  <c r="Q8" i="1"/>
  <c r="T8" i="1"/>
  <c r="W8" i="1"/>
  <c r="Z8" i="1"/>
  <c r="H16" i="1"/>
  <c r="K16" i="1"/>
  <c r="N16" i="1"/>
  <c r="Q16" i="1"/>
  <c r="T16" i="1"/>
  <c r="W16" i="1"/>
  <c r="Z16" i="1"/>
  <c r="B19" i="38"/>
  <c r="B19" i="19" s="1"/>
  <c r="B18" i="38"/>
  <c r="B18" i="19" s="1"/>
  <c r="B8" i="19"/>
  <c r="B9" i="38"/>
  <c r="B9" i="19" s="1"/>
  <c r="B10" i="38"/>
  <c r="B10" i="19" s="1"/>
  <c r="B11" i="38"/>
  <c r="B11" i="19" s="1"/>
  <c r="B12" i="38"/>
  <c r="B12" i="19" s="1"/>
  <c r="B13" i="38"/>
  <c r="B13" i="19" s="1"/>
  <c r="B14" i="38"/>
  <c r="B15" i="38"/>
  <c r="B15" i="19" s="1"/>
  <c r="B16" i="38"/>
  <c r="B16" i="19" s="1"/>
  <c r="B17" i="38"/>
  <c r="B17" i="19" s="1"/>
  <c r="Z21" i="1"/>
  <c r="Z22" i="1"/>
  <c r="Z24" i="1"/>
  <c r="AG22" i="10" l="1"/>
  <c r="AG22" i="22"/>
  <c r="AG13" i="24"/>
  <c r="AG22" i="24"/>
  <c r="AG22" i="25"/>
  <c r="AG23" i="26"/>
  <c r="AG21" i="26"/>
  <c r="AG22" i="26"/>
  <c r="AG24" i="26"/>
  <c r="AG20" i="22"/>
  <c r="B24" i="19"/>
  <c r="B24" i="9" s="1"/>
  <c r="B24" i="8" s="1"/>
  <c r="B24" i="33" s="1"/>
  <c r="B24" i="32" s="1"/>
  <c r="B24" i="31" s="1"/>
  <c r="B24" i="30" s="1"/>
  <c r="B24" i="29" s="1"/>
  <c r="B24" i="28" s="1"/>
  <c r="B24" i="26" s="1"/>
  <c r="B24" i="25" s="1"/>
  <c r="B24" i="34" s="1"/>
  <c r="B16" i="9"/>
  <c r="B16" i="8" s="1"/>
  <c r="B16" i="33" s="1"/>
  <c r="B16" i="32" s="1"/>
  <c r="B16" i="31" s="1"/>
  <c r="B16" i="30" s="1"/>
  <c r="B16" i="29" s="1"/>
  <c r="B16" i="28" s="1"/>
  <c r="B16" i="26" s="1"/>
  <c r="B16" i="25" s="1"/>
  <c r="B15" i="9"/>
  <c r="B15" i="8" s="1"/>
  <c r="B15" i="33" s="1"/>
  <c r="B15" i="32" s="1"/>
  <c r="B15" i="31" s="1"/>
  <c r="B15" i="30" s="1"/>
  <c r="B15" i="29" s="1"/>
  <c r="B15" i="28" s="1"/>
  <c r="B15" i="26" s="1"/>
  <c r="B15" i="25" s="1"/>
  <c r="AG24" i="29"/>
  <c r="B22" i="9"/>
  <c r="B22" i="8" s="1"/>
  <c r="B22" i="33" s="1"/>
  <c r="B22" i="32" s="1"/>
  <c r="B22" i="31" s="1"/>
  <c r="B22" i="30" s="1"/>
  <c r="B22" i="29" s="1"/>
  <c r="B22" i="28" s="1"/>
  <c r="B22" i="26" s="1"/>
  <c r="B22" i="25" s="1"/>
  <c r="AG22" i="21"/>
  <c r="B23" i="19"/>
  <c r="B23" i="9" s="1"/>
  <c r="B23" i="8" s="1"/>
  <c r="B23" i="33" s="1"/>
  <c r="B23" i="32" s="1"/>
  <c r="B23" i="31" s="1"/>
  <c r="B23" i="30" s="1"/>
  <c r="B23" i="29" s="1"/>
  <c r="B23" i="28" s="1"/>
  <c r="B23" i="26" s="1"/>
  <c r="B23" i="25" s="1"/>
  <c r="B23" i="34" s="1"/>
  <c r="B13" i="9"/>
  <c r="B13" i="8" s="1"/>
  <c r="B13" i="33" s="1"/>
  <c r="B13" i="32" s="1"/>
  <c r="B13" i="31" s="1"/>
  <c r="B13" i="30" s="1"/>
  <c r="B13" i="29" s="1"/>
  <c r="B13" i="28" s="1"/>
  <c r="B13" i="26" s="1"/>
  <c r="B13" i="25" s="1"/>
  <c r="B11" i="9"/>
  <c r="B11" i="8" s="1"/>
  <c r="B11" i="33" s="1"/>
  <c r="B11" i="32" s="1"/>
  <c r="B11" i="31" s="1"/>
  <c r="B11" i="30" s="1"/>
  <c r="B11" i="29" s="1"/>
  <c r="B11" i="28" s="1"/>
  <c r="B11" i="26" s="1"/>
  <c r="B11" i="25" s="1"/>
  <c r="B21" i="19"/>
  <c r="B21" i="9" s="1"/>
  <c r="B21" i="8" s="1"/>
  <c r="B21" i="33" s="1"/>
  <c r="B21" i="32" s="1"/>
  <c r="B21" i="31" s="1"/>
  <c r="B21" i="30" s="1"/>
  <c r="B21" i="29" s="1"/>
  <c r="B21" i="28" s="1"/>
  <c r="B21" i="26" s="1"/>
  <c r="B21" i="25" s="1"/>
  <c r="B10" i="9"/>
  <c r="B10" i="8" s="1"/>
  <c r="B10" i="33" s="1"/>
  <c r="B10" i="32" s="1"/>
  <c r="B10" i="31" s="1"/>
  <c r="B10" i="30" s="1"/>
  <c r="B10" i="29" s="1"/>
  <c r="B10" i="28" s="1"/>
  <c r="B10" i="26" s="1"/>
  <c r="B10" i="25" s="1"/>
  <c r="B20" i="19"/>
  <c r="B20" i="9" s="1"/>
  <c r="B20" i="8" s="1"/>
  <c r="B20" i="33" s="1"/>
  <c r="B20" i="32" s="1"/>
  <c r="B20" i="31" s="1"/>
  <c r="B20" i="30" s="1"/>
  <c r="B20" i="29" s="1"/>
  <c r="B20" i="28" s="1"/>
  <c r="B20" i="26" s="1"/>
  <c r="B20" i="25" s="1"/>
  <c r="B8" i="9"/>
  <c r="B8" i="8" s="1"/>
  <c r="B8" i="33" s="1"/>
  <c r="B8" i="32" s="1"/>
  <c r="B8" i="31" s="1"/>
  <c r="B8" i="30" s="1"/>
  <c r="B8" i="29" s="1"/>
  <c r="B8" i="28" s="1"/>
  <c r="B8" i="26" s="1"/>
  <c r="B8" i="25" s="1"/>
  <c r="AG25" i="29"/>
  <c r="AG22" i="29"/>
  <c r="AG20" i="29"/>
  <c r="AG21" i="24"/>
  <c r="B18" i="9"/>
  <c r="B18" i="8" s="1"/>
  <c r="B18" i="33" s="1"/>
  <c r="B18" i="32" s="1"/>
  <c r="B18" i="31" s="1"/>
  <c r="B18" i="30" s="1"/>
  <c r="B18" i="29" s="1"/>
  <c r="B18" i="28" s="1"/>
  <c r="B18" i="26" s="1"/>
  <c r="B18" i="25" s="1"/>
  <c r="B17" i="9"/>
  <c r="B17" i="8" s="1"/>
  <c r="B17" i="33" s="1"/>
  <c r="B17" i="32" s="1"/>
  <c r="B17" i="31" s="1"/>
  <c r="B17" i="30" s="1"/>
  <c r="B17" i="29" s="1"/>
  <c r="B17" i="28" s="1"/>
  <c r="B17" i="26" s="1"/>
  <c r="B17" i="25" s="1"/>
  <c r="B14" i="19"/>
  <c r="B14" i="9" s="1"/>
  <c r="B14" i="8" s="1"/>
  <c r="B14" i="33" s="1"/>
  <c r="B14" i="32" s="1"/>
  <c r="B14" i="31" s="1"/>
  <c r="B14" i="30" s="1"/>
  <c r="B14" i="29" s="1"/>
  <c r="B14" i="28" s="1"/>
  <c r="B14" i="26" s="1"/>
  <c r="B14" i="25" s="1"/>
  <c r="B14" i="34" s="1"/>
  <c r="AG21" i="30"/>
  <c r="AG24" i="30"/>
  <c r="AG25" i="31"/>
  <c r="AG23" i="31"/>
  <c r="AG21" i="32"/>
  <c r="AG24" i="23"/>
  <c r="AG23" i="33"/>
  <c r="AG24" i="33"/>
  <c r="AG22" i="33"/>
  <c r="AG21" i="8"/>
  <c r="AG22" i="8"/>
  <c r="AG25" i="9"/>
  <c r="AG23" i="9"/>
  <c r="AG26" i="19"/>
  <c r="AG24" i="19"/>
  <c r="AG23" i="19"/>
  <c r="B19" i="9"/>
  <c r="B19" i="8" s="1"/>
  <c r="B19" i="33" s="1"/>
  <c r="B19" i="32" s="1"/>
  <c r="B19" i="31" s="1"/>
  <c r="AG25" i="38"/>
  <c r="AG24" i="38"/>
  <c r="AG21" i="16"/>
  <c r="AG23" i="5"/>
  <c r="AG21" i="13"/>
  <c r="AG23" i="15"/>
  <c r="AG21" i="7"/>
  <c r="AG22" i="11"/>
  <c r="AG20" i="7"/>
  <c r="AG20" i="10"/>
  <c r="AG23" i="10"/>
  <c r="AG24" i="21"/>
  <c r="AG20" i="2"/>
  <c r="AG23" i="13"/>
  <c r="AG24" i="13"/>
  <c r="AG22" i="27"/>
  <c r="AG22" i="5"/>
  <c r="AG22" i="3"/>
  <c r="AG22" i="19"/>
  <c r="AG26" i="38"/>
  <c r="AG26" i="29"/>
  <c r="AG23" i="29"/>
  <c r="AG25" i="32"/>
  <c r="AG20" i="33"/>
  <c r="AG23" i="8"/>
  <c r="AG23" i="38"/>
  <c r="AG24" i="8"/>
  <c r="AG20" i="8"/>
  <c r="AG24" i="9"/>
  <c r="AG22" i="38"/>
  <c r="AG20" i="19"/>
  <c r="AG22" i="31"/>
  <c r="AG26" i="32"/>
  <c r="AG21" i="38"/>
  <c r="B12" i="9"/>
  <c r="B12" i="8" s="1"/>
  <c r="B12" i="33" s="1"/>
  <c r="B12" i="32" s="1"/>
  <c r="B12" i="31" s="1"/>
  <c r="B12" i="30" s="1"/>
  <c r="B12" i="29" s="1"/>
  <c r="B12" i="28" s="1"/>
  <c r="B12" i="26" s="1"/>
  <c r="B12" i="25" s="1"/>
  <c r="B12" i="34" s="1"/>
  <c r="AG20" i="38"/>
  <c r="B9" i="9"/>
  <c r="B9" i="8" s="1"/>
  <c r="B9" i="33" s="1"/>
  <c r="B9" i="32" s="1"/>
  <c r="B9" i="31" s="1"/>
  <c r="B9" i="30" s="1"/>
  <c r="B9" i="29" s="1"/>
  <c r="B9" i="28" s="1"/>
  <c r="B9" i="26" s="1"/>
  <c r="B9" i="25" s="1"/>
  <c r="B9" i="34" s="1"/>
  <c r="AG19" i="38"/>
  <c r="AG25" i="19"/>
  <c r="AG21" i="19"/>
  <c r="AG26" i="31"/>
  <c r="AG20" i="28"/>
  <c r="AG21" i="28"/>
  <c r="AG24" i="28"/>
  <c r="AG20" i="16"/>
  <c r="AG24" i="16"/>
  <c r="AG20" i="27"/>
  <c r="AG24" i="27"/>
  <c r="AG20" i="5"/>
  <c r="AG24" i="5"/>
  <c r="AG20" i="4"/>
  <c r="AG24" i="4"/>
  <c r="AG20" i="3"/>
  <c r="AG21" i="3"/>
  <c r="AG24" i="3"/>
  <c r="AG21" i="2"/>
  <c r="AG24" i="2"/>
  <c r="AG20" i="6"/>
  <c r="AG21" i="6"/>
  <c r="AG24" i="6"/>
  <c r="AG20" i="11"/>
  <c r="AG21" i="11"/>
  <c r="AG24" i="11"/>
  <c r="AG20" i="12"/>
  <c r="AG21" i="12"/>
  <c r="AG24" i="12"/>
  <c r="AG20" i="13"/>
  <c r="AG20" i="15"/>
  <c r="AG21" i="15"/>
  <c r="AG22" i="15"/>
  <c r="AG24" i="15"/>
  <c r="AG24" i="7"/>
  <c r="AG20" i="18"/>
  <c r="AG21" i="18"/>
  <c r="AG22" i="18"/>
  <c r="AG24" i="18"/>
  <c r="AG21" i="10"/>
  <c r="AG24" i="10"/>
  <c r="AG20" i="20"/>
  <c r="AG21" i="20"/>
  <c r="AG22" i="20"/>
  <c r="AG20" i="21"/>
  <c r="AG21" i="22"/>
  <c r="AG24" i="22"/>
  <c r="AG25" i="22"/>
  <c r="AG20" i="23"/>
  <c r="AG22" i="23"/>
  <c r="AG20" i="24"/>
  <c r="AG26" i="9"/>
  <c r="AG21" i="29"/>
  <c r="AG21" i="33"/>
  <c r="AG24" i="31"/>
  <c r="AG23" i="28"/>
  <c r="AG23" i="16"/>
  <c r="AG23" i="27"/>
  <c r="AG23" i="4"/>
  <c r="AG23" i="3"/>
  <c r="AG23" i="2"/>
  <c r="AG23" i="6"/>
  <c r="AG23" i="11"/>
  <c r="AG23" i="12"/>
  <c r="AG23" i="7"/>
  <c r="AG23" i="18"/>
  <c r="AG23" i="20"/>
  <c r="AG24" i="20"/>
  <c r="AG21" i="21"/>
  <c r="AG23" i="21"/>
  <c r="AG23" i="22"/>
  <c r="AG21" i="23"/>
  <c r="AG23" i="23"/>
  <c r="AG23" i="24"/>
  <c r="AG24" i="24"/>
  <c r="AG20" i="25"/>
  <c r="AG21" i="25"/>
  <c r="AG23" i="25"/>
  <c r="AG24" i="25"/>
  <c r="AG20" i="26"/>
  <c r="AG20" i="30"/>
  <c r="AG22" i="9"/>
  <c r="AG21" i="31"/>
  <c r="AG21" i="9"/>
  <c r="AG24" i="32"/>
  <c r="AG20" i="31"/>
  <c r="AG22" i="28"/>
  <c r="AG22" i="16"/>
  <c r="AG22" i="4"/>
  <c r="AG22" i="2"/>
  <c r="AG22" i="6"/>
  <c r="AG22" i="12"/>
  <c r="AG22" i="13"/>
  <c r="AG22" i="7"/>
  <c r="AG20" i="9"/>
  <c r="AG23" i="32"/>
  <c r="AG22" i="30"/>
  <c r="AG23" i="30"/>
  <c r="AG22" i="32"/>
  <c r="AG20" i="32"/>
  <c r="AG21" i="27"/>
  <c r="AG21" i="5"/>
  <c r="AG21" i="4"/>
  <c r="Z23" i="1"/>
  <c r="Z20" i="1"/>
  <c r="W23" i="1"/>
  <c r="T22" i="1"/>
  <c r="T24" i="1"/>
  <c r="T23" i="1"/>
  <c r="T17" i="1"/>
  <c r="T20" i="1"/>
  <c r="T21" i="1"/>
  <c r="T12" i="1"/>
  <c r="T14" i="1"/>
  <c r="T11" i="1"/>
  <c r="T18" i="1"/>
  <c r="B13" i="22" l="1"/>
  <c r="B13" i="34"/>
  <c r="B15" i="5"/>
  <c r="B15" i="34"/>
  <c r="B16" i="10"/>
  <c r="B16" i="34"/>
  <c r="B22" i="22"/>
  <c r="B22" i="34"/>
  <c r="B20" i="4"/>
  <c r="B20" i="34"/>
  <c r="B10" i="18"/>
  <c r="B10" i="34"/>
  <c r="B21" i="15"/>
  <c r="B21" i="34"/>
  <c r="B11" i="5"/>
  <c r="B11" i="34"/>
  <c r="B17" i="5"/>
  <c r="B17" i="34"/>
  <c r="B18" i="7"/>
  <c r="B18" i="34"/>
  <c r="B8" i="20"/>
  <c r="B8" i="34"/>
  <c r="B16" i="21"/>
  <c r="B16" i="3"/>
  <c r="B16" i="23"/>
  <c r="B10" i="5"/>
  <c r="B16" i="16"/>
  <c r="B16" i="24"/>
  <c r="B16" i="4"/>
  <c r="B13" i="6"/>
  <c r="B10" i="10"/>
  <c r="B10" i="3"/>
  <c r="B10" i="11"/>
  <c r="B10" i="6"/>
  <c r="B10" i="13"/>
  <c r="B10" i="23"/>
  <c r="B10" i="2"/>
  <c r="B10" i="15"/>
  <c r="B10" i="22"/>
  <c r="B10" i="4"/>
  <c r="B10" i="24"/>
  <c r="B10" i="7"/>
  <c r="B10" i="27"/>
  <c r="B16" i="20"/>
  <c r="B22" i="10"/>
  <c r="B22" i="13"/>
  <c r="B22" i="2"/>
  <c r="B22" i="18"/>
  <c r="B22" i="24"/>
  <c r="B22" i="15"/>
  <c r="B16" i="15"/>
  <c r="B16" i="2"/>
  <c r="B16" i="5"/>
  <c r="B18" i="24"/>
  <c r="B8" i="12"/>
  <c r="B8" i="27"/>
  <c r="B15" i="22"/>
  <c r="B15" i="20"/>
  <c r="B15" i="21"/>
  <c r="B16" i="6"/>
  <c r="B8" i="21"/>
  <c r="B15" i="18"/>
  <c r="B10" i="12"/>
  <c r="B10" i="16"/>
  <c r="B22" i="16"/>
  <c r="B15" i="2"/>
  <c r="B16" i="11"/>
  <c r="B8" i="23"/>
  <c r="B15" i="11"/>
  <c r="B22" i="6"/>
  <c r="B8" i="3"/>
  <c r="B22" i="7"/>
  <c r="B22" i="5"/>
  <c r="B22" i="23"/>
  <c r="B22" i="12"/>
  <c r="B22" i="4"/>
  <c r="B15" i="12"/>
  <c r="B13" i="20"/>
  <c r="B8" i="15"/>
  <c r="B15" i="15"/>
  <c r="B8" i="11"/>
  <c r="B22" i="3"/>
  <c r="B22" i="20"/>
  <c r="B15" i="4"/>
  <c r="B15" i="16"/>
  <c r="B22" i="27"/>
  <c r="B22" i="21"/>
  <c r="B22" i="11"/>
  <c r="B15" i="6"/>
  <c r="B15" i="10"/>
  <c r="B8" i="24"/>
  <c r="B15" i="23"/>
  <c r="B15" i="3"/>
  <c r="B15" i="27"/>
  <c r="B8" i="6"/>
  <c r="B15" i="24"/>
  <c r="B24" i="2"/>
  <c r="B24" i="13"/>
  <c r="B24" i="4"/>
  <c r="B24" i="22"/>
  <c r="B24" i="23"/>
  <c r="B24" i="7"/>
  <c r="B14" i="2"/>
  <c r="B14" i="15"/>
  <c r="B14" i="11"/>
  <c r="B14" i="22"/>
  <c r="B16" i="7"/>
  <c r="B16" i="12"/>
  <c r="B8" i="22"/>
  <c r="B16" i="22"/>
  <c r="B16" i="18"/>
  <c r="B8" i="18"/>
  <c r="B16" i="13"/>
  <c r="B16" i="27"/>
  <c r="B8" i="5"/>
  <c r="B15" i="13"/>
  <c r="B10" i="21"/>
  <c r="B8" i="2"/>
  <c r="B15" i="7"/>
  <c r="B10" i="20"/>
  <c r="B8" i="4"/>
  <c r="B8" i="16"/>
  <c r="B8" i="13"/>
  <c r="B23" i="27"/>
  <c r="B23" i="23"/>
  <c r="B23" i="7"/>
  <c r="B23" i="24"/>
  <c r="B23" i="21"/>
  <c r="B23" i="6"/>
  <c r="B23" i="20"/>
  <c r="B23" i="3"/>
  <c r="B23" i="16"/>
  <c r="B23" i="13"/>
  <c r="B23" i="4"/>
  <c r="B23" i="10"/>
  <c r="B23" i="22"/>
  <c r="B23" i="18"/>
  <c r="B23" i="12"/>
  <c r="B23" i="15"/>
  <c r="B23" i="11"/>
  <c r="B23" i="5"/>
  <c r="B23" i="2"/>
  <c r="B24" i="27"/>
  <c r="B24" i="20"/>
  <c r="B14" i="13"/>
  <c r="B17" i="22"/>
  <c r="B11" i="24"/>
  <c r="B11" i="27"/>
  <c r="B18" i="4"/>
  <c r="B18" i="18"/>
  <c r="B13" i="23"/>
  <c r="B11" i="16"/>
  <c r="B18" i="23"/>
  <c r="B13" i="13"/>
  <c r="B24" i="11"/>
  <c r="B24" i="3"/>
  <c r="B14" i="23"/>
  <c r="B17" i="15"/>
  <c r="B17" i="6"/>
  <c r="B11" i="22"/>
  <c r="B11" i="18"/>
  <c r="B18" i="3"/>
  <c r="B13" i="10"/>
  <c r="B17" i="4"/>
  <c r="B11" i="3"/>
  <c r="B18" i="16"/>
  <c r="B17" i="2"/>
  <c r="B24" i="18"/>
  <c r="B24" i="15"/>
  <c r="B14" i="5"/>
  <c r="B17" i="21"/>
  <c r="B17" i="11"/>
  <c r="B11" i="20"/>
  <c r="B18" i="21"/>
  <c r="B13" i="7"/>
  <c r="B17" i="10"/>
  <c r="B13" i="24"/>
  <c r="B24" i="24"/>
  <c r="B14" i="6"/>
  <c r="B14" i="7"/>
  <c r="B17" i="13"/>
  <c r="B17" i="16"/>
  <c r="B11" i="23"/>
  <c r="B11" i="21"/>
  <c r="B18" i="2"/>
  <c r="B13" i="5"/>
  <c r="B13" i="15"/>
  <c r="B19" i="30"/>
  <c r="B19" i="29" s="1"/>
  <c r="B19" i="28" s="1"/>
  <c r="B19" i="26" s="1"/>
  <c r="B19" i="25" s="1"/>
  <c r="B24" i="5"/>
  <c r="B14" i="10"/>
  <c r="B14" i="20"/>
  <c r="B17" i="7"/>
  <c r="B11" i="6"/>
  <c r="B18" i="13"/>
  <c r="B18" i="22"/>
  <c r="B13" i="27"/>
  <c r="B13" i="18"/>
  <c r="B18" i="20"/>
  <c r="B24" i="12"/>
  <c r="B14" i="27"/>
  <c r="B14" i="21"/>
  <c r="B17" i="3"/>
  <c r="B17" i="27"/>
  <c r="B11" i="4"/>
  <c r="B11" i="11"/>
  <c r="B18" i="11"/>
  <c r="B18" i="6"/>
  <c r="B13" i="12"/>
  <c r="B13" i="3"/>
  <c r="B11" i="10"/>
  <c r="B24" i="10"/>
  <c r="B14" i="16"/>
  <c r="B14" i="4"/>
  <c r="B8" i="10"/>
  <c r="B17" i="12"/>
  <c r="B17" i="18"/>
  <c r="B11" i="2"/>
  <c r="B11" i="12"/>
  <c r="B18" i="5"/>
  <c r="B18" i="15"/>
  <c r="B13" i="16"/>
  <c r="B13" i="21"/>
  <c r="B24" i="16"/>
  <c r="B24" i="21"/>
  <c r="B14" i="18"/>
  <c r="B14" i="3"/>
  <c r="B17" i="24"/>
  <c r="B11" i="13"/>
  <c r="B18" i="10"/>
  <c r="B13" i="4"/>
  <c r="B13" i="2"/>
  <c r="B17" i="20"/>
  <c r="B11" i="15"/>
  <c r="B14" i="12"/>
  <c r="B11" i="7"/>
  <c r="B18" i="27"/>
  <c r="B24" i="6"/>
  <c r="B14" i="24"/>
  <c r="B8" i="7"/>
  <c r="B17" i="23"/>
  <c r="B18" i="12"/>
  <c r="B13" i="11"/>
  <c r="B20" i="22"/>
  <c r="B20" i="10"/>
  <c r="B20" i="7"/>
  <c r="B20" i="2"/>
  <c r="B20" i="15"/>
  <c r="B20" i="16"/>
  <c r="B20" i="11"/>
  <c r="B20" i="23"/>
  <c r="B20" i="13"/>
  <c r="B20" i="27"/>
  <c r="B20" i="20"/>
  <c r="B20" i="3"/>
  <c r="B20" i="18"/>
  <c r="B20" i="24"/>
  <c r="B20" i="5"/>
  <c r="B20" i="21"/>
  <c r="B20" i="12"/>
  <c r="B20" i="6"/>
  <c r="B21" i="21"/>
  <c r="B21" i="18"/>
  <c r="B21" i="24"/>
  <c r="B21" i="22"/>
  <c r="B21" i="4"/>
  <c r="B21" i="27"/>
  <c r="B21" i="12"/>
  <c r="B21" i="13"/>
  <c r="B21" i="20"/>
  <c r="B21" i="16"/>
  <c r="B21" i="11"/>
  <c r="B21" i="6"/>
  <c r="B21" i="5"/>
  <c r="B21" i="7"/>
  <c r="B21" i="10"/>
  <c r="B21" i="23"/>
  <c r="B21" i="3"/>
  <c r="B21" i="2"/>
  <c r="B9" i="23"/>
  <c r="B9" i="13"/>
  <c r="B9" i="12"/>
  <c r="B9" i="22"/>
  <c r="B9" i="20"/>
  <c r="B9" i="4"/>
  <c r="B9" i="10"/>
  <c r="B9" i="5"/>
  <c r="B9" i="18"/>
  <c r="B9" i="21"/>
  <c r="B9" i="15"/>
  <c r="B9" i="11"/>
  <c r="B9" i="2"/>
  <c r="B9" i="16"/>
  <c r="B9" i="7"/>
  <c r="B9" i="27"/>
  <c r="B9" i="24"/>
  <c r="B9" i="6"/>
  <c r="B9" i="3"/>
  <c r="B12" i="11"/>
  <c r="B12" i="6"/>
  <c r="B12" i="22"/>
  <c r="B12" i="2"/>
  <c r="B12" i="20"/>
  <c r="B12" i="10"/>
  <c r="B12" i="7"/>
  <c r="B12" i="16"/>
  <c r="B12" i="24"/>
  <c r="B12" i="15"/>
  <c r="B12" i="13"/>
  <c r="B12" i="4"/>
  <c r="B12" i="18"/>
  <c r="B12" i="21"/>
  <c r="B12" i="12"/>
  <c r="B12" i="27"/>
  <c r="B12" i="23"/>
  <c r="B12" i="3"/>
  <c r="B12" i="5"/>
  <c r="AG17" i="4"/>
  <c r="AG18" i="4"/>
  <c r="AG8" i="4"/>
  <c r="AG12" i="4"/>
  <c r="AG16" i="4"/>
  <c r="AG9" i="4"/>
  <c r="AG13" i="4"/>
  <c r="AG14" i="4"/>
  <c r="AG11" i="4"/>
  <c r="AG19" i="4"/>
  <c r="AG15" i="4"/>
  <c r="AG10" i="4"/>
  <c r="B19" i="7" l="1"/>
  <c r="B19" i="34"/>
  <c r="B19" i="13"/>
  <c r="B19" i="3"/>
  <c r="B19" i="15"/>
  <c r="B19" i="20"/>
  <c r="B19" i="12"/>
  <c r="B19" i="27"/>
  <c r="B19" i="23"/>
  <c r="B19" i="11"/>
  <c r="B19" i="4"/>
  <c r="B19" i="10"/>
  <c r="B19" i="16"/>
  <c r="B19" i="21"/>
  <c r="B19" i="6"/>
  <c r="B19" i="18"/>
  <c r="B19" i="2"/>
  <c r="B19" i="24"/>
  <c r="B19" i="5"/>
  <c r="B19" i="22"/>
  <c r="Q23" i="1" l="1"/>
  <c r="N23" i="1"/>
  <c r="K23" i="1"/>
  <c r="H23" i="1"/>
  <c r="AG23" i="1" l="1"/>
  <c r="Z18" i="1"/>
  <c r="Z11" i="1"/>
  <c r="Z14" i="1"/>
  <c r="Z12" i="1"/>
  <c r="Z15" i="1"/>
  <c r="W22" i="1"/>
  <c r="W24" i="1"/>
  <c r="W20" i="1"/>
  <c r="W21" i="1"/>
  <c r="W12" i="1"/>
  <c r="W14" i="1"/>
  <c r="W11" i="1"/>
  <c r="W18" i="1"/>
  <c r="W15" i="1"/>
  <c r="T15" i="1"/>
  <c r="Q22" i="1"/>
  <c r="Q24" i="1"/>
  <c r="Q17" i="1"/>
  <c r="Q20" i="1"/>
  <c r="Q21" i="1"/>
  <c r="Q12" i="1"/>
  <c r="Q14" i="1"/>
  <c r="Q11" i="1"/>
  <c r="Q18" i="1"/>
  <c r="Q15" i="1"/>
  <c r="N22" i="1"/>
  <c r="N24" i="1"/>
  <c r="N17" i="1"/>
  <c r="N20" i="1"/>
  <c r="N21" i="1"/>
  <c r="N12" i="1"/>
  <c r="N14" i="1"/>
  <c r="N11" i="1"/>
  <c r="N18" i="1"/>
  <c r="N15" i="1"/>
  <c r="K22" i="1"/>
  <c r="K24" i="1"/>
  <c r="K17" i="1"/>
  <c r="K20" i="1"/>
  <c r="K21" i="1"/>
  <c r="K12" i="1"/>
  <c r="K14" i="1"/>
  <c r="K11" i="1"/>
  <c r="K18" i="1"/>
  <c r="K15" i="1"/>
  <c r="H22" i="1"/>
  <c r="H24" i="1"/>
  <c r="H17" i="1"/>
  <c r="H20" i="1"/>
  <c r="H21" i="1"/>
  <c r="H12" i="1"/>
  <c r="H14" i="1"/>
  <c r="H11" i="1"/>
  <c r="H18" i="1"/>
  <c r="H15" i="1"/>
  <c r="AJ23" i="1" l="1"/>
  <c r="AG9" i="38" l="1"/>
  <c r="AG10" i="38"/>
  <c r="AG11" i="38"/>
  <c r="AG12" i="38"/>
  <c r="AG14" i="38"/>
  <c r="AG15" i="38"/>
  <c r="AG16" i="38"/>
  <c r="AG17" i="38"/>
  <c r="AG18" i="38"/>
  <c r="AG8" i="38"/>
  <c r="AG13" i="38"/>
  <c r="AG13" i="33" l="1"/>
  <c r="AG16" i="15" l="1"/>
  <c r="AG16" i="22"/>
  <c r="AG8" i="26"/>
  <c r="AG15" i="6"/>
  <c r="AG14" i="13"/>
  <c r="AG14" i="15"/>
  <c r="AG19" i="7"/>
  <c r="AG11" i="7"/>
  <c r="AG16" i="18"/>
  <c r="AG10" i="18"/>
  <c r="AG13" i="28"/>
  <c r="AG18" i="28"/>
  <c r="AG10" i="28"/>
  <c r="AG14" i="28"/>
  <c r="AG16" i="28"/>
  <c r="AG9" i="11"/>
  <c r="AG12" i="12"/>
  <c r="AG19" i="15"/>
  <c r="AG12" i="15"/>
  <c r="AG17" i="7"/>
  <c r="AG14" i="18"/>
  <c r="AG12" i="20"/>
  <c r="AG17" i="21"/>
  <c r="AG11" i="22"/>
  <c r="AG8" i="28"/>
  <c r="AG18" i="15"/>
  <c r="AG11" i="15"/>
  <c r="AG16" i="7"/>
  <c r="AG10" i="7"/>
  <c r="AG13" i="18"/>
  <c r="AG11" i="20"/>
  <c r="AG16" i="21"/>
  <c r="AG10" i="21"/>
  <c r="AG14" i="22"/>
  <c r="AG15" i="13"/>
  <c r="AG12" i="13"/>
  <c r="AG10" i="13"/>
  <c r="AG17" i="15"/>
  <c r="AG15" i="7"/>
  <c r="AG9" i="7"/>
  <c r="AG12" i="18"/>
  <c r="AG15" i="21"/>
  <c r="AG9" i="21"/>
  <c r="AG9" i="13"/>
  <c r="AG14" i="7"/>
  <c r="AG19" i="18"/>
  <c r="AG11" i="18"/>
  <c r="AG14" i="21"/>
  <c r="AG14" i="6"/>
  <c r="AG16" i="12"/>
  <c r="AG10" i="12"/>
  <c r="AG17" i="13"/>
  <c r="AG15" i="15"/>
  <c r="AG10" i="15"/>
  <c r="AG13" i="7"/>
  <c r="AG8" i="7"/>
  <c r="AG18" i="18"/>
  <c r="AG16" i="20"/>
  <c r="AG10" i="20"/>
  <c r="AG13" i="21"/>
  <c r="AG8" i="21"/>
  <c r="AG16" i="23"/>
  <c r="AG10" i="23"/>
  <c r="AG19" i="24"/>
  <c r="AG18" i="24"/>
  <c r="AG17" i="24"/>
  <c r="AG16" i="24"/>
  <c r="AG15" i="24"/>
  <c r="AG14" i="24"/>
  <c r="AG12" i="24"/>
  <c r="AG11" i="24"/>
  <c r="AG10" i="24"/>
  <c r="AG9" i="24"/>
  <c r="AG8" i="24"/>
  <c r="AG15" i="12"/>
  <c r="AG9" i="12"/>
  <c r="AG9" i="15"/>
  <c r="AG12" i="7"/>
  <c r="AG17" i="18"/>
  <c r="AG15" i="20"/>
  <c r="AG9" i="20"/>
  <c r="AG12" i="21"/>
  <c r="AG17" i="22"/>
  <c r="AG15" i="23"/>
  <c r="AG9" i="23"/>
  <c r="AG19" i="13"/>
  <c r="AG14" i="20"/>
  <c r="AG19" i="21"/>
  <c r="AG11" i="21"/>
  <c r="AG14" i="23"/>
  <c r="AG10" i="11"/>
  <c r="AG13" i="12"/>
  <c r="AG8" i="12"/>
  <c r="AG18" i="13"/>
  <c r="AG11" i="13"/>
  <c r="AG8" i="15"/>
  <c r="AG18" i="7"/>
  <c r="AG15" i="18"/>
  <c r="AG9" i="18"/>
  <c r="AG13" i="20"/>
  <c r="AG8" i="20"/>
  <c r="AG18" i="21"/>
  <c r="AG19" i="22"/>
  <c r="AG13" i="22"/>
  <c r="AG13" i="23"/>
  <c r="AG8" i="23"/>
  <c r="AG11" i="29"/>
  <c r="AG9" i="29"/>
  <c r="AG19" i="29"/>
  <c r="AG8" i="29"/>
  <c r="AG13" i="29"/>
  <c r="AG18" i="29"/>
  <c r="AG15" i="29"/>
  <c r="AG11" i="30"/>
  <c r="AG19" i="30"/>
  <c r="AG13" i="30"/>
  <c r="AG18" i="30"/>
  <c r="AG8" i="30"/>
  <c r="AG10" i="30"/>
  <c r="AG15" i="30"/>
  <c r="AG9" i="30"/>
  <c r="AG17" i="30"/>
  <c r="AG12" i="30"/>
  <c r="AG14" i="30"/>
  <c r="AG16" i="30"/>
  <c r="AG9" i="31"/>
  <c r="AG13" i="31"/>
  <c r="AG8" i="31"/>
  <c r="AG10" i="31"/>
  <c r="AG19" i="31"/>
  <c r="AG18" i="31"/>
  <c r="AG15" i="31"/>
  <c r="AG14" i="31"/>
  <c r="AG11" i="31"/>
  <c r="AG16" i="31"/>
  <c r="AG12" i="31"/>
  <c r="AG17" i="31"/>
  <c r="AG19" i="32"/>
  <c r="AG15" i="32"/>
  <c r="AG13" i="32"/>
  <c r="AG8" i="32"/>
  <c r="AG9" i="32"/>
  <c r="AG18" i="32"/>
  <c r="AG10" i="32"/>
  <c r="AG14" i="32"/>
  <c r="AG17" i="32"/>
  <c r="AG12" i="32"/>
  <c r="AG16" i="32"/>
  <c r="AG9" i="33"/>
  <c r="AG17" i="33"/>
  <c r="AG18" i="33"/>
  <c r="AG14" i="33"/>
  <c r="AG16" i="33"/>
  <c r="AG11" i="33"/>
  <c r="AG19" i="33"/>
  <c r="AG15" i="33"/>
  <c r="AG8" i="33"/>
  <c r="AG10" i="33"/>
  <c r="AG12" i="33"/>
  <c r="AG19" i="8"/>
  <c r="AG9" i="8"/>
  <c r="AG12" i="8"/>
  <c r="AG14" i="8"/>
  <c r="AG16" i="8"/>
  <c r="AG11" i="8"/>
  <c r="AG13" i="8"/>
  <c r="AG8" i="8"/>
  <c r="AG15" i="8"/>
  <c r="AG10" i="8"/>
  <c r="AG18" i="8"/>
  <c r="AG17" i="8"/>
  <c r="AG16" i="9"/>
  <c r="AG13" i="9"/>
  <c r="AG19" i="9"/>
  <c r="AG11" i="9"/>
  <c r="AG10" i="9"/>
  <c r="AG12" i="9"/>
  <c r="AG8" i="9"/>
  <c r="AG17" i="9"/>
  <c r="AG15" i="9"/>
  <c r="AG18" i="9"/>
  <c r="AG9" i="9"/>
  <c r="AG14" i="9"/>
  <c r="AG15" i="19"/>
  <c r="AG12" i="19"/>
  <c r="AG9" i="19"/>
  <c r="AG8" i="19"/>
  <c r="AG18" i="19"/>
  <c r="AG10" i="19"/>
  <c r="AG14" i="19"/>
  <c r="AG19" i="19"/>
  <c r="AG19" i="16"/>
  <c r="AG17" i="16"/>
  <c r="AG15" i="16"/>
  <c r="AG13" i="16"/>
  <c r="AG11" i="16"/>
  <c r="AG9" i="16"/>
  <c r="AG8" i="16"/>
  <c r="AG18" i="27"/>
  <c r="AG16" i="27"/>
  <c r="AG14" i="27"/>
  <c r="AG12" i="27"/>
  <c r="AG10" i="27"/>
  <c r="AG19" i="5"/>
  <c r="AG17" i="5"/>
  <c r="AG15" i="5"/>
  <c r="AG13" i="5"/>
  <c r="AG11" i="5"/>
  <c r="AG9" i="5"/>
  <c r="AG8" i="5"/>
  <c r="AG19" i="3"/>
  <c r="AG17" i="3"/>
  <c r="AG15" i="3"/>
  <c r="AG13" i="3"/>
  <c r="AG11" i="3"/>
  <c r="AG9" i="3"/>
  <c r="AG8" i="3"/>
  <c r="AG18" i="2"/>
  <c r="AG16" i="2"/>
  <c r="AG14" i="2"/>
  <c r="AG12" i="2"/>
  <c r="AG10" i="2"/>
  <c r="AG18" i="6"/>
  <c r="AG13" i="6"/>
  <c r="AG8" i="6"/>
  <c r="AG18" i="16"/>
  <c r="AG16" i="16"/>
  <c r="AG14" i="16"/>
  <c r="AG12" i="16"/>
  <c r="AG10" i="16"/>
  <c r="AG19" i="27"/>
  <c r="AG17" i="27"/>
  <c r="AG15" i="27"/>
  <c r="AG13" i="27"/>
  <c r="AG11" i="27"/>
  <c r="AG9" i="27"/>
  <c r="AG8" i="27"/>
  <c r="AG18" i="5"/>
  <c r="AG16" i="5"/>
  <c r="AG14" i="5"/>
  <c r="AG12" i="5"/>
  <c r="AG10" i="5"/>
  <c r="AG18" i="3"/>
  <c r="AG16" i="3"/>
  <c r="AG14" i="3"/>
  <c r="AG12" i="3"/>
  <c r="AG10" i="3"/>
  <c r="AG19" i="2"/>
  <c r="AG17" i="2"/>
  <c r="AG15" i="2"/>
  <c r="AG13" i="2"/>
  <c r="AG11" i="2"/>
  <c r="AG9" i="2"/>
  <c r="AG8" i="2"/>
  <c r="AG19" i="6"/>
  <c r="AG17" i="6"/>
  <c r="AG16" i="6"/>
  <c r="AG18" i="11"/>
  <c r="AG13" i="13"/>
  <c r="AG10" i="6"/>
  <c r="AG13" i="11"/>
  <c r="AG8" i="11"/>
  <c r="AG18" i="12"/>
  <c r="AG11" i="6"/>
  <c r="AG16" i="11"/>
  <c r="AG19" i="11"/>
  <c r="AG11" i="11"/>
  <c r="AG16" i="13"/>
  <c r="AG8" i="13"/>
  <c r="AG14" i="11"/>
  <c r="AG19" i="12"/>
  <c r="AG11" i="12"/>
  <c r="AG12" i="6"/>
  <c r="AG17" i="11"/>
  <c r="AG14" i="12"/>
  <c r="AG9" i="6"/>
  <c r="AG12" i="11"/>
  <c r="AG17" i="12"/>
  <c r="AG15" i="11"/>
  <c r="AG13" i="15"/>
  <c r="AG8" i="18"/>
  <c r="AG18" i="10"/>
  <c r="AG18" i="22"/>
  <c r="AG16" i="10"/>
  <c r="AG14" i="10"/>
  <c r="AG12" i="10"/>
  <c r="AG10" i="10"/>
  <c r="AG19" i="20"/>
  <c r="AG17" i="20"/>
  <c r="AG19" i="10"/>
  <c r="AG12" i="22"/>
  <c r="AG17" i="10"/>
  <c r="AG16" i="26"/>
  <c r="AG15" i="10"/>
  <c r="AG13" i="10"/>
  <c r="AG11" i="10"/>
  <c r="AG9" i="10"/>
  <c r="AG8" i="10"/>
  <c r="AG18" i="20"/>
  <c r="AG15" i="22"/>
  <c r="AG19" i="23"/>
  <c r="AG11" i="23"/>
  <c r="AG10" i="26"/>
  <c r="AG17" i="23"/>
  <c r="AG9" i="22"/>
  <c r="AG12" i="23"/>
  <c r="AG19" i="25"/>
  <c r="AG8" i="22"/>
  <c r="AG18" i="23"/>
  <c r="AG11" i="25"/>
  <c r="AG10" i="22"/>
  <c r="AG14" i="25"/>
  <c r="AG19" i="26"/>
  <c r="AG11" i="26"/>
  <c r="AG17" i="25"/>
  <c r="AG14" i="26"/>
  <c r="AG19" i="28"/>
  <c r="AG11" i="28"/>
  <c r="AG16" i="29"/>
  <c r="AG10" i="29"/>
  <c r="AG12" i="25"/>
  <c r="AG17" i="26"/>
  <c r="AG15" i="25"/>
  <c r="AG9" i="25"/>
  <c r="AG12" i="26"/>
  <c r="AG17" i="28"/>
  <c r="AG14" i="29"/>
  <c r="AG18" i="25"/>
  <c r="AG15" i="26"/>
  <c r="AG9" i="26"/>
  <c r="AG12" i="28"/>
  <c r="AG17" i="29"/>
  <c r="AG13" i="25"/>
  <c r="AG8" i="25"/>
  <c r="AG18" i="26"/>
  <c r="AG15" i="28"/>
  <c r="AG9" i="28"/>
  <c r="AG12" i="29"/>
  <c r="AG16" i="25"/>
  <c r="AG10" i="25"/>
  <c r="AG13" i="26"/>
  <c r="AG11" i="32"/>
  <c r="AG17" i="19"/>
  <c r="AG16" i="19"/>
  <c r="AG11" i="19"/>
  <c r="AG13" i="19"/>
  <c r="AG13" i="1" l="1"/>
  <c r="AG26" i="1"/>
  <c r="AG21" i="1"/>
  <c r="AG10" i="1"/>
  <c r="AG18" i="1"/>
  <c r="AG15" i="1"/>
  <c r="AG20" i="1"/>
  <c r="AG19" i="1"/>
  <c r="AG14" i="1"/>
  <c r="AG24" i="1"/>
  <c r="AG25" i="1"/>
  <c r="AG22" i="1"/>
  <c r="AG16" i="1"/>
  <c r="AG8" i="1"/>
  <c r="AG9" i="1"/>
  <c r="AJ13" i="1" l="1"/>
  <c r="AJ26" i="1"/>
  <c r="AH26" i="38" s="1"/>
  <c r="AJ26" i="38" s="1"/>
  <c r="AH26" i="19" s="1"/>
  <c r="AJ26" i="19" s="1"/>
  <c r="AJ24" i="1"/>
  <c r="AJ17" i="1"/>
  <c r="AJ8" i="1"/>
  <c r="AJ14" i="1"/>
  <c r="AJ19" i="1"/>
  <c r="AJ22" i="1"/>
  <c r="AJ21" i="1"/>
  <c r="AJ25" i="1"/>
  <c r="AH25" i="38" s="1"/>
  <c r="AJ25" i="38" s="1"/>
  <c r="AH25" i="19" s="1"/>
  <c r="AJ20" i="1"/>
  <c r="AJ9" i="1"/>
  <c r="AJ15" i="1"/>
  <c r="AJ18" i="1"/>
  <c r="AJ16" i="1"/>
  <c r="AJ10" i="1"/>
  <c r="AH23" i="38" l="1"/>
  <c r="AJ23" i="38" s="1"/>
  <c r="AH21" i="38"/>
  <c r="AJ21" i="38" s="1"/>
  <c r="AH22" i="38"/>
  <c r="AJ22" i="38" s="1"/>
  <c r="AH24" i="38"/>
  <c r="AJ24" i="38" s="1"/>
  <c r="AH19" i="38"/>
  <c r="AJ19" i="38" s="1"/>
  <c r="AH20" i="38"/>
  <c r="AJ20" i="38" s="1"/>
  <c r="AH18" i="38"/>
  <c r="AJ18" i="38" s="1"/>
  <c r="AH17" i="38"/>
  <c r="AJ17" i="38" s="1"/>
  <c r="AH17" i="19" s="1"/>
  <c r="AH20" i="19" l="1"/>
  <c r="AJ20" i="19" s="1"/>
  <c r="AH20" i="9" s="1"/>
  <c r="AJ20" i="9" s="1"/>
  <c r="AH20" i="8" s="1"/>
  <c r="AJ20" i="8" s="1"/>
  <c r="AH20" i="33" s="1"/>
  <c r="AJ20" i="33" s="1"/>
  <c r="AH20" i="32" s="1"/>
  <c r="AJ20" i="32" s="1"/>
  <c r="AH20" i="31" s="1"/>
  <c r="AJ20" i="31" s="1"/>
  <c r="AH20" i="30" s="1"/>
  <c r="AJ20" i="30" s="1"/>
  <c r="AH20" i="29" s="1"/>
  <c r="AJ20" i="29" s="1"/>
  <c r="AH20" i="28" s="1"/>
  <c r="AJ20" i="28" s="1"/>
  <c r="AH20" i="26" s="1"/>
  <c r="AJ20" i="26" s="1"/>
  <c r="AH20" i="25" s="1"/>
  <c r="AJ20" i="25" s="1"/>
  <c r="AH20" i="24" s="1"/>
  <c r="AJ20" i="24" s="1"/>
  <c r="AH20" i="23" s="1"/>
  <c r="AJ20" i="23" s="1"/>
  <c r="AH20" i="22" s="1"/>
  <c r="AJ20" i="22" s="1"/>
  <c r="AH20" i="21" s="1"/>
  <c r="AJ20" i="21" s="1"/>
  <c r="AH20" i="20" s="1"/>
  <c r="AJ20" i="20" s="1"/>
  <c r="AH20" i="10" s="1"/>
  <c r="AJ20" i="10" s="1"/>
  <c r="AH19" i="19"/>
  <c r="AH26" i="9"/>
  <c r="AJ26" i="9" s="1"/>
  <c r="AH26" i="32" s="1"/>
  <c r="AJ26" i="32" s="1"/>
  <c r="AH26" i="31" s="1"/>
  <c r="AJ26" i="31" s="1"/>
  <c r="AH26" i="29" s="1"/>
  <c r="AJ26" i="29" s="1"/>
  <c r="AH26" i="22" s="1"/>
  <c r="AJ26" i="22" s="1"/>
  <c r="AH24" i="19"/>
  <c r="AJ24" i="19" s="1"/>
  <c r="AH24" i="9" s="1"/>
  <c r="AJ24" i="9" s="1"/>
  <c r="AH24" i="8" s="1"/>
  <c r="AJ24" i="8" s="1"/>
  <c r="AH24" i="33" s="1"/>
  <c r="AJ24" i="33" s="1"/>
  <c r="AH24" i="32" s="1"/>
  <c r="AJ24" i="32" s="1"/>
  <c r="AH24" i="31" s="1"/>
  <c r="AJ24" i="31" s="1"/>
  <c r="AH24" i="30" s="1"/>
  <c r="AJ24" i="30" s="1"/>
  <c r="AH24" i="29" s="1"/>
  <c r="AJ24" i="29" s="1"/>
  <c r="AH24" i="28" s="1"/>
  <c r="AJ24" i="28" s="1"/>
  <c r="AH24" i="26" s="1"/>
  <c r="AJ24" i="26" s="1"/>
  <c r="AH24" i="25" s="1"/>
  <c r="AJ24" i="25" s="1"/>
  <c r="AH24" i="24" s="1"/>
  <c r="AJ24" i="24" s="1"/>
  <c r="AH24" i="23" s="1"/>
  <c r="AJ24" i="23" s="1"/>
  <c r="AH24" i="22" s="1"/>
  <c r="AJ24" i="22" s="1"/>
  <c r="AH24" i="21" s="1"/>
  <c r="AJ24" i="21" s="1"/>
  <c r="AH24" i="20" s="1"/>
  <c r="AJ24" i="20" s="1"/>
  <c r="AH24" i="10" s="1"/>
  <c r="AJ24" i="10" s="1"/>
  <c r="AH22" i="19"/>
  <c r="AJ22" i="19" s="1"/>
  <c r="AH22" i="9" s="1"/>
  <c r="AJ22" i="9" s="1"/>
  <c r="AH22" i="8" s="1"/>
  <c r="AJ22" i="8" s="1"/>
  <c r="AH22" i="33" s="1"/>
  <c r="AJ22" i="33" s="1"/>
  <c r="AH22" i="32" s="1"/>
  <c r="AJ22" i="32" s="1"/>
  <c r="AH22" i="31" s="1"/>
  <c r="AJ22" i="31" s="1"/>
  <c r="AH22" i="30" s="1"/>
  <c r="AJ22" i="30" s="1"/>
  <c r="AH22" i="29" s="1"/>
  <c r="AJ22" i="29" s="1"/>
  <c r="AH22" i="28" s="1"/>
  <c r="AJ22" i="28" s="1"/>
  <c r="AH22" i="26" s="1"/>
  <c r="AJ22" i="26" s="1"/>
  <c r="AH22" i="25" s="1"/>
  <c r="AJ22" i="25" s="1"/>
  <c r="AH22" i="24" s="1"/>
  <c r="AJ22" i="24" s="1"/>
  <c r="AH22" i="23" s="1"/>
  <c r="AJ22" i="23" s="1"/>
  <c r="AH22" i="22" s="1"/>
  <c r="AJ22" i="22" s="1"/>
  <c r="AH22" i="21" s="1"/>
  <c r="AJ22" i="21" s="1"/>
  <c r="AH22" i="20" s="1"/>
  <c r="AJ22" i="20" s="1"/>
  <c r="AH21" i="19"/>
  <c r="AJ21" i="19" s="1"/>
  <c r="AH21" i="9" s="1"/>
  <c r="AJ21" i="9" s="1"/>
  <c r="AH21" i="8" s="1"/>
  <c r="AJ21" i="8" s="1"/>
  <c r="AH21" i="33" s="1"/>
  <c r="AJ21" i="33" s="1"/>
  <c r="AH21" i="32" s="1"/>
  <c r="AJ21" i="32" s="1"/>
  <c r="AH21" i="31" s="1"/>
  <c r="AJ21" i="31" s="1"/>
  <c r="AH21" i="30" s="1"/>
  <c r="AJ21" i="30" s="1"/>
  <c r="AH21" i="29" s="1"/>
  <c r="AJ21" i="29" s="1"/>
  <c r="AH21" i="28" s="1"/>
  <c r="AJ21" i="28" s="1"/>
  <c r="AH21" i="26" s="1"/>
  <c r="AJ21" i="26" s="1"/>
  <c r="AH21" i="25" s="1"/>
  <c r="AJ21" i="25" s="1"/>
  <c r="AH21" i="24" s="1"/>
  <c r="AJ21" i="24" s="1"/>
  <c r="AH21" i="23" s="1"/>
  <c r="AJ21" i="23" s="1"/>
  <c r="AH21" i="22" s="1"/>
  <c r="AJ21" i="22" s="1"/>
  <c r="AH21" i="21" s="1"/>
  <c r="AJ21" i="21" s="1"/>
  <c r="AH21" i="20" s="1"/>
  <c r="AJ21" i="20" s="1"/>
  <c r="AH21" i="10" s="1"/>
  <c r="AJ21" i="10" s="1"/>
  <c r="AJ25" i="19"/>
  <c r="AH25" i="9" s="1"/>
  <c r="AJ25" i="9" s="1"/>
  <c r="AH25" i="32" s="1"/>
  <c r="AJ25" i="32" s="1"/>
  <c r="AH25" i="31" s="1"/>
  <c r="AJ25" i="31" s="1"/>
  <c r="AH25" i="29" s="1"/>
  <c r="AJ25" i="29" s="1"/>
  <c r="AH25" i="22" s="1"/>
  <c r="AJ25" i="22" s="1"/>
  <c r="AH23" i="19"/>
  <c r="AJ23" i="19" s="1"/>
  <c r="AH23" i="9" s="1"/>
  <c r="AJ23" i="9" s="1"/>
  <c r="AH23" i="8" s="1"/>
  <c r="AJ23" i="8" s="1"/>
  <c r="AH23" i="33" s="1"/>
  <c r="AJ23" i="33" s="1"/>
  <c r="AH23" i="32" s="1"/>
  <c r="AJ23" i="32" s="1"/>
  <c r="AH23" i="31" s="1"/>
  <c r="AJ23" i="31" s="1"/>
  <c r="AH23" i="30" s="1"/>
  <c r="AJ23" i="30" s="1"/>
  <c r="AH23" i="29" s="1"/>
  <c r="AJ23" i="29" s="1"/>
  <c r="AH23" i="28" s="1"/>
  <c r="AJ23" i="28" s="1"/>
  <c r="AH23" i="26" s="1"/>
  <c r="AJ23" i="26" s="1"/>
  <c r="AH23" i="25" s="1"/>
  <c r="AJ23" i="25" s="1"/>
  <c r="AH23" i="24" s="1"/>
  <c r="AJ23" i="24" s="1"/>
  <c r="AH23" i="23" s="1"/>
  <c r="AJ23" i="23" s="1"/>
  <c r="AH23" i="22" s="1"/>
  <c r="AJ23" i="22" s="1"/>
  <c r="AH23" i="21" s="1"/>
  <c r="AJ23" i="21" s="1"/>
  <c r="AH23" i="20" s="1"/>
  <c r="AJ23" i="20" s="1"/>
  <c r="AH23" i="10" s="1"/>
  <c r="AJ23" i="10" s="1"/>
  <c r="AH18" i="19"/>
  <c r="AH22" i="10" l="1"/>
  <c r="AJ22" i="10" s="1"/>
  <c r="AH20" i="18"/>
  <c r="AJ20" i="18" s="1"/>
  <c r="AH24" i="18"/>
  <c r="AJ24" i="18" s="1"/>
  <c r="AH21" i="18"/>
  <c r="AJ21" i="18" s="1"/>
  <c r="AH23" i="18"/>
  <c r="AJ23" i="18" s="1"/>
  <c r="AH21" i="7" l="1"/>
  <c r="AJ21" i="7" s="1"/>
  <c r="AH24" i="7"/>
  <c r="AJ24" i="7" s="1"/>
  <c r="AH20" i="7"/>
  <c r="AJ20" i="7" s="1"/>
  <c r="AH23" i="7"/>
  <c r="AJ23" i="7" s="1"/>
  <c r="AH22" i="18"/>
  <c r="AJ22" i="18" s="1"/>
  <c r="AH23" i="15" l="1"/>
  <c r="AJ23" i="15" s="1"/>
  <c r="AH21" i="15"/>
  <c r="AJ21" i="15" s="1"/>
  <c r="AH20" i="15"/>
  <c r="AJ20" i="15" s="1"/>
  <c r="AH24" i="15"/>
  <c r="AJ24" i="15" s="1"/>
  <c r="AH22" i="7"/>
  <c r="AJ22" i="7" s="1"/>
  <c r="AH22" i="15" l="1"/>
  <c r="AJ22" i="15" s="1"/>
  <c r="AH21" i="13" l="1"/>
  <c r="AJ21" i="13" s="1"/>
  <c r="AH23" i="13"/>
  <c r="AJ23" i="13" s="1"/>
  <c r="AH20" i="13"/>
  <c r="AJ20" i="13" s="1"/>
  <c r="AH24" i="13"/>
  <c r="AJ24" i="13" s="1"/>
  <c r="AH21" i="12" l="1"/>
  <c r="AJ21" i="12" s="1"/>
  <c r="AH22" i="13"/>
  <c r="AJ22" i="13" s="1"/>
  <c r="AH24" i="12"/>
  <c r="AJ24" i="12" s="1"/>
  <c r="AH23" i="12"/>
  <c r="AJ23" i="12" s="1"/>
  <c r="AH20" i="12"/>
  <c r="AJ20" i="12" s="1"/>
  <c r="AH23" i="11" l="1"/>
  <c r="AJ23" i="11" s="1"/>
  <c r="AH24" i="11"/>
  <c r="AJ24" i="11" s="1"/>
  <c r="AH22" i="12"/>
  <c r="AJ22" i="12" s="1"/>
  <c r="AH20" i="11"/>
  <c r="AJ20" i="11" s="1"/>
  <c r="AH21" i="11"/>
  <c r="AJ21" i="11" s="1"/>
  <c r="AG12" i="1"/>
  <c r="AG11" i="1"/>
  <c r="AH24" i="6" l="1"/>
  <c r="AJ24" i="6" s="1"/>
  <c r="AH22" i="11"/>
  <c r="AJ22" i="11" s="1"/>
  <c r="AH21" i="6"/>
  <c r="AJ21" i="6" s="1"/>
  <c r="AH20" i="6"/>
  <c r="AJ20" i="6" s="1"/>
  <c r="AH23" i="6"/>
  <c r="AJ23" i="6" s="1"/>
  <c r="AJ12" i="1"/>
  <c r="AH12" i="38" s="1"/>
  <c r="AJ12" i="38" s="1"/>
  <c r="AH12" i="19" s="1"/>
  <c r="AJ11" i="1"/>
  <c r="AH8" i="38" l="1"/>
  <c r="AJ8" i="38" s="1"/>
  <c r="AH8" i="19" s="1"/>
  <c r="AH11" i="38"/>
  <c r="AJ11" i="38" s="1"/>
  <c r="AH11" i="19" s="1"/>
  <c r="AH9" i="38"/>
  <c r="AJ9" i="38" s="1"/>
  <c r="AH9" i="19" s="1"/>
  <c r="AH20" i="2"/>
  <c r="AJ20" i="2" s="1"/>
  <c r="AH23" i="2"/>
  <c r="AJ23" i="2" s="1"/>
  <c r="AH21" i="2"/>
  <c r="AJ21" i="2" s="1"/>
  <c r="AH22" i="6"/>
  <c r="AJ22" i="6" s="1"/>
  <c r="AH24" i="2"/>
  <c r="AJ24" i="2" s="1"/>
  <c r="AH10" i="38"/>
  <c r="AJ10" i="38" s="1"/>
  <c r="AH10" i="19" s="1"/>
  <c r="AK13" i="1"/>
  <c r="AK23" i="1"/>
  <c r="A23" i="1" s="1"/>
  <c r="AK9" i="1"/>
  <c r="AK20" i="1"/>
  <c r="AK25" i="1"/>
  <c r="AI25" i="38" s="1"/>
  <c r="AK26" i="1"/>
  <c r="AI26" i="38" s="1"/>
  <c r="AK21" i="1"/>
  <c r="AK22" i="1"/>
  <c r="AK14" i="1"/>
  <c r="AK19" i="1"/>
  <c r="AK18" i="1"/>
  <c r="AK8" i="1"/>
  <c r="AK10" i="1"/>
  <c r="AK24" i="1"/>
  <c r="AK17" i="1"/>
  <c r="AK16" i="1"/>
  <c r="AK15" i="1"/>
  <c r="AK11" i="1"/>
  <c r="AH16" i="38"/>
  <c r="AJ16" i="38" s="1"/>
  <c r="AH16" i="19" s="1"/>
  <c r="AH13" i="38"/>
  <c r="AJ13" i="38" s="1"/>
  <c r="AH13" i="19" s="1"/>
  <c r="AJ13" i="19" s="1"/>
  <c r="AK12" i="1"/>
  <c r="AH14" i="38"/>
  <c r="AJ14" i="38" s="1"/>
  <c r="AH14" i="19" s="1"/>
  <c r="AH15" i="38"/>
  <c r="AJ15" i="38" s="1"/>
  <c r="AH15" i="19" s="1"/>
  <c r="AI11" i="38" l="1"/>
  <c r="AI20" i="38"/>
  <c r="AI19" i="38"/>
  <c r="AI24" i="38"/>
  <c r="AI21" i="38"/>
  <c r="AI22" i="38"/>
  <c r="AI23" i="38"/>
  <c r="AI18" i="38"/>
  <c r="AK23" i="38"/>
  <c r="AI23" i="19" s="1"/>
  <c r="AK22" i="38"/>
  <c r="AI22" i="19" s="1"/>
  <c r="AK20" i="38"/>
  <c r="AI20" i="19" s="1"/>
  <c r="AK24" i="38"/>
  <c r="AI24" i="19" s="1"/>
  <c r="AK25" i="38"/>
  <c r="AK21" i="38"/>
  <c r="AI21" i="19" s="1"/>
  <c r="AK26" i="38"/>
  <c r="AI26" i="19" s="1"/>
  <c r="AK19" i="38"/>
  <c r="AI19" i="19" s="1"/>
  <c r="AI15" i="38"/>
  <c r="AH24" i="3"/>
  <c r="AH23" i="3"/>
  <c r="AH22" i="2"/>
  <c r="AJ22" i="2" s="1"/>
  <c r="AH20" i="3"/>
  <c r="AH21" i="3"/>
  <c r="AI13" i="38"/>
  <c r="AI17" i="38"/>
  <c r="AI16" i="38"/>
  <c r="AI8" i="38"/>
  <c r="AI9" i="38"/>
  <c r="AI14" i="38"/>
  <c r="AI12" i="38"/>
  <c r="AI10" i="38"/>
  <c r="AJ16" i="19"/>
  <c r="AK14" i="38"/>
  <c r="AJ11" i="19"/>
  <c r="AH11" i="9" s="1"/>
  <c r="AK10" i="38"/>
  <c r="AK8" i="38"/>
  <c r="AI8" i="19" s="1"/>
  <c r="AK17" i="38"/>
  <c r="AK12" i="38"/>
  <c r="AK11" i="38"/>
  <c r="AK18" i="38"/>
  <c r="AI18" i="19" s="1"/>
  <c r="AK9" i="38"/>
  <c r="AI9" i="19" s="1"/>
  <c r="AJ15" i="19"/>
  <c r="AK13" i="38"/>
  <c r="AK15" i="38"/>
  <c r="AI15" i="19" s="1"/>
  <c r="AJ18" i="19"/>
  <c r="AK16" i="38"/>
  <c r="AJ17" i="19"/>
  <c r="A18" i="1"/>
  <c r="AJ9" i="19"/>
  <c r="AJ8" i="19"/>
  <c r="A22" i="1"/>
  <c r="AJ10" i="19"/>
  <c r="AJ19" i="19"/>
  <c r="AJ12" i="19"/>
  <c r="A21" i="1"/>
  <c r="AJ14" i="19"/>
  <c r="A26" i="1"/>
  <c r="A16" i="1"/>
  <c r="A11" i="1"/>
  <c r="A12" i="1"/>
  <c r="A9" i="1"/>
  <c r="A8" i="1"/>
  <c r="A17" i="1"/>
  <c r="A20" i="1"/>
  <c r="A19" i="1"/>
  <c r="A10" i="1"/>
  <c r="A24" i="1"/>
  <c r="A14" i="1"/>
  <c r="A15" i="1"/>
  <c r="A25" i="1"/>
  <c r="A13" i="1"/>
  <c r="A16" i="38" l="1"/>
  <c r="AI16" i="19"/>
  <c r="A13" i="38"/>
  <c r="AI13" i="19"/>
  <c r="A14" i="38"/>
  <c r="AI14" i="19"/>
  <c r="A10" i="38"/>
  <c r="AI10" i="19"/>
  <c r="A11" i="38"/>
  <c r="AI11" i="19"/>
  <c r="A12" i="38"/>
  <c r="AI12" i="19"/>
  <c r="A17" i="38"/>
  <c r="AI17" i="19"/>
  <c r="A25" i="38"/>
  <c r="AI25" i="19"/>
  <c r="AK24" i="19"/>
  <c r="AK26" i="19"/>
  <c r="A24" i="38"/>
  <c r="A22" i="38"/>
  <c r="A21" i="38"/>
  <c r="A19" i="38"/>
  <c r="A18" i="38"/>
  <c r="AK25" i="19"/>
  <c r="AK20" i="19"/>
  <c r="AK21" i="19"/>
  <c r="AK23" i="19"/>
  <c r="AK22" i="19"/>
  <c r="AJ23" i="3"/>
  <c r="AH23" i="4" s="1"/>
  <c r="AJ23" i="4" s="1"/>
  <c r="AJ21" i="3"/>
  <c r="AH21" i="4" s="1"/>
  <c r="AJ21" i="4" s="1"/>
  <c r="AJ20" i="3"/>
  <c r="AH20" i="4" s="1"/>
  <c r="AJ20" i="4" s="1"/>
  <c r="AJ24" i="3"/>
  <c r="AH24" i="4" s="1"/>
  <c r="AJ24" i="4" s="1"/>
  <c r="AH22" i="3"/>
  <c r="A15" i="38"/>
  <c r="AH13" i="9"/>
  <c r="AJ13" i="9" s="1"/>
  <c r="A26" i="38"/>
  <c r="AH16" i="9"/>
  <c r="AJ16" i="9" s="1"/>
  <c r="AH18" i="9"/>
  <c r="AJ18" i="9" s="1"/>
  <c r="AH8" i="9"/>
  <c r="AJ8" i="9" s="1"/>
  <c r="AH15" i="9"/>
  <c r="AJ15" i="9" s="1"/>
  <c r="AH14" i="9"/>
  <c r="AJ14" i="9" s="1"/>
  <c r="AH10" i="9"/>
  <c r="AJ10" i="9" s="1"/>
  <c r="AH9" i="9"/>
  <c r="AJ9" i="9" s="1"/>
  <c r="AH19" i="9"/>
  <c r="AJ19" i="9" s="1"/>
  <c r="AH17" i="9"/>
  <c r="AJ17" i="9" s="1"/>
  <c r="A23" i="38"/>
  <c r="A9" i="38"/>
  <c r="A20" i="38"/>
  <c r="A8" i="38"/>
  <c r="AJ11" i="9"/>
  <c r="AI22" i="9" l="1"/>
  <c r="A22" i="19"/>
  <c r="A26" i="19"/>
  <c r="AI26" i="9"/>
  <c r="A23" i="19"/>
  <c r="AI23" i="9"/>
  <c r="A24" i="19"/>
  <c r="AI24" i="9"/>
  <c r="A21" i="19"/>
  <c r="AI21" i="9"/>
  <c r="AI20" i="9"/>
  <c r="A20" i="19"/>
  <c r="A25" i="19"/>
  <c r="AI25" i="9"/>
  <c r="AH24" i="5"/>
  <c r="AJ24" i="5" s="1"/>
  <c r="AH23" i="5"/>
  <c r="AJ23" i="5" s="1"/>
  <c r="AJ22" i="3"/>
  <c r="AH22" i="4" s="1"/>
  <c r="AJ22" i="4" s="1"/>
  <c r="AH21" i="5"/>
  <c r="AJ21" i="5" s="1"/>
  <c r="AH20" i="5"/>
  <c r="AJ20" i="5" s="1"/>
  <c r="AH9" i="8"/>
  <c r="AJ9" i="8" s="1"/>
  <c r="AH8" i="8"/>
  <c r="AJ8" i="8" s="1"/>
  <c r="AH15" i="8"/>
  <c r="AJ15" i="8" s="1"/>
  <c r="AH11" i="8"/>
  <c r="AJ11" i="8" s="1"/>
  <c r="AH19" i="8"/>
  <c r="AJ19" i="8" s="1"/>
  <c r="AH10" i="8"/>
  <c r="AJ10" i="8" s="1"/>
  <c r="AH17" i="8"/>
  <c r="AJ17" i="8" s="1"/>
  <c r="AH13" i="8"/>
  <c r="AJ13" i="8" s="1"/>
  <c r="AH16" i="8"/>
  <c r="AJ16" i="8" s="1"/>
  <c r="AH18" i="8"/>
  <c r="AJ18" i="8" s="1"/>
  <c r="AH14" i="8"/>
  <c r="AJ14" i="8" s="1"/>
  <c r="AH21" i="27" l="1"/>
  <c r="AJ21" i="27" s="1"/>
  <c r="AH22" i="5"/>
  <c r="AJ22" i="5" s="1"/>
  <c r="AH23" i="27"/>
  <c r="AJ23" i="27" s="1"/>
  <c r="AH20" i="27"/>
  <c r="AJ20" i="27" s="1"/>
  <c r="AH24" i="27"/>
  <c r="AJ24" i="27" s="1"/>
  <c r="AH11" i="33"/>
  <c r="AJ11" i="33" s="1"/>
  <c r="AH16" i="33"/>
  <c r="AJ16" i="33" s="1"/>
  <c r="AH13" i="33"/>
  <c r="AH15" i="33"/>
  <c r="AJ15" i="33" s="1"/>
  <c r="AH15" i="32" s="1"/>
  <c r="AJ15" i="32" s="1"/>
  <c r="AH8" i="33"/>
  <c r="AJ8" i="33" s="1"/>
  <c r="AH14" i="33"/>
  <c r="AJ14" i="33" s="1"/>
  <c r="AH18" i="33"/>
  <c r="AJ18" i="33" s="1"/>
  <c r="AH10" i="33"/>
  <c r="AJ10" i="33" s="1"/>
  <c r="AH19" i="33"/>
  <c r="AJ19" i="33" s="1"/>
  <c r="AH9" i="33"/>
  <c r="AJ9" i="33" s="1"/>
  <c r="AH17" i="33"/>
  <c r="AH23" i="16" l="1"/>
  <c r="AJ23" i="16" s="1"/>
  <c r="AH23" i="34" s="1"/>
  <c r="AJ23" i="34" s="1"/>
  <c r="AH24" i="16"/>
  <c r="AJ24" i="16" s="1"/>
  <c r="AH24" i="34" s="1"/>
  <c r="AJ24" i="34" s="1"/>
  <c r="AH20" i="16"/>
  <c r="AJ20" i="16" s="1"/>
  <c r="AH20" i="34" s="1"/>
  <c r="AJ20" i="34" s="1"/>
  <c r="AH22" i="27"/>
  <c r="AJ22" i="27" s="1"/>
  <c r="AH21" i="16"/>
  <c r="AJ21" i="16" s="1"/>
  <c r="AH21" i="34" s="1"/>
  <c r="AJ21" i="34" s="1"/>
  <c r="AH14" i="32"/>
  <c r="AJ14" i="32" s="1"/>
  <c r="AH9" i="32"/>
  <c r="AJ9" i="32" s="1"/>
  <c r="AH16" i="32"/>
  <c r="AJ16" i="32" s="1"/>
  <c r="AH15" i="31"/>
  <c r="AJ15" i="31" s="1"/>
  <c r="AH15" i="30" s="1"/>
  <c r="AJ15" i="30" s="1"/>
  <c r="AH10" i="32"/>
  <c r="AJ10" i="32" s="1"/>
  <c r="AH18" i="32"/>
  <c r="AJ18" i="32" s="1"/>
  <c r="AH8" i="32"/>
  <c r="AJ8" i="32" s="1"/>
  <c r="AH11" i="32"/>
  <c r="AJ11" i="32" s="1"/>
  <c r="AH22" i="16" l="1"/>
  <c r="AJ22" i="16" s="1"/>
  <c r="AH22" i="34" s="1"/>
  <c r="AJ22" i="34" s="1"/>
  <c r="AH15" i="29"/>
  <c r="AJ15" i="29" s="1"/>
  <c r="AH9" i="31"/>
  <c r="AJ9" i="31" s="1"/>
  <c r="AH10" i="31"/>
  <c r="AJ10" i="31" s="1"/>
  <c r="AH11" i="31"/>
  <c r="AJ11" i="31" s="1"/>
  <c r="AH11" i="30" s="1"/>
  <c r="AJ11" i="30" s="1"/>
  <c r="AH18" i="31"/>
  <c r="AJ18" i="31" s="1"/>
  <c r="AH18" i="30" s="1"/>
  <c r="AJ18" i="30" s="1"/>
  <c r="AH14" i="31"/>
  <c r="AJ14" i="31" s="1"/>
  <c r="AH8" i="31"/>
  <c r="AJ8" i="31" s="1"/>
  <c r="AH8" i="30" s="1"/>
  <c r="AJ8" i="30" s="1"/>
  <c r="AH16" i="31"/>
  <c r="AJ16" i="31" s="1"/>
  <c r="AH16" i="30" l="1"/>
  <c r="AJ16" i="30" s="1"/>
  <c r="AH14" i="30"/>
  <c r="AJ14" i="30" s="1"/>
  <c r="AH11" i="29"/>
  <c r="AJ11" i="29" s="1"/>
  <c r="AH15" i="28"/>
  <c r="AJ15" i="28" s="1"/>
  <c r="AH18" i="29"/>
  <c r="AJ18" i="29" s="1"/>
  <c r="AH10" i="30"/>
  <c r="AJ10" i="30" s="1"/>
  <c r="AH8" i="29"/>
  <c r="AJ8" i="29" s="1"/>
  <c r="AH9" i="30"/>
  <c r="AJ9" i="30" s="1"/>
  <c r="AH18" i="28" l="1"/>
  <c r="AJ18" i="28" s="1"/>
  <c r="AH14" i="29"/>
  <c r="AJ14" i="29" s="1"/>
  <c r="AH15" i="26"/>
  <c r="AJ15" i="26" s="1"/>
  <c r="AH9" i="29"/>
  <c r="AJ9" i="29" s="1"/>
  <c r="AH8" i="28"/>
  <c r="AJ8" i="28" s="1"/>
  <c r="AH10" i="29"/>
  <c r="AJ10" i="29" s="1"/>
  <c r="AH11" i="28"/>
  <c r="AJ11" i="28" s="1"/>
  <c r="AH16" i="29"/>
  <c r="AJ16" i="29" s="1"/>
  <c r="AH15" i="25" l="1"/>
  <c r="AJ15" i="25" s="1"/>
  <c r="AH14" i="28"/>
  <c r="AJ14" i="28" s="1"/>
  <c r="AH11" i="26"/>
  <c r="AJ11" i="26" s="1"/>
  <c r="AH10" i="28"/>
  <c r="AJ10" i="28" s="1"/>
  <c r="AH8" i="26"/>
  <c r="AJ8" i="26" s="1"/>
  <c r="AH18" i="26"/>
  <c r="AJ18" i="26" s="1"/>
  <c r="AH16" i="28"/>
  <c r="AJ16" i="28" s="1"/>
  <c r="AH9" i="28"/>
  <c r="AJ9" i="28" s="1"/>
  <c r="AH12" i="9"/>
  <c r="AJ12" i="9" s="1"/>
  <c r="AH12" i="8" l="1"/>
  <c r="AJ12" i="8" s="1"/>
  <c r="AK25" i="9"/>
  <c r="AK23" i="9"/>
  <c r="AK20" i="9"/>
  <c r="AK22" i="9"/>
  <c r="AK26" i="9"/>
  <c r="AK21" i="9"/>
  <c r="AK24" i="9"/>
  <c r="AH8" i="25"/>
  <c r="AJ8" i="25" s="1"/>
  <c r="AH11" i="25"/>
  <c r="AJ11" i="25" s="1"/>
  <c r="AH9" i="26"/>
  <c r="AJ9" i="26" s="1"/>
  <c r="AH16" i="26"/>
  <c r="AJ16" i="26" s="1"/>
  <c r="AH15" i="24"/>
  <c r="AJ15" i="24" s="1"/>
  <c r="AK10" i="19"/>
  <c r="AK15" i="19"/>
  <c r="AK17" i="19"/>
  <c r="AK9" i="19"/>
  <c r="AK11" i="19"/>
  <c r="AK13" i="19"/>
  <c r="AK8" i="19"/>
  <c r="AK14" i="19"/>
  <c r="AK12" i="19"/>
  <c r="AK19" i="19"/>
  <c r="AK16" i="19"/>
  <c r="AK18" i="19"/>
  <c r="AH18" i="25"/>
  <c r="AJ18" i="25" s="1"/>
  <c r="AH10" i="26"/>
  <c r="AJ10" i="26" s="1"/>
  <c r="AH14" i="26"/>
  <c r="AJ14" i="26" s="1"/>
  <c r="AI24" i="8" l="1"/>
  <c r="A24" i="9"/>
  <c r="A21" i="9"/>
  <c r="AI21" i="8"/>
  <c r="A26" i="9"/>
  <c r="A22" i="9"/>
  <c r="AI22" i="8"/>
  <c r="AI20" i="8"/>
  <c r="A20" i="9"/>
  <c r="AI23" i="8"/>
  <c r="A23" i="9"/>
  <c r="A25" i="9"/>
  <c r="AH12" i="33"/>
  <c r="AJ12" i="33" s="1"/>
  <c r="AK23" i="8"/>
  <c r="AK21" i="8"/>
  <c r="AK20" i="8"/>
  <c r="AK24" i="8"/>
  <c r="AK22" i="8"/>
  <c r="AI11" i="9"/>
  <c r="AI9" i="9"/>
  <c r="AI19" i="9"/>
  <c r="AI14" i="9"/>
  <c r="AI17" i="9"/>
  <c r="AI18" i="9"/>
  <c r="AI15" i="9"/>
  <c r="AI16" i="9"/>
  <c r="AI8" i="9"/>
  <c r="AH10" i="25"/>
  <c r="AJ10" i="25" s="1"/>
  <c r="AH15" i="23"/>
  <c r="AJ15" i="23" s="1"/>
  <c r="AH11" i="24"/>
  <c r="AJ11" i="24" s="1"/>
  <c r="AH9" i="25"/>
  <c r="AJ9" i="25" s="1"/>
  <c r="AK11" i="9"/>
  <c r="AI11" i="8" s="1"/>
  <c r="AK19" i="9"/>
  <c r="AK15" i="9"/>
  <c r="AI15" i="8" s="1"/>
  <c r="AK17" i="9"/>
  <c r="AK14" i="9"/>
  <c r="AK18" i="9"/>
  <c r="AI18" i="8" s="1"/>
  <c r="AK16" i="9"/>
  <c r="AK8" i="9"/>
  <c r="AK9" i="9"/>
  <c r="AI9" i="8" s="1"/>
  <c r="AK10" i="9"/>
  <c r="AI10" i="8" s="1"/>
  <c r="AK12" i="9"/>
  <c r="AK13" i="9"/>
  <c r="AH14" i="25"/>
  <c r="AJ14" i="25" s="1"/>
  <c r="AH16" i="25"/>
  <c r="AJ16" i="25" s="1"/>
  <c r="AH8" i="24"/>
  <c r="AJ8" i="24" s="1"/>
  <c r="AH18" i="24"/>
  <c r="AJ18" i="24" s="1"/>
  <c r="A11" i="19"/>
  <c r="AI10" i="9"/>
  <c r="A15" i="19"/>
  <c r="AI13" i="9"/>
  <c r="A14" i="19"/>
  <c r="AI12" i="9"/>
  <c r="AJ13" i="33"/>
  <c r="A19" i="19"/>
  <c r="A9" i="19"/>
  <c r="A16" i="19"/>
  <c r="A8" i="19"/>
  <c r="A17" i="19"/>
  <c r="A10" i="19"/>
  <c r="A12" i="19"/>
  <c r="A13" i="19"/>
  <c r="A18" i="19"/>
  <c r="A22" i="8" l="1"/>
  <c r="AI22" i="33"/>
  <c r="AI24" i="33"/>
  <c r="A24" i="8"/>
  <c r="A20" i="8"/>
  <c r="AI20" i="33"/>
  <c r="A21" i="8"/>
  <c r="AI21" i="33"/>
  <c r="AI23" i="33"/>
  <c r="A23" i="8"/>
  <c r="AH12" i="32"/>
  <c r="AJ12" i="32" s="1"/>
  <c r="AH18" i="23"/>
  <c r="AJ18" i="23" s="1"/>
  <c r="AH14" i="24"/>
  <c r="AJ14" i="24" s="1"/>
  <c r="AH10" i="24"/>
  <c r="AJ10" i="24" s="1"/>
  <c r="AH15" i="22"/>
  <c r="AJ15" i="22" s="1"/>
  <c r="AH13" i="32"/>
  <c r="AJ13" i="32" s="1"/>
  <c r="AK12" i="8"/>
  <c r="AK11" i="8"/>
  <c r="AI11" i="33" s="1"/>
  <c r="AK17" i="8"/>
  <c r="AK19" i="8"/>
  <c r="AK15" i="8"/>
  <c r="AI15" i="33" s="1"/>
  <c r="AK8" i="8"/>
  <c r="AI8" i="33" s="1"/>
  <c r="AK18" i="8"/>
  <c r="AI18" i="33" s="1"/>
  <c r="AK16" i="8"/>
  <c r="AK9" i="8"/>
  <c r="AK14" i="8"/>
  <c r="AK13" i="8"/>
  <c r="AI13" i="33" s="1"/>
  <c r="AK10" i="8"/>
  <c r="AH8" i="23"/>
  <c r="AJ8" i="23" s="1"/>
  <c r="AH16" i="24"/>
  <c r="AJ16" i="24" s="1"/>
  <c r="AH9" i="24"/>
  <c r="AJ9" i="24" s="1"/>
  <c r="AH11" i="23"/>
  <c r="AJ11" i="23" s="1"/>
  <c r="A17" i="9"/>
  <c r="AI17" i="8"/>
  <c r="A16" i="9"/>
  <c r="AI16" i="8"/>
  <c r="A13" i="9"/>
  <c r="AI13" i="8"/>
  <c r="A8" i="9"/>
  <c r="AI8" i="8"/>
  <c r="A19" i="9"/>
  <c r="AI19" i="8"/>
  <c r="A14" i="9"/>
  <c r="AI14" i="8"/>
  <c r="A12" i="9"/>
  <c r="AI12" i="8"/>
  <c r="AJ17" i="33"/>
  <c r="AK23" i="33" s="1"/>
  <c r="A10" i="9"/>
  <c r="A18" i="9"/>
  <c r="A11" i="9"/>
  <c r="A9" i="9"/>
  <c r="A15" i="9"/>
  <c r="AK20" i="33" l="1"/>
  <c r="AI20" i="32" s="1"/>
  <c r="AK24" i="33"/>
  <c r="AI24" i="32" s="1"/>
  <c r="AK22" i="33"/>
  <c r="A22" i="33" s="1"/>
  <c r="AK21" i="33"/>
  <c r="AI21" i="32" s="1"/>
  <c r="A23" i="33"/>
  <c r="AI23" i="32"/>
  <c r="AH12" i="31"/>
  <c r="AJ12" i="31" s="1"/>
  <c r="AK13" i="33"/>
  <c r="AI13" i="32" s="1"/>
  <c r="AH11" i="22"/>
  <c r="AJ11" i="22" s="1"/>
  <c r="AH15" i="21"/>
  <c r="AJ15" i="21" s="1"/>
  <c r="AH9" i="23"/>
  <c r="AJ9" i="23" s="1"/>
  <c r="AH14" i="23"/>
  <c r="AJ14" i="23" s="1"/>
  <c r="AK12" i="33"/>
  <c r="A12" i="33" s="1"/>
  <c r="AK16" i="33"/>
  <c r="AI16" i="32" s="1"/>
  <c r="AK18" i="33"/>
  <c r="AI18" i="32" s="1"/>
  <c r="AK10" i="33"/>
  <c r="A10" i="33" s="1"/>
  <c r="AK11" i="33"/>
  <c r="A11" i="33" s="1"/>
  <c r="AK9" i="33"/>
  <c r="A9" i="33" s="1"/>
  <c r="AK14" i="33"/>
  <c r="A14" i="33" s="1"/>
  <c r="AK15" i="33"/>
  <c r="AI15" i="32" s="1"/>
  <c r="AK8" i="33"/>
  <c r="AI8" i="32" s="1"/>
  <c r="AK19" i="33"/>
  <c r="AI19" i="32" s="1"/>
  <c r="AH16" i="23"/>
  <c r="AJ16" i="23" s="1"/>
  <c r="AH8" i="22"/>
  <c r="AJ8" i="22" s="1"/>
  <c r="AH13" i="31"/>
  <c r="AJ13" i="31" s="1"/>
  <c r="AH17" i="32"/>
  <c r="AJ17" i="32" s="1"/>
  <c r="AK17" i="33"/>
  <c r="A17" i="33" s="1"/>
  <c r="AH10" i="23"/>
  <c r="AJ10" i="23" s="1"/>
  <c r="AH18" i="22"/>
  <c r="AJ18" i="22" s="1"/>
  <c r="A8" i="8"/>
  <c r="AH19" i="32"/>
  <c r="AJ19" i="32" s="1"/>
  <c r="A17" i="8"/>
  <c r="AI17" i="33"/>
  <c r="A14" i="8"/>
  <c r="AI14" i="33"/>
  <c r="A10" i="8"/>
  <c r="AI10" i="33"/>
  <c r="A9" i="8"/>
  <c r="AI9" i="33"/>
  <c r="A19" i="8"/>
  <c r="AI19" i="33"/>
  <c r="A12" i="8"/>
  <c r="AI12" i="33"/>
  <c r="A16" i="8"/>
  <c r="AI16" i="33"/>
  <c r="A13" i="8"/>
  <c r="A18" i="8"/>
  <c r="A15" i="8"/>
  <c r="A11" i="8"/>
  <c r="A21" i="33" l="1"/>
  <c r="AI22" i="32"/>
  <c r="A20" i="33"/>
  <c r="A24" i="33"/>
  <c r="AK26" i="32"/>
  <c r="AI26" i="31" s="1"/>
  <c r="AI26" i="32"/>
  <c r="AK21" i="32"/>
  <c r="A21" i="32" s="1"/>
  <c r="AK20" i="32"/>
  <c r="AK25" i="32"/>
  <c r="AK23" i="32"/>
  <c r="AK22" i="32"/>
  <c r="AK24" i="32"/>
  <c r="AH12" i="30"/>
  <c r="AJ12" i="30" s="1"/>
  <c r="AI25" i="32"/>
  <c r="AK13" i="32"/>
  <c r="AI13" i="31" s="1"/>
  <c r="AH15" i="20"/>
  <c r="AJ15" i="20" s="1"/>
  <c r="AK15" i="32"/>
  <c r="AI15" i="31" s="1"/>
  <c r="AK9" i="32"/>
  <c r="AI9" i="31" s="1"/>
  <c r="AK18" i="32"/>
  <c r="AI18" i="31" s="1"/>
  <c r="AK8" i="32"/>
  <c r="AI8" i="31" s="1"/>
  <c r="AK12" i="32"/>
  <c r="AI12" i="31" s="1"/>
  <c r="AK10" i="32"/>
  <c r="AI10" i="31" s="1"/>
  <c r="AK11" i="32"/>
  <c r="A11" i="32" s="1"/>
  <c r="AK14" i="32"/>
  <c r="AI14" i="31" s="1"/>
  <c r="AK16" i="32"/>
  <c r="A16" i="32" s="1"/>
  <c r="AH18" i="21"/>
  <c r="AJ18" i="21" s="1"/>
  <c r="AH17" i="31"/>
  <c r="AJ17" i="31" s="1"/>
  <c r="AK17" i="32"/>
  <c r="AI17" i="31" s="1"/>
  <c r="AH13" i="30"/>
  <c r="AJ13" i="30" s="1"/>
  <c r="AH14" i="22"/>
  <c r="AJ14" i="22" s="1"/>
  <c r="AH10" i="22"/>
  <c r="AJ10" i="22" s="1"/>
  <c r="AH8" i="21"/>
  <c r="AJ8" i="21" s="1"/>
  <c r="AH9" i="22"/>
  <c r="AJ9" i="22" s="1"/>
  <c r="AH16" i="22"/>
  <c r="AJ16" i="22" s="1"/>
  <c r="AH19" i="31"/>
  <c r="AJ19" i="31" s="1"/>
  <c r="AK19" i="32"/>
  <c r="AI19" i="31" s="1"/>
  <c r="AH11" i="21"/>
  <c r="AJ11" i="21" s="1"/>
  <c r="A16" i="33"/>
  <c r="AI14" i="32"/>
  <c r="A15" i="33"/>
  <c r="AI17" i="32"/>
  <c r="A8" i="33"/>
  <c r="AI10" i="32"/>
  <c r="A18" i="33"/>
  <c r="AI11" i="32"/>
  <c r="A13" i="33"/>
  <c r="A19" i="33"/>
  <c r="AI12" i="32"/>
  <c r="AI9" i="32"/>
  <c r="AI21" i="31" l="1"/>
  <c r="A26" i="32"/>
  <c r="AK25" i="31"/>
  <c r="AK22" i="31"/>
  <c r="AI22" i="30" s="1"/>
  <c r="AK20" i="31"/>
  <c r="A20" i="31" s="1"/>
  <c r="AH12" i="29"/>
  <c r="AJ12" i="29" s="1"/>
  <c r="AI24" i="31"/>
  <c r="A24" i="32"/>
  <c r="A22" i="32"/>
  <c r="AI22" i="31"/>
  <c r="AI23" i="31"/>
  <c r="A23" i="32"/>
  <c r="A25" i="32"/>
  <c r="AI25" i="31"/>
  <c r="AK23" i="31"/>
  <c r="A20" i="32"/>
  <c r="AI20" i="31"/>
  <c r="AK26" i="31"/>
  <c r="AK21" i="31"/>
  <c r="AK24" i="31"/>
  <c r="AK13" i="31"/>
  <c r="A13" i="31" s="1"/>
  <c r="AH14" i="21"/>
  <c r="AJ14" i="21" s="1"/>
  <c r="AH18" i="20"/>
  <c r="AJ18" i="20" s="1"/>
  <c r="AK16" i="31"/>
  <c r="A16" i="31" s="1"/>
  <c r="AK8" i="31"/>
  <c r="A8" i="31" s="1"/>
  <c r="AK18" i="31"/>
  <c r="A18" i="31" s="1"/>
  <c r="AK15" i="31"/>
  <c r="A15" i="31" s="1"/>
  <c r="AK11" i="31"/>
  <c r="AI11" i="30" s="1"/>
  <c r="AK10" i="31"/>
  <c r="A10" i="31" s="1"/>
  <c r="AK12" i="31"/>
  <c r="A12" i="31" s="1"/>
  <c r="AK9" i="31"/>
  <c r="AK14" i="31"/>
  <c r="A14" i="31" s="1"/>
  <c r="AH13" i="29"/>
  <c r="AJ13" i="29" s="1"/>
  <c r="AH11" i="20"/>
  <c r="AJ11" i="20" s="1"/>
  <c r="AH16" i="21"/>
  <c r="AJ16" i="21" s="1"/>
  <c r="AH8" i="20"/>
  <c r="AJ8" i="20" s="1"/>
  <c r="AH19" i="30"/>
  <c r="AJ19" i="30" s="1"/>
  <c r="AK19" i="31"/>
  <c r="AI19" i="30" s="1"/>
  <c r="AH9" i="21"/>
  <c r="AJ9" i="21" s="1"/>
  <c r="AH10" i="21"/>
  <c r="AJ10" i="21" s="1"/>
  <c r="AH17" i="30"/>
  <c r="AJ17" i="30" s="1"/>
  <c r="AK17" i="31"/>
  <c r="AI17" i="30" s="1"/>
  <c r="AH15" i="10"/>
  <c r="AJ15" i="10" s="1"/>
  <c r="A14" i="32"/>
  <c r="A15" i="32"/>
  <c r="A17" i="32"/>
  <c r="A12" i="32"/>
  <c r="AI16" i="31"/>
  <c r="A10" i="32"/>
  <c r="AI11" i="31"/>
  <c r="A9" i="32"/>
  <c r="A8" i="32"/>
  <c r="A19" i="32"/>
  <c r="A13" i="32"/>
  <c r="A18" i="32"/>
  <c r="A25" i="31" l="1"/>
  <c r="AI20" i="30"/>
  <c r="A22" i="31"/>
  <c r="AK24" i="30"/>
  <c r="A24" i="30" s="1"/>
  <c r="AK23" i="30"/>
  <c r="AK21" i="30"/>
  <c r="AK22" i="30"/>
  <c r="AK20" i="30"/>
  <c r="AH12" i="28"/>
  <c r="AJ12" i="28" s="1"/>
  <c r="AI23" i="30"/>
  <c r="A23" i="31"/>
  <c r="A24" i="31"/>
  <c r="AI24" i="30"/>
  <c r="AI21" i="30"/>
  <c r="A21" i="31"/>
  <c r="A26" i="31"/>
  <c r="AI9" i="30"/>
  <c r="A9" i="31"/>
  <c r="A11" i="31"/>
  <c r="AI8" i="30"/>
  <c r="AI16" i="30"/>
  <c r="A19" i="31"/>
  <c r="AI14" i="30"/>
  <c r="AI15" i="30"/>
  <c r="AI12" i="30"/>
  <c r="AI13" i="30"/>
  <c r="AI10" i="30"/>
  <c r="AK18" i="30"/>
  <c r="AI18" i="29" s="1"/>
  <c r="AK15" i="30"/>
  <c r="A15" i="30" s="1"/>
  <c r="AK16" i="30"/>
  <c r="AI16" i="29" s="1"/>
  <c r="A17" i="31"/>
  <c r="AH15" i="18"/>
  <c r="AJ15" i="18" s="1"/>
  <c r="AH9" i="20"/>
  <c r="AJ9" i="20" s="1"/>
  <c r="AK8" i="30"/>
  <c r="AI8" i="29" s="1"/>
  <c r="AH16" i="20"/>
  <c r="AJ16" i="20" s="1"/>
  <c r="AH13" i="28"/>
  <c r="AJ13" i="28" s="1"/>
  <c r="AH18" i="10"/>
  <c r="AJ18" i="10" s="1"/>
  <c r="AK12" i="30"/>
  <c r="AI12" i="29" s="1"/>
  <c r="AK9" i="30"/>
  <c r="AI9" i="29" s="1"/>
  <c r="AH14" i="20"/>
  <c r="AJ14" i="20" s="1"/>
  <c r="AK14" i="30"/>
  <c r="AI14" i="29" s="1"/>
  <c r="AK11" i="30"/>
  <c r="AI11" i="29" s="1"/>
  <c r="AK13" i="30"/>
  <c r="A13" i="30" s="1"/>
  <c r="AI18" i="30"/>
  <c r="AH17" i="29"/>
  <c r="AJ17" i="29" s="1"/>
  <c r="AK17" i="30"/>
  <c r="A17" i="30" s="1"/>
  <c r="AH19" i="29"/>
  <c r="AJ19" i="29" s="1"/>
  <c r="AK19" i="30"/>
  <c r="AI19" i="29" s="1"/>
  <c r="AK10" i="30"/>
  <c r="A10" i="30" s="1"/>
  <c r="AH8" i="10"/>
  <c r="AJ8" i="10" s="1"/>
  <c r="AH11" i="10"/>
  <c r="AJ11" i="10" s="1"/>
  <c r="AH10" i="20"/>
  <c r="AJ10" i="20" s="1"/>
  <c r="AK20" i="29" l="1"/>
  <c r="AI20" i="28" s="1"/>
  <c r="AK21" i="29"/>
  <c r="A21" i="29" s="1"/>
  <c r="AI24" i="29"/>
  <c r="AK25" i="29"/>
  <c r="A25" i="29" s="1"/>
  <c r="AK22" i="29"/>
  <c r="AI22" i="28" s="1"/>
  <c r="AH12" i="26"/>
  <c r="AJ12" i="26" s="1"/>
  <c r="AI20" i="29"/>
  <c r="A20" i="30"/>
  <c r="AI22" i="29"/>
  <c r="A22" i="30"/>
  <c r="AI21" i="29"/>
  <c r="A21" i="30"/>
  <c r="AI23" i="29"/>
  <c r="A23" i="30"/>
  <c r="AK24" i="29"/>
  <c r="A25" i="30"/>
  <c r="AI25" i="29"/>
  <c r="AK26" i="29"/>
  <c r="A26" i="30"/>
  <c r="AI26" i="29"/>
  <c r="AK23" i="29"/>
  <c r="A18" i="30"/>
  <c r="A9" i="30"/>
  <c r="AI13" i="29"/>
  <c r="A16" i="30"/>
  <c r="A8" i="30"/>
  <c r="A19" i="30"/>
  <c r="A14" i="30"/>
  <c r="A11" i="30"/>
  <c r="A12" i="30"/>
  <c r="AI15" i="29"/>
  <c r="AI17" i="29"/>
  <c r="AK18" i="29"/>
  <c r="A18" i="29" s="1"/>
  <c r="AK9" i="29"/>
  <c r="A9" i="29" s="1"/>
  <c r="AI10" i="29"/>
  <c r="AH10" i="10"/>
  <c r="AJ10" i="10" s="1"/>
  <c r="AH11" i="18"/>
  <c r="AJ11" i="18" s="1"/>
  <c r="AH17" i="28"/>
  <c r="AJ17" i="28" s="1"/>
  <c r="AK17" i="29"/>
  <c r="AK12" i="29"/>
  <c r="AH18" i="18"/>
  <c r="AJ18" i="18" s="1"/>
  <c r="AK13" i="29"/>
  <c r="AH9" i="10"/>
  <c r="AJ9" i="10" s="1"/>
  <c r="AH19" i="28"/>
  <c r="AJ19" i="28" s="1"/>
  <c r="AK19" i="29"/>
  <c r="AH8" i="18"/>
  <c r="AJ8" i="18" s="1"/>
  <c r="AH14" i="10"/>
  <c r="AJ14" i="10" s="1"/>
  <c r="AK11" i="29"/>
  <c r="AH13" i="26"/>
  <c r="AJ13" i="26" s="1"/>
  <c r="AK8" i="29"/>
  <c r="AH15" i="7"/>
  <c r="AJ15" i="7" s="1"/>
  <c r="AK10" i="29"/>
  <c r="AK16" i="29"/>
  <c r="AH16" i="10"/>
  <c r="AJ16" i="10" s="1"/>
  <c r="AK15" i="29"/>
  <c r="AK14" i="29"/>
  <c r="A20" i="29" l="1"/>
  <c r="AK21" i="28"/>
  <c r="A21" i="28" s="1"/>
  <c r="A22" i="29"/>
  <c r="AI21" i="28"/>
  <c r="AK22" i="28"/>
  <c r="AK20" i="28"/>
  <c r="AI23" i="28"/>
  <c r="A23" i="29"/>
  <c r="A26" i="29"/>
  <c r="AK24" i="28"/>
  <c r="AK23" i="28"/>
  <c r="AH12" i="25"/>
  <c r="AJ12" i="25" s="1"/>
  <c r="AI24" i="28"/>
  <c r="A24" i="29"/>
  <c r="AK18" i="28"/>
  <c r="AI18" i="26" s="1"/>
  <c r="AK10" i="28"/>
  <c r="AI10" i="26" s="1"/>
  <c r="AI9" i="28"/>
  <c r="AK14" i="28"/>
  <c r="A14" i="28" s="1"/>
  <c r="AI18" i="28"/>
  <c r="AK16" i="28"/>
  <c r="A16" i="28" s="1"/>
  <c r="AK12" i="28"/>
  <c r="A12" i="28" s="1"/>
  <c r="AK13" i="28"/>
  <c r="A13" i="28" s="1"/>
  <c r="AK9" i="28"/>
  <c r="AK15" i="28"/>
  <c r="A15" i="28" s="1"/>
  <c r="AK8" i="28"/>
  <c r="AI8" i="26" s="1"/>
  <c r="AH14" i="18"/>
  <c r="AJ14" i="18" s="1"/>
  <c r="AH17" i="26"/>
  <c r="AJ17" i="26" s="1"/>
  <c r="AK17" i="28"/>
  <c r="AI14" i="28"/>
  <c r="A14" i="29"/>
  <c r="A19" i="29"/>
  <c r="AI19" i="28"/>
  <c r="A16" i="29"/>
  <c r="AI16" i="28"/>
  <c r="AH8" i="7"/>
  <c r="AJ8" i="7" s="1"/>
  <c r="AH19" i="26"/>
  <c r="AJ19" i="26" s="1"/>
  <c r="AK19" i="28"/>
  <c r="AH18" i="7"/>
  <c r="AJ18" i="7" s="1"/>
  <c r="AH11" i="7"/>
  <c r="AJ11" i="7" s="1"/>
  <c r="A10" i="29"/>
  <c r="AI10" i="28"/>
  <c r="AH15" i="15"/>
  <c r="AJ15" i="15" s="1"/>
  <c r="AI12" i="28"/>
  <c r="A12" i="29"/>
  <c r="AH16" i="18"/>
  <c r="AJ16" i="18" s="1"/>
  <c r="A15" i="29"/>
  <c r="AI15" i="28"/>
  <c r="AH13" i="25"/>
  <c r="AJ13" i="25" s="1"/>
  <c r="AH13" i="24" s="1"/>
  <c r="AI13" i="28"/>
  <c r="A13" i="29"/>
  <c r="A11" i="29"/>
  <c r="AI11" i="28"/>
  <c r="A17" i="29"/>
  <c r="AI17" i="28"/>
  <c r="AK11" i="28"/>
  <c r="AI8" i="28"/>
  <c r="A8" i="29"/>
  <c r="AH9" i="18"/>
  <c r="AJ9" i="18" s="1"/>
  <c r="AH10" i="18"/>
  <c r="AJ10" i="18" s="1"/>
  <c r="AI21" i="26" l="1"/>
  <c r="AK21" i="26"/>
  <c r="A21" i="26" s="1"/>
  <c r="AI23" i="26"/>
  <c r="A23" i="28"/>
  <c r="AI24" i="26"/>
  <c r="A24" i="28"/>
  <c r="AK24" i="26"/>
  <c r="AK23" i="26"/>
  <c r="AI20" i="26"/>
  <c r="A20" i="28"/>
  <c r="AK22" i="26"/>
  <c r="A22" i="28"/>
  <c r="AI22" i="26"/>
  <c r="AK20" i="26"/>
  <c r="AH12" i="24"/>
  <c r="AJ12" i="24" s="1"/>
  <c r="AI9" i="26"/>
  <c r="A9" i="28"/>
  <c r="A18" i="28"/>
  <c r="AI13" i="26"/>
  <c r="A10" i="28"/>
  <c r="AI14" i="26"/>
  <c r="AI16" i="26"/>
  <c r="AI12" i="26"/>
  <c r="A8" i="28"/>
  <c r="AI15" i="26"/>
  <c r="AK13" i="26"/>
  <c r="A13" i="26" s="1"/>
  <c r="AK16" i="26"/>
  <c r="A16" i="26" s="1"/>
  <c r="A11" i="28"/>
  <c r="AI11" i="26"/>
  <c r="AH8" i="15"/>
  <c r="AJ8" i="15" s="1"/>
  <c r="AK12" i="26"/>
  <c r="AK9" i="26"/>
  <c r="AH9" i="7"/>
  <c r="AJ9" i="7" s="1"/>
  <c r="AJ13" i="24"/>
  <c r="AK8" i="26"/>
  <c r="AK11" i="26"/>
  <c r="A11" i="26" s="1"/>
  <c r="AH11" i="15"/>
  <c r="AJ11" i="15" s="1"/>
  <c r="AK18" i="26"/>
  <c r="AK14" i="26"/>
  <c r="AH18" i="15"/>
  <c r="AJ18" i="15" s="1"/>
  <c r="AK15" i="26"/>
  <c r="AH14" i="7"/>
  <c r="AJ14" i="7" s="1"/>
  <c r="AH10" i="7"/>
  <c r="AJ10" i="7" s="1"/>
  <c r="AH16" i="7"/>
  <c r="AJ16" i="7" s="1"/>
  <c r="A19" i="28"/>
  <c r="AI19" i="26"/>
  <c r="AK10" i="26"/>
  <c r="A17" i="28"/>
  <c r="AI17" i="26"/>
  <c r="AH19" i="25"/>
  <c r="AJ19" i="25" s="1"/>
  <c r="AK19" i="26"/>
  <c r="AH17" i="25"/>
  <c r="AJ17" i="25" s="1"/>
  <c r="AK17" i="26"/>
  <c r="AK23" i="25" l="1"/>
  <c r="AI23" i="24" s="1"/>
  <c r="AK21" i="25"/>
  <c r="A21" i="25" s="1"/>
  <c r="AK24" i="25"/>
  <c r="A24" i="25" s="1"/>
  <c r="AI21" i="25"/>
  <c r="AI22" i="25"/>
  <c r="A22" i="26"/>
  <c r="AK22" i="25"/>
  <c r="AH12" i="23"/>
  <c r="AJ12" i="23" s="1"/>
  <c r="A25" i="26"/>
  <c r="AI23" i="25"/>
  <c r="A23" i="26"/>
  <c r="AI24" i="25"/>
  <c r="A24" i="26"/>
  <c r="A26" i="26"/>
  <c r="AK20" i="25"/>
  <c r="AI20" i="25"/>
  <c r="A20" i="26"/>
  <c r="AI13" i="25"/>
  <c r="AK13" i="25"/>
  <c r="AI13" i="24" s="1"/>
  <c r="AI16" i="25"/>
  <c r="AK9" i="25"/>
  <c r="A9" i="25" s="1"/>
  <c r="AI19" i="25"/>
  <c r="A19" i="26"/>
  <c r="AH16" i="15"/>
  <c r="AJ16" i="15" s="1"/>
  <c r="AK16" i="25"/>
  <c r="AK12" i="25"/>
  <c r="AH13" i="23"/>
  <c r="AJ13" i="23" s="1"/>
  <c r="AH19" i="24"/>
  <c r="AJ19" i="24" s="1"/>
  <c r="AK19" i="25"/>
  <c r="AH14" i="15"/>
  <c r="AJ14" i="15" s="1"/>
  <c r="AK11" i="25"/>
  <c r="AK10" i="25"/>
  <c r="A14" i="26"/>
  <c r="AI14" i="25"/>
  <c r="A17" i="26"/>
  <c r="AI17" i="25"/>
  <c r="A10" i="26"/>
  <c r="AI10" i="25"/>
  <c r="AK18" i="25"/>
  <c r="AH9" i="15"/>
  <c r="AJ9" i="15" s="1"/>
  <c r="AH17" i="24"/>
  <c r="AJ17" i="24" s="1"/>
  <c r="AK17" i="25"/>
  <c r="AH15" i="13"/>
  <c r="AJ15" i="13" s="1"/>
  <c r="AK14" i="25"/>
  <c r="AK15" i="25"/>
  <c r="AI11" i="25"/>
  <c r="A9" i="26"/>
  <c r="AI9" i="25"/>
  <c r="AH10" i="15"/>
  <c r="AJ10" i="15" s="1"/>
  <c r="AK8" i="25"/>
  <c r="A15" i="26"/>
  <c r="AI15" i="25"/>
  <c r="A18" i="26"/>
  <c r="AI18" i="25"/>
  <c r="A8" i="26"/>
  <c r="AI8" i="25"/>
  <c r="A12" i="26"/>
  <c r="AI12" i="25"/>
  <c r="AI21" i="24" l="1"/>
  <c r="A23" i="25"/>
  <c r="AK21" i="24"/>
  <c r="A21" i="24" s="1"/>
  <c r="AI24" i="24"/>
  <c r="AK22" i="24"/>
  <c r="AH12" i="22"/>
  <c r="AJ12" i="22" s="1"/>
  <c r="AI22" i="24"/>
  <c r="A22" i="25"/>
  <c r="A25" i="25"/>
  <c r="AK23" i="24"/>
  <c r="AK20" i="24"/>
  <c r="A26" i="25"/>
  <c r="A20" i="25"/>
  <c r="AI20" i="24"/>
  <c r="AK24" i="24"/>
  <c r="A13" i="25"/>
  <c r="AI9" i="24"/>
  <c r="AK13" i="24"/>
  <c r="AI13" i="23" s="1"/>
  <c r="AK10" i="24"/>
  <c r="AI10" i="23" s="1"/>
  <c r="AK9" i="24"/>
  <c r="A9" i="24" s="1"/>
  <c r="AK14" i="24"/>
  <c r="AI14" i="23" s="1"/>
  <c r="A8" i="25"/>
  <c r="AI8" i="24"/>
  <c r="AH8" i="13"/>
  <c r="AJ8" i="13" s="1"/>
  <c r="AK18" i="24"/>
  <c r="AH15" i="12"/>
  <c r="AJ15" i="12" s="1"/>
  <c r="A10" i="25"/>
  <c r="AI10" i="24"/>
  <c r="AH11" i="13"/>
  <c r="AJ11" i="13" s="1"/>
  <c r="AI19" i="24"/>
  <c r="A19" i="25"/>
  <c r="AH13" i="22"/>
  <c r="AJ13" i="22" s="1"/>
  <c r="A11" i="25"/>
  <c r="AI11" i="24"/>
  <c r="AK15" i="24"/>
  <c r="AH17" i="23"/>
  <c r="AJ17" i="23" s="1"/>
  <c r="AK17" i="24"/>
  <c r="AH18" i="13"/>
  <c r="AJ18" i="13" s="1"/>
  <c r="AH19" i="23"/>
  <c r="AJ19" i="23" s="1"/>
  <c r="AK19" i="24"/>
  <c r="AI14" i="24"/>
  <c r="A14" i="25"/>
  <c r="AK12" i="24"/>
  <c r="AK16" i="24"/>
  <c r="A18" i="25"/>
  <c r="AI18" i="24"/>
  <c r="AK8" i="24"/>
  <c r="A12" i="25"/>
  <c r="AI12" i="24"/>
  <c r="A17" i="25"/>
  <c r="AI17" i="24"/>
  <c r="AK11" i="24"/>
  <c r="A15" i="25"/>
  <c r="AI15" i="24"/>
  <c r="A16" i="25"/>
  <c r="AI16" i="24"/>
  <c r="AI21" i="23" l="1"/>
  <c r="AI24" i="23"/>
  <c r="A24" i="24"/>
  <c r="AK23" i="23"/>
  <c r="AK24" i="23"/>
  <c r="AK22" i="23"/>
  <c r="AK21" i="23"/>
  <c r="AK20" i="23"/>
  <c r="AI20" i="23"/>
  <c r="A20" i="24"/>
  <c r="A23" i="24"/>
  <c r="AI23" i="23"/>
  <c r="AH12" i="21"/>
  <c r="AJ12" i="21" s="1"/>
  <c r="AI22" i="23"/>
  <c r="A22" i="24"/>
  <c r="AI9" i="23"/>
  <c r="A13" i="24"/>
  <c r="A10" i="24"/>
  <c r="A14" i="24"/>
  <c r="AK18" i="23"/>
  <c r="A18" i="23" s="1"/>
  <c r="AK11" i="23"/>
  <c r="AI11" i="22" s="1"/>
  <c r="AK14" i="23"/>
  <c r="AI14" i="22" s="1"/>
  <c r="AK9" i="23"/>
  <c r="A9" i="23" s="1"/>
  <c r="AK12" i="23"/>
  <c r="A12" i="23" s="1"/>
  <c r="AK8" i="23"/>
  <c r="AI8" i="22" s="1"/>
  <c r="AK16" i="23"/>
  <c r="A16" i="23" s="1"/>
  <c r="AK10" i="23"/>
  <c r="AI10" i="22" s="1"/>
  <c r="AK15" i="23"/>
  <c r="A15" i="23" s="1"/>
  <c r="AH14" i="13"/>
  <c r="AJ14" i="13" s="1"/>
  <c r="AH10" i="13"/>
  <c r="AJ10" i="13" s="1"/>
  <c r="AH8" i="12"/>
  <c r="AJ8" i="12" s="1"/>
  <c r="A17" i="24"/>
  <c r="AI17" i="23"/>
  <c r="AH17" i="22"/>
  <c r="AJ17" i="22" s="1"/>
  <c r="AK17" i="23"/>
  <c r="AH11" i="12"/>
  <c r="AJ11" i="12" s="1"/>
  <c r="A11" i="24"/>
  <c r="AI11" i="23"/>
  <c r="AI16" i="23"/>
  <c r="A16" i="24"/>
  <c r="AI19" i="23"/>
  <c r="A19" i="24"/>
  <c r="A12" i="24"/>
  <c r="AI12" i="23"/>
  <c r="AH19" i="22"/>
  <c r="AJ19" i="22" s="1"/>
  <c r="AK19" i="23"/>
  <c r="AI15" i="23"/>
  <c r="A15" i="24"/>
  <c r="AH9" i="13"/>
  <c r="AJ9" i="13" s="1"/>
  <c r="AH15" i="11"/>
  <c r="AJ15" i="11" s="1"/>
  <c r="AK13" i="23"/>
  <c r="A8" i="24"/>
  <c r="AI8" i="23"/>
  <c r="AH18" i="12"/>
  <c r="AJ18" i="12" s="1"/>
  <c r="AH13" i="21"/>
  <c r="AJ13" i="21" s="1"/>
  <c r="AI18" i="23"/>
  <c r="A18" i="24"/>
  <c r="AH16" i="13"/>
  <c r="AJ16" i="13" s="1"/>
  <c r="AK24" i="22" l="1"/>
  <c r="AI24" i="21" s="1"/>
  <c r="AI25" i="22"/>
  <c r="AK21" i="22"/>
  <c r="A21" i="22" s="1"/>
  <c r="AK25" i="22"/>
  <c r="AK23" i="22"/>
  <c r="AI23" i="21" s="1"/>
  <c r="AK26" i="22"/>
  <c r="A26" i="22" s="1"/>
  <c r="AK22" i="22"/>
  <c r="A22" i="22" s="1"/>
  <c r="AI20" i="22"/>
  <c r="A20" i="23"/>
  <c r="A21" i="23"/>
  <c r="AI21" i="22"/>
  <c r="A22" i="23"/>
  <c r="AI22" i="22"/>
  <c r="AK20" i="22"/>
  <c r="AI24" i="22"/>
  <c r="A24" i="23"/>
  <c r="AI23" i="22"/>
  <c r="A23" i="23"/>
  <c r="AH12" i="20"/>
  <c r="AJ12" i="20" s="1"/>
  <c r="AI26" i="22"/>
  <c r="AI18" i="22"/>
  <c r="A10" i="23"/>
  <c r="A8" i="23"/>
  <c r="A11" i="23"/>
  <c r="AI16" i="22"/>
  <c r="AI9" i="22"/>
  <c r="AI15" i="22"/>
  <c r="AK8" i="22"/>
  <c r="AI8" i="21" s="1"/>
  <c r="AK13" i="22"/>
  <c r="AI13" i="21" s="1"/>
  <c r="AK15" i="22"/>
  <c r="A15" i="22" s="1"/>
  <c r="AK14" i="22"/>
  <c r="AI14" i="21" s="1"/>
  <c r="AK10" i="22"/>
  <c r="A10" i="22" s="1"/>
  <c r="AI12" i="22"/>
  <c r="AK11" i="22"/>
  <c r="AI11" i="21" s="1"/>
  <c r="A14" i="23"/>
  <c r="AH9" i="12"/>
  <c r="AJ9" i="12" s="1"/>
  <c r="AH14" i="12"/>
  <c r="AJ14" i="12" s="1"/>
  <c r="AH11" i="11"/>
  <c r="AJ11" i="11" s="1"/>
  <c r="AH8" i="11"/>
  <c r="AJ8" i="11" s="1"/>
  <c r="AH13" i="20"/>
  <c r="AJ13" i="20" s="1"/>
  <c r="A19" i="23"/>
  <c r="AI19" i="22"/>
  <c r="AK18" i="22"/>
  <c r="A17" i="23"/>
  <c r="AI17" i="22"/>
  <c r="AH19" i="21"/>
  <c r="AJ19" i="21" s="1"/>
  <c r="AK19" i="22"/>
  <c r="AK16" i="22"/>
  <c r="AH17" i="21"/>
  <c r="AJ17" i="21" s="1"/>
  <c r="AK17" i="22"/>
  <c r="AH10" i="12"/>
  <c r="AJ10" i="12" s="1"/>
  <c r="A13" i="23"/>
  <c r="AI13" i="22"/>
  <c r="AH16" i="12"/>
  <c r="AJ16" i="12" s="1"/>
  <c r="AH18" i="11"/>
  <c r="AJ18" i="11" s="1"/>
  <c r="AH15" i="6"/>
  <c r="AJ15" i="6" s="1"/>
  <c r="AH15" i="2" s="1"/>
  <c r="AK12" i="22"/>
  <c r="AK9" i="22"/>
  <c r="AI21" i="21" l="1"/>
  <c r="AI22" i="21"/>
  <c r="A24" i="22"/>
  <c r="A23" i="22"/>
  <c r="A25" i="22"/>
  <c r="AK23" i="21"/>
  <c r="AI23" i="20" s="1"/>
  <c r="AH12" i="10"/>
  <c r="AJ12" i="10" s="1"/>
  <c r="AK20" i="21"/>
  <c r="AK24" i="21"/>
  <c r="AK21" i="21"/>
  <c r="A20" i="22"/>
  <c r="AI20" i="21"/>
  <c r="AK22" i="21"/>
  <c r="AI15" i="21"/>
  <c r="A8" i="22"/>
  <c r="A14" i="22"/>
  <c r="AI10" i="21"/>
  <c r="A13" i="22"/>
  <c r="A11" i="22"/>
  <c r="A16" i="22"/>
  <c r="AI16" i="21"/>
  <c r="AK16" i="21"/>
  <c r="A9" i="22"/>
  <c r="AI9" i="21"/>
  <c r="AK12" i="21"/>
  <c r="AH8" i="6"/>
  <c r="AJ8" i="6" s="1"/>
  <c r="AH8" i="2" s="1"/>
  <c r="AK9" i="21"/>
  <c r="AH9" i="11"/>
  <c r="AJ9" i="11" s="1"/>
  <c r="AH17" i="20"/>
  <c r="AJ17" i="20" s="1"/>
  <c r="AK17" i="21"/>
  <c r="AH18" i="6"/>
  <c r="AJ18" i="6" s="1"/>
  <c r="AH18" i="2" s="1"/>
  <c r="AH19" i="20"/>
  <c r="AJ19" i="20" s="1"/>
  <c r="AK19" i="21"/>
  <c r="AK14" i="21"/>
  <c r="AK10" i="21"/>
  <c r="A19" i="22"/>
  <c r="AI19" i="21"/>
  <c r="AJ15" i="2"/>
  <c r="AH16" i="11"/>
  <c r="AJ16" i="11" s="1"/>
  <c r="AH11" i="6"/>
  <c r="AJ11" i="6" s="1"/>
  <c r="AH11" i="2" s="1"/>
  <c r="AK18" i="21"/>
  <c r="AK11" i="21"/>
  <c r="A12" i="22"/>
  <c r="AI12" i="21"/>
  <c r="AH10" i="11"/>
  <c r="AJ10" i="11" s="1"/>
  <c r="AK13" i="21"/>
  <c r="A17" i="22"/>
  <c r="AI17" i="21"/>
  <c r="A18" i="22"/>
  <c r="AI18" i="21"/>
  <c r="AH13" i="10"/>
  <c r="AJ13" i="10" s="1"/>
  <c r="AK15" i="21"/>
  <c r="AK8" i="21"/>
  <c r="AH14" i="11"/>
  <c r="AJ14" i="11" s="1"/>
  <c r="A23" i="21" l="1"/>
  <c r="AI24" i="20"/>
  <c r="A24" i="21"/>
  <c r="A20" i="21"/>
  <c r="AI20" i="20"/>
  <c r="AK23" i="20"/>
  <c r="AK20" i="20"/>
  <c r="AK21" i="20"/>
  <c r="AI22" i="20"/>
  <c r="A22" i="21"/>
  <c r="AK22" i="20"/>
  <c r="AK24" i="20"/>
  <c r="A21" i="21"/>
  <c r="AI21" i="20"/>
  <c r="AH12" i="18"/>
  <c r="AJ12" i="18" s="1"/>
  <c r="AK13" i="20"/>
  <c r="AI13" i="10" s="1"/>
  <c r="AK10" i="20"/>
  <c r="AI10" i="10" s="1"/>
  <c r="AK14" i="20"/>
  <c r="AI14" i="10" s="1"/>
  <c r="AH15" i="3"/>
  <c r="AI19" i="20"/>
  <c r="A19" i="21"/>
  <c r="AH9" i="6"/>
  <c r="AJ9" i="6" s="1"/>
  <c r="AI12" i="20"/>
  <c r="A12" i="21"/>
  <c r="AK16" i="20"/>
  <c r="AH13" i="18"/>
  <c r="AJ13" i="18" s="1"/>
  <c r="AI18" i="20"/>
  <c r="A18" i="21"/>
  <c r="AH19" i="10"/>
  <c r="AJ19" i="10" s="1"/>
  <c r="AK19" i="20"/>
  <c r="AK9" i="20"/>
  <c r="AI14" i="20"/>
  <c r="A14" i="21"/>
  <c r="AH10" i="6"/>
  <c r="AJ10" i="6" s="1"/>
  <c r="AH10" i="2" s="1"/>
  <c r="AK15" i="20"/>
  <c r="AK11" i="20"/>
  <c r="AH14" i="6"/>
  <c r="AJ14" i="6" s="1"/>
  <c r="AH14" i="2" s="1"/>
  <c r="AJ11" i="2"/>
  <c r="AJ18" i="2"/>
  <c r="AI9" i="20"/>
  <c r="A9" i="21"/>
  <c r="AK18" i="20"/>
  <c r="A8" i="21"/>
  <c r="AI8" i="20"/>
  <c r="AI15" i="20"/>
  <c r="A15" i="21"/>
  <c r="A11" i="21"/>
  <c r="AI11" i="20"/>
  <c r="A17" i="21"/>
  <c r="AI17" i="20"/>
  <c r="AJ8" i="2"/>
  <c r="AK8" i="20"/>
  <c r="A13" i="21"/>
  <c r="AI13" i="20"/>
  <c r="AH16" i="6"/>
  <c r="AJ16" i="6" s="1"/>
  <c r="AH16" i="2" s="1"/>
  <c r="A10" i="21"/>
  <c r="AI10" i="20"/>
  <c r="AH17" i="10"/>
  <c r="AJ17" i="10" s="1"/>
  <c r="AK17" i="20"/>
  <c r="AI16" i="20"/>
  <c r="A16" i="21"/>
  <c r="AK12" i="20"/>
  <c r="AK21" i="10" l="1"/>
  <c r="A21" i="10" s="1"/>
  <c r="AK22" i="10"/>
  <c r="AK24" i="10"/>
  <c r="AI21" i="10"/>
  <c r="A21" i="20"/>
  <c r="AK20" i="10"/>
  <c r="A20" i="20"/>
  <c r="AI20" i="10"/>
  <c r="AK23" i="10"/>
  <c r="A23" i="20"/>
  <c r="AI23" i="10"/>
  <c r="AH12" i="7"/>
  <c r="AJ12" i="7" s="1"/>
  <c r="A24" i="20"/>
  <c r="AI24" i="10"/>
  <c r="AI22" i="10"/>
  <c r="A22" i="20"/>
  <c r="AH9" i="2"/>
  <c r="AJ9" i="2" s="1"/>
  <c r="AJ15" i="3"/>
  <c r="AH15" i="4" s="1"/>
  <c r="AJ15" i="4" s="1"/>
  <c r="A14" i="20"/>
  <c r="A13" i="20"/>
  <c r="A10" i="20"/>
  <c r="AK9" i="10"/>
  <c r="A9" i="10" s="1"/>
  <c r="AK10" i="10"/>
  <c r="A10" i="10" s="1"/>
  <c r="AK16" i="10"/>
  <c r="A16" i="10" s="1"/>
  <c r="AH8" i="3"/>
  <c r="AK11" i="10"/>
  <c r="AI9" i="10"/>
  <c r="A9" i="20"/>
  <c r="A12" i="20"/>
  <c r="AI12" i="10"/>
  <c r="AH11" i="3"/>
  <c r="A17" i="20"/>
  <c r="AI17" i="10"/>
  <c r="AJ16" i="2"/>
  <c r="AI18" i="10"/>
  <c r="A18" i="20"/>
  <c r="AH17" i="18"/>
  <c r="AJ17" i="18" s="1"/>
  <c r="AK17" i="10"/>
  <c r="AK8" i="10"/>
  <c r="AK12" i="10"/>
  <c r="AJ14" i="2"/>
  <c r="AK13" i="10"/>
  <c r="A16" i="20"/>
  <c r="AI16" i="10"/>
  <c r="AI15" i="10"/>
  <c r="A15" i="20"/>
  <c r="AK15" i="10"/>
  <c r="AH13" i="7"/>
  <c r="AJ13" i="7" s="1"/>
  <c r="AK14" i="10"/>
  <c r="AH18" i="3"/>
  <c r="AJ10" i="2"/>
  <c r="AI19" i="10"/>
  <c r="A19" i="20"/>
  <c r="A8" i="20"/>
  <c r="AI8" i="10"/>
  <c r="AK18" i="10"/>
  <c r="A11" i="20"/>
  <c r="AI11" i="10"/>
  <c r="AH19" i="18"/>
  <c r="AJ19" i="18" s="1"/>
  <c r="AK19" i="10"/>
  <c r="AK22" i="18" l="1"/>
  <c r="AI22" i="7" s="1"/>
  <c r="AK24" i="18"/>
  <c r="AI24" i="7" s="1"/>
  <c r="AK20" i="18"/>
  <c r="AI20" i="7" s="1"/>
  <c r="AK21" i="18"/>
  <c r="A21" i="18" s="1"/>
  <c r="AI21" i="18"/>
  <c r="AK23" i="18"/>
  <c r="A23" i="18" s="1"/>
  <c r="AI20" i="18"/>
  <c r="A20" i="10"/>
  <c r="A26" i="10"/>
  <c r="AH12" i="15"/>
  <c r="AJ12" i="15" s="1"/>
  <c r="A24" i="10"/>
  <c r="AI24" i="18"/>
  <c r="A25" i="10"/>
  <c r="A22" i="10"/>
  <c r="AI22" i="18"/>
  <c r="AI23" i="18"/>
  <c r="A23" i="10"/>
  <c r="AJ8" i="3"/>
  <c r="AH8" i="4" s="1"/>
  <c r="AJ8" i="4" s="1"/>
  <c r="AJ11" i="3"/>
  <c r="AH11" i="4" s="1"/>
  <c r="AJ11" i="4" s="1"/>
  <c r="AJ18" i="3"/>
  <c r="AH18" i="4" s="1"/>
  <c r="AJ18" i="4" s="1"/>
  <c r="AI9" i="18"/>
  <c r="AI16" i="18"/>
  <c r="AI10" i="18"/>
  <c r="AK9" i="18"/>
  <c r="AI9" i="7" s="1"/>
  <c r="AK13" i="18"/>
  <c r="AI13" i="7" s="1"/>
  <c r="AI19" i="18"/>
  <c r="A19" i="10"/>
  <c r="AH19" i="7"/>
  <c r="AJ19" i="7" s="1"/>
  <c r="AK19" i="18"/>
  <c r="A14" i="10"/>
  <c r="AI14" i="18"/>
  <c r="AH13" i="15"/>
  <c r="AJ13" i="15" s="1"/>
  <c r="AK18" i="18"/>
  <c r="AH9" i="3"/>
  <c r="AH14" i="3"/>
  <c r="AK14" i="18"/>
  <c r="A15" i="10"/>
  <c r="AI15" i="18"/>
  <c r="AH16" i="3"/>
  <c r="AK16" i="18"/>
  <c r="AH15" i="5"/>
  <c r="AJ15" i="5" s="1"/>
  <c r="A18" i="10"/>
  <c r="AI18" i="18"/>
  <c r="AH10" i="3"/>
  <c r="A12" i="10"/>
  <c r="AI12" i="18"/>
  <c r="AK8" i="18"/>
  <c r="AH17" i="7"/>
  <c r="AJ17" i="7" s="1"/>
  <c r="AK25" i="7" s="1"/>
  <c r="A25" i="7" s="1"/>
  <c r="AK17" i="18"/>
  <c r="A13" i="10"/>
  <c r="AI13" i="18"/>
  <c r="AI8" i="18"/>
  <c r="A8" i="10"/>
  <c r="AK12" i="18"/>
  <c r="AK15" i="18"/>
  <c r="AI17" i="18"/>
  <c r="A17" i="10"/>
  <c r="AK10" i="18"/>
  <c r="AK11" i="18"/>
  <c r="A11" i="10"/>
  <c r="AI11" i="18"/>
  <c r="A20" i="18" l="1"/>
  <c r="A22" i="18"/>
  <c r="A24" i="18"/>
  <c r="AI21" i="7"/>
  <c r="AI23" i="7"/>
  <c r="AK22" i="7"/>
  <c r="A22" i="7" s="1"/>
  <c r="AK20" i="7"/>
  <c r="AK24" i="7"/>
  <c r="AK21" i="7"/>
  <c r="AK23" i="7"/>
  <c r="AJ9" i="3"/>
  <c r="AH9" i="4" s="1"/>
  <c r="AJ9" i="4" s="1"/>
  <c r="AJ14" i="3"/>
  <c r="AH14" i="4" s="1"/>
  <c r="AJ14" i="4" s="1"/>
  <c r="AJ10" i="3"/>
  <c r="AH10" i="4" s="1"/>
  <c r="AJ10" i="4" s="1"/>
  <c r="AJ16" i="3"/>
  <c r="AH16" i="4" s="1"/>
  <c r="AJ16" i="4" s="1"/>
  <c r="A13" i="18"/>
  <c r="AK13" i="7"/>
  <c r="A13" i="7" s="1"/>
  <c r="A9" i="18"/>
  <c r="AH15" i="27"/>
  <c r="AJ15" i="27" s="1"/>
  <c r="AK11" i="7"/>
  <c r="AK16" i="7"/>
  <c r="AH11" i="5"/>
  <c r="AJ11" i="5" s="1"/>
  <c r="A16" i="18"/>
  <c r="AI16" i="7"/>
  <c r="AH17" i="15"/>
  <c r="AJ17" i="15" s="1"/>
  <c r="AK17" i="7"/>
  <c r="AK14" i="7"/>
  <c r="AH18" i="5"/>
  <c r="AJ18" i="5" s="1"/>
  <c r="AK10" i="7"/>
  <c r="AK12" i="7"/>
  <c r="A12" i="18"/>
  <c r="AI12" i="7"/>
  <c r="A11" i="18"/>
  <c r="AI11" i="7"/>
  <c r="AK8" i="7"/>
  <c r="AK15" i="7"/>
  <c r="A8" i="18"/>
  <c r="AI8" i="7"/>
  <c r="A10" i="18"/>
  <c r="AI10" i="7"/>
  <c r="AK9" i="7"/>
  <c r="A18" i="18"/>
  <c r="AI18" i="7"/>
  <c r="AI19" i="7"/>
  <c r="A19" i="18"/>
  <c r="A14" i="18"/>
  <c r="AI14" i="7"/>
  <c r="AK18" i="7"/>
  <c r="A15" i="18"/>
  <c r="AI15" i="7"/>
  <c r="A17" i="18"/>
  <c r="AI17" i="7"/>
  <c r="AH8" i="5"/>
  <c r="AJ8" i="5" s="1"/>
  <c r="AH19" i="15"/>
  <c r="AJ19" i="15" s="1"/>
  <c r="AK19" i="7"/>
  <c r="AK25" i="15" l="1"/>
  <c r="A25" i="15" s="1"/>
  <c r="AK24" i="15"/>
  <c r="AK20" i="15"/>
  <c r="AI22" i="15"/>
  <c r="AK23" i="15"/>
  <c r="A23" i="15" s="1"/>
  <c r="AH12" i="13"/>
  <c r="AJ12" i="13" s="1"/>
  <c r="AI23" i="15"/>
  <c r="A23" i="7"/>
  <c r="AI21" i="15"/>
  <c r="A21" i="7"/>
  <c r="A24" i="7"/>
  <c r="AI24" i="15"/>
  <c r="A20" i="7"/>
  <c r="AI20" i="15"/>
  <c r="AK21" i="15"/>
  <c r="AK22" i="15"/>
  <c r="AI13" i="15"/>
  <c r="AK11" i="15"/>
  <c r="A11" i="15" s="1"/>
  <c r="AK16" i="15"/>
  <c r="A16" i="15" s="1"/>
  <c r="A10" i="7"/>
  <c r="AI10" i="15"/>
  <c r="AK13" i="15"/>
  <c r="A12" i="7"/>
  <c r="AI12" i="15"/>
  <c r="AI16" i="15"/>
  <c r="A16" i="7"/>
  <c r="AH8" i="27"/>
  <c r="AJ8" i="27" s="1"/>
  <c r="AI18" i="15"/>
  <c r="A18" i="7"/>
  <c r="AH13" i="13"/>
  <c r="AJ13" i="13" s="1"/>
  <c r="AH11" i="27"/>
  <c r="AJ11" i="27" s="1"/>
  <c r="AK18" i="15"/>
  <c r="A11" i="7"/>
  <c r="AI11" i="15"/>
  <c r="A15" i="7"/>
  <c r="AI15" i="15"/>
  <c r="A17" i="7"/>
  <c r="AI17" i="15"/>
  <c r="AK9" i="15"/>
  <c r="AH9" i="5"/>
  <c r="AJ9" i="5" s="1"/>
  <c r="AH10" i="5"/>
  <c r="AJ10" i="5" s="1"/>
  <c r="A8" i="7"/>
  <c r="AI8" i="15"/>
  <c r="AK17" i="15"/>
  <c r="AK10" i="15"/>
  <c r="A19" i="7"/>
  <c r="AI19" i="15"/>
  <c r="AI9" i="15"/>
  <c r="A9" i="7"/>
  <c r="AK15" i="15"/>
  <c r="AK8" i="15"/>
  <c r="AH15" i="16"/>
  <c r="AJ15" i="16" s="1"/>
  <c r="AH15" i="34" s="1"/>
  <c r="AJ15" i="34" s="1"/>
  <c r="AH18" i="27"/>
  <c r="AJ18" i="27" s="1"/>
  <c r="AH16" i="5"/>
  <c r="AJ16" i="5" s="1"/>
  <c r="AH14" i="5"/>
  <c r="AJ14" i="5" s="1"/>
  <c r="A14" i="7"/>
  <c r="AI14" i="15"/>
  <c r="AK12" i="15"/>
  <c r="AK14" i="15"/>
  <c r="AK19" i="15"/>
  <c r="A24" i="15" l="1"/>
  <c r="A20" i="15"/>
  <c r="AH12" i="12"/>
  <c r="AJ12" i="12" s="1"/>
  <c r="A22" i="15"/>
  <c r="A21" i="15"/>
  <c r="AH18" i="16"/>
  <c r="AJ18" i="16" s="1"/>
  <c r="AH18" i="34" s="1"/>
  <c r="AJ18" i="34" s="1"/>
  <c r="A15" i="15"/>
  <c r="AH14" i="27"/>
  <c r="AJ14" i="27" s="1"/>
  <c r="AH13" i="12"/>
  <c r="AJ13" i="12" s="1"/>
  <c r="A14" i="15"/>
  <c r="A10" i="15"/>
  <c r="AH9" i="27"/>
  <c r="AJ9" i="27" s="1"/>
  <c r="A13" i="15"/>
  <c r="A12" i="15"/>
  <c r="A9" i="15"/>
  <c r="AH8" i="16"/>
  <c r="AJ8" i="16" s="1"/>
  <c r="AH8" i="34" s="1"/>
  <c r="AJ8" i="34" s="1"/>
  <c r="A19" i="15"/>
  <c r="A18" i="15"/>
  <c r="AH11" i="16"/>
  <c r="AJ11" i="16" s="1"/>
  <c r="AH11" i="34" s="1"/>
  <c r="AJ11" i="34" s="1"/>
  <c r="AH16" i="27"/>
  <c r="AJ16" i="27" s="1"/>
  <c r="A17" i="15"/>
  <c r="A8" i="15"/>
  <c r="AH19" i="13"/>
  <c r="AJ19" i="13" s="1"/>
  <c r="AH17" i="13"/>
  <c r="AJ17" i="13" s="1"/>
  <c r="AH10" i="27"/>
  <c r="AJ10" i="27" s="1"/>
  <c r="AK22" i="13" l="1"/>
  <c r="AI22" i="12" s="1"/>
  <c r="AK23" i="13"/>
  <c r="A23" i="13" s="1"/>
  <c r="AI22" i="13"/>
  <c r="AK21" i="13"/>
  <c r="AI20" i="13"/>
  <c r="AK24" i="13"/>
  <c r="AK20" i="13"/>
  <c r="AH12" i="11"/>
  <c r="AJ12" i="11" s="1"/>
  <c r="AI21" i="13"/>
  <c r="AI24" i="13"/>
  <c r="AI23" i="13"/>
  <c r="AI18" i="13"/>
  <c r="AI11" i="13"/>
  <c r="AI14" i="13"/>
  <c r="AK14" i="13"/>
  <c r="A14" i="13" s="1"/>
  <c r="AI15" i="13"/>
  <c r="AK9" i="13"/>
  <c r="AI9" i="12" s="1"/>
  <c r="AK18" i="13"/>
  <c r="A18" i="13" s="1"/>
  <c r="AI10" i="13"/>
  <c r="AI12" i="13"/>
  <c r="AK10" i="13"/>
  <c r="AI16" i="13"/>
  <c r="AI8" i="13"/>
  <c r="AH16" i="16"/>
  <c r="AJ16" i="16" s="1"/>
  <c r="AH16" i="34" s="1"/>
  <c r="AJ16" i="34" s="1"/>
  <c r="AK13" i="13"/>
  <c r="AI9" i="13"/>
  <c r="AI13" i="13"/>
  <c r="AH9" i="16"/>
  <c r="AJ9" i="16" s="1"/>
  <c r="AH9" i="34" s="1"/>
  <c r="AJ9" i="34" s="1"/>
  <c r="AH13" i="11"/>
  <c r="AJ13" i="11" s="1"/>
  <c r="AH10" i="16"/>
  <c r="AJ10" i="16" s="1"/>
  <c r="AH10" i="34" s="1"/>
  <c r="AJ10" i="34" s="1"/>
  <c r="AH19" i="12"/>
  <c r="AJ19" i="12" s="1"/>
  <c r="AK19" i="13"/>
  <c r="AK11" i="13"/>
  <c r="AI17" i="13"/>
  <c r="AI19" i="13"/>
  <c r="AH17" i="12"/>
  <c r="AJ17" i="12" s="1"/>
  <c r="AK17" i="13"/>
  <c r="AK16" i="13"/>
  <c r="AK12" i="13"/>
  <c r="AH14" i="16"/>
  <c r="AJ14" i="16" s="1"/>
  <c r="AH14" i="34" s="1"/>
  <c r="AJ14" i="34" s="1"/>
  <c r="AK8" i="13"/>
  <c r="AK15" i="13"/>
  <c r="A15" i="13" s="1"/>
  <c r="A22" i="13" l="1"/>
  <c r="AI23" i="12"/>
  <c r="AK22" i="12"/>
  <c r="AI22" i="11" s="1"/>
  <c r="AK23" i="12"/>
  <c r="AK20" i="12"/>
  <c r="AI21" i="12"/>
  <c r="A21" i="13"/>
  <c r="AK24" i="12"/>
  <c r="AK21" i="12"/>
  <c r="AH12" i="6"/>
  <c r="AJ12" i="6" s="1"/>
  <c r="AI20" i="12"/>
  <c r="A20" i="13"/>
  <c r="A24" i="13"/>
  <c r="AI24" i="12"/>
  <c r="A9" i="13"/>
  <c r="AI14" i="12"/>
  <c r="AI18" i="12"/>
  <c r="AK16" i="12"/>
  <c r="A16" i="12" s="1"/>
  <c r="A11" i="13"/>
  <c r="AI11" i="12"/>
  <c r="AK13" i="12"/>
  <c r="AK9" i="12"/>
  <c r="AK8" i="12"/>
  <c r="AH13" i="6"/>
  <c r="AJ13" i="6" s="1"/>
  <c r="AH13" i="2" s="1"/>
  <c r="AK12" i="12"/>
  <c r="AI12" i="12"/>
  <c r="A12" i="13"/>
  <c r="AK11" i="12"/>
  <c r="AI10" i="12"/>
  <c r="A10" i="13"/>
  <c r="A13" i="13"/>
  <c r="AI13" i="12"/>
  <c r="A16" i="13"/>
  <c r="AI16" i="12"/>
  <c r="AI15" i="12"/>
  <c r="A17" i="13"/>
  <c r="AI17" i="12"/>
  <c r="AI19" i="12"/>
  <c r="A19" i="13"/>
  <c r="AK18" i="12"/>
  <c r="AK14" i="12"/>
  <c r="A8" i="13"/>
  <c r="AI8" i="12"/>
  <c r="AH17" i="11"/>
  <c r="AJ17" i="11" s="1"/>
  <c r="AK17" i="12"/>
  <c r="AH19" i="11"/>
  <c r="AJ19" i="11" s="1"/>
  <c r="AK19" i="12"/>
  <c r="AK10" i="12"/>
  <c r="AK15" i="12"/>
  <c r="A22" i="12" l="1"/>
  <c r="AK21" i="11"/>
  <c r="A21" i="11" s="1"/>
  <c r="AI21" i="11"/>
  <c r="A21" i="12"/>
  <c r="A20" i="12"/>
  <c r="AI20" i="11"/>
  <c r="AK20" i="11"/>
  <c r="AI23" i="11"/>
  <c r="A23" i="12"/>
  <c r="AK22" i="11"/>
  <c r="AK24" i="11"/>
  <c r="A24" i="12"/>
  <c r="AI24" i="11"/>
  <c r="AK23" i="11"/>
  <c r="AH12" i="2"/>
  <c r="AJ12" i="2" s="1"/>
  <c r="AK14" i="11"/>
  <c r="AI14" i="6" s="1"/>
  <c r="AI16" i="11"/>
  <c r="AK10" i="11"/>
  <c r="A10" i="11" s="1"/>
  <c r="AK15" i="11"/>
  <c r="AK9" i="11"/>
  <c r="A12" i="12"/>
  <c r="AI12" i="11"/>
  <c r="A8" i="12"/>
  <c r="AI8" i="11"/>
  <c r="AI15" i="11"/>
  <c r="A15" i="12"/>
  <c r="AI17" i="11"/>
  <c r="A17" i="12"/>
  <c r="AK18" i="11"/>
  <c r="AK13" i="11"/>
  <c r="AI9" i="11"/>
  <c r="A9" i="12"/>
  <c r="AJ13" i="2"/>
  <c r="AI13" i="11"/>
  <c r="A13" i="12"/>
  <c r="AH17" i="6"/>
  <c r="AJ17" i="6" s="1"/>
  <c r="AH17" i="2" s="1"/>
  <c r="AK17" i="11"/>
  <c r="AK12" i="11"/>
  <c r="AK11" i="11"/>
  <c r="AI18" i="11"/>
  <c r="A18" i="12"/>
  <c r="A19" i="12"/>
  <c r="AI19" i="11"/>
  <c r="A10" i="12"/>
  <c r="AI10" i="11"/>
  <c r="AH19" i="6"/>
  <c r="AJ19" i="6" s="1"/>
  <c r="AH19" i="2" s="1"/>
  <c r="AK19" i="11"/>
  <c r="A14" i="12"/>
  <c r="AI14" i="11"/>
  <c r="AI11" i="11"/>
  <c r="A11" i="12"/>
  <c r="AK8" i="11"/>
  <c r="AK16" i="11"/>
  <c r="AI21" i="6" l="1"/>
  <c r="A23" i="11"/>
  <c r="AI23" i="6"/>
  <c r="AK20" i="6"/>
  <c r="AK21" i="6"/>
  <c r="A24" i="11"/>
  <c r="AI24" i="6"/>
  <c r="AH12" i="3"/>
  <c r="AK22" i="6"/>
  <c r="A22" i="11"/>
  <c r="AI22" i="6"/>
  <c r="AK23" i="6"/>
  <c r="AK24" i="6"/>
  <c r="A20" i="11"/>
  <c r="AI20" i="6"/>
  <c r="A14" i="11"/>
  <c r="AK15" i="6"/>
  <c r="AI15" i="2" s="1"/>
  <c r="AI10" i="6"/>
  <c r="AK10" i="6"/>
  <c r="AI10" i="2" s="1"/>
  <c r="AK18" i="6"/>
  <c r="A18" i="6" s="1"/>
  <c r="AK14" i="6"/>
  <c r="A14" i="6" s="1"/>
  <c r="AK9" i="6"/>
  <c r="A13" i="11"/>
  <c r="AI13" i="6"/>
  <c r="AH13" i="3"/>
  <c r="AK12" i="6"/>
  <c r="A18" i="11"/>
  <c r="AI18" i="6"/>
  <c r="AK16" i="6"/>
  <c r="AI11" i="6"/>
  <c r="A11" i="11"/>
  <c r="AK11" i="6"/>
  <c r="AI12" i="6"/>
  <c r="A12" i="11"/>
  <c r="AI9" i="6"/>
  <c r="A9" i="11"/>
  <c r="AI19" i="6"/>
  <c r="A19" i="11"/>
  <c r="A17" i="11"/>
  <c r="AI17" i="6"/>
  <c r="A15" i="11"/>
  <c r="AI15" i="6"/>
  <c r="A8" i="11"/>
  <c r="AI8" i="6"/>
  <c r="AK8" i="6"/>
  <c r="AI16" i="6"/>
  <c r="A16" i="11"/>
  <c r="AJ19" i="2"/>
  <c r="AK19" i="6"/>
  <c r="AJ17" i="2"/>
  <c r="AK17" i="6"/>
  <c r="AK13" i="6"/>
  <c r="AK22" i="2" l="1"/>
  <c r="A22" i="2" s="1"/>
  <c r="AK21" i="2"/>
  <c r="AK20" i="2"/>
  <c r="AK23" i="2"/>
  <c r="AI23" i="2"/>
  <c r="A23" i="6"/>
  <c r="AJ12" i="3"/>
  <c r="AH12" i="4" s="1"/>
  <c r="AJ12" i="4" s="1"/>
  <c r="AI24" i="2"/>
  <c r="A24" i="6"/>
  <c r="A21" i="6"/>
  <c r="AI21" i="2"/>
  <c r="AI22" i="2"/>
  <c r="A22" i="6"/>
  <c r="AI20" i="2"/>
  <c r="A20" i="6"/>
  <c r="AK24" i="2"/>
  <c r="AJ13" i="3"/>
  <c r="AH13" i="4" s="1"/>
  <c r="AJ13" i="4" s="1"/>
  <c r="A15" i="6"/>
  <c r="AI14" i="2"/>
  <c r="AI18" i="2"/>
  <c r="A10" i="6"/>
  <c r="A17" i="6"/>
  <c r="AI17" i="2"/>
  <c r="AH17" i="3"/>
  <c r="AK17" i="2"/>
  <c r="AK18" i="2"/>
  <c r="AK11" i="2"/>
  <c r="AI16" i="2"/>
  <c r="A16" i="6"/>
  <c r="AI8" i="2"/>
  <c r="A8" i="6"/>
  <c r="AK14" i="2"/>
  <c r="AK9" i="2"/>
  <c r="AI9" i="2"/>
  <c r="A9" i="6"/>
  <c r="AH19" i="3"/>
  <c r="AK19" i="2"/>
  <c r="AK12" i="2"/>
  <c r="AK15" i="2"/>
  <c r="A13" i="6"/>
  <c r="AI13" i="2"/>
  <c r="AK16" i="2"/>
  <c r="A12" i="6"/>
  <c r="AI12" i="2"/>
  <c r="AK8" i="2"/>
  <c r="AK13" i="2"/>
  <c r="A19" i="6"/>
  <c r="AI19" i="2"/>
  <c r="AK10" i="2"/>
  <c r="AI11" i="2"/>
  <c r="A11" i="6"/>
  <c r="AI22" i="3" l="1"/>
  <c r="A24" i="2"/>
  <c r="AI24" i="3"/>
  <c r="AH12" i="5"/>
  <c r="AJ12" i="5" s="1"/>
  <c r="A23" i="2"/>
  <c r="AI23" i="3"/>
  <c r="AI20" i="3"/>
  <c r="A20" i="2"/>
  <c r="A21" i="2"/>
  <c r="AI21" i="3"/>
  <c r="AJ19" i="3"/>
  <c r="AH19" i="4" s="1"/>
  <c r="AJ19" i="4" s="1"/>
  <c r="AJ17" i="3"/>
  <c r="AH17" i="4" s="1"/>
  <c r="AJ17" i="4" s="1"/>
  <c r="A10" i="2"/>
  <c r="AI10" i="3"/>
  <c r="AI12" i="3"/>
  <c r="A12" i="2"/>
  <c r="AI18" i="3"/>
  <c r="A18" i="2"/>
  <c r="AI13" i="3"/>
  <c r="A13" i="2"/>
  <c r="A16" i="2"/>
  <c r="AI16" i="3"/>
  <c r="A19" i="2"/>
  <c r="AI19" i="3"/>
  <c r="A17" i="2"/>
  <c r="AI17" i="3"/>
  <c r="AH13" i="5"/>
  <c r="AJ13" i="5" s="1"/>
  <c r="A15" i="2"/>
  <c r="AI15" i="3"/>
  <c r="A8" i="2"/>
  <c r="AI8" i="3"/>
  <c r="A11" i="2"/>
  <c r="AI11" i="3"/>
  <c r="A9" i="2"/>
  <c r="AI9" i="3"/>
  <c r="A14" i="2"/>
  <c r="AI14" i="3"/>
  <c r="AK22" i="3" l="1"/>
  <c r="AI22" i="4" s="1"/>
  <c r="AK20" i="3"/>
  <c r="A20" i="3" s="1"/>
  <c r="AK21" i="4"/>
  <c r="A21" i="4" s="1"/>
  <c r="AK22" i="4"/>
  <c r="AI22" i="5" s="1"/>
  <c r="AK20" i="4"/>
  <c r="A20" i="4" s="1"/>
  <c r="AK23" i="3"/>
  <c r="AI23" i="4" s="1"/>
  <c r="AK23" i="4"/>
  <c r="A23" i="4" s="1"/>
  <c r="AK24" i="4"/>
  <c r="AI24" i="5" s="1"/>
  <c r="AK21" i="3"/>
  <c r="AH12" i="27"/>
  <c r="AJ12" i="27" s="1"/>
  <c r="AK24" i="3"/>
  <c r="AK16" i="3"/>
  <c r="AI16" i="4" s="1"/>
  <c r="AK12" i="3"/>
  <c r="AI12" i="4" s="1"/>
  <c r="AK18" i="3"/>
  <c r="AI18" i="4" s="1"/>
  <c r="AK11" i="3"/>
  <c r="AI11" i="4" s="1"/>
  <c r="AK15" i="3"/>
  <c r="AI15" i="4" s="1"/>
  <c r="AK17" i="3"/>
  <c r="AI17" i="4" s="1"/>
  <c r="AK9" i="3"/>
  <c r="AI9" i="4" s="1"/>
  <c r="AK19" i="3"/>
  <c r="AI19" i="4" s="1"/>
  <c r="AK14" i="3"/>
  <c r="A14" i="3" s="1"/>
  <c r="AK10" i="3"/>
  <c r="AI10" i="4" s="1"/>
  <c r="AK13" i="3"/>
  <c r="A13" i="3" s="1"/>
  <c r="AK19" i="4"/>
  <c r="A19" i="4" s="1"/>
  <c r="AK8" i="3"/>
  <c r="AI8" i="4" s="1"/>
  <c r="AK17" i="4"/>
  <c r="A17" i="4" s="1"/>
  <c r="AK10" i="4"/>
  <c r="A10" i="4" s="1"/>
  <c r="AK11" i="4"/>
  <c r="A11" i="4" s="1"/>
  <c r="AK9" i="4"/>
  <c r="A9" i="4" s="1"/>
  <c r="AK13" i="4"/>
  <c r="A13" i="4" s="1"/>
  <c r="AK12" i="4"/>
  <c r="A12" i="4" s="1"/>
  <c r="AK18" i="4"/>
  <c r="A18" i="4" s="1"/>
  <c r="AK15" i="4"/>
  <c r="A15" i="4" s="1"/>
  <c r="AK8" i="4"/>
  <c r="A8" i="4" s="1"/>
  <c r="AK14" i="4"/>
  <c r="A14" i="4" s="1"/>
  <c r="AK16" i="4"/>
  <c r="A16" i="4" s="1"/>
  <c r="AH13" i="27"/>
  <c r="AJ13" i="27" s="1"/>
  <c r="AH17" i="5"/>
  <c r="AJ17" i="5" s="1"/>
  <c r="AH19" i="5"/>
  <c r="AJ19" i="5" s="1"/>
  <c r="A22" i="3" l="1"/>
  <c r="AI21" i="5"/>
  <c r="AI20" i="4"/>
  <c r="A23" i="3"/>
  <c r="A24" i="4"/>
  <c r="AK23" i="5"/>
  <c r="AI23" i="27" s="1"/>
  <c r="AI20" i="5"/>
  <c r="A22" i="4"/>
  <c r="AI23" i="5"/>
  <c r="AI21" i="4"/>
  <c r="A21" i="3"/>
  <c r="AK21" i="5"/>
  <c r="AH12" i="16"/>
  <c r="AJ12" i="16" s="1"/>
  <c r="AH12" i="34" s="1"/>
  <c r="AJ12" i="34" s="1"/>
  <c r="AK20" i="5"/>
  <c r="AK22" i="5"/>
  <c r="AK24" i="5"/>
  <c r="AI24" i="4"/>
  <c r="A24" i="3"/>
  <c r="A18" i="3"/>
  <c r="A12" i="3"/>
  <c r="A16" i="3"/>
  <c r="A19" i="3"/>
  <c r="A11" i="3"/>
  <c r="A15" i="3"/>
  <c r="A17" i="3"/>
  <c r="A9" i="3"/>
  <c r="AI14" i="4"/>
  <c r="AI13" i="4"/>
  <c r="A8" i="3"/>
  <c r="AI13" i="5"/>
  <c r="A10" i="3"/>
  <c r="AI11" i="5"/>
  <c r="AI16" i="5"/>
  <c r="AI14" i="5"/>
  <c r="AI12" i="5"/>
  <c r="AI8" i="5"/>
  <c r="AI15" i="5"/>
  <c r="AK10" i="5"/>
  <c r="AI10" i="27" s="1"/>
  <c r="AK9" i="5"/>
  <c r="AI9" i="27" s="1"/>
  <c r="AK18" i="5"/>
  <c r="AI18" i="27" s="1"/>
  <c r="AI9" i="5"/>
  <c r="AH17" i="27"/>
  <c r="AJ17" i="27" s="1"/>
  <c r="AK17" i="5"/>
  <c r="AK15" i="5"/>
  <c r="AK13" i="5"/>
  <c r="AH13" i="16"/>
  <c r="AJ13" i="16" s="1"/>
  <c r="AH13" i="34" s="1"/>
  <c r="AJ13" i="34" s="1"/>
  <c r="AI17" i="5"/>
  <c r="AI18" i="5"/>
  <c r="AK14" i="5"/>
  <c r="AI10" i="5"/>
  <c r="AI19" i="5"/>
  <c r="AK11" i="5"/>
  <c r="AK12" i="5"/>
  <c r="AH19" i="27"/>
  <c r="AJ19" i="27" s="1"/>
  <c r="AK19" i="5"/>
  <c r="AK16" i="5"/>
  <c r="AK8" i="5"/>
  <c r="A23" i="5" l="1"/>
  <c r="AK20" i="27"/>
  <c r="A20" i="27" s="1"/>
  <c r="AK23" i="27"/>
  <c r="A23" i="27" s="1"/>
  <c r="AK24" i="27"/>
  <c r="AI24" i="16" s="1"/>
  <c r="AK21" i="27"/>
  <c r="AI21" i="16" s="1"/>
  <c r="A20" i="5"/>
  <c r="AI20" i="27"/>
  <c r="A21" i="5"/>
  <c r="AI21" i="27"/>
  <c r="A24" i="5"/>
  <c r="AI24" i="27"/>
  <c r="AK22" i="27"/>
  <c r="AI22" i="27"/>
  <c r="A22" i="5"/>
  <c r="A10" i="5"/>
  <c r="AK9" i="27"/>
  <c r="A9" i="27" s="1"/>
  <c r="A9" i="5"/>
  <c r="AK11" i="27"/>
  <c r="AI11" i="16" s="1"/>
  <c r="A18" i="5"/>
  <c r="A13" i="5"/>
  <c r="AI13" i="27"/>
  <c r="AK19" i="27"/>
  <c r="AH19" i="16"/>
  <c r="AJ19" i="16" s="1"/>
  <c r="AH19" i="34" s="1"/>
  <c r="AJ19" i="34" s="1"/>
  <c r="AI14" i="27"/>
  <c r="A14" i="5"/>
  <c r="AI15" i="27"/>
  <c r="A15" i="5"/>
  <c r="AK8" i="27"/>
  <c r="AH17" i="16"/>
  <c r="AJ17" i="16" s="1"/>
  <c r="AH17" i="34" s="1"/>
  <c r="AJ17" i="34" s="1"/>
  <c r="AK17" i="27"/>
  <c r="AK13" i="27"/>
  <c r="AI17" i="27"/>
  <c r="A17" i="5"/>
  <c r="AK15" i="27"/>
  <c r="AI8" i="27"/>
  <c r="A8" i="5"/>
  <c r="AI12" i="27"/>
  <c r="A12" i="5"/>
  <c r="AK12" i="27"/>
  <c r="AI19" i="27"/>
  <c r="A19" i="5"/>
  <c r="AI11" i="27"/>
  <c r="A11" i="5"/>
  <c r="AK18" i="27"/>
  <c r="A16" i="5"/>
  <c r="AI16" i="27"/>
  <c r="AK10" i="27"/>
  <c r="AK16" i="27"/>
  <c r="AK14" i="27"/>
  <c r="AK16" i="34" l="1"/>
  <c r="A16" i="34" s="1"/>
  <c r="AK21" i="34"/>
  <c r="A21" i="34" s="1"/>
  <c r="AK13" i="34"/>
  <c r="A13" i="34" s="1"/>
  <c r="AK9" i="34"/>
  <c r="A9" i="34" s="1"/>
  <c r="AK12" i="34"/>
  <c r="A12" i="34" s="1"/>
  <c r="AK20" i="34"/>
  <c r="A20" i="34" s="1"/>
  <c r="AK8" i="34"/>
  <c r="A8" i="34" s="1"/>
  <c r="AK22" i="34"/>
  <c r="A22" i="34" s="1"/>
  <c r="AK18" i="34"/>
  <c r="A18" i="34" s="1"/>
  <c r="AK15" i="34"/>
  <c r="A15" i="34" s="1"/>
  <c r="AK11" i="34"/>
  <c r="A11" i="34" s="1"/>
  <c r="AK17" i="34"/>
  <c r="A17" i="34" s="1"/>
  <c r="AK10" i="34"/>
  <c r="A10" i="34" s="1"/>
  <c r="AK19" i="34"/>
  <c r="A19" i="34" s="1"/>
  <c r="AK24" i="34"/>
  <c r="A24" i="34" s="1"/>
  <c r="AK23" i="34"/>
  <c r="A23" i="34" s="1"/>
  <c r="AK14" i="34"/>
  <c r="A14" i="34" s="1"/>
  <c r="AK22" i="16"/>
  <c r="AI22" i="34" s="1"/>
  <c r="AI23" i="16"/>
  <c r="A24" i="27"/>
  <c r="AI20" i="16"/>
  <c r="AK24" i="16"/>
  <c r="AI24" i="34" s="1"/>
  <c r="A21" i="27"/>
  <c r="AK21" i="16"/>
  <c r="AI21" i="34" s="1"/>
  <c r="AK20" i="16"/>
  <c r="AI20" i="34" s="1"/>
  <c r="AK23" i="16"/>
  <c r="AI23" i="34" s="1"/>
  <c r="AI22" i="16"/>
  <c r="A22" i="27"/>
  <c r="A11" i="27"/>
  <c r="AK10" i="16"/>
  <c r="AI10" i="34" s="1"/>
  <c r="AI9" i="16"/>
  <c r="AK13" i="16"/>
  <c r="AI13" i="34" s="1"/>
  <c r="AK11" i="16"/>
  <c r="AK18" i="16"/>
  <c r="AI18" i="34" s="1"/>
  <c r="AK15" i="16"/>
  <c r="AI15" i="34" s="1"/>
  <c r="AK14" i="16"/>
  <c r="AI14" i="34" s="1"/>
  <c r="AK9" i="16"/>
  <c r="AK12" i="16"/>
  <c r="AK8" i="16"/>
  <c r="AI8" i="34" s="1"/>
  <c r="AK16" i="16"/>
  <c r="AI16" i="34" s="1"/>
  <c r="A15" i="27"/>
  <c r="AI15" i="16"/>
  <c r="A12" i="27"/>
  <c r="AI12" i="16"/>
  <c r="A10" i="27"/>
  <c r="AI10" i="16"/>
  <c r="A17" i="27"/>
  <c r="AI17" i="16"/>
  <c r="AK19" i="16"/>
  <c r="AI19" i="34" s="1"/>
  <c r="A18" i="27"/>
  <c r="AI18" i="16"/>
  <c r="AK17" i="16"/>
  <c r="AI17" i="34" s="1"/>
  <c r="A19" i="27"/>
  <c r="AI19" i="16"/>
  <c r="A14" i="27"/>
  <c r="AI14" i="16"/>
  <c r="A8" i="27"/>
  <c r="AI8" i="16"/>
  <c r="A16" i="27"/>
  <c r="AI16" i="16"/>
  <c r="A13" i="27"/>
  <c r="AI13" i="16"/>
  <c r="A9" i="16" l="1"/>
  <c r="AI9" i="34"/>
  <c r="A12" i="16"/>
  <c r="AI12" i="34"/>
  <c r="A11" i="16"/>
  <c r="AI11" i="34"/>
  <c r="A24" i="16"/>
  <c r="A22" i="16"/>
  <c r="A21" i="16"/>
  <c r="A23" i="16"/>
  <c r="A20" i="16"/>
  <c r="A14" i="16"/>
  <c r="A13" i="16"/>
  <c r="A15" i="16"/>
  <c r="A10" i="16"/>
  <c r="A16" i="16"/>
  <c r="A18" i="16"/>
  <c r="A8" i="16"/>
  <c r="A19" i="16"/>
  <c r="A17" i="16"/>
</calcChain>
</file>

<file path=xl/sharedStrings.xml><?xml version="1.0" encoding="utf-8"?>
<sst xmlns="http://schemas.openxmlformats.org/spreadsheetml/2006/main" count="8216" uniqueCount="92">
  <si>
    <t>PUNKTEVERTEILUNG</t>
  </si>
  <si>
    <t>Pkt.</t>
  </si>
  <si>
    <t>3</t>
  </si>
  <si>
    <t>Punkte</t>
  </si>
  <si>
    <t>Platz</t>
  </si>
  <si>
    <t>Gesamt</t>
  </si>
  <si>
    <t>PLATZ</t>
  </si>
  <si>
    <t>ERGEBNISSE=&gt;</t>
  </si>
  <si>
    <t>Spieltag</t>
  </si>
  <si>
    <t>bisher</t>
  </si>
  <si>
    <t>1. Spieltag</t>
  </si>
  <si>
    <t>Schalke 04</t>
  </si>
  <si>
    <t>2</t>
  </si>
  <si>
    <t>5</t>
  </si>
  <si>
    <t xml:space="preserve">G E S A M T W E R T U N G </t>
  </si>
  <si>
    <t>richtiges Ergebnis</t>
  </si>
  <si>
    <t>3. Spieltag</t>
  </si>
  <si>
    <t>4. Spieltag</t>
  </si>
  <si>
    <t>5. Spieltag</t>
  </si>
  <si>
    <t>6. Spieltag</t>
  </si>
  <si>
    <t>7. Spieltag</t>
  </si>
  <si>
    <t>8. Spieltag</t>
  </si>
  <si>
    <t>9. Spieltag</t>
  </si>
  <si>
    <t>10. Spieltag</t>
  </si>
  <si>
    <t>11. Spieltag</t>
  </si>
  <si>
    <t>12. Spieltag</t>
  </si>
  <si>
    <t>14. Spieltag</t>
  </si>
  <si>
    <t>13. Spieltag</t>
  </si>
  <si>
    <t>15. Spieltag</t>
  </si>
  <si>
    <t>16. Spieltag</t>
  </si>
  <si>
    <t>17. Spieltag</t>
  </si>
  <si>
    <t>18. Spieltag</t>
  </si>
  <si>
    <t>19. Spieltag</t>
  </si>
  <si>
    <t>20. Spieltag</t>
  </si>
  <si>
    <t>21. Spieltag</t>
  </si>
  <si>
    <t>22. Spieltag</t>
  </si>
  <si>
    <t>23. Spieltag</t>
  </si>
  <si>
    <t>24. Spieltag</t>
  </si>
  <si>
    <t>25. Spieltag</t>
  </si>
  <si>
    <t>26. Spieltag</t>
  </si>
  <si>
    <t>27. Spieltag</t>
  </si>
  <si>
    <t>28. Spieltag</t>
  </si>
  <si>
    <t>29. Spieltag</t>
  </si>
  <si>
    <t>30. Spieltag</t>
  </si>
  <si>
    <t>31. Spieltag</t>
  </si>
  <si>
    <t>32. Spieltag</t>
  </si>
  <si>
    <t>33. Spieltag</t>
  </si>
  <si>
    <t>34. Spieltag</t>
  </si>
  <si>
    <t>richtige Tendenz</t>
  </si>
  <si>
    <t>richtige Tend. + korr. Torabst.</t>
  </si>
  <si>
    <t>2. Spieltag</t>
  </si>
  <si>
    <t>Mike04</t>
  </si>
  <si>
    <t>Tanja04</t>
  </si>
  <si>
    <t>UltraGE</t>
  </si>
  <si>
    <t>Reinhold</t>
  </si>
  <si>
    <t>schmiddi04</t>
  </si>
  <si>
    <t>shiny</t>
  </si>
  <si>
    <t>jupp04</t>
  </si>
  <si>
    <t>Master1</t>
  </si>
  <si>
    <t>Franzi04</t>
  </si>
  <si>
    <t>Ricardo04</t>
  </si>
  <si>
    <t>Lola04</t>
  </si>
  <si>
    <t>Hertha BSC</t>
  </si>
  <si>
    <t>Thomas Bülles</t>
  </si>
  <si>
    <t>FlorianS04</t>
  </si>
  <si>
    <t>Schalt04</t>
  </si>
  <si>
    <t>Nico1904</t>
  </si>
  <si>
    <t>H S V</t>
  </si>
  <si>
    <t>Düsseldorf</t>
  </si>
  <si>
    <t>St. Pauli</t>
  </si>
  <si>
    <t>Paderborn</t>
  </si>
  <si>
    <t>Karlsruhe</t>
  </si>
  <si>
    <t>Kiel</t>
  </si>
  <si>
    <t>Kaisersl.</t>
  </si>
  <si>
    <t>Hannover</t>
  </si>
  <si>
    <t>Magdeburg</t>
  </si>
  <si>
    <t>Fürth</t>
  </si>
  <si>
    <t>Rostock</t>
  </si>
  <si>
    <t>Nürnberg</t>
  </si>
  <si>
    <t>Braunschw.</t>
  </si>
  <si>
    <t>Wiesbaden</t>
  </si>
  <si>
    <t>Elversberg</t>
  </si>
  <si>
    <t>Osnabrück</t>
  </si>
  <si>
    <t>1</t>
  </si>
  <si>
    <t>0</t>
  </si>
  <si>
    <t>atschi91</t>
  </si>
  <si>
    <t>4</t>
  </si>
  <si>
    <t>02</t>
  </si>
  <si>
    <t>6</t>
  </si>
  <si>
    <t>7</t>
  </si>
  <si>
    <t>Delze</t>
  </si>
  <si>
    <t>frahe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</si>
</sst>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0"/>
      <name val="Arial"/>
    </font>
    <font>
      <sz val="8"/>
      <name val="Arial"/>
      <family val="2"/>
    </font>
    <font>
      <sz val="12"/>
      <name val="Bookman Old Style"/>
      <family val="1"/>
    </font>
    <font>
      <sz val="8"/>
      <name val="Bookman Old Style"/>
      <family val="1"/>
    </font>
    <font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Tahoma"/>
      <family val="2"/>
    </font>
    <font>
      <sz val="11"/>
      <name val="Tahoma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2"/>
      <color indexed="10"/>
      <name val="Arial"/>
      <family val="2"/>
    </font>
    <font>
      <sz val="9"/>
      <color indexed="12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3">
    <xf numFmtId="0" fontId="0" fillId="0" borderId="0" xfId="0"/>
    <xf numFmtId="49" fontId="1" fillId="0" borderId="0" xfId="0" applyNumberFormat="1" applyFont="1"/>
    <xf numFmtId="49" fontId="2" fillId="0" borderId="1" xfId="0" applyNumberFormat="1" applyFont="1" applyBorder="1"/>
    <xf numFmtId="1" fontId="1" fillId="0" borderId="0" xfId="0" applyNumberFormat="1" applyFont="1" applyAlignment="1">
      <alignment horizontal="left"/>
    </xf>
    <xf numFmtId="49" fontId="7" fillId="0" borderId="2" xfId="0" applyNumberFormat="1" applyFont="1" applyBorder="1"/>
    <xf numFmtId="49" fontId="1" fillId="0" borderId="2" xfId="0" applyNumberFormat="1" applyFont="1" applyBorder="1"/>
    <xf numFmtId="49" fontId="6" fillId="0" borderId="2" xfId="0" applyNumberFormat="1" applyFont="1" applyBorder="1"/>
    <xf numFmtId="49" fontId="8" fillId="0" borderId="2" xfId="0" applyNumberFormat="1" applyFont="1" applyBorder="1"/>
    <xf numFmtId="49" fontId="1" fillId="0" borderId="3" xfId="0" applyNumberFormat="1" applyFont="1" applyBorder="1"/>
    <xf numFmtId="49" fontId="7" fillId="0" borderId="4" xfId="0" applyNumberFormat="1" applyFont="1" applyBorder="1"/>
    <xf numFmtId="49" fontId="1" fillId="0" borderId="4" xfId="0" applyNumberFormat="1" applyFont="1" applyBorder="1"/>
    <xf numFmtId="49" fontId="6" fillId="0" borderId="4" xfId="0" applyNumberFormat="1" applyFont="1" applyBorder="1"/>
    <xf numFmtId="49" fontId="8" fillId="0" borderId="4" xfId="0" applyNumberFormat="1" applyFont="1" applyBorder="1"/>
    <xf numFmtId="49" fontId="1" fillId="0" borderId="0" xfId="0" applyNumberFormat="1" applyFont="1" applyAlignment="1">
      <alignment horizontal="center"/>
    </xf>
    <xf numFmtId="49" fontId="6" fillId="0" borderId="5" xfId="0" applyNumberFormat="1" applyFont="1" applyBorder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11" fillId="0" borderId="0" xfId="0" applyNumberFormat="1" applyFont="1"/>
    <xf numFmtId="49" fontId="13" fillId="0" borderId="10" xfId="0" applyNumberFormat="1" applyFont="1" applyBorder="1" applyAlignment="1">
      <alignment horizontal="center"/>
    </xf>
    <xf numFmtId="49" fontId="13" fillId="0" borderId="11" xfId="0" applyNumberFormat="1" applyFont="1" applyBorder="1" applyAlignment="1">
      <alignment horizontal="center"/>
    </xf>
    <xf numFmtId="1" fontId="14" fillId="0" borderId="12" xfId="0" applyNumberFormat="1" applyFont="1" applyBorder="1" applyAlignment="1" applyProtection="1">
      <alignment horizontal="center"/>
      <protection locked="0" hidden="1"/>
    </xf>
    <xf numFmtId="1" fontId="16" fillId="0" borderId="13" xfId="0" applyNumberFormat="1" applyFont="1" applyBorder="1" applyAlignment="1">
      <alignment horizontal="center"/>
    </xf>
    <xf numFmtId="1" fontId="17" fillId="0" borderId="14" xfId="0" applyNumberFormat="1" applyFont="1" applyBorder="1" applyAlignment="1">
      <alignment horizontal="center"/>
    </xf>
    <xf numFmtId="1" fontId="13" fillId="0" borderId="15" xfId="0" applyNumberFormat="1" applyFont="1" applyBorder="1" applyAlignment="1">
      <alignment horizontal="center"/>
    </xf>
    <xf numFmtId="1" fontId="16" fillId="0" borderId="16" xfId="0" applyNumberFormat="1" applyFont="1" applyBorder="1" applyAlignment="1">
      <alignment horizontal="center"/>
    </xf>
    <xf numFmtId="1" fontId="12" fillId="0" borderId="16" xfId="0" applyNumberFormat="1" applyFont="1" applyBorder="1" applyAlignment="1">
      <alignment horizontal="center"/>
    </xf>
    <xf numFmtId="49" fontId="13" fillId="0" borderId="17" xfId="0" applyNumberFormat="1" applyFont="1" applyBorder="1" applyAlignment="1">
      <alignment horizontal="center"/>
    </xf>
    <xf numFmtId="49" fontId="15" fillId="0" borderId="18" xfId="0" applyNumberFormat="1" applyFont="1" applyBorder="1" applyAlignment="1" applyProtection="1">
      <alignment horizontal="center"/>
      <protection locked="0"/>
    </xf>
    <xf numFmtId="49" fontId="13" fillId="0" borderId="18" xfId="0" applyNumberFormat="1" applyFont="1" applyBorder="1" applyAlignment="1">
      <alignment horizontal="center"/>
    </xf>
    <xf numFmtId="1" fontId="13" fillId="0" borderId="3" xfId="0" applyNumberFormat="1" applyFont="1" applyBorder="1" applyAlignment="1">
      <alignment horizontal="center"/>
    </xf>
    <xf numFmtId="0" fontId="5" fillId="0" borderId="5" xfId="0" applyFont="1" applyBorder="1" applyAlignment="1">
      <alignment horizontal="left"/>
    </xf>
    <xf numFmtId="0" fontId="5" fillId="0" borderId="21" xfId="0" applyFont="1" applyBorder="1" applyAlignment="1">
      <alignment horizontal="center"/>
    </xf>
    <xf numFmtId="49" fontId="5" fillId="0" borderId="0" xfId="0" applyNumberFormat="1" applyFont="1"/>
    <xf numFmtId="49" fontId="5" fillId="2" borderId="20" xfId="0" applyNumberFormat="1" applyFont="1" applyFill="1" applyBorder="1"/>
    <xf numFmtId="49" fontId="1" fillId="2" borderId="5" xfId="0" applyNumberFormat="1" applyFont="1" applyFill="1" applyBorder="1"/>
    <xf numFmtId="49" fontId="2" fillId="2" borderId="5" xfId="0" applyNumberFormat="1" applyFont="1" applyFill="1" applyBorder="1"/>
    <xf numFmtId="49" fontId="3" fillId="2" borderId="21" xfId="0" applyNumberFormat="1" applyFont="1" applyFill="1" applyBorder="1"/>
    <xf numFmtId="49" fontId="1" fillId="2" borderId="20" xfId="0" applyNumberFormat="1" applyFont="1" applyFill="1" applyBorder="1"/>
    <xf numFmtId="49" fontId="1" fillId="2" borderId="5" xfId="0" applyNumberFormat="1" applyFont="1" applyFill="1" applyBorder="1" applyAlignment="1">
      <alignment horizontal="right"/>
    </xf>
    <xf numFmtId="49" fontId="1" fillId="2" borderId="21" xfId="0" applyNumberFormat="1" applyFont="1" applyFill="1" applyBorder="1" applyAlignment="1">
      <alignment horizontal="center"/>
    </xf>
    <xf numFmtId="49" fontId="1" fillId="2" borderId="19" xfId="0" applyNumberFormat="1" applyFont="1" applyFill="1" applyBorder="1" applyAlignment="1">
      <alignment horizontal="left"/>
    </xf>
    <xf numFmtId="49" fontId="1" fillId="2" borderId="9" xfId="0" applyNumberFormat="1" applyFont="1" applyFill="1" applyBorder="1"/>
    <xf numFmtId="49" fontId="1" fillId="2" borderId="7" xfId="0" applyNumberFormat="1" applyFont="1" applyFill="1" applyBorder="1" applyAlignment="1">
      <alignment horizontal="center"/>
    </xf>
    <xf numFmtId="49" fontId="1" fillId="2" borderId="21" xfId="0" applyNumberFormat="1" applyFont="1" applyFill="1" applyBorder="1"/>
    <xf numFmtId="49" fontId="1" fillId="2" borderId="3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49" fontId="5" fillId="0" borderId="0" xfId="0" applyNumberFormat="1" applyFont="1" applyAlignment="1">
      <alignment horizontal="center"/>
    </xf>
    <xf numFmtId="49" fontId="11" fillId="0" borderId="0" xfId="0" applyNumberFormat="1" applyFont="1" applyAlignment="1">
      <alignment horizontal="left"/>
    </xf>
    <xf numFmtId="49" fontId="11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left"/>
    </xf>
    <xf numFmtId="49" fontId="18" fillId="0" borderId="22" xfId="0" applyNumberFormat="1" applyFont="1" applyBorder="1" applyAlignment="1">
      <alignment horizontal="center"/>
    </xf>
    <xf numFmtId="1" fontId="9" fillId="0" borderId="22" xfId="0" applyNumberFormat="1" applyFont="1" applyBorder="1" applyAlignment="1">
      <alignment horizontal="center"/>
    </xf>
    <xf numFmtId="49" fontId="10" fillId="0" borderId="22" xfId="0" applyNumberFormat="1" applyFont="1" applyBorder="1" applyAlignment="1">
      <alignment horizontal="center"/>
    </xf>
    <xf numFmtId="49" fontId="9" fillId="0" borderId="22" xfId="0" applyNumberFormat="1" applyFont="1" applyBorder="1" applyAlignment="1">
      <alignment horizontal="center"/>
    </xf>
    <xf numFmtId="49" fontId="1" fillId="0" borderId="8" xfId="0" applyNumberFormat="1" applyFont="1" applyBorder="1"/>
    <xf numFmtId="0" fontId="5" fillId="0" borderId="3" xfId="0" applyFont="1" applyBorder="1" applyAlignment="1">
      <alignment horizontal="left"/>
    </xf>
    <xf numFmtId="49" fontId="6" fillId="0" borderId="23" xfId="0" applyNumberFormat="1" applyFont="1" applyBorder="1" applyAlignment="1">
      <alignment horizontal="center"/>
    </xf>
    <xf numFmtId="49" fontId="4" fillId="0" borderId="0" xfId="0" applyNumberFormat="1" applyFont="1"/>
    <xf numFmtId="1" fontId="14" fillId="3" borderId="12" xfId="0" applyNumberFormat="1" applyFont="1" applyFill="1" applyBorder="1" applyAlignment="1" applyProtection="1">
      <alignment horizontal="center"/>
      <protection locked="0" hidden="1"/>
    </xf>
    <xf numFmtId="1" fontId="19" fillId="0" borderId="13" xfId="0" applyNumberFormat="1" applyFont="1" applyBorder="1" applyAlignment="1">
      <alignment horizontal="center"/>
    </xf>
    <xf numFmtId="1" fontId="14" fillId="4" borderId="12" xfId="0" applyNumberFormat="1" applyFont="1" applyFill="1" applyBorder="1" applyAlignment="1" applyProtection="1">
      <alignment horizontal="center"/>
      <protection locked="0" hidden="1"/>
    </xf>
    <xf numFmtId="1" fontId="9" fillId="0" borderId="13" xfId="0" applyNumberFormat="1" applyFont="1" applyBorder="1" applyAlignment="1">
      <alignment horizontal="center"/>
    </xf>
    <xf numFmtId="1" fontId="14" fillId="5" borderId="12" xfId="0" applyNumberFormat="1" applyFont="1" applyFill="1" applyBorder="1" applyAlignment="1" applyProtection="1">
      <alignment horizontal="center"/>
      <protection locked="0" hidden="1"/>
    </xf>
    <xf numFmtId="1" fontId="14" fillId="6" borderId="12" xfId="0" applyNumberFormat="1" applyFont="1" applyFill="1" applyBorder="1" applyAlignment="1" applyProtection="1">
      <alignment horizontal="center"/>
      <protection locked="0" hidden="1"/>
    </xf>
  </cellXfs>
  <cellStyles count="1">
    <cellStyle name="Standard" xfId="0" builtinId="0"/>
  </cellStyles>
  <dxfs count="174"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O30"/>
  <sheetViews>
    <sheetView workbookViewId="0">
      <pane ySplit="6" topLeftCell="A7" activePane="bottomLeft" state="frozen"/>
      <selection activeCell="AP28" sqref="AP28"/>
      <selection pane="bottomLeft" activeCell="B10" sqref="B10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13" bestFit="1" customWidth="1"/>
    <col min="6" max="7" width="3.42578125" style="1" customWidth="1"/>
    <col min="8" max="8" width="4.42578125" style="1" bestFit="1" customWidth="1"/>
    <col min="9" max="9" width="3.42578125" style="13" customWidth="1"/>
    <col min="10" max="10" width="3.42578125" style="1" customWidth="1"/>
    <col min="11" max="11" width="4.42578125" style="1" bestFit="1" customWidth="1"/>
    <col min="12" max="13" width="3.42578125" style="1" customWidth="1"/>
    <col min="14" max="14" width="4.42578125" style="1" customWidth="1"/>
    <col min="15" max="16" width="3.42578125" style="1" customWidth="1"/>
    <col min="17" max="17" width="4.42578125" style="1" bestFit="1" customWidth="1"/>
    <col min="18" max="19" width="3.42578125" style="1" customWidth="1"/>
    <col min="20" max="20" width="4.42578125" style="1" bestFit="1" customWidth="1"/>
    <col min="21" max="22" width="3.42578125" style="1" customWidth="1"/>
    <col min="23" max="23" width="4.42578125" style="1" bestFit="1" customWidth="1"/>
    <col min="24" max="25" width="3.42578125" style="1" customWidth="1"/>
    <col min="26" max="26" width="4.140625" style="1" bestFit="1" customWidth="1"/>
    <col min="27" max="28" width="3.42578125" style="1" customWidth="1"/>
    <col min="29" max="29" width="4.42578125" style="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10.7109375" style="3" customWidth="1"/>
    <col min="39" max="40" width="10.7109375" style="1" hidden="1" customWidth="1"/>
    <col min="41" max="43" width="10.7109375" style="1" customWidth="1"/>
    <col min="44" max="16384" width="11.42578125" style="1"/>
  </cols>
  <sheetData>
    <row r="1" spans="1:41" ht="12" x14ac:dyDescent="0.2">
      <c r="AD1" s="16"/>
      <c r="AE1" s="46"/>
      <c r="AF1" s="46"/>
      <c r="AK1" s="31"/>
    </row>
    <row r="2" spans="1:41" ht="12" x14ac:dyDescent="0.2">
      <c r="B2" s="16"/>
      <c r="AD2" s="16"/>
      <c r="AE2" s="47"/>
      <c r="AF2" s="47"/>
    </row>
    <row r="3" spans="1:41" ht="12" x14ac:dyDescent="0.2">
      <c r="B3" s="16"/>
      <c r="AD3" s="16"/>
      <c r="AE3" s="46"/>
      <c r="AF3" s="46"/>
    </row>
    <row r="4" spans="1:41" ht="16.5" thickBot="1" x14ac:dyDescent="0.3">
      <c r="A4" s="2" t="s">
        <v>10</v>
      </c>
      <c r="B4" s="16"/>
      <c r="C4" s="16" t="s">
        <v>67</v>
      </c>
      <c r="F4" s="16" t="s">
        <v>73</v>
      </c>
      <c r="I4" s="16" t="s">
        <v>74</v>
      </c>
      <c r="L4" s="16" t="s">
        <v>82</v>
      </c>
      <c r="O4" s="16" t="s">
        <v>80</v>
      </c>
      <c r="R4" s="16" t="s">
        <v>68</v>
      </c>
      <c r="U4" s="16" t="s">
        <v>76</v>
      </c>
      <c r="X4" s="16" t="s">
        <v>77</v>
      </c>
      <c r="AA4" s="16" t="s">
        <v>79</v>
      </c>
      <c r="AE4" s="48"/>
      <c r="AF4" s="48"/>
      <c r="AK4" s="44"/>
    </row>
    <row r="5" spans="1:41" ht="13.9" customHeight="1" thickBot="1" x14ac:dyDescent="0.25">
      <c r="B5" s="16"/>
      <c r="F5" s="13"/>
      <c r="I5" s="1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3.9" customHeight="1" thickBot="1" x14ac:dyDescent="0.3">
      <c r="C6" s="16" t="s">
        <v>11</v>
      </c>
      <c r="F6" s="16" t="s">
        <v>69</v>
      </c>
      <c r="I6" s="16" t="s">
        <v>81</v>
      </c>
      <c r="L6" s="16" t="s">
        <v>71</v>
      </c>
      <c r="O6" s="16" t="s">
        <v>75</v>
      </c>
      <c r="R6" s="16" t="s">
        <v>62</v>
      </c>
      <c r="U6" s="16" t="s">
        <v>70</v>
      </c>
      <c r="X6" s="16" t="s">
        <v>78</v>
      </c>
      <c r="AA6" s="16" t="s">
        <v>72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13</v>
      </c>
      <c r="D7" s="49" t="s">
        <v>2</v>
      </c>
      <c r="E7" s="50" t="s">
        <v>1</v>
      </c>
      <c r="F7" s="49" t="s">
        <v>83</v>
      </c>
      <c r="G7" s="49" t="s">
        <v>12</v>
      </c>
      <c r="H7" s="50" t="s">
        <v>1</v>
      </c>
      <c r="I7" s="49" t="s">
        <v>12</v>
      </c>
      <c r="J7" s="49" t="s">
        <v>12</v>
      </c>
      <c r="K7" s="50" t="s">
        <v>1</v>
      </c>
      <c r="L7" s="49" t="s">
        <v>12</v>
      </c>
      <c r="M7" s="49" t="s">
        <v>2</v>
      </c>
      <c r="N7" s="50" t="s">
        <v>1</v>
      </c>
      <c r="O7" s="49" t="s">
        <v>83</v>
      </c>
      <c r="P7" s="49" t="s">
        <v>83</v>
      </c>
      <c r="Q7" s="50" t="s">
        <v>1</v>
      </c>
      <c r="R7" s="49" t="s">
        <v>83</v>
      </c>
      <c r="S7" s="49" t="s">
        <v>84</v>
      </c>
      <c r="T7" s="50" t="s">
        <v>1</v>
      </c>
      <c r="U7" s="49" t="s">
        <v>13</v>
      </c>
      <c r="V7" s="49" t="s">
        <v>84</v>
      </c>
      <c r="W7" s="50" t="s">
        <v>1</v>
      </c>
      <c r="X7" s="49" t="s">
        <v>12</v>
      </c>
      <c r="Y7" s="49" t="s">
        <v>84</v>
      </c>
      <c r="Z7" s="50" t="s">
        <v>1</v>
      </c>
      <c r="AA7" s="49" t="s">
        <v>84</v>
      </c>
      <c r="AB7" s="49" t="s">
        <v>83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6</v>
      </c>
      <c r="B8" s="20" t="s">
        <v>85</v>
      </c>
      <c r="C8" s="17" t="s">
        <v>84</v>
      </c>
      <c r="D8" s="18" t="s">
        <v>83</v>
      </c>
      <c r="E8" s="57">
        <f>IF(OR(EXACT($C$7,C8)*(EXACT($D$7,D8)))=TRUE,$AO$9,IF(($D$7-$C$7=D8-C8),$AO$8,IF(OR(EXACT($C$7&gt;$D$7,C8&gt;D8)*EXACT($C$7=$D$7,C8=D8)*EXACT($C$7&lt;$D$7,C8&lt;D8)),$AO$7,0)))*4</f>
        <v>0</v>
      </c>
      <c r="F8" s="17" t="s">
        <v>12</v>
      </c>
      <c r="G8" s="18" t="s">
        <v>83</v>
      </c>
      <c r="H8" s="19">
        <f t="shared" ref="H8:H24" si="1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83</v>
      </c>
      <c r="K8" s="19">
        <f t="shared" ref="K8:K24" si="2">IF(OR(EXACT($I$7,I8)*(EXACT($J$7,J8)))=TRUE,$AO$9,IF(($J$7-$I$7=J8-I8),$AO$8,IF(OR(EXACT($I$7&gt;$J$7,I8&gt;J8)*EXACT($I$7=$J$7,I8=J8)*EXACT($I$7&lt;$J$7,I8&lt;J8)),$AO$7,0)))</f>
        <v>0</v>
      </c>
      <c r="L8" s="17" t="s">
        <v>12</v>
      </c>
      <c r="M8" s="18" t="s">
        <v>83</v>
      </c>
      <c r="N8" s="19">
        <f t="shared" ref="N8:N24" si="3">IF(OR(EXACT($L$7,L8)*(EXACT($M$7,M8)))=TRUE,$AO$9,IF(($M$7-$L$7=M8-L8),$AO$8,IF(OR(EXACT($L$7&gt;$M$7,L8&gt;M8)*EXACT($L$7=$M$7,L8=M8)*EXACT($L$7&lt;$M$7,L8&lt;M8)),$AO$7,0)))</f>
        <v>0</v>
      </c>
      <c r="O8" s="17" t="s">
        <v>83</v>
      </c>
      <c r="P8" s="18" t="s">
        <v>83</v>
      </c>
      <c r="Q8" s="19" t="str">
        <f t="shared" ref="Q8:Q24" si="4">IF(OR(EXACT($O$7,O8)*(EXACT($P$7,P8)))=TRUE,$AO$9,IF(($P$7-$O$7=P8-O8),$AO$8,IF(OR(EXACT($O$7&gt;$P$7,O8&gt;P8)*EXACT($O$7=$P$7,O8=P8)*EXACT($O$7&lt;$P$7,O8&lt;P8)),$AO$7,0)))</f>
        <v>5</v>
      </c>
      <c r="R8" s="17" t="s">
        <v>12</v>
      </c>
      <c r="S8" s="18" t="s">
        <v>84</v>
      </c>
      <c r="T8" s="19" t="str">
        <f t="shared" ref="T8:T24" si="5">IF(OR(EXACT($R$7,R8)*(EXACT($S$7,S8)))=TRUE,$AO$9,IF(($S$7-$R$7=S8-R8),$AO$8,IF(OR(EXACT($R$7&gt;$S$7,R8&gt;S8)*EXACT($R$7=$S$7,R8=S8)*EXACT($R$7&lt;$S$7,R8&lt;S8)),$AO$7,0)))</f>
        <v>2</v>
      </c>
      <c r="U8" s="17" t="s">
        <v>83</v>
      </c>
      <c r="V8" s="18" t="s">
        <v>84</v>
      </c>
      <c r="W8" s="19" t="str">
        <f t="shared" ref="W8:W24" si="6">IF(OR(EXACT($U$7,U8)*(EXACT($V$7,V8)))=TRUE,$AO$9,IF(($V$7-$U$7=V8-U8),$AO$8,IF(OR(EXACT($U$7&gt;$V$7,U8&gt;V8)*EXACT($U$7=$V$7,U8=V8)*EXACT($U$7&lt;$V$7,U8&lt;V8)),$AO$7,0)))</f>
        <v>2</v>
      </c>
      <c r="X8" s="17" t="s">
        <v>84</v>
      </c>
      <c r="Y8" s="18" t="s">
        <v>84</v>
      </c>
      <c r="Z8" s="19">
        <f t="shared" ref="Z8:Z19" si="7">IF(OR(EXACT($X$7,X8)*(EXACT($Y$7,Y8)))=TRUE,$AO$9,IF(($Y$7-$X$7=Y8-X8),$AO$8,IF(OR(EXACT($X$7&gt;$Y$7,X8&gt;Y8)*EXACT($X$7=$Y$7,X8=Y8)*EXACT($X$7&lt;$Y$7,X8&lt;Y8)),$AO$7,0)))</f>
        <v>0</v>
      </c>
      <c r="AA8" s="17" t="s">
        <v>83</v>
      </c>
      <c r="AB8" s="18" t="s">
        <v>83</v>
      </c>
      <c r="AC8" s="19">
        <f t="shared" ref="AC8:AC24" si="8"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24" si="9">E8+K8+Q8+T8+N8+H8+W8+Z8+AC8+AF8</f>
        <v>9</v>
      </c>
      <c r="AH8" s="21"/>
      <c r="AI8" s="22"/>
      <c r="AJ8" s="23">
        <f t="shared" ref="AJ8:AJ24" si="10">AG8+AH8</f>
        <v>9</v>
      </c>
      <c r="AK8" s="24">
        <f t="shared" ref="AK8:AK24" si="11">RANK(AJ8,$AJ$8:$AJ$26)</f>
        <v>6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">
        <v>90</v>
      </c>
      <c r="C9" s="17" t="s">
        <v>83</v>
      </c>
      <c r="D9" s="18" t="s">
        <v>2</v>
      </c>
      <c r="E9" s="57">
        <f>IF(OR(EXACT($C$7,C9)*(EXACT($D$7,D9)))=TRUE,$AO$9,IF(($D$7-$C$7=D9-C9),$AO$8,IF(OR(EXACT($C$7&gt;$D$7,C9&gt;D9)*EXACT($C$7=$D$7,C9=D9)*EXACT($C$7&lt;$D$7,C9&lt;D9)),$AO$7,0)))*4</f>
        <v>0</v>
      </c>
      <c r="F9" s="17" t="s">
        <v>83</v>
      </c>
      <c r="G9" s="18" t="s">
        <v>12</v>
      </c>
      <c r="H9" s="19" t="str">
        <f t="shared" si="1"/>
        <v>5</v>
      </c>
      <c r="I9" s="17" t="s">
        <v>2</v>
      </c>
      <c r="J9" s="18" t="s">
        <v>84</v>
      </c>
      <c r="K9" s="19">
        <f t="shared" si="2"/>
        <v>0</v>
      </c>
      <c r="L9" s="17" t="s">
        <v>12</v>
      </c>
      <c r="M9" s="18" t="s">
        <v>84</v>
      </c>
      <c r="N9" s="19">
        <f t="shared" si="3"/>
        <v>0</v>
      </c>
      <c r="O9" s="17" t="s">
        <v>83</v>
      </c>
      <c r="P9" s="18" t="s">
        <v>83</v>
      </c>
      <c r="Q9" s="19" t="str">
        <f t="shared" si="4"/>
        <v>5</v>
      </c>
      <c r="R9" s="17" t="s">
        <v>12</v>
      </c>
      <c r="S9" s="18" t="s">
        <v>84</v>
      </c>
      <c r="T9" s="19" t="str">
        <f t="shared" si="5"/>
        <v>2</v>
      </c>
      <c r="U9" s="17" t="s">
        <v>12</v>
      </c>
      <c r="V9" s="18" t="s">
        <v>12</v>
      </c>
      <c r="W9" s="19">
        <f t="shared" si="6"/>
        <v>0</v>
      </c>
      <c r="X9" s="17" t="s">
        <v>84</v>
      </c>
      <c r="Y9" s="18" t="s">
        <v>83</v>
      </c>
      <c r="Z9" s="19">
        <f t="shared" si="7"/>
        <v>0</v>
      </c>
      <c r="AA9" s="17" t="s">
        <v>83</v>
      </c>
      <c r="AB9" s="18" t="s">
        <v>2</v>
      </c>
      <c r="AC9" s="19" t="str">
        <f t="shared" si="8"/>
        <v>2</v>
      </c>
      <c r="AD9" s="27"/>
      <c r="AE9" s="25"/>
      <c r="AF9" s="19"/>
      <c r="AG9" s="20">
        <f t="shared" si="9"/>
        <v>14</v>
      </c>
      <c r="AH9" s="21"/>
      <c r="AI9" s="22"/>
      <c r="AJ9" s="23">
        <f t="shared" si="10"/>
        <v>14</v>
      </c>
      <c r="AK9" s="24">
        <f t="shared" si="11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6</v>
      </c>
      <c r="B10" s="20" t="s">
        <v>64</v>
      </c>
      <c r="C10" s="17" t="s">
        <v>84</v>
      </c>
      <c r="D10" s="18" t="s">
        <v>12</v>
      </c>
      <c r="E10" s="57">
        <f>IF(OR(EXACT($C$7,C10)*(EXACT($D$7,D10)))=TRUE,$AO$9,IF(($D$7-$C$7=D10-C10),$AO$8,IF(OR(EXACT($C$7&gt;$D$7,C10&gt;D10)*EXACT($C$7=$D$7,C10=D10)*EXACT($C$7&lt;$D$7,C10&lt;D10)),$AO$7,0)))*4</f>
        <v>0</v>
      </c>
      <c r="F10" s="17" t="s">
        <v>12</v>
      </c>
      <c r="G10" s="18" t="s">
        <v>12</v>
      </c>
      <c r="H10" s="19">
        <f t="shared" si="1"/>
        <v>0</v>
      </c>
      <c r="I10" s="17" t="s">
        <v>84</v>
      </c>
      <c r="J10" s="18" t="s">
        <v>83</v>
      </c>
      <c r="K10" s="19">
        <f t="shared" si="2"/>
        <v>0</v>
      </c>
      <c r="L10" s="17" t="s">
        <v>83</v>
      </c>
      <c r="M10" s="18" t="s">
        <v>12</v>
      </c>
      <c r="N10" s="19" t="str">
        <f t="shared" si="3"/>
        <v>3</v>
      </c>
      <c r="O10" s="17" t="s">
        <v>84</v>
      </c>
      <c r="P10" s="18" t="s">
        <v>84</v>
      </c>
      <c r="Q10" s="19" t="str">
        <f t="shared" si="4"/>
        <v>3</v>
      </c>
      <c r="R10" s="17" t="s">
        <v>12</v>
      </c>
      <c r="S10" s="18" t="s">
        <v>83</v>
      </c>
      <c r="T10" s="19" t="str">
        <f t="shared" si="5"/>
        <v>3</v>
      </c>
      <c r="U10" s="17" t="s">
        <v>83</v>
      </c>
      <c r="V10" s="18" t="s">
        <v>83</v>
      </c>
      <c r="W10" s="19">
        <f t="shared" si="6"/>
        <v>0</v>
      </c>
      <c r="X10" s="17" t="s">
        <v>83</v>
      </c>
      <c r="Y10" s="18" t="s">
        <v>12</v>
      </c>
      <c r="Z10" s="19">
        <f t="shared" si="7"/>
        <v>0</v>
      </c>
      <c r="AA10" s="17" t="s">
        <v>12</v>
      </c>
      <c r="AB10" s="18" t="s">
        <v>83</v>
      </c>
      <c r="AC10" s="19">
        <f t="shared" si="8"/>
        <v>0</v>
      </c>
      <c r="AD10" s="27"/>
      <c r="AE10" s="25"/>
      <c r="AF10" s="19"/>
      <c r="AG10" s="20">
        <f t="shared" si="9"/>
        <v>9</v>
      </c>
      <c r="AH10" s="21"/>
      <c r="AI10" s="22"/>
      <c r="AJ10" s="23">
        <f t="shared" si="10"/>
        <v>9</v>
      </c>
      <c r="AK10" s="24">
        <f t="shared" si="11"/>
        <v>6</v>
      </c>
      <c r="AL10" s="53"/>
    </row>
    <row r="11" spans="1:41" ht="24.95" customHeight="1" thickBot="1" x14ac:dyDescent="0.25">
      <c r="A11" s="28">
        <f t="shared" si="0"/>
        <v>1</v>
      </c>
      <c r="B11" s="20" t="s">
        <v>59</v>
      </c>
      <c r="C11" s="17" t="s">
        <v>83</v>
      </c>
      <c r="D11" s="18" t="s">
        <v>12</v>
      </c>
      <c r="E11" s="57">
        <f>IF(OR(EXACT($C$7,C11)*(EXACT($D$7,D11)))=TRUE,$AO$9,IF(($D$7-$C$7=D11-C11),$AO$8,IF(OR(EXACT($C$7&gt;$D$7,C11&gt;D11)*EXACT($C$7=$D$7,C11=D11)*EXACT($C$7&lt;$D$7,C11&lt;D11)),$AO$7,0)))*4</f>
        <v>0</v>
      </c>
      <c r="F11" s="17" t="s">
        <v>83</v>
      </c>
      <c r="G11" s="18" t="s">
        <v>12</v>
      </c>
      <c r="H11" s="19" t="str">
        <f t="shared" si="1"/>
        <v>5</v>
      </c>
      <c r="I11" s="17" t="s">
        <v>12</v>
      </c>
      <c r="J11" s="18" t="s">
        <v>83</v>
      </c>
      <c r="K11" s="19">
        <f t="shared" si="2"/>
        <v>0</v>
      </c>
      <c r="L11" s="17" t="s">
        <v>83</v>
      </c>
      <c r="M11" s="18" t="s">
        <v>12</v>
      </c>
      <c r="N11" s="19" t="str">
        <f t="shared" si="3"/>
        <v>3</v>
      </c>
      <c r="O11" s="17" t="s">
        <v>12</v>
      </c>
      <c r="P11" s="18" t="s">
        <v>12</v>
      </c>
      <c r="Q11" s="19" t="str">
        <f t="shared" si="4"/>
        <v>3</v>
      </c>
      <c r="R11" s="17" t="s">
        <v>83</v>
      </c>
      <c r="S11" s="18" t="s">
        <v>2</v>
      </c>
      <c r="T11" s="19">
        <f t="shared" si="5"/>
        <v>0</v>
      </c>
      <c r="U11" s="17" t="s">
        <v>83</v>
      </c>
      <c r="V11" s="18" t="s">
        <v>83</v>
      </c>
      <c r="W11" s="19">
        <f t="shared" si="6"/>
        <v>0</v>
      </c>
      <c r="X11" s="17" t="s">
        <v>83</v>
      </c>
      <c r="Y11" s="18" t="s">
        <v>12</v>
      </c>
      <c r="Z11" s="19">
        <f t="shared" si="7"/>
        <v>0</v>
      </c>
      <c r="AA11" s="17" t="s">
        <v>83</v>
      </c>
      <c r="AB11" s="18" t="s">
        <v>12</v>
      </c>
      <c r="AC11" s="19" t="str">
        <f t="shared" si="8"/>
        <v>3</v>
      </c>
      <c r="AD11" s="27"/>
      <c r="AE11" s="25"/>
      <c r="AF11" s="19"/>
      <c r="AG11" s="20">
        <f t="shared" si="9"/>
        <v>14</v>
      </c>
      <c r="AH11" s="21"/>
      <c r="AI11" s="22"/>
      <c r="AJ11" s="23">
        <f t="shared" si="10"/>
        <v>14</v>
      </c>
      <c r="AK11" s="24">
        <f t="shared" si="11"/>
        <v>1</v>
      </c>
      <c r="AL11" s="1"/>
    </row>
    <row r="12" spans="1:41" ht="24.95" customHeight="1" thickBot="1" x14ac:dyDescent="0.25">
      <c r="A12" s="28">
        <f t="shared" si="0"/>
        <v>9</v>
      </c>
      <c r="B12" s="20" t="s">
        <v>57</v>
      </c>
      <c r="C12" s="17" t="s">
        <v>83</v>
      </c>
      <c r="D12" s="18" t="s">
        <v>12</v>
      </c>
      <c r="E12" s="57">
        <f>IF(OR(EXACT($C$7,C12)*(EXACT($D$7,D12)))=TRUE,$AO$9,IF(($D$7-$C$7=D12-C12),$AO$8,IF(OR(EXACT($C$7&gt;$D$7,C12&gt;D12)*EXACT($C$7=$D$7,C12=D12)*EXACT($C$7&lt;$D$7,C12&lt;D12)),$AO$7,0)))*4</f>
        <v>0</v>
      </c>
      <c r="F12" s="17" t="s">
        <v>12</v>
      </c>
      <c r="G12" s="18" t="s">
        <v>83</v>
      </c>
      <c r="H12" s="19">
        <f t="shared" si="1"/>
        <v>0</v>
      </c>
      <c r="I12" s="17" t="s">
        <v>12</v>
      </c>
      <c r="J12" s="18" t="s">
        <v>83</v>
      </c>
      <c r="K12" s="19">
        <f t="shared" si="2"/>
        <v>0</v>
      </c>
      <c r="L12" s="17" t="s">
        <v>12</v>
      </c>
      <c r="M12" s="18" t="s">
        <v>12</v>
      </c>
      <c r="N12" s="19">
        <f t="shared" si="3"/>
        <v>0</v>
      </c>
      <c r="O12" s="17" t="s">
        <v>12</v>
      </c>
      <c r="P12" s="18" t="s">
        <v>12</v>
      </c>
      <c r="Q12" s="19" t="str">
        <f t="shared" si="4"/>
        <v>3</v>
      </c>
      <c r="R12" s="17" t="s">
        <v>12</v>
      </c>
      <c r="S12" s="18" t="s">
        <v>83</v>
      </c>
      <c r="T12" s="19" t="str">
        <f t="shared" si="5"/>
        <v>3</v>
      </c>
      <c r="U12" s="17" t="s">
        <v>84</v>
      </c>
      <c r="V12" s="18" t="s">
        <v>84</v>
      </c>
      <c r="W12" s="19">
        <f t="shared" si="6"/>
        <v>0</v>
      </c>
      <c r="X12" s="17" t="s">
        <v>83</v>
      </c>
      <c r="Y12" s="18" t="s">
        <v>84</v>
      </c>
      <c r="Z12" s="19" t="str">
        <f t="shared" si="7"/>
        <v>2</v>
      </c>
      <c r="AA12" s="17" t="s">
        <v>2</v>
      </c>
      <c r="AB12" s="18" t="s">
        <v>83</v>
      </c>
      <c r="AC12" s="19">
        <f t="shared" si="8"/>
        <v>0</v>
      </c>
      <c r="AD12" s="27"/>
      <c r="AE12" s="25"/>
      <c r="AF12" s="19"/>
      <c r="AG12" s="20">
        <f t="shared" si="9"/>
        <v>8</v>
      </c>
      <c r="AH12" s="21"/>
      <c r="AI12" s="22"/>
      <c r="AJ12" s="23">
        <f t="shared" si="10"/>
        <v>8</v>
      </c>
      <c r="AK12" s="24">
        <f t="shared" si="11"/>
        <v>9</v>
      </c>
      <c r="AL12" s="1"/>
    </row>
    <row r="13" spans="1:41" ht="24.95" customHeight="1" thickBot="1" x14ac:dyDescent="0.25">
      <c r="A13" s="28">
        <f t="shared" si="0"/>
        <v>14</v>
      </c>
      <c r="B13" s="20" t="s">
        <v>61</v>
      </c>
      <c r="C13" s="17" t="s">
        <v>83</v>
      </c>
      <c r="D13" s="18" t="s">
        <v>83</v>
      </c>
      <c r="E13" s="59">
        <f>IF(OR(EXACT($C$7,C13)*(EXACT($D$7,D13)))=TRUE,$AO$9,IF(($D$7-$C$7=D13-C13),$AO$8,IF(OR(EXACT($C$7&gt;$D$7,C13&gt;D13)*EXACT($C$7=$D$7,C13=D13)*EXACT($C$7&lt;$D$7,C13&lt;D13)),$AO$7,0)))*2</f>
        <v>0</v>
      </c>
      <c r="F13" s="17" t="s">
        <v>12</v>
      </c>
      <c r="G13" s="18" t="s">
        <v>83</v>
      </c>
      <c r="H13" s="19">
        <f t="shared" si="1"/>
        <v>0</v>
      </c>
      <c r="I13" s="17" t="s">
        <v>12</v>
      </c>
      <c r="J13" s="18" t="s">
        <v>84</v>
      </c>
      <c r="K13" s="19">
        <f t="shared" si="2"/>
        <v>0</v>
      </c>
      <c r="L13" s="17" t="s">
        <v>83</v>
      </c>
      <c r="M13" s="18" t="s">
        <v>83</v>
      </c>
      <c r="N13" s="19">
        <f t="shared" si="3"/>
        <v>0</v>
      </c>
      <c r="O13" s="17" t="s">
        <v>12</v>
      </c>
      <c r="P13" s="18" t="s">
        <v>12</v>
      </c>
      <c r="Q13" s="19" t="str">
        <f t="shared" si="4"/>
        <v>3</v>
      </c>
      <c r="R13" s="17" t="s">
        <v>83</v>
      </c>
      <c r="S13" s="18" t="s">
        <v>83</v>
      </c>
      <c r="T13" s="19">
        <f t="shared" si="5"/>
        <v>0</v>
      </c>
      <c r="U13" s="17" t="s">
        <v>83</v>
      </c>
      <c r="V13" s="18" t="s">
        <v>2</v>
      </c>
      <c r="W13" s="19">
        <f t="shared" si="6"/>
        <v>0</v>
      </c>
      <c r="X13" s="17" t="s">
        <v>12</v>
      </c>
      <c r="Y13" s="18" t="s">
        <v>83</v>
      </c>
      <c r="Z13" s="19" t="str">
        <f t="shared" si="7"/>
        <v>2</v>
      </c>
      <c r="AA13" s="17" t="s">
        <v>12</v>
      </c>
      <c r="AB13" s="18" t="s">
        <v>84</v>
      </c>
      <c r="AC13" s="19">
        <f t="shared" si="8"/>
        <v>0</v>
      </c>
      <c r="AD13" s="27"/>
      <c r="AE13" s="25"/>
      <c r="AF13" s="19"/>
      <c r="AG13" s="20">
        <f t="shared" si="9"/>
        <v>5</v>
      </c>
      <c r="AH13" s="21"/>
      <c r="AI13" s="22"/>
      <c r="AJ13" s="23">
        <f t="shared" si="10"/>
        <v>5</v>
      </c>
      <c r="AK13" s="24">
        <f t="shared" si="11"/>
        <v>14</v>
      </c>
      <c r="AL13" s="1"/>
    </row>
    <row r="14" spans="1:41" ht="24.95" customHeight="1" thickBot="1" x14ac:dyDescent="0.25">
      <c r="A14" s="28">
        <f t="shared" si="0"/>
        <v>5</v>
      </c>
      <c r="B14" s="20" t="s">
        <v>58</v>
      </c>
      <c r="C14" s="17" t="s">
        <v>12</v>
      </c>
      <c r="D14" s="18" t="s">
        <v>2</v>
      </c>
      <c r="E14" s="57">
        <f t="shared" ref="E14:E23" si="12">IF(OR(EXACT($C$7,C14)*(EXACT($D$7,D14)))=TRUE,$AO$9,IF(($D$7-$C$7=D14-C14),$AO$8,IF(OR(EXACT($C$7&gt;$D$7,C14&gt;D14)*EXACT($C$7=$D$7,C14=D14)*EXACT($C$7&lt;$D$7,C14&lt;D14)),$AO$7,0)))*4</f>
        <v>0</v>
      </c>
      <c r="F14" s="17" t="s">
        <v>12</v>
      </c>
      <c r="G14" s="18" t="s">
        <v>12</v>
      </c>
      <c r="H14" s="19">
        <f t="shared" si="1"/>
        <v>0</v>
      </c>
      <c r="I14" s="17" t="s">
        <v>12</v>
      </c>
      <c r="J14" s="18" t="s">
        <v>83</v>
      </c>
      <c r="K14" s="19">
        <f t="shared" si="2"/>
        <v>0</v>
      </c>
      <c r="L14" s="17" t="s">
        <v>83</v>
      </c>
      <c r="M14" s="18" t="s">
        <v>83</v>
      </c>
      <c r="N14" s="19">
        <f t="shared" si="3"/>
        <v>0</v>
      </c>
      <c r="O14" s="17" t="s">
        <v>83</v>
      </c>
      <c r="P14" s="18" t="s">
        <v>83</v>
      </c>
      <c r="Q14" s="19" t="str">
        <f t="shared" si="4"/>
        <v>5</v>
      </c>
      <c r="R14" s="17" t="s">
        <v>12</v>
      </c>
      <c r="S14" s="18" t="s">
        <v>83</v>
      </c>
      <c r="T14" s="19" t="str">
        <f t="shared" si="5"/>
        <v>3</v>
      </c>
      <c r="U14" s="17" t="s">
        <v>12</v>
      </c>
      <c r="V14" s="18" t="s">
        <v>12</v>
      </c>
      <c r="W14" s="19">
        <f t="shared" si="6"/>
        <v>0</v>
      </c>
      <c r="X14" s="17" t="s">
        <v>83</v>
      </c>
      <c r="Y14" s="18" t="s">
        <v>12</v>
      </c>
      <c r="Z14" s="19">
        <f t="shared" si="7"/>
        <v>0</v>
      </c>
      <c r="AA14" s="17" t="s">
        <v>83</v>
      </c>
      <c r="AB14" s="18" t="s">
        <v>2</v>
      </c>
      <c r="AC14" s="19" t="str">
        <f t="shared" si="8"/>
        <v>2</v>
      </c>
      <c r="AD14" s="27"/>
      <c r="AE14" s="25"/>
      <c r="AF14" s="19"/>
      <c r="AG14" s="20">
        <f t="shared" si="9"/>
        <v>10</v>
      </c>
      <c r="AH14" s="21"/>
      <c r="AI14" s="22"/>
      <c r="AJ14" s="23">
        <f t="shared" si="10"/>
        <v>10</v>
      </c>
      <c r="AK14" s="24">
        <f t="shared" si="11"/>
        <v>5</v>
      </c>
      <c r="AL14" s="1"/>
    </row>
    <row r="15" spans="1:41" ht="24.95" customHeight="1" thickBot="1" x14ac:dyDescent="0.25">
      <c r="A15" s="28">
        <f t="shared" si="0"/>
        <v>16</v>
      </c>
      <c r="B15" s="20" t="s">
        <v>51</v>
      </c>
      <c r="C15" s="17" t="s">
        <v>84</v>
      </c>
      <c r="D15" s="18" t="s">
        <v>12</v>
      </c>
      <c r="E15" s="57">
        <f t="shared" si="12"/>
        <v>0</v>
      </c>
      <c r="F15" s="17" t="s">
        <v>12</v>
      </c>
      <c r="G15" s="18" t="s">
        <v>83</v>
      </c>
      <c r="H15" s="19">
        <f t="shared" si="1"/>
        <v>0</v>
      </c>
      <c r="I15" s="17" t="s">
        <v>83</v>
      </c>
      <c r="J15" s="18" t="s">
        <v>84</v>
      </c>
      <c r="K15" s="19">
        <f t="shared" si="2"/>
        <v>0</v>
      </c>
      <c r="L15" s="17" t="s">
        <v>83</v>
      </c>
      <c r="M15" s="18" t="s">
        <v>83</v>
      </c>
      <c r="N15" s="19">
        <f t="shared" si="3"/>
        <v>0</v>
      </c>
      <c r="O15" s="17" t="s">
        <v>83</v>
      </c>
      <c r="P15" s="18" t="s">
        <v>12</v>
      </c>
      <c r="Q15" s="19">
        <f t="shared" si="4"/>
        <v>0</v>
      </c>
      <c r="R15" s="17" t="s">
        <v>12</v>
      </c>
      <c r="S15" s="18" t="s">
        <v>84</v>
      </c>
      <c r="T15" s="19" t="str">
        <f t="shared" si="5"/>
        <v>2</v>
      </c>
      <c r="U15" s="17" t="s">
        <v>83</v>
      </c>
      <c r="V15" s="18" t="s">
        <v>12</v>
      </c>
      <c r="W15" s="19">
        <f t="shared" si="6"/>
        <v>0</v>
      </c>
      <c r="X15" s="17" t="s">
        <v>83</v>
      </c>
      <c r="Y15" s="18" t="s">
        <v>84</v>
      </c>
      <c r="Z15" s="19" t="str">
        <f t="shared" si="7"/>
        <v>2</v>
      </c>
      <c r="AA15" s="17" t="s">
        <v>12</v>
      </c>
      <c r="AB15" s="18" t="s">
        <v>83</v>
      </c>
      <c r="AC15" s="19">
        <f t="shared" si="8"/>
        <v>0</v>
      </c>
      <c r="AD15" s="27"/>
      <c r="AE15" s="25"/>
      <c r="AF15" s="19"/>
      <c r="AG15" s="20">
        <f t="shared" si="9"/>
        <v>4</v>
      </c>
      <c r="AH15" s="21"/>
      <c r="AI15" s="22"/>
      <c r="AJ15" s="23">
        <f t="shared" si="10"/>
        <v>4</v>
      </c>
      <c r="AK15" s="24">
        <f t="shared" si="11"/>
        <v>16</v>
      </c>
      <c r="AL15" s="1"/>
    </row>
    <row r="16" spans="1:41" ht="24.95" customHeight="1" thickBot="1" x14ac:dyDescent="0.25">
      <c r="A16" s="28">
        <f t="shared" si="0"/>
        <v>4</v>
      </c>
      <c r="B16" s="20" t="s">
        <v>66</v>
      </c>
      <c r="C16" s="17" t="s">
        <v>83</v>
      </c>
      <c r="D16" s="18" t="s">
        <v>2</v>
      </c>
      <c r="E16" s="57">
        <f t="shared" si="12"/>
        <v>0</v>
      </c>
      <c r="F16" s="17" t="s">
        <v>83</v>
      </c>
      <c r="G16" s="18" t="s">
        <v>12</v>
      </c>
      <c r="H16" s="19" t="str">
        <f t="shared" si="1"/>
        <v>5</v>
      </c>
      <c r="I16" s="17" t="s">
        <v>12</v>
      </c>
      <c r="J16" s="18" t="s">
        <v>84</v>
      </c>
      <c r="K16" s="19">
        <f t="shared" si="2"/>
        <v>0</v>
      </c>
      <c r="L16" s="17" t="s">
        <v>83</v>
      </c>
      <c r="M16" s="18" t="s">
        <v>12</v>
      </c>
      <c r="N16" s="19" t="str">
        <f t="shared" si="3"/>
        <v>3</v>
      </c>
      <c r="O16" s="17" t="s">
        <v>83</v>
      </c>
      <c r="P16" s="18" t="s">
        <v>12</v>
      </c>
      <c r="Q16" s="19">
        <f t="shared" si="4"/>
        <v>0</v>
      </c>
      <c r="R16" s="17" t="s">
        <v>83</v>
      </c>
      <c r="S16" s="18" t="s">
        <v>12</v>
      </c>
      <c r="T16" s="19">
        <f t="shared" si="5"/>
        <v>0</v>
      </c>
      <c r="U16" s="17" t="s">
        <v>83</v>
      </c>
      <c r="V16" s="18" t="s">
        <v>83</v>
      </c>
      <c r="W16" s="19">
        <f t="shared" si="6"/>
        <v>0</v>
      </c>
      <c r="X16" s="17" t="s">
        <v>83</v>
      </c>
      <c r="Y16" s="18" t="s">
        <v>12</v>
      </c>
      <c r="Z16" s="19">
        <f t="shared" si="7"/>
        <v>0</v>
      </c>
      <c r="AA16" s="17" t="s">
        <v>83</v>
      </c>
      <c r="AB16" s="18" t="s">
        <v>12</v>
      </c>
      <c r="AC16" s="19" t="str">
        <f t="shared" si="8"/>
        <v>3</v>
      </c>
      <c r="AD16" s="27"/>
      <c r="AE16" s="25"/>
      <c r="AF16" s="19"/>
      <c r="AG16" s="20">
        <f t="shared" si="9"/>
        <v>11</v>
      </c>
      <c r="AH16" s="21"/>
      <c r="AI16" s="22"/>
      <c r="AJ16" s="23">
        <f t="shared" si="10"/>
        <v>11</v>
      </c>
      <c r="AK16" s="24">
        <f t="shared" si="11"/>
        <v>4</v>
      </c>
      <c r="AL16" s="1"/>
    </row>
    <row r="17" spans="1:38" ht="24.95" customHeight="1" thickBot="1" x14ac:dyDescent="0.25">
      <c r="A17" s="28">
        <f t="shared" si="0"/>
        <v>9</v>
      </c>
      <c r="B17" s="20" t="s">
        <v>54</v>
      </c>
      <c r="C17" s="17" t="s">
        <v>12</v>
      </c>
      <c r="D17" s="18" t="s">
        <v>2</v>
      </c>
      <c r="E17" s="57">
        <f t="shared" si="12"/>
        <v>0</v>
      </c>
      <c r="F17" s="17" t="s">
        <v>2</v>
      </c>
      <c r="G17" s="18" t="s">
        <v>83</v>
      </c>
      <c r="H17" s="19">
        <f t="shared" si="1"/>
        <v>0</v>
      </c>
      <c r="I17" s="17" t="s">
        <v>12</v>
      </c>
      <c r="J17" s="18" t="s">
        <v>83</v>
      </c>
      <c r="K17" s="19">
        <f t="shared" si="2"/>
        <v>0</v>
      </c>
      <c r="L17" s="17" t="s">
        <v>12</v>
      </c>
      <c r="M17" s="18" t="s">
        <v>83</v>
      </c>
      <c r="N17" s="19">
        <f t="shared" si="3"/>
        <v>0</v>
      </c>
      <c r="O17" s="17" t="s">
        <v>12</v>
      </c>
      <c r="P17" s="18" t="s">
        <v>2</v>
      </c>
      <c r="Q17" s="19">
        <f t="shared" si="4"/>
        <v>0</v>
      </c>
      <c r="R17" s="17" t="s">
        <v>12</v>
      </c>
      <c r="S17" s="18" t="s">
        <v>84</v>
      </c>
      <c r="T17" s="19" t="str">
        <f t="shared" si="5"/>
        <v>2</v>
      </c>
      <c r="U17" s="17" t="s">
        <v>12</v>
      </c>
      <c r="V17" s="18" t="s">
        <v>86</v>
      </c>
      <c r="W17" s="19">
        <f t="shared" si="6"/>
        <v>0</v>
      </c>
      <c r="X17" s="17" t="s">
        <v>2</v>
      </c>
      <c r="Y17" s="18" t="s">
        <v>83</v>
      </c>
      <c r="Z17" s="19" t="str">
        <f t="shared" si="7"/>
        <v>3</v>
      </c>
      <c r="AA17" s="17" t="s">
        <v>12</v>
      </c>
      <c r="AB17" s="18" t="s">
        <v>2</v>
      </c>
      <c r="AC17" s="19" t="str">
        <f t="shared" si="8"/>
        <v>3</v>
      </c>
      <c r="AD17" s="27"/>
      <c r="AE17" s="25"/>
      <c r="AF17" s="19"/>
      <c r="AG17" s="20">
        <f t="shared" si="9"/>
        <v>8</v>
      </c>
      <c r="AH17" s="21"/>
      <c r="AI17" s="22"/>
      <c r="AJ17" s="23">
        <f t="shared" si="10"/>
        <v>8</v>
      </c>
      <c r="AK17" s="24">
        <f t="shared" si="11"/>
        <v>9</v>
      </c>
      <c r="AL17" s="1"/>
    </row>
    <row r="18" spans="1:38" ht="24.95" customHeight="1" thickBot="1" x14ac:dyDescent="0.25">
      <c r="A18" s="28">
        <f t="shared" si="0"/>
        <v>12</v>
      </c>
      <c r="B18" s="20" t="s">
        <v>60</v>
      </c>
      <c r="C18" s="17" t="s">
        <v>83</v>
      </c>
      <c r="D18" s="18" t="s">
        <v>2</v>
      </c>
      <c r="E18" s="57">
        <f t="shared" si="12"/>
        <v>0</v>
      </c>
      <c r="F18" s="17" t="s">
        <v>83</v>
      </c>
      <c r="G18" s="18" t="s">
        <v>84</v>
      </c>
      <c r="H18" s="19">
        <f t="shared" si="1"/>
        <v>0</v>
      </c>
      <c r="I18" s="17" t="s">
        <v>12</v>
      </c>
      <c r="J18" s="18" t="s">
        <v>84</v>
      </c>
      <c r="K18" s="19">
        <f t="shared" si="2"/>
        <v>0</v>
      </c>
      <c r="L18" s="17" t="s">
        <v>83</v>
      </c>
      <c r="M18" s="18" t="s">
        <v>12</v>
      </c>
      <c r="N18" s="19" t="str">
        <f t="shared" si="3"/>
        <v>3</v>
      </c>
      <c r="O18" s="17" t="s">
        <v>83</v>
      </c>
      <c r="P18" s="18" t="s">
        <v>12</v>
      </c>
      <c r="Q18" s="19">
        <f t="shared" si="4"/>
        <v>0</v>
      </c>
      <c r="R18" s="17" t="s">
        <v>83</v>
      </c>
      <c r="S18" s="18" t="s">
        <v>12</v>
      </c>
      <c r="T18" s="19">
        <f t="shared" si="5"/>
        <v>0</v>
      </c>
      <c r="U18" s="17" t="s">
        <v>84</v>
      </c>
      <c r="V18" s="18" t="s">
        <v>12</v>
      </c>
      <c r="W18" s="19">
        <f t="shared" si="6"/>
        <v>0</v>
      </c>
      <c r="X18" s="17" t="s">
        <v>83</v>
      </c>
      <c r="Y18" s="18" t="s">
        <v>12</v>
      </c>
      <c r="Z18" s="19">
        <f t="shared" si="7"/>
        <v>0</v>
      </c>
      <c r="AA18" s="17" t="s">
        <v>83</v>
      </c>
      <c r="AB18" s="18" t="s">
        <v>12</v>
      </c>
      <c r="AC18" s="19" t="str">
        <f t="shared" si="8"/>
        <v>3</v>
      </c>
      <c r="AD18" s="27"/>
      <c r="AE18" s="25"/>
      <c r="AF18" s="19"/>
      <c r="AG18" s="20">
        <f t="shared" si="9"/>
        <v>6</v>
      </c>
      <c r="AH18" s="21"/>
      <c r="AI18" s="22"/>
      <c r="AJ18" s="23">
        <f t="shared" si="10"/>
        <v>6</v>
      </c>
      <c r="AK18" s="24">
        <f t="shared" si="11"/>
        <v>12</v>
      </c>
      <c r="AL18" s="1"/>
    </row>
    <row r="19" spans="1:38" ht="24.95" customHeight="1" thickBot="1" x14ac:dyDescent="0.25">
      <c r="A19" s="28">
        <f t="shared" si="0"/>
        <v>11</v>
      </c>
      <c r="B19" s="20" t="s">
        <v>65</v>
      </c>
      <c r="C19" s="17" t="s">
        <v>83</v>
      </c>
      <c r="D19" s="18" t="s">
        <v>2</v>
      </c>
      <c r="E19" s="57">
        <f t="shared" si="12"/>
        <v>0</v>
      </c>
      <c r="F19" s="17" t="s">
        <v>83</v>
      </c>
      <c r="G19" s="18" t="s">
        <v>83</v>
      </c>
      <c r="H19" s="19">
        <f t="shared" si="1"/>
        <v>0</v>
      </c>
      <c r="I19" s="17" t="s">
        <v>2</v>
      </c>
      <c r="J19" s="18" t="s">
        <v>84</v>
      </c>
      <c r="K19" s="19">
        <f t="shared" si="2"/>
        <v>0</v>
      </c>
      <c r="L19" s="17" t="s">
        <v>83</v>
      </c>
      <c r="M19" s="18" t="s">
        <v>12</v>
      </c>
      <c r="N19" s="19" t="str">
        <f t="shared" si="3"/>
        <v>3</v>
      </c>
      <c r="O19" s="17" t="s">
        <v>83</v>
      </c>
      <c r="P19" s="18" t="s">
        <v>12</v>
      </c>
      <c r="Q19" s="19">
        <f t="shared" si="4"/>
        <v>0</v>
      </c>
      <c r="R19" s="17" t="s">
        <v>12</v>
      </c>
      <c r="S19" s="18" t="s">
        <v>84</v>
      </c>
      <c r="T19" s="19" t="str">
        <f t="shared" si="5"/>
        <v>2</v>
      </c>
      <c r="U19" s="17" t="s">
        <v>84</v>
      </c>
      <c r="V19" s="18" t="s">
        <v>83</v>
      </c>
      <c r="W19" s="19">
        <f t="shared" si="6"/>
        <v>0</v>
      </c>
      <c r="X19" s="17" t="s">
        <v>84</v>
      </c>
      <c r="Y19" s="18" t="s">
        <v>12</v>
      </c>
      <c r="Z19" s="19">
        <f t="shared" si="7"/>
        <v>0</v>
      </c>
      <c r="AA19" s="17" t="s">
        <v>83</v>
      </c>
      <c r="AB19" s="18" t="s">
        <v>2</v>
      </c>
      <c r="AC19" s="19" t="str">
        <f t="shared" si="8"/>
        <v>2</v>
      </c>
      <c r="AD19" s="27"/>
      <c r="AE19" s="25"/>
      <c r="AF19" s="19"/>
      <c r="AG19" s="20">
        <f t="shared" si="9"/>
        <v>7</v>
      </c>
      <c r="AH19" s="21"/>
      <c r="AI19" s="22"/>
      <c r="AJ19" s="23">
        <f t="shared" si="10"/>
        <v>7</v>
      </c>
      <c r="AK19" s="24">
        <f t="shared" si="11"/>
        <v>11</v>
      </c>
      <c r="AL19" s="1"/>
    </row>
    <row r="20" spans="1:38" ht="24.95" customHeight="1" thickBot="1" x14ac:dyDescent="0.25">
      <c r="A20" s="28">
        <f t="shared" si="0"/>
        <v>12</v>
      </c>
      <c r="B20" s="20" t="s">
        <v>55</v>
      </c>
      <c r="C20" s="17" t="s">
        <v>84</v>
      </c>
      <c r="D20" s="18" t="s">
        <v>83</v>
      </c>
      <c r="E20" s="57">
        <f t="shared" si="12"/>
        <v>0</v>
      </c>
      <c r="F20" s="17" t="s">
        <v>84</v>
      </c>
      <c r="G20" s="18" t="s">
        <v>83</v>
      </c>
      <c r="H20" s="19" t="str">
        <f t="shared" si="1"/>
        <v>3</v>
      </c>
      <c r="I20" s="17" t="s">
        <v>12</v>
      </c>
      <c r="J20" s="18" t="s">
        <v>84</v>
      </c>
      <c r="K20" s="19">
        <f t="shared" si="2"/>
        <v>0</v>
      </c>
      <c r="L20" s="17" t="s">
        <v>83</v>
      </c>
      <c r="M20" s="18" t="s">
        <v>83</v>
      </c>
      <c r="N20" s="19">
        <f t="shared" si="3"/>
        <v>0</v>
      </c>
      <c r="O20" s="17" t="s">
        <v>84</v>
      </c>
      <c r="P20" s="18" t="s">
        <v>83</v>
      </c>
      <c r="Q20" s="19">
        <f t="shared" si="4"/>
        <v>0</v>
      </c>
      <c r="R20" s="17" t="s">
        <v>84</v>
      </c>
      <c r="S20" s="18" t="s">
        <v>84</v>
      </c>
      <c r="T20" s="19">
        <f t="shared" si="5"/>
        <v>0</v>
      </c>
      <c r="U20" s="17" t="s">
        <v>83</v>
      </c>
      <c r="V20" s="18" t="s">
        <v>12</v>
      </c>
      <c r="W20" s="19">
        <f t="shared" si="6"/>
        <v>0</v>
      </c>
      <c r="X20" s="17" t="s">
        <v>84</v>
      </c>
      <c r="Y20" s="18" t="s">
        <v>83</v>
      </c>
      <c r="Z20" s="19">
        <f>IF(OR(EXACT($X$7,X20)*(EXACT($Y$7,Y20)))=TRUE,$AO$9,IF(($Y$7-$X$7=Y20-X20),#REF!,IF(OR(EXACT($X$7&gt;$Y$7,X20&gt;Y20)*EXACT($X$7=$Y$7,X20=Y20)*EXACT($X$7&lt;$Y$7,X20&lt;Y20)),$AO$7,0)))</f>
        <v>0</v>
      </c>
      <c r="AA20" s="17" t="s">
        <v>83</v>
      </c>
      <c r="AB20" s="18" t="s">
        <v>12</v>
      </c>
      <c r="AC20" s="19" t="str">
        <f t="shared" si="8"/>
        <v>3</v>
      </c>
      <c r="AD20" s="27"/>
      <c r="AE20" s="25"/>
      <c r="AF20" s="19"/>
      <c r="AG20" s="20">
        <f t="shared" si="9"/>
        <v>6</v>
      </c>
      <c r="AH20" s="21"/>
      <c r="AI20" s="22"/>
      <c r="AJ20" s="23">
        <f t="shared" si="10"/>
        <v>6</v>
      </c>
      <c r="AK20" s="24">
        <f t="shared" si="11"/>
        <v>12</v>
      </c>
      <c r="AL20" s="1"/>
    </row>
    <row r="21" spans="1:38" ht="24.95" customHeight="1" thickBot="1" x14ac:dyDescent="0.25">
      <c r="A21" s="28">
        <f t="shared" si="0"/>
        <v>1</v>
      </c>
      <c r="B21" s="20" t="s">
        <v>56</v>
      </c>
      <c r="C21" s="17" t="s">
        <v>83</v>
      </c>
      <c r="D21" s="18" t="s">
        <v>12</v>
      </c>
      <c r="E21" s="57">
        <f t="shared" si="12"/>
        <v>0</v>
      </c>
      <c r="F21" s="17" t="s">
        <v>83</v>
      </c>
      <c r="G21" s="18" t="s">
        <v>12</v>
      </c>
      <c r="H21" s="19" t="str">
        <f t="shared" si="1"/>
        <v>5</v>
      </c>
      <c r="I21" s="17" t="s">
        <v>12</v>
      </c>
      <c r="J21" s="18" t="s">
        <v>84</v>
      </c>
      <c r="K21" s="19">
        <f t="shared" si="2"/>
        <v>0</v>
      </c>
      <c r="L21" s="17" t="s">
        <v>83</v>
      </c>
      <c r="M21" s="18" t="s">
        <v>12</v>
      </c>
      <c r="N21" s="19" t="str">
        <f t="shared" si="3"/>
        <v>3</v>
      </c>
      <c r="O21" s="17" t="s">
        <v>83</v>
      </c>
      <c r="P21" s="18" t="s">
        <v>12</v>
      </c>
      <c r="Q21" s="19">
        <f t="shared" si="4"/>
        <v>0</v>
      </c>
      <c r="R21" s="17" t="s">
        <v>12</v>
      </c>
      <c r="S21" s="18" t="s">
        <v>83</v>
      </c>
      <c r="T21" s="19" t="str">
        <f t="shared" si="5"/>
        <v>3</v>
      </c>
      <c r="U21" s="17" t="s">
        <v>83</v>
      </c>
      <c r="V21" s="18" t="s">
        <v>12</v>
      </c>
      <c r="W21" s="19">
        <f t="shared" si="6"/>
        <v>0</v>
      </c>
      <c r="X21" s="17" t="s">
        <v>83</v>
      </c>
      <c r="Y21" s="18" t="s">
        <v>83</v>
      </c>
      <c r="Z21" s="19">
        <f>IF(OR(EXACT($X$7,X21)*(EXACT($Y$7,Y21)))=TRUE,$AO$9,IF(($Y$7-$X$7=Y21-X21),$AO16,IF(OR(EXACT($X$7&gt;$Y$7,X21&gt;Y21)*EXACT($X$7=$Y$7,X21=Y21)*EXACT($X$7&lt;$Y$7,X21&lt;Y21)),$AO$7,0)))</f>
        <v>0</v>
      </c>
      <c r="AA21" s="17" t="s">
        <v>83</v>
      </c>
      <c r="AB21" s="18" t="s">
        <v>12</v>
      </c>
      <c r="AC21" s="19" t="str">
        <f t="shared" si="8"/>
        <v>3</v>
      </c>
      <c r="AD21" s="26"/>
      <c r="AE21" s="25"/>
      <c r="AF21" s="19"/>
      <c r="AG21" s="20">
        <f t="shared" si="9"/>
        <v>14</v>
      </c>
      <c r="AH21" s="21"/>
      <c r="AI21" s="22"/>
      <c r="AJ21" s="23">
        <f t="shared" si="10"/>
        <v>14</v>
      </c>
      <c r="AK21" s="24">
        <f t="shared" si="11"/>
        <v>1</v>
      </c>
      <c r="AL21" s="1"/>
    </row>
    <row r="22" spans="1:38" ht="24.95" customHeight="1" thickBot="1" x14ac:dyDescent="0.25">
      <c r="A22" s="28">
        <f t="shared" si="0"/>
        <v>17</v>
      </c>
      <c r="B22" s="20" t="s">
        <v>52</v>
      </c>
      <c r="C22" s="17" t="s">
        <v>83</v>
      </c>
      <c r="D22" s="18" t="s">
        <v>12</v>
      </c>
      <c r="E22" s="57">
        <f t="shared" si="12"/>
        <v>0</v>
      </c>
      <c r="F22" s="17" t="s">
        <v>83</v>
      </c>
      <c r="G22" s="18" t="s">
        <v>83</v>
      </c>
      <c r="H22" s="19">
        <f t="shared" si="1"/>
        <v>0</v>
      </c>
      <c r="I22" s="17" t="s">
        <v>84</v>
      </c>
      <c r="J22" s="18" t="s">
        <v>83</v>
      </c>
      <c r="K22" s="19">
        <f t="shared" si="2"/>
        <v>0</v>
      </c>
      <c r="L22" s="17" t="s">
        <v>12</v>
      </c>
      <c r="M22" s="18" t="s">
        <v>83</v>
      </c>
      <c r="N22" s="19">
        <f t="shared" si="3"/>
        <v>0</v>
      </c>
      <c r="O22" s="17" t="s">
        <v>12</v>
      </c>
      <c r="P22" s="18" t="s">
        <v>83</v>
      </c>
      <c r="Q22" s="19">
        <f t="shared" si="4"/>
        <v>0</v>
      </c>
      <c r="R22" s="17" t="s">
        <v>12</v>
      </c>
      <c r="S22" s="18" t="s">
        <v>12</v>
      </c>
      <c r="T22" s="19">
        <f t="shared" si="5"/>
        <v>0</v>
      </c>
      <c r="U22" s="17" t="s">
        <v>12</v>
      </c>
      <c r="V22" s="18" t="s">
        <v>83</v>
      </c>
      <c r="W22" s="19" t="str">
        <f t="shared" si="6"/>
        <v>2</v>
      </c>
      <c r="X22" s="17" t="s">
        <v>83</v>
      </c>
      <c r="Y22" s="18" t="s">
        <v>83</v>
      </c>
      <c r="Z22" s="19">
        <f>IF(OR(EXACT($X$7,X22)*(EXACT($Y$7,Y22)))=TRUE,$AO$9,IF(($Y$7-$X$7=Y22-X22),$AO$8,IF(OR(EXACT($X$7&gt;$Y$7,X22&gt;Y22)*EXACT($X$7=$Y$7,X22=Y22)*EXACT($X$7&lt;$Y$7,X22&lt;Y22)),$AO$7,0)))</f>
        <v>0</v>
      </c>
      <c r="AA22" s="17" t="s">
        <v>12</v>
      </c>
      <c r="AB22" s="18" t="s">
        <v>84</v>
      </c>
      <c r="AC22" s="19">
        <f t="shared" si="8"/>
        <v>0</v>
      </c>
      <c r="AD22" s="27"/>
      <c r="AE22" s="25"/>
      <c r="AF22" s="19"/>
      <c r="AG22" s="20">
        <f t="shared" si="9"/>
        <v>2</v>
      </c>
      <c r="AH22" s="21"/>
      <c r="AI22" s="22"/>
      <c r="AJ22" s="23">
        <f t="shared" si="10"/>
        <v>2</v>
      </c>
      <c r="AK22" s="24">
        <f t="shared" si="11"/>
        <v>17</v>
      </c>
      <c r="AL22" s="1"/>
    </row>
    <row r="23" spans="1:38" ht="24.95" customHeight="1" thickBot="1" x14ac:dyDescent="0.25">
      <c r="A23" s="28">
        <f t="shared" si="0"/>
        <v>6</v>
      </c>
      <c r="B23" s="60" t="s">
        <v>63</v>
      </c>
      <c r="C23" s="17" t="s">
        <v>84</v>
      </c>
      <c r="D23" s="18" t="s">
        <v>83</v>
      </c>
      <c r="E23" s="57">
        <f t="shared" si="12"/>
        <v>0</v>
      </c>
      <c r="F23" s="17" t="s">
        <v>12</v>
      </c>
      <c r="G23" s="18" t="s">
        <v>83</v>
      </c>
      <c r="H23" s="19">
        <f t="shared" si="1"/>
        <v>0</v>
      </c>
      <c r="I23" s="17" t="s">
        <v>2</v>
      </c>
      <c r="J23" s="18" t="s">
        <v>84</v>
      </c>
      <c r="K23" s="19">
        <f t="shared" si="2"/>
        <v>0</v>
      </c>
      <c r="L23" s="17" t="s">
        <v>83</v>
      </c>
      <c r="M23" s="18" t="s">
        <v>83</v>
      </c>
      <c r="N23" s="19">
        <f t="shared" si="3"/>
        <v>0</v>
      </c>
      <c r="O23" s="17" t="s">
        <v>84</v>
      </c>
      <c r="P23" s="18" t="s">
        <v>83</v>
      </c>
      <c r="Q23" s="19">
        <f t="shared" si="4"/>
        <v>0</v>
      </c>
      <c r="R23" s="17" t="s">
        <v>12</v>
      </c>
      <c r="S23" s="18" t="s">
        <v>83</v>
      </c>
      <c r="T23" s="19" t="str">
        <f t="shared" si="5"/>
        <v>3</v>
      </c>
      <c r="U23" s="17" t="s">
        <v>12</v>
      </c>
      <c r="V23" s="18" t="s">
        <v>83</v>
      </c>
      <c r="W23" s="19" t="str">
        <f t="shared" si="6"/>
        <v>2</v>
      </c>
      <c r="X23" s="17" t="s">
        <v>83</v>
      </c>
      <c r="Y23" s="18" t="s">
        <v>84</v>
      </c>
      <c r="Z23" s="19" t="str">
        <f>IF(OR(EXACT($X$7,X23)*(EXACT($Y$7,Y23)))=TRUE,$AO$9,IF(($Y$7-$X$7=Y23-X23),#REF!,IF(OR(EXACT($X$7&gt;$Y$7,X23&gt;Y23)*EXACT($X$7=$Y$7,X23=Y23)*EXACT($X$7&lt;$Y$7,X23&lt;Y23)),$AO$7,0)))</f>
        <v>2</v>
      </c>
      <c r="AA23" s="17" t="s">
        <v>83</v>
      </c>
      <c r="AB23" s="18" t="s">
        <v>2</v>
      </c>
      <c r="AC23" s="19" t="str">
        <f t="shared" si="8"/>
        <v>2</v>
      </c>
      <c r="AD23" s="27"/>
      <c r="AE23" s="25"/>
      <c r="AF23" s="19"/>
      <c r="AG23" s="20">
        <f t="shared" si="9"/>
        <v>9</v>
      </c>
      <c r="AH23" s="21"/>
      <c r="AI23" s="22"/>
      <c r="AJ23" s="23">
        <f t="shared" si="10"/>
        <v>9</v>
      </c>
      <c r="AK23" s="24">
        <f t="shared" si="11"/>
        <v>6</v>
      </c>
      <c r="AL23" s="1"/>
    </row>
    <row r="24" spans="1:38" ht="24.95" customHeight="1" thickBot="1" x14ac:dyDescent="0.25">
      <c r="A24" s="28">
        <f t="shared" si="0"/>
        <v>14</v>
      </c>
      <c r="B24" s="20" t="s">
        <v>53</v>
      </c>
      <c r="C24" s="17" t="s">
        <v>12</v>
      </c>
      <c r="D24" s="18" t="s">
        <v>12</v>
      </c>
      <c r="E24" s="59">
        <f>IF(OR(EXACT($C$7,C24)*(EXACT($D$7,D24)))=TRUE,$AO$9,IF(($D$7-$C$7=D24-C24),$AO$8,IF(OR(EXACT($C$7&gt;$D$7,C24&gt;D24)*EXACT($C$7=$D$7,C24=D24)*EXACT($C$7&lt;$D$7,C24&lt;D24)),$AO$7,0)))*2</f>
        <v>0</v>
      </c>
      <c r="F24" s="17" t="s">
        <v>83</v>
      </c>
      <c r="G24" s="18" t="s">
        <v>12</v>
      </c>
      <c r="H24" s="19" t="str">
        <f t="shared" si="1"/>
        <v>5</v>
      </c>
      <c r="I24" s="17" t="s">
        <v>12</v>
      </c>
      <c r="J24" s="18" t="s">
        <v>83</v>
      </c>
      <c r="K24" s="19">
        <f t="shared" si="2"/>
        <v>0</v>
      </c>
      <c r="L24" s="17" t="s">
        <v>83</v>
      </c>
      <c r="M24" s="18" t="s">
        <v>83</v>
      </c>
      <c r="N24" s="19">
        <f t="shared" si="3"/>
        <v>0</v>
      </c>
      <c r="O24" s="17" t="s">
        <v>83</v>
      </c>
      <c r="P24" s="18" t="s">
        <v>12</v>
      </c>
      <c r="Q24" s="19">
        <f t="shared" si="4"/>
        <v>0</v>
      </c>
      <c r="R24" s="17" t="s">
        <v>83</v>
      </c>
      <c r="S24" s="18" t="s">
        <v>12</v>
      </c>
      <c r="T24" s="19">
        <f t="shared" si="5"/>
        <v>0</v>
      </c>
      <c r="U24" s="17" t="s">
        <v>83</v>
      </c>
      <c r="V24" s="18" t="s">
        <v>12</v>
      </c>
      <c r="W24" s="19">
        <f t="shared" si="6"/>
        <v>0</v>
      </c>
      <c r="X24" s="17" t="s">
        <v>83</v>
      </c>
      <c r="Y24" s="18" t="s">
        <v>12</v>
      </c>
      <c r="Z24" s="19">
        <f>IF(OR(EXACT($X$7,X24)*(EXACT($Y$7,Y24)))=TRUE,$AO$9,IF(($Y$7-$X$7=Y24-X24),$AO$8,IF(OR(EXACT($X$7&gt;$Y$7,X24&gt;Y24)*EXACT($X$7=$Y$7,X24=Y24)*EXACT($X$7&lt;$Y$7,X24&lt;Y24)),$AO$7,0)))</f>
        <v>0</v>
      </c>
      <c r="AA24" s="17" t="s">
        <v>2</v>
      </c>
      <c r="AB24" s="18" t="s">
        <v>83</v>
      </c>
      <c r="AC24" s="19">
        <f t="shared" si="8"/>
        <v>0</v>
      </c>
      <c r="AD24" s="27"/>
      <c r="AE24" s="25"/>
      <c r="AF24" s="19"/>
      <c r="AG24" s="20">
        <f t="shared" si="9"/>
        <v>5</v>
      </c>
      <c r="AH24" s="21"/>
      <c r="AI24" s="22"/>
      <c r="AJ24" s="23">
        <f t="shared" si="10"/>
        <v>5</v>
      </c>
      <c r="AK24" s="24">
        <f t="shared" si="11"/>
        <v>14</v>
      </c>
      <c r="AL24" s="1"/>
    </row>
    <row r="25" spans="1:38" ht="24.95" customHeight="1" thickBot="1" x14ac:dyDescent="0.25">
      <c r="A25" s="28">
        <f t="shared" ref="A25:A26" si="13">AK25</f>
        <v>18</v>
      </c>
      <c r="B25" s="20" t="s">
        <v>91</v>
      </c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14">E25+K25+Q25+T25+N25+H25+W25+Z25+AC25+AF25</f>
        <v>0</v>
      </c>
      <c r="AH25" s="21"/>
      <c r="AI25" s="22"/>
      <c r="AJ25" s="23">
        <f t="shared" ref="AJ25:AJ26" si="15">AG25+AH25</f>
        <v>0</v>
      </c>
      <c r="AK25" s="24">
        <f t="shared" ref="AK25:AK26" si="16">RANK(AJ25,$AJ$8:$AJ$26)</f>
        <v>18</v>
      </c>
      <c r="AL25" s="1"/>
    </row>
    <row r="26" spans="1:38" ht="24.95" customHeight="1" thickBot="1" x14ac:dyDescent="0.25">
      <c r="A26" s="28">
        <f t="shared" si="13"/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14"/>
        <v>0</v>
      </c>
      <c r="AH26" s="21"/>
      <c r="AI26" s="22"/>
      <c r="AJ26" s="23">
        <f t="shared" si="15"/>
        <v>0</v>
      </c>
      <c r="AK26" s="24">
        <f t="shared" si="16"/>
        <v>18</v>
      </c>
      <c r="AL26" s="1"/>
    </row>
    <row r="27" spans="1:38" ht="24.95" customHeight="1" x14ac:dyDescent="0.2">
      <c r="AL27" s="1"/>
    </row>
    <row r="28" spans="1:38" ht="24.95" customHeight="1" x14ac:dyDescent="0.2">
      <c r="AL28" s="1"/>
    </row>
    <row r="29" spans="1:38" ht="24.95" customHeight="1" x14ac:dyDescent="0.2">
      <c r="AL29" s="1"/>
    </row>
    <row r="30" spans="1:38" ht="24.95" customHeight="1" x14ac:dyDescent="0.2">
      <c r="AL30" s="1"/>
    </row>
  </sheetData>
  <sortState xmlns:xlrd2="http://schemas.microsoft.com/office/spreadsheetml/2017/richdata2" ref="A8:AK24">
    <sortCondition ref="B8:B24"/>
  </sortState>
  <phoneticPr fontId="0" type="noConversion"/>
  <conditionalFormatting sqref="A1:A3 A5:A25 A31:A1048576">
    <cfRule type="colorScale" priority="63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6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73" priority="16">
      <formula>($AG8&gt;40)</formula>
    </cfRule>
  </conditionalFormatting>
  <conditionalFormatting sqref="C4 U4 C6 F6 L6 O6 R6 U6 X6 AA6">
    <cfRule type="cellIs" dxfId="172" priority="2" operator="equal">
      <formula>"Schalke 04"</formula>
    </cfRule>
  </conditionalFormatting>
  <conditionalFormatting sqref="F4 I4 L4 O4 R4 X4 AA4 I6">
    <cfRule type="cellIs" dxfId="171" priority="1" operator="equal">
      <formula>"Schalke 04"</formula>
    </cfRule>
  </conditionalFormatting>
  <conditionalFormatting sqref="AG28:AG1048576 AG1:AG26">
    <cfRule type="top10" dxfId="170" priority="1401" rank="3"/>
  </conditionalFormatting>
  <conditionalFormatting sqref="AL6:AL10">
    <cfRule type="top10" dxfId="169" priority="9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DFB28-D58F-4D87-9368-7E1BBAD36AD2}">
  <dimension ref="A1:AO104"/>
  <sheetViews>
    <sheetView topLeftCell="B1" workbookViewId="0">
      <selection activeCell="C4" sqref="C4:AC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3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46"/>
      <c r="AF1" s="46"/>
      <c r="AK1" s="31"/>
    </row>
    <row r="2" spans="1:41" ht="12" x14ac:dyDescent="0.2">
      <c r="B2" s="16"/>
      <c r="AD2" s="16"/>
      <c r="AE2" s="47"/>
      <c r="AF2" s="47"/>
    </row>
    <row r="3" spans="1:41" ht="12" x14ac:dyDescent="0.2">
      <c r="B3" s="16"/>
      <c r="AD3" s="16"/>
      <c r="AE3" s="46"/>
      <c r="AF3" s="46"/>
    </row>
    <row r="4" spans="1:41" ht="16.5" thickBot="1" x14ac:dyDescent="0.3">
      <c r="A4" s="2" t="s">
        <v>50</v>
      </c>
      <c r="B4" s="16"/>
      <c r="C4" s="16" t="s">
        <v>62</v>
      </c>
      <c r="F4" s="16" t="s">
        <v>70</v>
      </c>
      <c r="I4" s="16" t="s">
        <v>69</v>
      </c>
      <c r="L4" s="16" t="s">
        <v>72</v>
      </c>
      <c r="O4" s="16" t="s">
        <v>81</v>
      </c>
      <c r="R4" s="16" t="s">
        <v>11</v>
      </c>
      <c r="U4" s="16" t="s">
        <v>71</v>
      </c>
      <c r="X4" s="16" t="s">
        <v>75</v>
      </c>
      <c r="AA4" s="16" t="s">
        <v>78</v>
      </c>
      <c r="AE4" s="48"/>
      <c r="AF4" s="48"/>
      <c r="AK4" s="44"/>
    </row>
    <row r="5" spans="1:41" ht="13.5" thickBot="1" x14ac:dyDescent="0.25">
      <c r="B5" s="16"/>
      <c r="C5" s="13"/>
      <c r="F5" s="1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80</v>
      </c>
      <c r="F6" s="16" t="s">
        <v>82</v>
      </c>
      <c r="I6" s="16" t="s">
        <v>68</v>
      </c>
      <c r="L6" s="16" t="s">
        <v>76</v>
      </c>
      <c r="O6" s="16" t="s">
        <v>77</v>
      </c>
      <c r="R6" s="16" t="s">
        <v>73</v>
      </c>
      <c r="U6" s="16" t="s">
        <v>67</v>
      </c>
      <c r="X6" s="16" t="s">
        <v>79</v>
      </c>
      <c r="AA6" s="16" t="s">
        <v>74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84</v>
      </c>
      <c r="D7" s="49" t="s">
        <v>83</v>
      </c>
      <c r="E7" s="50" t="s">
        <v>1</v>
      </c>
      <c r="F7" s="49" t="s">
        <v>83</v>
      </c>
      <c r="G7" s="49" t="s">
        <v>83</v>
      </c>
      <c r="H7" s="50" t="s">
        <v>1</v>
      </c>
      <c r="I7" s="49" t="s">
        <v>84</v>
      </c>
      <c r="J7" s="49" t="s">
        <v>84</v>
      </c>
      <c r="K7" s="50" t="s">
        <v>1</v>
      </c>
      <c r="L7" s="49" t="s">
        <v>12</v>
      </c>
      <c r="M7" s="49" t="s">
        <v>83</v>
      </c>
      <c r="N7" s="50" t="s">
        <v>1</v>
      </c>
      <c r="O7" s="49" t="s">
        <v>83</v>
      </c>
      <c r="P7" s="49" t="s">
        <v>12</v>
      </c>
      <c r="Q7" s="50" t="s">
        <v>1</v>
      </c>
      <c r="R7" s="49" t="s">
        <v>2</v>
      </c>
      <c r="S7" s="49" t="s">
        <v>84</v>
      </c>
      <c r="T7" s="50" t="s">
        <v>1</v>
      </c>
      <c r="U7" s="49" t="s">
        <v>12</v>
      </c>
      <c r="V7" s="49" t="s">
        <v>12</v>
      </c>
      <c r="W7" s="50" t="s">
        <v>1</v>
      </c>
      <c r="X7" s="49" t="s">
        <v>12</v>
      </c>
      <c r="Y7" s="49" t="s">
        <v>83</v>
      </c>
      <c r="Z7" s="50" t="s">
        <v>1</v>
      </c>
      <c r="AA7" s="49" t="s">
        <v>12</v>
      </c>
      <c r="AB7" s="49" t="s">
        <v>12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14</v>
      </c>
      <c r="B8" s="20" t="str">
        <f>'1.Spieltag'!B8</f>
        <v>atschi91</v>
      </c>
      <c r="C8" s="17" t="s">
        <v>12</v>
      </c>
      <c r="D8" s="18" t="s">
        <v>83</v>
      </c>
      <c r="E8" s="19">
        <f t="shared" ref="E8:E24" si="1">IF(OR(EXACT($C$7,C8)*(EXACT($D$7,D8)))=TRUE,$AO$9,IF(($D$7-$C$7=D8-C8),$AO$8,IF(OR(EXACT($C$7&gt;$D$7,C8&gt;D8)*EXACT($C$7=$D$7,C8=D8)*EXACT($C$7&lt;$D$7,C8&lt;D8)),$AO$7,0)))</f>
        <v>0</v>
      </c>
      <c r="F8" s="17" t="s">
        <v>2</v>
      </c>
      <c r="G8" s="18" t="s">
        <v>84</v>
      </c>
      <c r="H8" s="19">
        <f t="shared" ref="H8:H24" si="2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83</v>
      </c>
      <c r="K8" s="19">
        <f t="shared" ref="K8:K24" si="3">IF(OR(EXACT($I$7,I8)*(EXACT($J$7,J8)))=TRUE,$AO$9,IF(($J$7-$I$7=J8-I8),$AO$8,IF(OR(EXACT($I$7&gt;$J$7,I8&gt;J8)*EXACT($I$7=$J$7,I8=J8)*EXACT($I$7&lt;$J$7,I8&lt;J8)),$AO$7,0)))</f>
        <v>0</v>
      </c>
      <c r="L8" s="17" t="s">
        <v>83</v>
      </c>
      <c r="M8" s="18" t="s">
        <v>83</v>
      </c>
      <c r="N8" s="19">
        <f t="shared" ref="N8:N24" si="4">IF(OR(EXACT($L$7,L8)*(EXACT($M$7,M8)))=TRUE,$AO$9,IF(($M$7-$L$7=M8-L8),$AO$8,IF(OR(EXACT($L$7&gt;$M$7,L8&gt;M8)*EXACT($L$7=$M$7,L8=M8)*EXACT($L$7&lt;$M$7,L8&lt;M8)),$AO$7,0)))</f>
        <v>0</v>
      </c>
      <c r="O8" s="17" t="s">
        <v>83</v>
      </c>
      <c r="P8" s="18" t="s">
        <v>84</v>
      </c>
      <c r="Q8" s="19">
        <f t="shared" ref="Q8:Q24" si="5">IF(OR(EXACT($O$7,O8)*(EXACT($P$7,P8)))=TRUE,$AO$9,IF(($P$7-$O$7=P8-O8),$AO$8,IF(OR(EXACT($O$7&gt;$P$7,O8&gt;P8)*EXACT($O$7=$P$7,O8=P8)*EXACT($O$7&lt;$P$7,O8&lt;P8)),$AO$7,0)))</f>
        <v>0</v>
      </c>
      <c r="R8" s="17" t="s">
        <v>2</v>
      </c>
      <c r="S8" s="18" t="s">
        <v>12</v>
      </c>
      <c r="T8" s="57">
        <f>IF(OR(EXACT($R$7,R8)*(EXACT($S$7,S8)))=TRUE,$AO$9,IF(($S$7-$R$7=S8-R8),$AO$8,IF(OR(EXACT($R$7&gt;$S$7,R8&gt;S8)*EXACT($R$7=$S$7,R8=S8)*EXACT($R$7&lt;$S$7,R8&lt;S8)),$AO$7,0)))*4</f>
        <v>8</v>
      </c>
      <c r="U8" s="17" t="s">
        <v>12</v>
      </c>
      <c r="V8" s="18" t="s">
        <v>83</v>
      </c>
      <c r="W8" s="19">
        <f t="shared" ref="W8:W24" si="6">IF(OR(EXACT($U$7,U8)*(EXACT($V$7,V8)))=TRUE,$AO$9,IF(($V$7-$U$7=V8-U8),$AO$8,IF(OR(EXACT($U$7&gt;$V$7,U8&gt;V8)*EXACT($U$7=$V$7,U8=V8)*EXACT($U$7&lt;$V$7,U8&lt;V8)),$AO$7,0)))</f>
        <v>0</v>
      </c>
      <c r="X8" s="17" t="s">
        <v>83</v>
      </c>
      <c r="Y8" s="18" t="s">
        <v>83</v>
      </c>
      <c r="Z8" s="19">
        <f t="shared" ref="Z8:Z18" si="7">IF(OR(EXACT($X$7,X8)*(EXACT($Y$7,Y8)))=TRUE,$AO$9,IF(($Y$7-$X$7=Y8-X8),$AO$8,IF(OR(EXACT($X$7&gt;$Y$7,X8&gt;Y8)*EXACT($X$7=$Y$7,X8=Y8)*EXACT($X$7&lt;$Y$7,X8&lt;Y8)),$AO$7,0)))</f>
        <v>0</v>
      </c>
      <c r="AA8" s="17" t="s">
        <v>83</v>
      </c>
      <c r="AB8" s="18" t="s">
        <v>83</v>
      </c>
      <c r="AC8" s="19" t="str">
        <f>IF(OR(EXACT($AA$7,AA8)*(EXACT($AB$7,AB8)))=TRUE,$AO$9,IF(($AB$7-$AA$7=AB8-AA8),$AO$8,IF(OR(EXACT($AA$7&gt;$AB$7,AA8&gt;AB8)*EXACT($AA$7=$AB$7,AA8=AB8)*EXACT($AA$7&lt;$AB$7,AA8&lt;AB8)),$AO$7,0)))</f>
        <v>3</v>
      </c>
      <c r="AD8" s="27"/>
      <c r="AE8" s="25"/>
      <c r="AF8" s="19"/>
      <c r="AG8" s="20">
        <f t="shared" ref="AG8:AG16" si="8">E8+H8+K8+N8+Q8+T8+W8+Z8+AC8+AF8</f>
        <v>11</v>
      </c>
      <c r="AH8" s="21">
        <f>'1.Spieltag'!AJ8</f>
        <v>9</v>
      </c>
      <c r="AI8" s="22">
        <f>'1.Spieltag'!AK8</f>
        <v>6</v>
      </c>
      <c r="AJ8" s="23">
        <f t="shared" ref="AJ8:AJ18" si="9">AG8+AH8</f>
        <v>20</v>
      </c>
      <c r="AK8" s="24">
        <f t="shared" ref="AK8:AK26" si="10">RANK(AJ8,$AJ$8:$AJ$26)</f>
        <v>14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'1.Spieltag'!B9</f>
        <v>Delze</v>
      </c>
      <c r="C9" s="17" t="s">
        <v>12</v>
      </c>
      <c r="D9" s="18" t="s">
        <v>84</v>
      </c>
      <c r="E9" s="19">
        <f t="shared" si="1"/>
        <v>0</v>
      </c>
      <c r="F9" s="17" t="s">
        <v>83</v>
      </c>
      <c r="G9" s="18" t="s">
        <v>83</v>
      </c>
      <c r="H9" s="19" t="str">
        <f t="shared" si="2"/>
        <v>5</v>
      </c>
      <c r="I9" s="17" t="s">
        <v>12</v>
      </c>
      <c r="J9" s="18" t="s">
        <v>83</v>
      </c>
      <c r="K9" s="19">
        <f t="shared" si="3"/>
        <v>0</v>
      </c>
      <c r="L9" s="17" t="s">
        <v>83</v>
      </c>
      <c r="M9" s="18" t="s">
        <v>12</v>
      </c>
      <c r="N9" s="19">
        <f t="shared" si="4"/>
        <v>0</v>
      </c>
      <c r="O9" s="17" t="s">
        <v>83</v>
      </c>
      <c r="P9" s="18" t="s">
        <v>12</v>
      </c>
      <c r="Q9" s="19" t="str">
        <f t="shared" si="5"/>
        <v>5</v>
      </c>
      <c r="R9" s="17" t="s">
        <v>2</v>
      </c>
      <c r="S9" s="18" t="s">
        <v>84</v>
      </c>
      <c r="T9" s="57">
        <f t="shared" ref="T9:T24" si="11">IF(OR(EXACT($R$7,R9)*(EXACT($S$7,S9)))=TRUE,$AO$9,IF(($S$7-$R$7=S9-R9),$AO$8,IF(OR(EXACT($R$7&gt;$S$7,R9&gt;S9)*EXACT($R$7=$S$7,R9=S9)*EXACT($R$7&lt;$S$7,R9&lt;S9)),$AO$7,0)))*4</f>
        <v>20</v>
      </c>
      <c r="U9" s="17" t="s">
        <v>12</v>
      </c>
      <c r="V9" s="18" t="s">
        <v>12</v>
      </c>
      <c r="W9" s="19" t="str">
        <f t="shared" si="6"/>
        <v>5</v>
      </c>
      <c r="X9" s="17" t="s">
        <v>84</v>
      </c>
      <c r="Y9" s="18" t="s">
        <v>12</v>
      </c>
      <c r="Z9" s="19">
        <f t="shared" si="7"/>
        <v>0</v>
      </c>
      <c r="AA9" s="17" t="s">
        <v>83</v>
      </c>
      <c r="AB9" s="18" t="s">
        <v>83</v>
      </c>
      <c r="AC9" s="19" t="str">
        <f t="shared" ref="AC9:AC24" si="12">IF(OR(EXACT($AA$7,AA9)*(EXACT($AB$7,AB9)))=TRUE,$AO$9,IF(($AB$7-$AA$7=AB9-AA9),$AO$8,IF(OR(EXACT($AA$7&gt;$AB$7,AA9&gt;AB9)*EXACT($AA$7=$AB$7,AA9=AB9)*EXACT($AA$7&lt;$AB$7,AA9&lt;AB9)),$AO$7,0)))</f>
        <v>3</v>
      </c>
      <c r="AD9" s="27"/>
      <c r="AE9" s="25"/>
      <c r="AF9" s="19"/>
      <c r="AG9" s="20">
        <f t="shared" si="8"/>
        <v>38</v>
      </c>
      <c r="AH9" s="21">
        <f>'1.Spieltag'!AJ9</f>
        <v>14</v>
      </c>
      <c r="AI9" s="22">
        <f>'1.Spieltag'!AK9</f>
        <v>1</v>
      </c>
      <c r="AJ9" s="23">
        <f t="shared" si="9"/>
        <v>52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'1.Spieltag'!B10</f>
        <v>FlorianS04</v>
      </c>
      <c r="C10" s="17" t="s">
        <v>12</v>
      </c>
      <c r="D10" s="18" t="s">
        <v>12</v>
      </c>
      <c r="E10" s="19">
        <f t="shared" si="1"/>
        <v>0</v>
      </c>
      <c r="F10" s="17" t="s">
        <v>83</v>
      </c>
      <c r="G10" s="18" t="s">
        <v>84</v>
      </c>
      <c r="H10" s="19">
        <f t="shared" si="2"/>
        <v>0</v>
      </c>
      <c r="I10" s="17" t="s">
        <v>12</v>
      </c>
      <c r="J10" s="18" t="s">
        <v>12</v>
      </c>
      <c r="K10" s="19" t="str">
        <f t="shared" si="3"/>
        <v>3</v>
      </c>
      <c r="L10" s="17" t="s">
        <v>83</v>
      </c>
      <c r="M10" s="18" t="s">
        <v>12</v>
      </c>
      <c r="N10" s="19">
        <f t="shared" si="4"/>
        <v>0</v>
      </c>
      <c r="O10" s="17" t="s">
        <v>83</v>
      </c>
      <c r="P10" s="18" t="s">
        <v>12</v>
      </c>
      <c r="Q10" s="19" t="str">
        <f t="shared" si="5"/>
        <v>5</v>
      </c>
      <c r="R10" s="17" t="s">
        <v>2</v>
      </c>
      <c r="S10" s="18" t="s">
        <v>83</v>
      </c>
      <c r="T10" s="57">
        <f t="shared" si="11"/>
        <v>8</v>
      </c>
      <c r="U10" s="17" t="s">
        <v>12</v>
      </c>
      <c r="V10" s="18" t="s">
        <v>12</v>
      </c>
      <c r="W10" s="19" t="str">
        <f t="shared" si="6"/>
        <v>5</v>
      </c>
      <c r="X10" s="17" t="s">
        <v>83</v>
      </c>
      <c r="Y10" s="18" t="s">
        <v>12</v>
      </c>
      <c r="Z10" s="19">
        <f t="shared" si="7"/>
        <v>0</v>
      </c>
      <c r="AA10" s="17" t="s">
        <v>83</v>
      </c>
      <c r="AB10" s="18" t="s">
        <v>83</v>
      </c>
      <c r="AC10" s="19" t="str">
        <f t="shared" si="12"/>
        <v>3</v>
      </c>
      <c r="AD10" s="27"/>
      <c r="AE10" s="25"/>
      <c r="AF10" s="19"/>
      <c r="AG10" s="20">
        <f t="shared" si="8"/>
        <v>24</v>
      </c>
      <c r="AH10" s="21">
        <f>'1.Spieltag'!AJ10</f>
        <v>9</v>
      </c>
      <c r="AI10" s="22">
        <f>'1.Spieltag'!AK10</f>
        <v>6</v>
      </c>
      <c r="AJ10" s="23">
        <f t="shared" si="9"/>
        <v>33</v>
      </c>
      <c r="AK10" s="24">
        <f t="shared" si="10"/>
        <v>3</v>
      </c>
      <c r="AL10" s="53"/>
    </row>
    <row r="11" spans="1:41" ht="24.95" customHeight="1" thickBot="1" x14ac:dyDescent="0.25">
      <c r="A11" s="28">
        <f t="shared" si="0"/>
        <v>6</v>
      </c>
      <c r="B11" s="20" t="str">
        <f>'1.Spieltag'!B11</f>
        <v>Franzi04</v>
      </c>
      <c r="C11" s="17" t="s">
        <v>83</v>
      </c>
      <c r="D11" s="18" t="s">
        <v>83</v>
      </c>
      <c r="E11" s="19">
        <f t="shared" si="1"/>
        <v>0</v>
      </c>
      <c r="F11" s="17" t="s">
        <v>12</v>
      </c>
      <c r="G11" s="18" t="s">
        <v>83</v>
      </c>
      <c r="H11" s="19">
        <f t="shared" si="2"/>
        <v>0</v>
      </c>
      <c r="I11" s="17" t="s">
        <v>83</v>
      </c>
      <c r="J11" s="18" t="s">
        <v>12</v>
      </c>
      <c r="K11" s="19">
        <f t="shared" si="3"/>
        <v>0</v>
      </c>
      <c r="L11" s="17" t="s">
        <v>84</v>
      </c>
      <c r="M11" s="18" t="s">
        <v>83</v>
      </c>
      <c r="N11" s="19">
        <f t="shared" si="4"/>
        <v>0</v>
      </c>
      <c r="O11" s="17" t="s">
        <v>12</v>
      </c>
      <c r="P11" s="18" t="s">
        <v>83</v>
      </c>
      <c r="Q11" s="19">
        <f t="shared" si="5"/>
        <v>0</v>
      </c>
      <c r="R11" s="17" t="s">
        <v>12</v>
      </c>
      <c r="S11" s="18" t="s">
        <v>83</v>
      </c>
      <c r="T11" s="57">
        <f t="shared" si="11"/>
        <v>8</v>
      </c>
      <c r="U11" s="17" t="s">
        <v>83</v>
      </c>
      <c r="V11" s="18" t="s">
        <v>2</v>
      </c>
      <c r="W11" s="19">
        <f t="shared" si="6"/>
        <v>0</v>
      </c>
      <c r="X11" s="17" t="s">
        <v>12</v>
      </c>
      <c r="Y11" s="18" t="s">
        <v>83</v>
      </c>
      <c r="Z11" s="19" t="str">
        <f t="shared" si="7"/>
        <v>5</v>
      </c>
      <c r="AA11" s="17" t="s">
        <v>12</v>
      </c>
      <c r="AB11" s="18" t="s">
        <v>83</v>
      </c>
      <c r="AC11" s="19">
        <f t="shared" si="12"/>
        <v>0</v>
      </c>
      <c r="AD11" s="27"/>
      <c r="AE11" s="25"/>
      <c r="AF11" s="19"/>
      <c r="AG11" s="20">
        <f t="shared" si="8"/>
        <v>13</v>
      </c>
      <c r="AH11" s="21">
        <f>'1.Spieltag'!AJ11</f>
        <v>14</v>
      </c>
      <c r="AI11" s="22">
        <f>'1.Spieltag'!AK11</f>
        <v>1</v>
      </c>
      <c r="AJ11" s="23">
        <f t="shared" si="9"/>
        <v>27</v>
      </c>
      <c r="AK11" s="24">
        <f t="shared" si="10"/>
        <v>6</v>
      </c>
      <c r="AL11" s="1"/>
    </row>
    <row r="12" spans="1:41" ht="24.95" customHeight="1" thickBot="1" x14ac:dyDescent="0.25">
      <c r="A12" s="28">
        <f t="shared" si="0"/>
        <v>16</v>
      </c>
      <c r="B12" s="20" t="str">
        <f>'1.Spieltag'!B12</f>
        <v>jupp04</v>
      </c>
      <c r="C12" s="17"/>
      <c r="D12" s="18"/>
      <c r="E12" s="19"/>
      <c r="F12" s="17"/>
      <c r="G12" s="18"/>
      <c r="H12" s="19"/>
      <c r="I12" s="17"/>
      <c r="J12" s="18"/>
      <c r="K12" s="19"/>
      <c r="L12" s="17"/>
      <c r="M12" s="18"/>
      <c r="N12" s="19"/>
      <c r="O12" s="17"/>
      <c r="P12" s="18"/>
      <c r="Q12" s="19"/>
      <c r="R12" s="17"/>
      <c r="S12" s="18"/>
      <c r="T12" s="57"/>
      <c r="U12" s="17"/>
      <c r="V12" s="18"/>
      <c r="W12" s="19"/>
      <c r="X12" s="17"/>
      <c r="Y12" s="18"/>
      <c r="Z12" s="19"/>
      <c r="AA12" s="17"/>
      <c r="AB12" s="18"/>
      <c r="AC12" s="19"/>
      <c r="AD12" s="26"/>
      <c r="AE12" s="25"/>
      <c r="AF12" s="19"/>
      <c r="AG12" s="20">
        <f t="shared" si="8"/>
        <v>0</v>
      </c>
      <c r="AH12" s="21">
        <f>'1.Spieltag'!AJ12</f>
        <v>8</v>
      </c>
      <c r="AI12" s="22">
        <f>'1.Spieltag'!AK12</f>
        <v>9</v>
      </c>
      <c r="AJ12" s="23">
        <f t="shared" si="9"/>
        <v>8</v>
      </c>
      <c r="AK12" s="24">
        <f t="shared" si="10"/>
        <v>16</v>
      </c>
      <c r="AL12" s="1"/>
    </row>
    <row r="13" spans="1:41" ht="24.95" customHeight="1" thickBot="1" x14ac:dyDescent="0.25">
      <c r="A13" s="28">
        <f t="shared" si="0"/>
        <v>7</v>
      </c>
      <c r="B13" s="58" t="str">
        <f>'1.Spieltag'!B13</f>
        <v>Lola04</v>
      </c>
      <c r="C13" s="17" t="s">
        <v>12</v>
      </c>
      <c r="D13" s="18" t="s">
        <v>83</v>
      </c>
      <c r="E13" s="19">
        <f t="shared" si="1"/>
        <v>0</v>
      </c>
      <c r="F13" s="17" t="s">
        <v>12</v>
      </c>
      <c r="G13" s="18" t="s">
        <v>84</v>
      </c>
      <c r="H13" s="19">
        <f t="shared" si="2"/>
        <v>0</v>
      </c>
      <c r="I13" s="17" t="s">
        <v>12</v>
      </c>
      <c r="J13" s="18" t="s">
        <v>83</v>
      </c>
      <c r="K13" s="19">
        <f t="shared" si="3"/>
        <v>0</v>
      </c>
      <c r="L13" s="17" t="s">
        <v>83</v>
      </c>
      <c r="M13" s="18" t="s">
        <v>84</v>
      </c>
      <c r="N13" s="19" t="str">
        <f t="shared" si="4"/>
        <v>3</v>
      </c>
      <c r="O13" s="17" t="s">
        <v>12</v>
      </c>
      <c r="P13" s="18" t="s">
        <v>83</v>
      </c>
      <c r="Q13" s="19">
        <f t="shared" si="5"/>
        <v>0</v>
      </c>
      <c r="R13" s="17" t="s">
        <v>86</v>
      </c>
      <c r="S13" s="18" t="s">
        <v>2</v>
      </c>
      <c r="T13" s="57">
        <f t="shared" si="11"/>
        <v>8</v>
      </c>
      <c r="U13" s="17" t="s">
        <v>12</v>
      </c>
      <c r="V13" s="18" t="s">
        <v>83</v>
      </c>
      <c r="W13" s="19">
        <f t="shared" si="6"/>
        <v>0</v>
      </c>
      <c r="X13" s="17" t="s">
        <v>12</v>
      </c>
      <c r="Y13" s="18" t="s">
        <v>83</v>
      </c>
      <c r="Z13" s="19" t="str">
        <f t="shared" si="7"/>
        <v>5</v>
      </c>
      <c r="AA13" s="17" t="s">
        <v>12</v>
      </c>
      <c r="AB13" s="18" t="s">
        <v>12</v>
      </c>
      <c r="AC13" s="19" t="str">
        <f t="shared" si="12"/>
        <v>5</v>
      </c>
      <c r="AD13" s="27"/>
      <c r="AE13" s="25"/>
      <c r="AF13" s="19"/>
      <c r="AG13" s="20">
        <f t="shared" si="8"/>
        <v>21</v>
      </c>
      <c r="AH13" s="21">
        <f>'1.Spieltag'!AJ13</f>
        <v>5</v>
      </c>
      <c r="AI13" s="22">
        <f>'1.Spieltag'!AK13</f>
        <v>14</v>
      </c>
      <c r="AJ13" s="23">
        <f t="shared" si="9"/>
        <v>26</v>
      </c>
      <c r="AK13" s="24">
        <f t="shared" si="10"/>
        <v>7</v>
      </c>
      <c r="AL13" s="1"/>
    </row>
    <row r="14" spans="1:41" ht="24.95" customHeight="1" thickBot="1" x14ac:dyDescent="0.25">
      <c r="A14" s="28">
        <f t="shared" si="0"/>
        <v>7</v>
      </c>
      <c r="B14" s="20" t="str">
        <f>'1.Spieltag'!B14</f>
        <v>Master1</v>
      </c>
      <c r="C14" s="17" t="s">
        <v>12</v>
      </c>
      <c r="D14" s="18" t="s">
        <v>83</v>
      </c>
      <c r="E14" s="19">
        <f t="shared" si="1"/>
        <v>0</v>
      </c>
      <c r="F14" s="17" t="s">
        <v>12</v>
      </c>
      <c r="G14" s="18" t="s">
        <v>12</v>
      </c>
      <c r="H14" s="19" t="str">
        <f t="shared" si="2"/>
        <v>3</v>
      </c>
      <c r="I14" s="17" t="s">
        <v>12</v>
      </c>
      <c r="J14" s="18" t="s">
        <v>83</v>
      </c>
      <c r="K14" s="19">
        <f t="shared" si="3"/>
        <v>0</v>
      </c>
      <c r="L14" s="17" t="s">
        <v>12</v>
      </c>
      <c r="M14" s="18" t="s">
        <v>83</v>
      </c>
      <c r="N14" s="19" t="str">
        <f t="shared" si="4"/>
        <v>5</v>
      </c>
      <c r="O14" s="17" t="s">
        <v>83</v>
      </c>
      <c r="P14" s="18" t="s">
        <v>84</v>
      </c>
      <c r="Q14" s="19">
        <f t="shared" si="5"/>
        <v>0</v>
      </c>
      <c r="R14" s="17" t="s">
        <v>2</v>
      </c>
      <c r="S14" s="18" t="s">
        <v>83</v>
      </c>
      <c r="T14" s="57">
        <f t="shared" si="11"/>
        <v>8</v>
      </c>
      <c r="U14" s="17" t="s">
        <v>12</v>
      </c>
      <c r="V14" s="18" t="s">
        <v>83</v>
      </c>
      <c r="W14" s="19">
        <f t="shared" si="6"/>
        <v>0</v>
      </c>
      <c r="X14" s="17" t="s">
        <v>83</v>
      </c>
      <c r="Y14" s="18" t="s">
        <v>83</v>
      </c>
      <c r="Z14" s="19">
        <f t="shared" si="7"/>
        <v>0</v>
      </c>
      <c r="AA14" s="17" t="s">
        <v>2</v>
      </c>
      <c r="AB14" s="18" t="s">
        <v>12</v>
      </c>
      <c r="AC14" s="19">
        <f t="shared" si="12"/>
        <v>0</v>
      </c>
      <c r="AD14" s="27"/>
      <c r="AE14" s="25"/>
      <c r="AF14" s="19"/>
      <c r="AG14" s="20">
        <f t="shared" si="8"/>
        <v>16</v>
      </c>
      <c r="AH14" s="21">
        <f>'1.Spieltag'!AJ14</f>
        <v>10</v>
      </c>
      <c r="AI14" s="22">
        <f>'1.Spieltag'!AK14</f>
        <v>5</v>
      </c>
      <c r="AJ14" s="23">
        <f t="shared" si="9"/>
        <v>26</v>
      </c>
      <c r="AK14" s="24">
        <f t="shared" si="10"/>
        <v>7</v>
      </c>
      <c r="AL14" s="1"/>
    </row>
    <row r="15" spans="1:41" ht="24.95" customHeight="1" thickBot="1" x14ac:dyDescent="0.25">
      <c r="A15" s="28">
        <f t="shared" si="0"/>
        <v>11</v>
      </c>
      <c r="B15" s="20" t="str">
        <f>'1.Spieltag'!B15</f>
        <v>Mike04</v>
      </c>
      <c r="C15" s="17" t="s">
        <v>12</v>
      </c>
      <c r="D15" s="18" t="s">
        <v>84</v>
      </c>
      <c r="E15" s="19">
        <f t="shared" si="1"/>
        <v>0</v>
      </c>
      <c r="F15" s="17" t="s">
        <v>83</v>
      </c>
      <c r="G15" s="18" t="s">
        <v>84</v>
      </c>
      <c r="H15" s="19">
        <f t="shared" si="2"/>
        <v>0</v>
      </c>
      <c r="I15" s="17" t="s">
        <v>12</v>
      </c>
      <c r="J15" s="18" t="s">
        <v>84</v>
      </c>
      <c r="K15" s="19">
        <f t="shared" si="3"/>
        <v>0</v>
      </c>
      <c r="L15" s="17" t="s">
        <v>12</v>
      </c>
      <c r="M15" s="18" t="s">
        <v>83</v>
      </c>
      <c r="N15" s="19" t="str">
        <f t="shared" si="4"/>
        <v>5</v>
      </c>
      <c r="O15" s="17" t="s">
        <v>12</v>
      </c>
      <c r="P15" s="18" t="s">
        <v>84</v>
      </c>
      <c r="Q15" s="19">
        <f t="shared" si="5"/>
        <v>0</v>
      </c>
      <c r="R15" s="17" t="s">
        <v>12</v>
      </c>
      <c r="S15" s="18" t="s">
        <v>84</v>
      </c>
      <c r="T15" s="57">
        <f t="shared" si="11"/>
        <v>8</v>
      </c>
      <c r="U15" s="17" t="s">
        <v>83</v>
      </c>
      <c r="V15" s="18" t="s">
        <v>83</v>
      </c>
      <c r="W15" s="19" t="str">
        <f t="shared" si="6"/>
        <v>3</v>
      </c>
      <c r="X15" s="17" t="s">
        <v>12</v>
      </c>
      <c r="Y15" s="18" t="s">
        <v>84</v>
      </c>
      <c r="Z15" s="19" t="str">
        <f t="shared" si="7"/>
        <v>2</v>
      </c>
      <c r="AA15" s="17" t="s">
        <v>83</v>
      </c>
      <c r="AB15" s="18" t="s">
        <v>12</v>
      </c>
      <c r="AC15" s="19">
        <f t="shared" si="12"/>
        <v>0</v>
      </c>
      <c r="AD15" s="27"/>
      <c r="AE15" s="25"/>
      <c r="AF15" s="19"/>
      <c r="AG15" s="20">
        <f t="shared" si="8"/>
        <v>18</v>
      </c>
      <c r="AH15" s="21">
        <f>'1.Spieltag'!AJ15</f>
        <v>4</v>
      </c>
      <c r="AI15" s="22">
        <f>'1.Spieltag'!AK15</f>
        <v>16</v>
      </c>
      <c r="AJ15" s="23">
        <f t="shared" si="9"/>
        <v>22</v>
      </c>
      <c r="AK15" s="24">
        <f t="shared" si="10"/>
        <v>11</v>
      </c>
      <c r="AL15" s="1"/>
    </row>
    <row r="16" spans="1:41" ht="24.95" customHeight="1" thickBot="1" x14ac:dyDescent="0.25">
      <c r="A16" s="28">
        <f t="shared" si="0"/>
        <v>11</v>
      </c>
      <c r="B16" s="20" t="str">
        <f>'1.Spieltag'!B16</f>
        <v>Nico1904</v>
      </c>
      <c r="C16" s="17"/>
      <c r="D16" s="18"/>
      <c r="E16" s="19"/>
      <c r="F16" s="17"/>
      <c r="G16" s="18"/>
      <c r="H16" s="19"/>
      <c r="I16" s="17" t="s">
        <v>12</v>
      </c>
      <c r="J16" s="18" t="s">
        <v>83</v>
      </c>
      <c r="K16" s="19">
        <f t="shared" si="3"/>
        <v>0</v>
      </c>
      <c r="L16" s="17" t="s">
        <v>83</v>
      </c>
      <c r="M16" s="18" t="s">
        <v>84</v>
      </c>
      <c r="N16" s="19" t="str">
        <f t="shared" si="4"/>
        <v>3</v>
      </c>
      <c r="O16" s="17" t="s">
        <v>83</v>
      </c>
      <c r="P16" s="18" t="s">
        <v>83</v>
      </c>
      <c r="Q16" s="19">
        <f t="shared" si="5"/>
        <v>0</v>
      </c>
      <c r="R16" s="17" t="s">
        <v>12</v>
      </c>
      <c r="S16" s="18" t="s">
        <v>84</v>
      </c>
      <c r="T16" s="57">
        <f t="shared" si="11"/>
        <v>8</v>
      </c>
      <c r="U16" s="17" t="s">
        <v>83</v>
      </c>
      <c r="V16" s="18" t="s">
        <v>86</v>
      </c>
      <c r="W16" s="19">
        <f t="shared" si="6"/>
        <v>0</v>
      </c>
      <c r="X16" s="17" t="s">
        <v>83</v>
      </c>
      <c r="Y16" s="18" t="s">
        <v>83</v>
      </c>
      <c r="Z16" s="19">
        <f t="shared" si="7"/>
        <v>0</v>
      </c>
      <c r="AA16" s="17" t="s">
        <v>83</v>
      </c>
      <c r="AB16" s="18" t="s">
        <v>84</v>
      </c>
      <c r="AC16" s="19">
        <f t="shared" si="12"/>
        <v>0</v>
      </c>
      <c r="AD16" s="27"/>
      <c r="AE16" s="25"/>
      <c r="AF16" s="19"/>
      <c r="AG16" s="20">
        <f t="shared" si="8"/>
        <v>11</v>
      </c>
      <c r="AH16" s="21">
        <f>'1.Spieltag'!AJ16</f>
        <v>11</v>
      </c>
      <c r="AI16" s="22">
        <f>'1.Spieltag'!AK16</f>
        <v>4</v>
      </c>
      <c r="AJ16" s="23">
        <f t="shared" si="9"/>
        <v>22</v>
      </c>
      <c r="AK16" s="24">
        <f t="shared" si="10"/>
        <v>11</v>
      </c>
      <c r="AL16" s="1"/>
    </row>
    <row r="17" spans="1:38" ht="24.95" customHeight="1" thickBot="1" x14ac:dyDescent="0.25">
      <c r="A17" s="28">
        <f t="shared" si="0"/>
        <v>5</v>
      </c>
      <c r="B17" s="20" t="str">
        <f>'1.Spieltag'!B17</f>
        <v>Reinhold</v>
      </c>
      <c r="C17" s="17" t="s">
        <v>83</v>
      </c>
      <c r="D17" s="18" t="s">
        <v>84</v>
      </c>
      <c r="E17" s="19">
        <f t="shared" si="1"/>
        <v>0</v>
      </c>
      <c r="F17" s="17" t="s">
        <v>83</v>
      </c>
      <c r="G17" s="18" t="s">
        <v>84</v>
      </c>
      <c r="H17" s="19">
        <f t="shared" si="2"/>
        <v>0</v>
      </c>
      <c r="I17" s="17" t="s">
        <v>12</v>
      </c>
      <c r="J17" s="18" t="s">
        <v>83</v>
      </c>
      <c r="K17" s="19">
        <f t="shared" si="3"/>
        <v>0</v>
      </c>
      <c r="L17" s="17" t="s">
        <v>12</v>
      </c>
      <c r="M17" s="18" t="s">
        <v>83</v>
      </c>
      <c r="N17" s="19" t="str">
        <f t="shared" si="4"/>
        <v>5</v>
      </c>
      <c r="O17" s="17" t="s">
        <v>83</v>
      </c>
      <c r="P17" s="18" t="s">
        <v>12</v>
      </c>
      <c r="Q17" s="19" t="str">
        <f t="shared" si="5"/>
        <v>5</v>
      </c>
      <c r="R17" s="17" t="s">
        <v>2</v>
      </c>
      <c r="S17" s="18" t="s">
        <v>12</v>
      </c>
      <c r="T17" s="57">
        <f t="shared" si="11"/>
        <v>8</v>
      </c>
      <c r="U17" s="17" t="s">
        <v>12</v>
      </c>
      <c r="V17" s="18" t="s">
        <v>83</v>
      </c>
      <c r="W17" s="19">
        <f t="shared" si="6"/>
        <v>0</v>
      </c>
      <c r="X17" s="17" t="s">
        <v>12</v>
      </c>
      <c r="Y17" s="18" t="s">
        <v>84</v>
      </c>
      <c r="Z17" s="19" t="str">
        <f t="shared" si="7"/>
        <v>2</v>
      </c>
      <c r="AA17" s="17" t="s">
        <v>83</v>
      </c>
      <c r="AB17" s="18" t="s">
        <v>86</v>
      </c>
      <c r="AC17" s="19">
        <f t="shared" si="12"/>
        <v>0</v>
      </c>
      <c r="AD17" s="27"/>
      <c r="AE17" s="25"/>
      <c r="AF17" s="19"/>
      <c r="AG17" s="20">
        <f>E17+K17+Q17+T17+N17+H17+W17+Z17+AC17+AF17</f>
        <v>20</v>
      </c>
      <c r="AH17" s="21">
        <f>'1.Spieltag'!AJ17</f>
        <v>8</v>
      </c>
      <c r="AI17" s="22">
        <f>'1.Spieltag'!AK17</f>
        <v>9</v>
      </c>
      <c r="AJ17" s="23">
        <f t="shared" si="9"/>
        <v>28</v>
      </c>
      <c r="AK17" s="24">
        <f t="shared" si="10"/>
        <v>5</v>
      </c>
      <c r="AL17" s="1"/>
    </row>
    <row r="18" spans="1:38" ht="24.95" customHeight="1" thickBot="1" x14ac:dyDescent="0.25">
      <c r="A18" s="28">
        <f t="shared" si="0"/>
        <v>13</v>
      </c>
      <c r="B18" s="20" t="str">
        <f>'1.Spieltag'!B18</f>
        <v>Ricardo04</v>
      </c>
      <c r="C18" s="17"/>
      <c r="D18" s="18"/>
      <c r="E18" s="19"/>
      <c r="F18" s="17"/>
      <c r="G18" s="18"/>
      <c r="H18" s="19"/>
      <c r="I18" s="17" t="s">
        <v>12</v>
      </c>
      <c r="J18" s="18" t="s">
        <v>84</v>
      </c>
      <c r="K18" s="19">
        <f t="shared" si="3"/>
        <v>0</v>
      </c>
      <c r="L18" s="17" t="s">
        <v>84</v>
      </c>
      <c r="M18" s="18" t="s">
        <v>83</v>
      </c>
      <c r="N18" s="19">
        <f t="shared" si="4"/>
        <v>0</v>
      </c>
      <c r="O18" s="17" t="s">
        <v>84</v>
      </c>
      <c r="P18" s="18" t="s">
        <v>12</v>
      </c>
      <c r="Q18" s="19" t="str">
        <f t="shared" si="5"/>
        <v>2</v>
      </c>
      <c r="R18" s="17" t="s">
        <v>12</v>
      </c>
      <c r="S18" s="18" t="s">
        <v>84</v>
      </c>
      <c r="T18" s="57">
        <f t="shared" si="11"/>
        <v>8</v>
      </c>
      <c r="U18" s="17" t="s">
        <v>83</v>
      </c>
      <c r="V18" s="18" t="s">
        <v>2</v>
      </c>
      <c r="W18" s="19">
        <f t="shared" si="6"/>
        <v>0</v>
      </c>
      <c r="X18" s="17" t="s">
        <v>12</v>
      </c>
      <c r="Y18" s="18" t="s">
        <v>83</v>
      </c>
      <c r="Z18" s="19" t="str">
        <f t="shared" si="7"/>
        <v>5</v>
      </c>
      <c r="AA18" s="17" t="s">
        <v>84</v>
      </c>
      <c r="AB18" s="18" t="s">
        <v>83</v>
      </c>
      <c r="AC18" s="19">
        <f t="shared" si="12"/>
        <v>0</v>
      </c>
      <c r="AD18" s="27"/>
      <c r="AE18" s="25"/>
      <c r="AF18" s="19"/>
      <c r="AG18" s="20">
        <f t="shared" ref="AG18:AG24" si="13">E18+H18+K18+N18+Q18+T18+W18+Z18+AC18+AF18</f>
        <v>15</v>
      </c>
      <c r="AH18" s="21">
        <f>'1.Spieltag'!AJ18</f>
        <v>6</v>
      </c>
      <c r="AI18" s="22">
        <f>'1.Spieltag'!AK18</f>
        <v>12</v>
      </c>
      <c r="AJ18" s="23">
        <f t="shared" si="9"/>
        <v>21</v>
      </c>
      <c r="AK18" s="24">
        <f t="shared" si="10"/>
        <v>13</v>
      </c>
      <c r="AL18" s="1"/>
    </row>
    <row r="19" spans="1:38" ht="24.95" customHeight="1" thickBot="1" x14ac:dyDescent="0.25">
      <c r="A19" s="28">
        <f t="shared" si="0"/>
        <v>17</v>
      </c>
      <c r="B19" s="20" t="str">
        <f>'1.Spieltag'!B19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57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13"/>
        <v>0</v>
      </c>
      <c r="AH19" s="21">
        <f>'1.Spieltag'!AJ19</f>
        <v>7</v>
      </c>
      <c r="AI19" s="22">
        <f>'1.Spieltag'!AK19</f>
        <v>11</v>
      </c>
      <c r="AJ19" s="23">
        <f t="shared" ref="AJ19:AJ24" si="14">AG19+AH19</f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 t="shared" si="0"/>
        <v>9</v>
      </c>
      <c r="B20" s="20" t="str">
        <f>'1.Spieltag'!B20</f>
        <v>schmiddi04</v>
      </c>
      <c r="C20" s="17" t="s">
        <v>2</v>
      </c>
      <c r="D20" s="18" t="s">
        <v>84</v>
      </c>
      <c r="E20" s="19">
        <f t="shared" si="1"/>
        <v>0</v>
      </c>
      <c r="F20" s="17" t="s">
        <v>83</v>
      </c>
      <c r="G20" s="18" t="s">
        <v>83</v>
      </c>
      <c r="H20" s="19" t="str">
        <f t="shared" si="2"/>
        <v>5</v>
      </c>
      <c r="I20" s="17" t="s">
        <v>12</v>
      </c>
      <c r="J20" s="18" t="s">
        <v>84</v>
      </c>
      <c r="K20" s="19">
        <f t="shared" si="3"/>
        <v>0</v>
      </c>
      <c r="L20" s="17" t="s">
        <v>84</v>
      </c>
      <c r="M20" s="18" t="s">
        <v>83</v>
      </c>
      <c r="N20" s="19">
        <f t="shared" si="4"/>
        <v>0</v>
      </c>
      <c r="O20" s="17" t="s">
        <v>83</v>
      </c>
      <c r="P20" s="18" t="s">
        <v>12</v>
      </c>
      <c r="Q20" s="19" t="str">
        <f t="shared" si="5"/>
        <v>5</v>
      </c>
      <c r="R20" s="17" t="s">
        <v>86</v>
      </c>
      <c r="S20" s="18" t="s">
        <v>84</v>
      </c>
      <c r="T20" s="57">
        <f t="shared" si="11"/>
        <v>8</v>
      </c>
      <c r="U20" s="17" t="s">
        <v>84</v>
      </c>
      <c r="V20" s="18" t="s">
        <v>12</v>
      </c>
      <c r="W20" s="19">
        <f t="shared" si="6"/>
        <v>0</v>
      </c>
      <c r="X20" s="17" t="s">
        <v>83</v>
      </c>
      <c r="Y20" s="18" t="s">
        <v>83</v>
      </c>
      <c r="Z20" s="19">
        <f>IF(OR(EXACT($X$7,X20)*(EXACT($Y$7,Y20)))=TRUE,$AO$9,IF(($Y$7-$X$7=Y20-X20),$AO$8,IF(OR(EXACT($X$7&gt;$Y$7,X20&gt;Y20)*EXACT($X$7=$Y$7,X20=Y20)*EXACT($X$7&lt;$Y$7,X20&lt;Y20)),$AO$7,0)))</f>
        <v>0</v>
      </c>
      <c r="AA20" s="17" t="s">
        <v>83</v>
      </c>
      <c r="AB20" s="18" t="s">
        <v>84</v>
      </c>
      <c r="AC20" s="19">
        <f t="shared" si="12"/>
        <v>0</v>
      </c>
      <c r="AD20" s="27"/>
      <c r="AE20" s="25"/>
      <c r="AF20" s="19"/>
      <c r="AG20" s="20">
        <f t="shared" si="13"/>
        <v>18</v>
      </c>
      <c r="AH20" s="21">
        <f>'1.Spieltag'!AJ20</f>
        <v>6</v>
      </c>
      <c r="AI20" s="22">
        <f>'1.Spieltag'!AK20</f>
        <v>12</v>
      </c>
      <c r="AJ20" s="23">
        <f t="shared" si="14"/>
        <v>24</v>
      </c>
      <c r="AK20" s="24">
        <f t="shared" si="10"/>
        <v>9</v>
      </c>
      <c r="AL20" s="1"/>
    </row>
    <row r="21" spans="1:38" ht="24.95" customHeight="1" thickBot="1" x14ac:dyDescent="0.25">
      <c r="A21" s="28">
        <f t="shared" si="0"/>
        <v>2</v>
      </c>
      <c r="B21" s="20" t="str">
        <f>'1.Spieltag'!B21</f>
        <v>shiny</v>
      </c>
      <c r="C21" s="17" t="s">
        <v>12</v>
      </c>
      <c r="D21" s="18" t="s">
        <v>83</v>
      </c>
      <c r="E21" s="19">
        <f t="shared" si="1"/>
        <v>0</v>
      </c>
      <c r="F21" s="17" t="s">
        <v>12</v>
      </c>
      <c r="G21" s="18" t="s">
        <v>83</v>
      </c>
      <c r="H21" s="19">
        <f t="shared" si="2"/>
        <v>0</v>
      </c>
      <c r="I21" s="17" t="s">
        <v>12</v>
      </c>
      <c r="J21" s="18" t="s">
        <v>83</v>
      </c>
      <c r="K21" s="19">
        <f t="shared" si="3"/>
        <v>0</v>
      </c>
      <c r="L21" s="17" t="s">
        <v>83</v>
      </c>
      <c r="M21" s="18" t="s">
        <v>83</v>
      </c>
      <c r="N21" s="19">
        <f t="shared" si="4"/>
        <v>0</v>
      </c>
      <c r="O21" s="17" t="s">
        <v>83</v>
      </c>
      <c r="P21" s="18" t="s">
        <v>83</v>
      </c>
      <c r="Q21" s="19">
        <f t="shared" si="5"/>
        <v>0</v>
      </c>
      <c r="R21" s="17" t="s">
        <v>2</v>
      </c>
      <c r="S21" s="18" t="s">
        <v>84</v>
      </c>
      <c r="T21" s="57">
        <f t="shared" si="11"/>
        <v>20</v>
      </c>
      <c r="U21" s="17" t="s">
        <v>83</v>
      </c>
      <c r="V21" s="18" t="s">
        <v>2</v>
      </c>
      <c r="W21" s="19">
        <f t="shared" si="6"/>
        <v>0</v>
      </c>
      <c r="X21" s="17" t="s">
        <v>83</v>
      </c>
      <c r="Y21" s="18" t="s">
        <v>12</v>
      </c>
      <c r="Z21" s="19">
        <f>IF(OR(EXACT($X$7,X21)*(EXACT($Y$7,Y21)))=TRUE,$AO$9,IF(($Y$7-$X$7=Y21-X21),$AO16,IF(OR(EXACT($X$7&gt;$Y$7,X21&gt;Y21)*EXACT($X$7=$Y$7,X21=Y21)*EXACT($X$7&lt;$Y$7,X21&lt;Y21)),$AO$7,0)))</f>
        <v>0</v>
      </c>
      <c r="AA21" s="17" t="s">
        <v>12</v>
      </c>
      <c r="AB21" s="18" t="s">
        <v>83</v>
      </c>
      <c r="AC21" s="19">
        <f t="shared" si="12"/>
        <v>0</v>
      </c>
      <c r="AD21" s="27"/>
      <c r="AE21" s="25"/>
      <c r="AF21" s="19"/>
      <c r="AG21" s="20">
        <f t="shared" si="13"/>
        <v>20</v>
      </c>
      <c r="AH21" s="21">
        <f>'1.Spieltag'!AJ21</f>
        <v>14</v>
      </c>
      <c r="AI21" s="22">
        <f>'1.Spieltag'!AK21</f>
        <v>1</v>
      </c>
      <c r="AJ21" s="23">
        <f t="shared" si="14"/>
        <v>34</v>
      </c>
      <c r="AK21" s="24">
        <f t="shared" si="10"/>
        <v>2</v>
      </c>
      <c r="AL21" s="1"/>
    </row>
    <row r="22" spans="1:38" ht="24.95" customHeight="1" thickBot="1" x14ac:dyDescent="0.25">
      <c r="A22" s="28">
        <f t="shared" si="0"/>
        <v>14</v>
      </c>
      <c r="B22" s="20" t="str">
        <f>'1.Spieltag'!B22</f>
        <v>Tanja04</v>
      </c>
      <c r="C22" s="17" t="s">
        <v>12</v>
      </c>
      <c r="D22" s="18" t="s">
        <v>84</v>
      </c>
      <c r="E22" s="19">
        <f t="shared" si="1"/>
        <v>0</v>
      </c>
      <c r="F22" s="17" t="s">
        <v>83</v>
      </c>
      <c r="G22" s="18" t="s">
        <v>83</v>
      </c>
      <c r="H22" s="19" t="str">
        <f t="shared" si="2"/>
        <v>5</v>
      </c>
      <c r="I22" s="17" t="s">
        <v>12</v>
      </c>
      <c r="J22" s="18" t="s">
        <v>87</v>
      </c>
      <c r="K22" s="19" t="str">
        <f t="shared" si="3"/>
        <v>3</v>
      </c>
      <c r="L22" s="17" t="s">
        <v>83</v>
      </c>
      <c r="M22" s="18" t="s">
        <v>83</v>
      </c>
      <c r="N22" s="19">
        <f t="shared" si="4"/>
        <v>0</v>
      </c>
      <c r="O22" s="17" t="s">
        <v>83</v>
      </c>
      <c r="P22" s="18" t="s">
        <v>84</v>
      </c>
      <c r="Q22" s="19">
        <f t="shared" si="5"/>
        <v>0</v>
      </c>
      <c r="R22" s="17" t="s">
        <v>2</v>
      </c>
      <c r="S22" s="18" t="s">
        <v>83</v>
      </c>
      <c r="T22" s="57">
        <f t="shared" si="11"/>
        <v>8</v>
      </c>
      <c r="U22" s="17" t="s">
        <v>12</v>
      </c>
      <c r="V22" s="18" t="s">
        <v>83</v>
      </c>
      <c r="W22" s="19">
        <f t="shared" si="6"/>
        <v>0</v>
      </c>
      <c r="X22" s="17" t="s">
        <v>12</v>
      </c>
      <c r="Y22" s="18" t="s">
        <v>84</v>
      </c>
      <c r="Z22" s="19" t="str">
        <f>IF(OR(EXACT($X$7,X22)*(EXACT($Y$7,Y22)))=TRUE,$AO$9,IF(($Y$7-$X$7=Y22-X22),$AO$8,IF(OR(EXACT($X$7&gt;$Y$7,X22&gt;Y22)*EXACT($X$7=$Y$7,X22=Y22)*EXACT($X$7&lt;$Y$7,X22&lt;Y22)),$AO$7,0)))</f>
        <v>2</v>
      </c>
      <c r="AA22" s="17" t="s">
        <v>84</v>
      </c>
      <c r="AB22" s="18" t="s">
        <v>12</v>
      </c>
      <c r="AC22" s="19">
        <f t="shared" si="12"/>
        <v>0</v>
      </c>
      <c r="AD22" s="27"/>
      <c r="AE22" s="25"/>
      <c r="AF22" s="19"/>
      <c r="AG22" s="20">
        <f t="shared" si="13"/>
        <v>18</v>
      </c>
      <c r="AH22" s="21">
        <f>'1.Spieltag'!AJ22</f>
        <v>2</v>
      </c>
      <c r="AI22" s="22">
        <f>'1.Spieltag'!AK22</f>
        <v>17</v>
      </c>
      <c r="AJ22" s="23">
        <f t="shared" si="14"/>
        <v>20</v>
      </c>
      <c r="AK22" s="24">
        <f t="shared" si="10"/>
        <v>14</v>
      </c>
      <c r="AL22" s="1"/>
    </row>
    <row r="23" spans="1:38" ht="24.95" customHeight="1" thickBot="1" x14ac:dyDescent="0.25">
      <c r="A23" s="28">
        <f t="shared" si="0"/>
        <v>10</v>
      </c>
      <c r="B23" s="58" t="str">
        <f>'1.Spieltag'!B23</f>
        <v>Thomas Bülles</v>
      </c>
      <c r="C23" s="17" t="s">
        <v>12</v>
      </c>
      <c r="D23" s="18" t="s">
        <v>83</v>
      </c>
      <c r="E23" s="19">
        <f t="shared" si="1"/>
        <v>0</v>
      </c>
      <c r="F23" s="17" t="s">
        <v>12</v>
      </c>
      <c r="G23" s="18" t="s">
        <v>84</v>
      </c>
      <c r="H23" s="19">
        <f t="shared" si="2"/>
        <v>0</v>
      </c>
      <c r="I23" s="17" t="s">
        <v>12</v>
      </c>
      <c r="J23" s="18" t="s">
        <v>83</v>
      </c>
      <c r="K23" s="19">
        <f t="shared" si="3"/>
        <v>0</v>
      </c>
      <c r="L23" s="17" t="s">
        <v>83</v>
      </c>
      <c r="M23" s="18" t="s">
        <v>84</v>
      </c>
      <c r="N23" s="19" t="str">
        <f t="shared" si="4"/>
        <v>3</v>
      </c>
      <c r="O23" s="17" t="s">
        <v>83</v>
      </c>
      <c r="P23" s="18" t="s">
        <v>83</v>
      </c>
      <c r="Q23" s="19">
        <f t="shared" si="5"/>
        <v>0</v>
      </c>
      <c r="R23" s="17" t="s">
        <v>2</v>
      </c>
      <c r="S23" s="18" t="s">
        <v>83</v>
      </c>
      <c r="T23" s="57">
        <f t="shared" si="11"/>
        <v>8</v>
      </c>
      <c r="U23" s="17" t="s">
        <v>83</v>
      </c>
      <c r="V23" s="18" t="s">
        <v>12</v>
      </c>
      <c r="W23" s="19">
        <f t="shared" si="6"/>
        <v>0</v>
      </c>
      <c r="X23" s="17" t="s">
        <v>83</v>
      </c>
      <c r="Y23" s="18" t="s">
        <v>84</v>
      </c>
      <c r="Z23" s="19" t="str">
        <f>IF(OR(EXACT($X$7,X23)*(EXACT($Y$7,Y23)))=TRUE,$AO$9,IF(($Y$7-$X$7=Y23-X23),$AO$8,IF(OR(EXACT($X$7&gt;$Y$7,X23&gt;Y23)*EXACT($X$7=$Y$7,X23=Y23)*EXACT($X$7&lt;$Y$7,X23&lt;Y23)),$AO$7,0)))</f>
        <v>3</v>
      </c>
      <c r="AA23" s="17" t="s">
        <v>2</v>
      </c>
      <c r="AB23" s="18" t="s">
        <v>12</v>
      </c>
      <c r="AC23" s="19">
        <f t="shared" si="12"/>
        <v>0</v>
      </c>
      <c r="AD23" s="27"/>
      <c r="AE23" s="25"/>
      <c r="AF23" s="19"/>
      <c r="AG23" s="20">
        <f t="shared" si="13"/>
        <v>14</v>
      </c>
      <c r="AH23" s="21">
        <f>'1.Spieltag'!AJ23</f>
        <v>9</v>
      </c>
      <c r="AI23" s="22">
        <f>'1.Spieltag'!AK23</f>
        <v>6</v>
      </c>
      <c r="AJ23" s="23">
        <f t="shared" si="14"/>
        <v>23</v>
      </c>
      <c r="AK23" s="24">
        <f t="shared" si="10"/>
        <v>10</v>
      </c>
      <c r="AL23" s="1"/>
    </row>
    <row r="24" spans="1:38" ht="24.95" customHeight="1" thickBot="1" x14ac:dyDescent="0.25">
      <c r="A24" s="28">
        <f t="shared" si="0"/>
        <v>4</v>
      </c>
      <c r="B24" s="20" t="str">
        <f>'1.Spieltag'!B24</f>
        <v>UltraGE</v>
      </c>
      <c r="C24" s="17" t="s">
        <v>12</v>
      </c>
      <c r="D24" s="18" t="s">
        <v>83</v>
      </c>
      <c r="E24" s="19">
        <f t="shared" si="1"/>
        <v>0</v>
      </c>
      <c r="F24" s="17" t="s">
        <v>2</v>
      </c>
      <c r="G24" s="18" t="s">
        <v>83</v>
      </c>
      <c r="H24" s="19">
        <f t="shared" si="2"/>
        <v>0</v>
      </c>
      <c r="I24" s="17" t="s">
        <v>12</v>
      </c>
      <c r="J24" s="18" t="s">
        <v>12</v>
      </c>
      <c r="K24" s="19" t="str">
        <f t="shared" si="3"/>
        <v>3</v>
      </c>
      <c r="L24" s="17" t="s">
        <v>12</v>
      </c>
      <c r="M24" s="18" t="s">
        <v>83</v>
      </c>
      <c r="N24" s="19" t="str">
        <f t="shared" si="4"/>
        <v>5</v>
      </c>
      <c r="O24" s="17" t="s">
        <v>83</v>
      </c>
      <c r="P24" s="18" t="s">
        <v>12</v>
      </c>
      <c r="Q24" s="19" t="str">
        <f t="shared" si="5"/>
        <v>5</v>
      </c>
      <c r="R24" s="17" t="s">
        <v>12</v>
      </c>
      <c r="S24" s="18" t="s">
        <v>83</v>
      </c>
      <c r="T24" s="57">
        <f t="shared" si="11"/>
        <v>8</v>
      </c>
      <c r="U24" s="17" t="s">
        <v>83</v>
      </c>
      <c r="V24" s="18" t="s">
        <v>2</v>
      </c>
      <c r="W24" s="19">
        <f t="shared" si="6"/>
        <v>0</v>
      </c>
      <c r="X24" s="17" t="s">
        <v>12</v>
      </c>
      <c r="Y24" s="18" t="s">
        <v>83</v>
      </c>
      <c r="Z24" s="19" t="str">
        <f>IF(OR(EXACT($X$7,X24)*(EXACT($Y$7,Y24)))=TRUE,$AO$9,IF(($Y$7-$X$7=Y24-X24),$AO$8,IF(OR(EXACT($X$7&gt;$Y$7,X24&gt;Y24)*EXACT($X$7=$Y$7,X24=Y24)*EXACT($X$7&lt;$Y$7,X24&lt;Y24)),$AO$7,0)))</f>
        <v>5</v>
      </c>
      <c r="AA24" s="17" t="s">
        <v>12</v>
      </c>
      <c r="AB24" s="18" t="s">
        <v>83</v>
      </c>
      <c r="AC24" s="19">
        <f t="shared" si="12"/>
        <v>0</v>
      </c>
      <c r="AD24" s="27"/>
      <c r="AE24" s="25"/>
      <c r="AF24" s="19"/>
      <c r="AG24" s="20">
        <f t="shared" si="13"/>
        <v>26</v>
      </c>
      <c r="AH24" s="21">
        <f>'1.Spieltag'!AJ24</f>
        <v>5</v>
      </c>
      <c r="AI24" s="22">
        <f>'1.Spieltag'!AK24</f>
        <v>14</v>
      </c>
      <c r="AJ24" s="23">
        <f t="shared" si="14"/>
        <v>31</v>
      </c>
      <c r="AK24" s="24">
        <f t="shared" si="10"/>
        <v>4</v>
      </c>
      <c r="AL24" s="1"/>
    </row>
    <row r="25" spans="1:38" ht="24.95" customHeight="1" thickBot="1" x14ac:dyDescent="0.25">
      <c r="A25" s="28">
        <f t="shared" ref="A25" si="15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16">E25+H25+K25+N25+Q25+T25+W25+Z25+AC25+AF25</f>
        <v>0</v>
      </c>
      <c r="AH25" s="21">
        <f>'1.Spieltag'!AJ25</f>
        <v>0</v>
      </c>
      <c r="AI25" s="22">
        <f>'1.Spieltag'!AK25</f>
        <v>18</v>
      </c>
      <c r="AJ25" s="23">
        <f t="shared" ref="AJ25:AJ26" si="17">AG25+AH25</f>
        <v>0</v>
      </c>
      <c r="AK25" s="24">
        <f t="shared" si="10"/>
        <v>18</v>
      </c>
      <c r="AL25" s="1"/>
    </row>
    <row r="26" spans="1:38" ht="28.15" customHeight="1" thickBot="1" x14ac:dyDescent="0.25">
      <c r="A26" s="28">
        <f t="shared" ref="A26" si="18">AK26</f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16"/>
        <v>0</v>
      </c>
      <c r="AH26" s="21">
        <f>'1.Spieltag'!AJ26</f>
        <v>0</v>
      </c>
      <c r="AI26" s="22">
        <f>'1.Spieltag'!AK26</f>
        <v>18</v>
      </c>
      <c r="AJ26" s="23">
        <f t="shared" si="17"/>
        <v>0</v>
      </c>
      <c r="AK26" s="24">
        <f t="shared" si="10"/>
        <v>18</v>
      </c>
      <c r="AL26" s="1"/>
    </row>
    <row r="27" spans="1:38" ht="24.95" customHeight="1" x14ac:dyDescent="0.2">
      <c r="AL27" s="1"/>
    </row>
    <row r="28" spans="1:38" ht="24.9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conditionalFormatting sqref="A1:A3 A5:A25 A31:A1048576">
    <cfRule type="colorScale" priority="110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6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68" priority="6">
      <formula>($AG8&gt;40)</formula>
    </cfRule>
  </conditionalFormatting>
  <conditionalFormatting sqref="C4 I4 L4 X4 AA4 C6 F6 X6 AA6">
    <cfRule type="cellIs" dxfId="167" priority="5" operator="equal">
      <formula>"Schalke 04"</formula>
    </cfRule>
  </conditionalFormatting>
  <conditionalFormatting sqref="F4 U4 I6 L6 O6 R6">
    <cfRule type="cellIs" dxfId="166" priority="4" operator="equal">
      <formula>"Schalke 04"</formula>
    </cfRule>
  </conditionalFormatting>
  <conditionalFormatting sqref="O4 R4 U6">
    <cfRule type="cellIs" dxfId="165" priority="1" operator="equal">
      <formula>"Schalke 04"</formula>
    </cfRule>
  </conditionalFormatting>
  <conditionalFormatting sqref="AG1:AG26 AG28:AG1048576">
    <cfRule type="top10" dxfId="164" priority="1561" rank="3"/>
  </conditionalFormatting>
  <conditionalFormatting sqref="AL6:AL10">
    <cfRule type="top10" dxfId="163" priority="1108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O104"/>
  <sheetViews>
    <sheetView topLeftCell="A3" workbookViewId="0">
      <selection activeCell="C4" sqref="C4:AC6"/>
    </sheetView>
  </sheetViews>
  <sheetFormatPr baseColWidth="10" defaultColWidth="11.42578125" defaultRowHeight="11.25" x14ac:dyDescent="0.2"/>
  <cols>
    <col min="1" max="1" width="5.7109375" style="1" bestFit="1" customWidth="1"/>
    <col min="2" max="2" width="1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3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46"/>
      <c r="AF1" s="46"/>
      <c r="AK1" s="31"/>
    </row>
    <row r="2" spans="1:41" ht="12.75" x14ac:dyDescent="0.2">
      <c r="B2" s="16"/>
      <c r="F2" s="1"/>
      <c r="I2" s="13"/>
      <c r="L2" s="56"/>
      <c r="AD2" s="16"/>
      <c r="AE2" s="47"/>
      <c r="AF2" s="47"/>
    </row>
    <row r="3" spans="1:41" ht="12" x14ac:dyDescent="0.2">
      <c r="B3" s="16"/>
      <c r="AD3" s="16"/>
      <c r="AE3" s="46"/>
      <c r="AF3" s="46"/>
    </row>
    <row r="4" spans="1:41" ht="16.5" thickBot="1" x14ac:dyDescent="0.3">
      <c r="A4" s="2" t="s">
        <v>16</v>
      </c>
      <c r="B4" s="16"/>
      <c r="C4" s="16" t="s">
        <v>73</v>
      </c>
      <c r="F4" s="16" t="s">
        <v>80</v>
      </c>
      <c r="I4" s="16" t="s">
        <v>68</v>
      </c>
      <c r="L4" s="16" t="s">
        <v>76</v>
      </c>
      <c r="O4" s="16" t="s">
        <v>77</v>
      </c>
      <c r="R4" s="16" t="s">
        <v>67</v>
      </c>
      <c r="U4" s="16" t="s">
        <v>72</v>
      </c>
      <c r="X4" s="16" t="s">
        <v>79</v>
      </c>
      <c r="AA4" s="16" t="s">
        <v>82</v>
      </c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81</v>
      </c>
      <c r="F6" s="16" t="s">
        <v>71</v>
      </c>
      <c r="I6" s="16" t="s">
        <v>70</v>
      </c>
      <c r="L6" s="16" t="s">
        <v>69</v>
      </c>
      <c r="O6" s="16" t="s">
        <v>74</v>
      </c>
      <c r="R6" s="16" t="s">
        <v>62</v>
      </c>
      <c r="U6" s="16" t="s">
        <v>75</v>
      </c>
      <c r="X6" s="16" t="s">
        <v>11</v>
      </c>
      <c r="AA6" s="16" t="s">
        <v>78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2</v>
      </c>
      <c r="D7" s="49" t="s">
        <v>12</v>
      </c>
      <c r="E7" s="50" t="s">
        <v>1</v>
      </c>
      <c r="F7" s="49" t="s">
        <v>83</v>
      </c>
      <c r="G7" s="49" t="s">
        <v>84</v>
      </c>
      <c r="H7" s="50" t="s">
        <v>1</v>
      </c>
      <c r="I7" s="49" t="s">
        <v>83</v>
      </c>
      <c r="J7" s="49" t="s">
        <v>12</v>
      </c>
      <c r="K7" s="50" t="s">
        <v>1</v>
      </c>
      <c r="L7" s="49" t="s">
        <v>84</v>
      </c>
      <c r="M7" s="49" t="s">
        <v>84</v>
      </c>
      <c r="N7" s="50" t="s">
        <v>1</v>
      </c>
      <c r="O7" s="49" t="s">
        <v>83</v>
      </c>
      <c r="P7" s="49" t="s">
        <v>12</v>
      </c>
      <c r="Q7" s="50" t="s">
        <v>1</v>
      </c>
      <c r="R7" s="49" t="s">
        <v>2</v>
      </c>
      <c r="S7" s="49" t="s">
        <v>84</v>
      </c>
      <c r="T7" s="50" t="s">
        <v>1</v>
      </c>
      <c r="U7" s="49" t="s">
        <v>12</v>
      </c>
      <c r="V7" s="49" t="s">
        <v>86</v>
      </c>
      <c r="W7" s="50" t="s">
        <v>1</v>
      </c>
      <c r="X7" s="49" t="s">
        <v>83</v>
      </c>
      <c r="Y7" s="49" t="s">
        <v>84</v>
      </c>
      <c r="Z7" s="50" t="s">
        <v>1</v>
      </c>
      <c r="AA7" s="49" t="s">
        <v>12</v>
      </c>
      <c r="AB7" s="49" t="s">
        <v>2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13</v>
      </c>
      <c r="B8" s="20" t="str">
        <f>'2.Spieltag '!B8</f>
        <v>atschi91</v>
      </c>
      <c r="C8" s="17" t="s">
        <v>12</v>
      </c>
      <c r="D8" s="18" t="s">
        <v>83</v>
      </c>
      <c r="E8" s="19" t="str">
        <f t="shared" ref="E8" si="1">IF(OR(EXACT($C$7,C8)*(EXACT($D$7,D8)))=TRUE,$AO$9,IF(($D$7-$C$7=D8-C8),$AO$8,IF(OR(EXACT($C$7&gt;$D$7,C8&gt;D8)*EXACT($C$7=$D$7,C8=D8)*EXACT($C$7&lt;$D$7,C8&lt;D8)),$AO$7,0)))</f>
        <v>3</v>
      </c>
      <c r="F8" s="17" t="s">
        <v>83</v>
      </c>
      <c r="G8" s="18" t="s">
        <v>83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83</v>
      </c>
      <c r="J8" s="18" t="s">
        <v>83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12</v>
      </c>
      <c r="M8" s="18" t="s">
        <v>83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12</v>
      </c>
      <c r="P8" s="18" t="s">
        <v>83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86</v>
      </c>
      <c r="S8" s="18" t="s">
        <v>83</v>
      </c>
      <c r="T8" s="19" t="str">
        <f t="shared" ref="T8" si="6">IF(OR(EXACT($R$7,R8)*(EXACT($S$7,S8)))=TRUE,$AO$9,IF(($S$7-$R$7=S8-R8),$AO$8,IF(OR(EXACT($R$7&gt;$S$7,R8&gt;S8)*EXACT($R$7=$S$7,R8=S8)*EXACT($R$7&lt;$S$7,R8&lt;S8)),$AO$7,0)))</f>
        <v>3</v>
      </c>
      <c r="U8" s="17" t="s">
        <v>83</v>
      </c>
      <c r="V8" s="18" t="s">
        <v>84</v>
      </c>
      <c r="W8" s="19">
        <f t="shared" ref="W8" si="7">IF(OR(EXACT($U$7,U8)*(EXACT($V$7,V8)))=TRUE,$AO$9,IF(($V$7-$U$7=V8-U8),$AO$8,IF(OR(EXACT($U$7&gt;$V$7,U8&gt;V8)*EXACT($U$7=$V$7,U8=V8)*EXACT($U$7&lt;$V$7,U8&lt;V8)),$AO$7,0)))</f>
        <v>0</v>
      </c>
      <c r="X8" s="17" t="s">
        <v>84</v>
      </c>
      <c r="Y8" s="18" t="s">
        <v>12</v>
      </c>
      <c r="Z8" s="57">
        <f>IF(OR(EXACT($X$7,X8)*(EXACT($Y$7,Y8)))=TRUE,$AO$9,IF(($Y$7-$X$7=Y8-X8),$AO$8,IF(OR(EXACT($X$7&gt;$Y$7,X8&gt;Y8)*EXACT($X$7=$Y$7,X8=Y8)*EXACT($X$7&lt;$Y$7,X8&lt;Y8)),$AO$7,0)))*4</f>
        <v>0</v>
      </c>
      <c r="AA8" s="17" t="s">
        <v>83</v>
      </c>
      <c r="AB8" s="18" t="s">
        <v>83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8" si="8">E8+H8+K8+N8+Q8+T8+W8+Z8+AC8+AF8</f>
        <v>6</v>
      </c>
      <c r="AH8" s="21">
        <f>'2.Spieltag '!AJ8</f>
        <v>20</v>
      </c>
      <c r="AI8" s="22">
        <f>'2.Spieltag '!AK8</f>
        <v>14</v>
      </c>
      <c r="AJ8" s="23">
        <f t="shared" ref="AJ8:AJ23" si="9">AG8+AH8</f>
        <v>26</v>
      </c>
      <c r="AK8" s="24">
        <f t="shared" ref="AK8:AK26" si="10">RANK(AJ8,$AJ$8:$AJ$26)</f>
        <v>13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'2.Spieltag '!B9</f>
        <v>Delze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19"/>
      <c r="O9" s="17"/>
      <c r="P9" s="18"/>
      <c r="Q9" s="19"/>
      <c r="R9" s="17"/>
      <c r="S9" s="18"/>
      <c r="T9" s="19"/>
      <c r="U9" s="17"/>
      <c r="V9" s="18"/>
      <c r="W9" s="19"/>
      <c r="X9" s="17"/>
      <c r="Y9" s="18"/>
      <c r="Z9" s="57"/>
      <c r="AA9" s="17"/>
      <c r="AB9" s="18"/>
      <c r="AC9" s="19"/>
      <c r="AD9" s="27"/>
      <c r="AE9" s="25"/>
      <c r="AF9" s="19"/>
      <c r="AG9" s="20">
        <f t="shared" si="8"/>
        <v>0</v>
      </c>
      <c r="AH9" s="21">
        <f>'2.Spieltag '!AJ9</f>
        <v>52</v>
      </c>
      <c r="AI9" s="22">
        <f>'2.Spieltag '!AK9</f>
        <v>1</v>
      </c>
      <c r="AJ9" s="23">
        <f t="shared" si="9"/>
        <v>52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2</v>
      </c>
      <c r="B10" s="20" t="str">
        <f>'2.Spieltag '!B10</f>
        <v>FlorianS04</v>
      </c>
      <c r="C10" s="17" t="s">
        <v>83</v>
      </c>
      <c r="D10" s="18" t="s">
        <v>84</v>
      </c>
      <c r="E10" s="19" t="str">
        <f t="shared" ref="E10:E24" si="11">IF(OR(EXACT($C$7,C10)*(EXACT($D$7,D10)))=TRUE,$AO$9,IF(($D$7-$C$7=D10-C10),$AO$8,IF(OR(EXACT($C$7&gt;$D$7,C10&gt;D10)*EXACT($C$7=$D$7,C10=D10)*EXACT($C$7&lt;$D$7,C10&lt;D10)),$AO$7,0)))</f>
        <v>3</v>
      </c>
      <c r="F10" s="17" t="s">
        <v>84</v>
      </c>
      <c r="G10" s="18" t="s">
        <v>83</v>
      </c>
      <c r="H10" s="19">
        <f t="shared" ref="H10:H24" si="12">IF(OR(EXACT($F$7,F10)*(EXACT($G$7,G10)))=TRUE,$AO$9,IF(($G$7-$F$7=G10-F10),$AO$8,IF(OR(EXACT($F$7&gt;$G$7,F10&gt;G10)*EXACT($F$7=$G$7,F10=G10)*EXACT($F$7&lt;$G$7,F10&lt;G10)),$AO$7,0)))</f>
        <v>0</v>
      </c>
      <c r="I10" s="17" t="s">
        <v>12</v>
      </c>
      <c r="J10" s="18" t="s">
        <v>83</v>
      </c>
      <c r="K10" s="19">
        <f t="shared" ref="K10:K24" si="13">IF(OR(EXACT($I$7,I10)*(EXACT($J$7,J10)))=TRUE,$AO$9,IF(($J$7-$I$7=J10-I10),$AO$8,IF(OR(EXACT($I$7&gt;$J$7,I10&gt;J10)*EXACT($I$7=$J$7,I10=J10)*EXACT($I$7&lt;$J$7,I10&lt;J10)),$AO$7,0)))</f>
        <v>0</v>
      </c>
      <c r="L10" s="17" t="s">
        <v>83</v>
      </c>
      <c r="M10" s="18" t="s">
        <v>83</v>
      </c>
      <c r="N10" s="19" t="str">
        <f t="shared" ref="N10:N24" si="14">IF(OR(EXACT($L$7,L10)*(EXACT($M$7,M10)))=TRUE,$AO$9,IF(($M$7-$L$7=M10-L10),$AO$8,IF(OR(EXACT($L$7&gt;$M$7,L10&gt;M10)*EXACT($L$7=$M$7,L10=M10)*EXACT($L$7&lt;$M$7,L10&lt;M10)),$AO$7,0)))</f>
        <v>3</v>
      </c>
      <c r="O10" s="17" t="s">
        <v>12</v>
      </c>
      <c r="P10" s="18" t="s">
        <v>84</v>
      </c>
      <c r="Q10" s="19">
        <f t="shared" ref="Q10:Q24" si="15">IF(OR(EXACT($O$7,O10)*(EXACT($P$7,P10)))=TRUE,$AO$9,IF(($P$7-$O$7=P10-O10),$AO$8,IF(OR(EXACT($O$7&gt;$P$7,O10&gt;P10)*EXACT($O$7=$P$7,O10=P10)*EXACT($O$7&lt;$P$7,O10&lt;P10)),$AO$7,0)))</f>
        <v>0</v>
      </c>
      <c r="R10" s="17" t="s">
        <v>86</v>
      </c>
      <c r="S10" s="18" t="s">
        <v>83</v>
      </c>
      <c r="T10" s="19" t="str">
        <f t="shared" ref="T10:T24" si="16">IF(OR(EXACT($R$7,R10)*(EXACT($S$7,S10)))=TRUE,$AO$9,IF(($S$7-$R$7=S10-R10),$AO$8,IF(OR(EXACT($R$7&gt;$S$7,R10&gt;S10)*EXACT($R$7=$S$7,R10=S10)*EXACT($R$7&lt;$S$7,R10&lt;S10)),$AO$7,0)))</f>
        <v>3</v>
      </c>
      <c r="U10" s="17" t="s">
        <v>12</v>
      </c>
      <c r="V10" s="18" t="s">
        <v>83</v>
      </c>
      <c r="W10" s="19">
        <f t="shared" ref="W10:W24" si="17">IF(OR(EXACT($U$7,U10)*(EXACT($V$7,V10)))=TRUE,$AO$9,IF(($V$7-$U$7=V10-U10),$AO$8,IF(OR(EXACT($U$7&gt;$V$7,U10&gt;V10)*EXACT($U$7=$V$7,U10=V10)*EXACT($U$7&lt;$V$7,U10&lt;V10)),$AO$7,0)))</f>
        <v>0</v>
      </c>
      <c r="X10" s="17" t="s">
        <v>83</v>
      </c>
      <c r="Y10" s="18" t="s">
        <v>2</v>
      </c>
      <c r="Z10" s="57">
        <f t="shared" ref="Z10:Z24" si="18">IF(OR(EXACT($X$7,X10)*(EXACT($Y$7,Y10)))=TRUE,$AO$9,IF(($Y$7-$X$7=Y10-X10),$AO$8,IF(OR(EXACT($X$7&gt;$Y$7,X10&gt;Y10)*EXACT($X$7=$Y$7,X10=Y10)*EXACT($X$7&lt;$Y$7,X10&lt;Y10)),$AO$7,0)))*4</f>
        <v>0</v>
      </c>
      <c r="AA10" s="17" t="s">
        <v>83</v>
      </c>
      <c r="AB10" s="18" t="s">
        <v>12</v>
      </c>
      <c r="AC10" s="19" t="str">
        <f t="shared" ref="AC10:AC24" si="19">IF(OR(EXACT($AA$7,AA10)*(EXACT($AB$7,AB10)))=TRUE,$AO$9,IF(($AB$7-$AA$7=AB10-AA10),$AO$8,IF(OR(EXACT($AA$7&gt;$AB$7,AA10&gt;AB10)*EXACT($AA$7=$AB$7,AA10=AB10)*EXACT($AA$7&lt;$AB$7,AA10&lt;AB10)),$AO$7,0)))</f>
        <v>3</v>
      </c>
      <c r="AD10" s="27"/>
      <c r="AE10" s="25"/>
      <c r="AF10" s="19"/>
      <c r="AG10" s="20">
        <f t="shared" si="8"/>
        <v>12</v>
      </c>
      <c r="AH10" s="21">
        <f>'2.Spieltag '!AJ10</f>
        <v>33</v>
      </c>
      <c r="AI10" s="22">
        <f>'2.Spieltag '!AK10</f>
        <v>3</v>
      </c>
      <c r="AJ10" s="23">
        <f t="shared" si="9"/>
        <v>45</v>
      </c>
      <c r="AK10" s="24">
        <f t="shared" si="10"/>
        <v>2</v>
      </c>
      <c r="AL10" s="53"/>
    </row>
    <row r="11" spans="1:41" ht="24.95" customHeight="1" thickBot="1" x14ac:dyDescent="0.25">
      <c r="A11" s="28">
        <f t="shared" si="0"/>
        <v>7</v>
      </c>
      <c r="B11" s="20" t="str">
        <f>'2.Spieltag '!B11</f>
        <v>Franzi04</v>
      </c>
      <c r="C11" s="17" t="s">
        <v>12</v>
      </c>
      <c r="D11" s="18" t="s">
        <v>12</v>
      </c>
      <c r="E11" s="19">
        <f t="shared" si="11"/>
        <v>0</v>
      </c>
      <c r="F11" s="17" t="s">
        <v>83</v>
      </c>
      <c r="G11" s="18" t="s">
        <v>84</v>
      </c>
      <c r="H11" s="19" t="str">
        <f t="shared" si="12"/>
        <v>5</v>
      </c>
      <c r="I11" s="17" t="s">
        <v>12</v>
      </c>
      <c r="J11" s="18" t="s">
        <v>83</v>
      </c>
      <c r="K11" s="19">
        <f t="shared" si="13"/>
        <v>0</v>
      </c>
      <c r="L11" s="17" t="s">
        <v>12</v>
      </c>
      <c r="M11" s="18" t="s">
        <v>83</v>
      </c>
      <c r="N11" s="19">
        <f t="shared" si="14"/>
        <v>0</v>
      </c>
      <c r="O11" s="17" t="s">
        <v>2</v>
      </c>
      <c r="P11" s="18" t="s">
        <v>83</v>
      </c>
      <c r="Q11" s="19">
        <f t="shared" si="15"/>
        <v>0</v>
      </c>
      <c r="R11" s="17" t="s">
        <v>12</v>
      </c>
      <c r="S11" s="18" t="s">
        <v>83</v>
      </c>
      <c r="T11" s="19" t="str">
        <f t="shared" si="16"/>
        <v>2</v>
      </c>
      <c r="U11" s="17" t="s">
        <v>12</v>
      </c>
      <c r="V11" s="18" t="s">
        <v>83</v>
      </c>
      <c r="W11" s="19">
        <f t="shared" si="17"/>
        <v>0</v>
      </c>
      <c r="X11" s="17" t="s">
        <v>84</v>
      </c>
      <c r="Y11" s="18" t="s">
        <v>12</v>
      </c>
      <c r="Z11" s="57">
        <f t="shared" si="18"/>
        <v>0</v>
      </c>
      <c r="AA11" s="17" t="s">
        <v>12</v>
      </c>
      <c r="AB11" s="18" t="s">
        <v>83</v>
      </c>
      <c r="AC11" s="19">
        <f t="shared" si="19"/>
        <v>0</v>
      </c>
      <c r="AD11" s="27"/>
      <c r="AE11" s="25"/>
      <c r="AF11" s="19"/>
      <c r="AG11" s="20">
        <f t="shared" si="8"/>
        <v>7</v>
      </c>
      <c r="AH11" s="21">
        <f>'2.Spieltag '!AJ11</f>
        <v>27</v>
      </c>
      <c r="AI11" s="22">
        <f>'2.Spieltag '!AK11</f>
        <v>6</v>
      </c>
      <c r="AJ11" s="23">
        <f t="shared" si="9"/>
        <v>34</v>
      </c>
      <c r="AK11" s="24">
        <f t="shared" si="10"/>
        <v>7</v>
      </c>
      <c r="AL11" s="1"/>
    </row>
    <row r="12" spans="1:41" ht="24.95" customHeight="1" thickBot="1" x14ac:dyDescent="0.25">
      <c r="A12" s="28">
        <f t="shared" si="0"/>
        <v>16</v>
      </c>
      <c r="B12" s="20" t="str">
        <f>'2.Spieltag '!B12</f>
        <v>jupp04</v>
      </c>
      <c r="C12" s="17" t="s">
        <v>2</v>
      </c>
      <c r="D12" s="18" t="s">
        <v>12</v>
      </c>
      <c r="E12" s="19" t="str">
        <f t="shared" si="11"/>
        <v>5</v>
      </c>
      <c r="F12" s="17" t="s">
        <v>12</v>
      </c>
      <c r="G12" s="18" t="s">
        <v>12</v>
      </c>
      <c r="H12" s="19">
        <f t="shared" si="12"/>
        <v>0</v>
      </c>
      <c r="I12" s="17" t="s">
        <v>12</v>
      </c>
      <c r="J12" s="18" t="s">
        <v>83</v>
      </c>
      <c r="K12" s="19">
        <f t="shared" si="13"/>
        <v>0</v>
      </c>
      <c r="L12" s="17" t="s">
        <v>83</v>
      </c>
      <c r="M12" s="18" t="s">
        <v>12</v>
      </c>
      <c r="N12" s="19">
        <f t="shared" si="14"/>
        <v>0</v>
      </c>
      <c r="O12" s="17" t="s">
        <v>12</v>
      </c>
      <c r="P12" s="18" t="s">
        <v>83</v>
      </c>
      <c r="Q12" s="19">
        <f t="shared" si="15"/>
        <v>0</v>
      </c>
      <c r="R12" s="17" t="s">
        <v>2</v>
      </c>
      <c r="S12" s="18" t="s">
        <v>84</v>
      </c>
      <c r="T12" s="19" t="str">
        <f t="shared" si="16"/>
        <v>5</v>
      </c>
      <c r="U12" s="17" t="s">
        <v>12</v>
      </c>
      <c r="V12" s="18" t="s">
        <v>12</v>
      </c>
      <c r="W12" s="19">
        <f t="shared" si="17"/>
        <v>0</v>
      </c>
      <c r="X12" s="17" t="s">
        <v>12</v>
      </c>
      <c r="Y12" s="18" t="s">
        <v>2</v>
      </c>
      <c r="Z12" s="57">
        <f t="shared" si="18"/>
        <v>0</v>
      </c>
      <c r="AA12" s="17" t="s">
        <v>12</v>
      </c>
      <c r="AB12" s="18" t="s">
        <v>12</v>
      </c>
      <c r="AC12" s="19">
        <f t="shared" si="19"/>
        <v>0</v>
      </c>
      <c r="AD12" s="27"/>
      <c r="AE12" s="25"/>
      <c r="AF12" s="19"/>
      <c r="AG12" s="20">
        <f t="shared" si="8"/>
        <v>10</v>
      </c>
      <c r="AH12" s="21">
        <f>'2.Spieltag '!AJ12</f>
        <v>8</v>
      </c>
      <c r="AI12" s="22">
        <f>'2.Spieltag '!AK12</f>
        <v>16</v>
      </c>
      <c r="AJ12" s="23">
        <f t="shared" si="9"/>
        <v>18</v>
      </c>
      <c r="AK12" s="24">
        <f t="shared" si="10"/>
        <v>16</v>
      </c>
      <c r="AL12" s="1"/>
    </row>
    <row r="13" spans="1:41" ht="24.95" customHeight="1" thickBot="1" x14ac:dyDescent="0.25">
      <c r="A13" s="28">
        <f t="shared" si="0"/>
        <v>9</v>
      </c>
      <c r="B13" s="20" t="str">
        <f>'2.Spieltag '!B13</f>
        <v>Lola04</v>
      </c>
      <c r="C13" s="17" t="s">
        <v>12</v>
      </c>
      <c r="D13" s="18" t="s">
        <v>12</v>
      </c>
      <c r="E13" s="19">
        <f t="shared" si="11"/>
        <v>0</v>
      </c>
      <c r="F13" s="17" t="s">
        <v>12</v>
      </c>
      <c r="G13" s="18" t="s">
        <v>83</v>
      </c>
      <c r="H13" s="19" t="str">
        <f t="shared" si="12"/>
        <v>3</v>
      </c>
      <c r="I13" s="17" t="s">
        <v>12</v>
      </c>
      <c r="J13" s="18" t="s">
        <v>83</v>
      </c>
      <c r="K13" s="19">
        <f t="shared" si="13"/>
        <v>0</v>
      </c>
      <c r="L13" s="17" t="s">
        <v>83</v>
      </c>
      <c r="M13" s="18" t="s">
        <v>2</v>
      </c>
      <c r="N13" s="19">
        <f t="shared" si="14"/>
        <v>0</v>
      </c>
      <c r="O13" s="17" t="s">
        <v>12</v>
      </c>
      <c r="P13" s="18" t="s">
        <v>84</v>
      </c>
      <c r="Q13" s="19">
        <f t="shared" si="15"/>
        <v>0</v>
      </c>
      <c r="R13" s="17" t="s">
        <v>83</v>
      </c>
      <c r="S13" s="18" t="s">
        <v>84</v>
      </c>
      <c r="T13" s="19" t="str">
        <f t="shared" si="16"/>
        <v>2</v>
      </c>
      <c r="U13" s="17" t="s">
        <v>12</v>
      </c>
      <c r="V13" s="18" t="s">
        <v>83</v>
      </c>
      <c r="W13" s="19">
        <f t="shared" si="17"/>
        <v>0</v>
      </c>
      <c r="X13" s="17" t="s">
        <v>83</v>
      </c>
      <c r="Y13" s="18" t="s">
        <v>12</v>
      </c>
      <c r="Z13" s="57">
        <f t="shared" si="18"/>
        <v>0</v>
      </c>
      <c r="AA13" s="17" t="s">
        <v>12</v>
      </c>
      <c r="AB13" s="18" t="s">
        <v>83</v>
      </c>
      <c r="AC13" s="19">
        <f t="shared" si="19"/>
        <v>0</v>
      </c>
      <c r="AD13" s="27"/>
      <c r="AE13" s="25"/>
      <c r="AF13" s="19"/>
      <c r="AG13" s="20">
        <f t="shared" si="8"/>
        <v>5</v>
      </c>
      <c r="AH13" s="21">
        <f>'2.Spieltag '!AJ13</f>
        <v>26</v>
      </c>
      <c r="AI13" s="22">
        <f>'2.Spieltag '!AK13</f>
        <v>7</v>
      </c>
      <c r="AJ13" s="23">
        <f t="shared" si="9"/>
        <v>31</v>
      </c>
      <c r="AK13" s="24">
        <f t="shared" si="10"/>
        <v>9</v>
      </c>
      <c r="AL13" s="1"/>
    </row>
    <row r="14" spans="1:41" ht="24.95" customHeight="1" thickBot="1" x14ac:dyDescent="0.25">
      <c r="A14" s="28">
        <f t="shared" si="0"/>
        <v>11</v>
      </c>
      <c r="B14" s="20" t="str">
        <f>'2.Spieltag '!B14</f>
        <v>Master1</v>
      </c>
      <c r="C14" s="17" t="s">
        <v>12</v>
      </c>
      <c r="D14" s="18" t="s">
        <v>12</v>
      </c>
      <c r="E14" s="19">
        <f t="shared" si="11"/>
        <v>0</v>
      </c>
      <c r="F14" s="17" t="s">
        <v>83</v>
      </c>
      <c r="G14" s="18" t="s">
        <v>83</v>
      </c>
      <c r="H14" s="19">
        <f t="shared" si="12"/>
        <v>0</v>
      </c>
      <c r="I14" s="17" t="s">
        <v>12</v>
      </c>
      <c r="J14" s="18" t="s">
        <v>83</v>
      </c>
      <c r="K14" s="19">
        <f t="shared" si="13"/>
        <v>0</v>
      </c>
      <c r="L14" s="17" t="s">
        <v>2</v>
      </c>
      <c r="M14" s="18" t="s">
        <v>83</v>
      </c>
      <c r="N14" s="19">
        <f t="shared" si="14"/>
        <v>0</v>
      </c>
      <c r="O14" s="17" t="s">
        <v>83</v>
      </c>
      <c r="P14" s="18" t="s">
        <v>83</v>
      </c>
      <c r="Q14" s="19">
        <f t="shared" si="15"/>
        <v>0</v>
      </c>
      <c r="R14" s="17" t="s">
        <v>12</v>
      </c>
      <c r="S14" s="18" t="s">
        <v>83</v>
      </c>
      <c r="T14" s="19" t="str">
        <f t="shared" si="16"/>
        <v>2</v>
      </c>
      <c r="U14" s="17" t="s">
        <v>12</v>
      </c>
      <c r="V14" s="18" t="s">
        <v>12</v>
      </c>
      <c r="W14" s="19">
        <f t="shared" si="17"/>
        <v>0</v>
      </c>
      <c r="X14" s="17" t="s">
        <v>83</v>
      </c>
      <c r="Y14" s="18" t="s">
        <v>12</v>
      </c>
      <c r="Z14" s="57">
        <f t="shared" si="18"/>
        <v>0</v>
      </c>
      <c r="AA14" s="17" t="s">
        <v>83</v>
      </c>
      <c r="AB14" s="18" t="s">
        <v>83</v>
      </c>
      <c r="AC14" s="19">
        <f t="shared" si="19"/>
        <v>0</v>
      </c>
      <c r="AD14" s="26"/>
      <c r="AE14" s="25"/>
      <c r="AF14" s="19"/>
      <c r="AG14" s="20">
        <f t="shared" si="8"/>
        <v>2</v>
      </c>
      <c r="AH14" s="21">
        <f>'2.Spieltag '!AJ14</f>
        <v>26</v>
      </c>
      <c r="AI14" s="22">
        <f>'2.Spieltag '!AK14</f>
        <v>7</v>
      </c>
      <c r="AJ14" s="23">
        <f t="shared" si="9"/>
        <v>28</v>
      </c>
      <c r="AK14" s="24">
        <f t="shared" si="10"/>
        <v>11</v>
      </c>
      <c r="AL14" s="1"/>
    </row>
    <row r="15" spans="1:41" ht="24.95" customHeight="1" thickBot="1" x14ac:dyDescent="0.25">
      <c r="A15" s="28">
        <f t="shared" si="0"/>
        <v>6</v>
      </c>
      <c r="B15" s="20" t="str">
        <f>'2.Spieltag '!B15</f>
        <v>Mike04</v>
      </c>
      <c r="C15" s="17" t="s">
        <v>12</v>
      </c>
      <c r="D15" s="18" t="s">
        <v>83</v>
      </c>
      <c r="E15" s="19" t="str">
        <f t="shared" si="11"/>
        <v>3</v>
      </c>
      <c r="F15" s="17" t="s">
        <v>84</v>
      </c>
      <c r="G15" s="18" t="s">
        <v>12</v>
      </c>
      <c r="H15" s="19">
        <f t="shared" si="12"/>
        <v>0</v>
      </c>
      <c r="I15" s="17" t="s">
        <v>12</v>
      </c>
      <c r="J15" s="18" t="s">
        <v>84</v>
      </c>
      <c r="K15" s="19">
        <f t="shared" si="13"/>
        <v>0</v>
      </c>
      <c r="L15" s="17" t="s">
        <v>83</v>
      </c>
      <c r="M15" s="18" t="s">
        <v>83</v>
      </c>
      <c r="N15" s="19" t="str">
        <f t="shared" si="14"/>
        <v>3</v>
      </c>
      <c r="O15" s="17" t="s">
        <v>83</v>
      </c>
      <c r="P15" s="18" t="s">
        <v>12</v>
      </c>
      <c r="Q15" s="19" t="str">
        <f t="shared" si="15"/>
        <v>5</v>
      </c>
      <c r="R15" s="17" t="s">
        <v>12</v>
      </c>
      <c r="S15" s="18" t="s">
        <v>84</v>
      </c>
      <c r="T15" s="19" t="str">
        <f t="shared" si="16"/>
        <v>2</v>
      </c>
      <c r="U15" s="17" t="s">
        <v>12</v>
      </c>
      <c r="V15" s="18" t="s">
        <v>83</v>
      </c>
      <c r="W15" s="19">
        <f t="shared" si="17"/>
        <v>0</v>
      </c>
      <c r="X15" s="17" t="s">
        <v>84</v>
      </c>
      <c r="Y15" s="18" t="s">
        <v>12</v>
      </c>
      <c r="Z15" s="57">
        <f t="shared" si="18"/>
        <v>0</v>
      </c>
      <c r="AA15" s="17" t="s">
        <v>83</v>
      </c>
      <c r="AB15" s="18" t="s">
        <v>84</v>
      </c>
      <c r="AC15" s="19">
        <f t="shared" si="19"/>
        <v>0</v>
      </c>
      <c r="AD15" s="27"/>
      <c r="AE15" s="25"/>
      <c r="AF15" s="19"/>
      <c r="AG15" s="20">
        <f t="shared" si="8"/>
        <v>13</v>
      </c>
      <c r="AH15" s="21">
        <f>'2.Spieltag '!AJ15</f>
        <v>22</v>
      </c>
      <c r="AI15" s="22">
        <f>'2.Spieltag '!AK15</f>
        <v>11</v>
      </c>
      <c r="AJ15" s="23">
        <f t="shared" si="9"/>
        <v>35</v>
      </c>
      <c r="AK15" s="24">
        <f t="shared" si="10"/>
        <v>6</v>
      </c>
      <c r="AL15" s="1"/>
    </row>
    <row r="16" spans="1:41" ht="24.95" customHeight="1" thickBot="1" x14ac:dyDescent="0.25">
      <c r="A16" s="28">
        <f t="shared" si="0"/>
        <v>14</v>
      </c>
      <c r="B16" s="20" t="str">
        <f>'2.Spieltag 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57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'2.Spieltag '!AJ16</f>
        <v>22</v>
      </c>
      <c r="AI16" s="22">
        <f>'2.Spieltag '!AK16</f>
        <v>11</v>
      </c>
      <c r="AJ16" s="23">
        <f t="shared" si="9"/>
        <v>22</v>
      </c>
      <c r="AK16" s="24">
        <f t="shared" si="10"/>
        <v>14</v>
      </c>
      <c r="AL16" s="1"/>
    </row>
    <row r="17" spans="1:38" ht="24.95" customHeight="1" thickBot="1" x14ac:dyDescent="0.25">
      <c r="A17" s="28">
        <f t="shared" si="0"/>
        <v>5</v>
      </c>
      <c r="B17" s="20" t="str">
        <f>'2.Spieltag '!B17</f>
        <v>Reinhold</v>
      </c>
      <c r="C17" s="17" t="s">
        <v>86</v>
      </c>
      <c r="D17" s="18" t="s">
        <v>83</v>
      </c>
      <c r="E17" s="19" t="str">
        <f t="shared" si="11"/>
        <v>2</v>
      </c>
      <c r="F17" s="17" t="s">
        <v>84</v>
      </c>
      <c r="G17" s="18" t="s">
        <v>83</v>
      </c>
      <c r="H17" s="19">
        <f t="shared" si="12"/>
        <v>0</v>
      </c>
      <c r="I17" s="17" t="s">
        <v>86</v>
      </c>
      <c r="J17" s="18" t="s">
        <v>12</v>
      </c>
      <c r="K17" s="19">
        <f t="shared" si="13"/>
        <v>0</v>
      </c>
      <c r="L17" s="17" t="s">
        <v>83</v>
      </c>
      <c r="M17" s="18" t="s">
        <v>83</v>
      </c>
      <c r="N17" s="19" t="str">
        <f t="shared" si="14"/>
        <v>3</v>
      </c>
      <c r="O17" s="17" t="s">
        <v>83</v>
      </c>
      <c r="P17" s="18" t="s">
        <v>83</v>
      </c>
      <c r="Q17" s="19">
        <f t="shared" si="15"/>
        <v>0</v>
      </c>
      <c r="R17" s="17" t="s">
        <v>2</v>
      </c>
      <c r="S17" s="18" t="s">
        <v>83</v>
      </c>
      <c r="T17" s="19" t="str">
        <f t="shared" si="16"/>
        <v>2</v>
      </c>
      <c r="U17" s="17" t="s">
        <v>12</v>
      </c>
      <c r="V17" s="18" t="s">
        <v>2</v>
      </c>
      <c r="W17" s="19" t="str">
        <f t="shared" si="17"/>
        <v>2</v>
      </c>
      <c r="X17" s="17" t="s">
        <v>83</v>
      </c>
      <c r="Y17" s="18" t="s">
        <v>12</v>
      </c>
      <c r="Z17" s="57">
        <f t="shared" si="18"/>
        <v>0</v>
      </c>
      <c r="AA17" s="17" t="s">
        <v>12</v>
      </c>
      <c r="AB17" s="18" t="s">
        <v>83</v>
      </c>
      <c r="AC17" s="19">
        <f t="shared" si="19"/>
        <v>0</v>
      </c>
      <c r="AD17" s="27"/>
      <c r="AE17" s="25"/>
      <c r="AF17" s="19"/>
      <c r="AG17" s="20">
        <f t="shared" si="8"/>
        <v>9</v>
      </c>
      <c r="AH17" s="21">
        <f>'2.Spieltag '!AJ17</f>
        <v>28</v>
      </c>
      <c r="AI17" s="22">
        <f>'2.Spieltag '!AK17</f>
        <v>5</v>
      </c>
      <c r="AJ17" s="23">
        <f t="shared" si="9"/>
        <v>37</v>
      </c>
      <c r="AK17" s="24">
        <f t="shared" si="10"/>
        <v>5</v>
      </c>
      <c r="AL17" s="1"/>
    </row>
    <row r="18" spans="1:38" ht="24.95" customHeight="1" thickBot="1" x14ac:dyDescent="0.25">
      <c r="A18" s="28">
        <f t="shared" si="0"/>
        <v>15</v>
      </c>
      <c r="B18" s="20" t="str">
        <f>'2.Spieltag '!B18</f>
        <v>Ricardo04</v>
      </c>
      <c r="C18" s="17"/>
      <c r="D18" s="18"/>
      <c r="E18" s="19"/>
      <c r="F18" s="17"/>
      <c r="G18" s="18"/>
      <c r="H18" s="19"/>
      <c r="I18" s="17"/>
      <c r="J18" s="18"/>
      <c r="K18" s="19"/>
      <c r="L18" s="17"/>
      <c r="M18" s="18"/>
      <c r="N18" s="19"/>
      <c r="O18" s="17"/>
      <c r="P18" s="18"/>
      <c r="Q18" s="19"/>
      <c r="R18" s="17"/>
      <c r="S18" s="18"/>
      <c r="T18" s="19"/>
      <c r="U18" s="17"/>
      <c r="V18" s="18"/>
      <c r="W18" s="19"/>
      <c r="X18" s="17"/>
      <c r="Y18" s="18"/>
      <c r="Z18" s="57"/>
      <c r="AA18" s="17"/>
      <c r="AB18" s="18"/>
      <c r="AC18" s="19"/>
      <c r="AD18" s="27"/>
      <c r="AE18" s="25"/>
      <c r="AF18" s="19"/>
      <c r="AG18" s="20">
        <f t="shared" si="8"/>
        <v>0</v>
      </c>
      <c r="AH18" s="21">
        <f>'2.Spieltag '!AJ18</f>
        <v>21</v>
      </c>
      <c r="AI18" s="22">
        <f>'2.Spieltag '!AK18</f>
        <v>13</v>
      </c>
      <c r="AJ18" s="23">
        <f t="shared" si="9"/>
        <v>21</v>
      </c>
      <c r="AK18" s="24">
        <f t="shared" si="10"/>
        <v>15</v>
      </c>
      <c r="AL18" s="1"/>
    </row>
    <row r="19" spans="1:38" ht="24.95" customHeight="1" thickBot="1" x14ac:dyDescent="0.25">
      <c r="A19" s="28">
        <f t="shared" si="0"/>
        <v>17</v>
      </c>
      <c r="B19" s="20" t="str">
        <f>'2.Spieltag 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57"/>
      <c r="AA19" s="17"/>
      <c r="AB19" s="18"/>
      <c r="AC19" s="19"/>
      <c r="AD19" s="27"/>
      <c r="AE19" s="25"/>
      <c r="AF19" s="19"/>
      <c r="AG19" s="20">
        <f>E19+K19+Q19+T19+N19+H19+W19+Z19+AC19+AF19</f>
        <v>0</v>
      </c>
      <c r="AH19" s="21">
        <f>'2.Spieltag '!AJ19</f>
        <v>7</v>
      </c>
      <c r="AI19" s="22">
        <f>'2.Spieltag 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 t="shared" si="0"/>
        <v>9</v>
      </c>
      <c r="B20" s="20" t="str">
        <f>'2.Spieltag '!B20</f>
        <v>schmiddi04</v>
      </c>
      <c r="C20" s="17" t="s">
        <v>12</v>
      </c>
      <c r="D20" s="18" t="s">
        <v>84</v>
      </c>
      <c r="E20" s="19" t="str">
        <f t="shared" si="11"/>
        <v>2</v>
      </c>
      <c r="F20" s="17" t="s">
        <v>84</v>
      </c>
      <c r="G20" s="18" t="s">
        <v>12</v>
      </c>
      <c r="H20" s="19">
        <f t="shared" si="12"/>
        <v>0</v>
      </c>
      <c r="I20" s="17" t="s">
        <v>12</v>
      </c>
      <c r="J20" s="18" t="s">
        <v>83</v>
      </c>
      <c r="K20" s="19">
        <f t="shared" si="13"/>
        <v>0</v>
      </c>
      <c r="L20" s="17" t="s">
        <v>84</v>
      </c>
      <c r="M20" s="18" t="s">
        <v>12</v>
      </c>
      <c r="N20" s="19">
        <f t="shared" si="14"/>
        <v>0</v>
      </c>
      <c r="O20" s="17" t="s">
        <v>12</v>
      </c>
      <c r="P20" s="18" t="s">
        <v>83</v>
      </c>
      <c r="Q20" s="19">
        <f t="shared" si="15"/>
        <v>0</v>
      </c>
      <c r="R20" s="17" t="s">
        <v>12</v>
      </c>
      <c r="S20" s="18" t="s">
        <v>83</v>
      </c>
      <c r="T20" s="19" t="str">
        <f t="shared" si="16"/>
        <v>2</v>
      </c>
      <c r="U20" s="17" t="s">
        <v>83</v>
      </c>
      <c r="V20" s="18" t="s">
        <v>83</v>
      </c>
      <c r="W20" s="19">
        <f t="shared" si="17"/>
        <v>0</v>
      </c>
      <c r="X20" s="17" t="s">
        <v>84</v>
      </c>
      <c r="Y20" s="18" t="s">
        <v>12</v>
      </c>
      <c r="Z20" s="57">
        <f t="shared" si="18"/>
        <v>0</v>
      </c>
      <c r="AA20" s="17" t="s">
        <v>84</v>
      </c>
      <c r="AB20" s="18" t="s">
        <v>83</v>
      </c>
      <c r="AC20" s="19" t="str">
        <f t="shared" si="19"/>
        <v>3</v>
      </c>
      <c r="AD20" s="27"/>
      <c r="AE20" s="25"/>
      <c r="AF20" s="19"/>
      <c r="AG20" s="20">
        <f>E20+K20+Q20+T20+N20+H20+W20+Z20+AC20+AF20</f>
        <v>7</v>
      </c>
      <c r="AH20" s="21">
        <f>'2.Spieltag '!AJ20</f>
        <v>24</v>
      </c>
      <c r="AI20" s="22">
        <f>'2.Spieltag '!AK20</f>
        <v>9</v>
      </c>
      <c r="AJ20" s="23">
        <f t="shared" si="9"/>
        <v>31</v>
      </c>
      <c r="AK20" s="24">
        <f t="shared" si="10"/>
        <v>9</v>
      </c>
      <c r="AL20" s="1"/>
    </row>
    <row r="21" spans="1:38" ht="24.95" customHeight="1" thickBot="1" x14ac:dyDescent="0.25">
      <c r="A21" s="28">
        <f t="shared" si="0"/>
        <v>3</v>
      </c>
      <c r="B21" s="20" t="str">
        <f>'2.Spieltag '!B21</f>
        <v>shiny</v>
      </c>
      <c r="C21" s="17" t="s">
        <v>12</v>
      </c>
      <c r="D21" s="18" t="s">
        <v>83</v>
      </c>
      <c r="E21" s="19" t="str">
        <f t="shared" si="11"/>
        <v>3</v>
      </c>
      <c r="F21" s="17" t="s">
        <v>83</v>
      </c>
      <c r="G21" s="18" t="s">
        <v>83</v>
      </c>
      <c r="H21" s="19">
        <f t="shared" si="12"/>
        <v>0</v>
      </c>
      <c r="I21" s="17" t="s">
        <v>12</v>
      </c>
      <c r="J21" s="18" t="s">
        <v>83</v>
      </c>
      <c r="K21" s="19">
        <f t="shared" si="13"/>
        <v>0</v>
      </c>
      <c r="L21" s="17" t="s">
        <v>83</v>
      </c>
      <c r="M21" s="18" t="s">
        <v>12</v>
      </c>
      <c r="N21" s="19">
        <f t="shared" si="14"/>
        <v>0</v>
      </c>
      <c r="O21" s="17" t="s">
        <v>83</v>
      </c>
      <c r="P21" s="18" t="s">
        <v>83</v>
      </c>
      <c r="Q21" s="19">
        <f t="shared" si="15"/>
        <v>0</v>
      </c>
      <c r="R21" s="17" t="s">
        <v>12</v>
      </c>
      <c r="S21" s="18" t="s">
        <v>83</v>
      </c>
      <c r="T21" s="19" t="str">
        <f t="shared" si="16"/>
        <v>2</v>
      </c>
      <c r="U21" s="17" t="s">
        <v>12</v>
      </c>
      <c r="V21" s="18" t="s">
        <v>83</v>
      </c>
      <c r="W21" s="19">
        <f t="shared" si="17"/>
        <v>0</v>
      </c>
      <c r="X21" s="17" t="s">
        <v>84</v>
      </c>
      <c r="Y21" s="18" t="s">
        <v>12</v>
      </c>
      <c r="Z21" s="57">
        <f t="shared" si="18"/>
        <v>0</v>
      </c>
      <c r="AA21" s="17" t="s">
        <v>83</v>
      </c>
      <c r="AB21" s="18" t="s">
        <v>12</v>
      </c>
      <c r="AC21" s="19" t="str">
        <f t="shared" si="19"/>
        <v>3</v>
      </c>
      <c r="AD21" s="27"/>
      <c r="AE21" s="25"/>
      <c r="AF21" s="19"/>
      <c r="AG21" s="20">
        <f>E21+K21+Q21+T21+N21+H21+W21+Z21+AC21+AF21</f>
        <v>8</v>
      </c>
      <c r="AH21" s="21">
        <f>'2.Spieltag '!AJ21</f>
        <v>34</v>
      </c>
      <c r="AI21" s="22">
        <f>'2.Spieltag '!AK21</f>
        <v>2</v>
      </c>
      <c r="AJ21" s="23">
        <f t="shared" si="9"/>
        <v>42</v>
      </c>
      <c r="AK21" s="24">
        <f t="shared" si="10"/>
        <v>3</v>
      </c>
      <c r="AL21" s="1"/>
    </row>
    <row r="22" spans="1:38" ht="24.95" customHeight="1" thickBot="1" x14ac:dyDescent="0.25">
      <c r="A22" s="28">
        <f t="shared" si="0"/>
        <v>12</v>
      </c>
      <c r="B22" s="20" t="str">
        <f>'2.Spieltag '!B22</f>
        <v>Tanja04</v>
      </c>
      <c r="C22" s="17" t="s">
        <v>12</v>
      </c>
      <c r="D22" s="18" t="s">
        <v>83</v>
      </c>
      <c r="E22" s="19" t="str">
        <f t="shared" si="11"/>
        <v>3</v>
      </c>
      <c r="F22" s="17" t="s">
        <v>84</v>
      </c>
      <c r="G22" s="18" t="s">
        <v>12</v>
      </c>
      <c r="H22" s="19">
        <f t="shared" si="12"/>
        <v>0</v>
      </c>
      <c r="I22" s="17" t="s">
        <v>12</v>
      </c>
      <c r="J22" s="18" t="s">
        <v>84</v>
      </c>
      <c r="K22" s="19">
        <f t="shared" si="13"/>
        <v>0</v>
      </c>
      <c r="L22" s="17" t="s">
        <v>84</v>
      </c>
      <c r="M22" s="18" t="s">
        <v>12</v>
      </c>
      <c r="N22" s="19">
        <f t="shared" si="14"/>
        <v>0</v>
      </c>
      <c r="O22" s="17" t="s">
        <v>84</v>
      </c>
      <c r="P22" s="18" t="s">
        <v>12</v>
      </c>
      <c r="Q22" s="19" t="str">
        <f t="shared" si="15"/>
        <v>2</v>
      </c>
      <c r="R22" s="17" t="s">
        <v>2</v>
      </c>
      <c r="S22" s="18" t="s">
        <v>83</v>
      </c>
      <c r="T22" s="19" t="str">
        <f t="shared" si="16"/>
        <v>2</v>
      </c>
      <c r="U22" s="17" t="s">
        <v>83</v>
      </c>
      <c r="V22" s="18" t="s">
        <v>83</v>
      </c>
      <c r="W22" s="19">
        <f t="shared" si="17"/>
        <v>0</v>
      </c>
      <c r="X22" s="17" t="s">
        <v>83</v>
      </c>
      <c r="Y22" s="18" t="s">
        <v>2</v>
      </c>
      <c r="Z22" s="57">
        <f t="shared" si="18"/>
        <v>0</v>
      </c>
      <c r="AA22" s="17" t="s">
        <v>83</v>
      </c>
      <c r="AB22" s="18" t="s">
        <v>83</v>
      </c>
      <c r="AC22" s="19">
        <f t="shared" si="19"/>
        <v>0</v>
      </c>
      <c r="AD22" s="27"/>
      <c r="AE22" s="25"/>
      <c r="AF22" s="19"/>
      <c r="AG22" s="20">
        <f>E22+K22+Q22+T22+N22+H22+W22+Z22+AC22+AF22</f>
        <v>7</v>
      </c>
      <c r="AH22" s="21">
        <f>'2.Spieltag '!AJ22</f>
        <v>20</v>
      </c>
      <c r="AI22" s="22">
        <f>'2.Spieltag '!AK22</f>
        <v>14</v>
      </c>
      <c r="AJ22" s="23">
        <f t="shared" si="9"/>
        <v>27</v>
      </c>
      <c r="AK22" s="24">
        <f t="shared" si="10"/>
        <v>12</v>
      </c>
      <c r="AL22" s="1"/>
    </row>
    <row r="23" spans="1:38" ht="24.95" customHeight="1" thickBot="1" x14ac:dyDescent="0.25">
      <c r="A23" s="28">
        <f t="shared" si="0"/>
        <v>8</v>
      </c>
      <c r="B23" s="20" t="str">
        <f>'2.Spieltag '!B23</f>
        <v>Thomas Bülles</v>
      </c>
      <c r="C23" s="17" t="s">
        <v>12</v>
      </c>
      <c r="D23" s="18" t="s">
        <v>83</v>
      </c>
      <c r="E23" s="19" t="str">
        <f t="shared" si="11"/>
        <v>3</v>
      </c>
      <c r="F23" s="17" t="s">
        <v>83</v>
      </c>
      <c r="G23" s="18" t="s">
        <v>12</v>
      </c>
      <c r="H23" s="19">
        <f t="shared" si="12"/>
        <v>0</v>
      </c>
      <c r="I23" s="17" t="s">
        <v>2</v>
      </c>
      <c r="J23" s="18" t="s">
        <v>83</v>
      </c>
      <c r="K23" s="19">
        <f t="shared" si="13"/>
        <v>0</v>
      </c>
      <c r="L23" s="17" t="s">
        <v>83</v>
      </c>
      <c r="M23" s="18" t="s">
        <v>12</v>
      </c>
      <c r="N23" s="19">
        <f t="shared" si="14"/>
        <v>0</v>
      </c>
      <c r="O23" s="17" t="s">
        <v>12</v>
      </c>
      <c r="P23" s="18" t="s">
        <v>84</v>
      </c>
      <c r="Q23" s="19">
        <f t="shared" si="15"/>
        <v>0</v>
      </c>
      <c r="R23" s="17" t="s">
        <v>2</v>
      </c>
      <c r="S23" s="18" t="s">
        <v>84</v>
      </c>
      <c r="T23" s="19" t="str">
        <f t="shared" si="16"/>
        <v>5</v>
      </c>
      <c r="U23" s="17" t="s">
        <v>83</v>
      </c>
      <c r="V23" s="18" t="s">
        <v>12</v>
      </c>
      <c r="W23" s="19" t="str">
        <f t="shared" si="17"/>
        <v>2</v>
      </c>
      <c r="X23" s="17" t="s">
        <v>83</v>
      </c>
      <c r="Y23" s="18" t="s">
        <v>12</v>
      </c>
      <c r="Z23" s="57">
        <f t="shared" si="18"/>
        <v>0</v>
      </c>
      <c r="AA23" s="17" t="s">
        <v>83</v>
      </c>
      <c r="AB23" s="18" t="s">
        <v>83</v>
      </c>
      <c r="AC23" s="19">
        <f t="shared" si="19"/>
        <v>0</v>
      </c>
      <c r="AD23" s="27"/>
      <c r="AE23" s="25"/>
      <c r="AF23" s="19"/>
      <c r="AG23" s="20">
        <f>E23+K23+Q23+T23+N23+H23+W23+Z23+AC23+AF23</f>
        <v>10</v>
      </c>
      <c r="AH23" s="21">
        <f>'2.Spieltag '!AJ23</f>
        <v>23</v>
      </c>
      <c r="AI23" s="22">
        <f>'2.Spieltag '!AK23</f>
        <v>10</v>
      </c>
      <c r="AJ23" s="23">
        <f t="shared" si="9"/>
        <v>33</v>
      </c>
      <c r="AK23" s="24">
        <f t="shared" si="10"/>
        <v>8</v>
      </c>
      <c r="AL23" s="1"/>
    </row>
    <row r="24" spans="1:38" ht="24.95" customHeight="1" thickBot="1" x14ac:dyDescent="0.25">
      <c r="A24" s="28">
        <f t="shared" si="0"/>
        <v>4</v>
      </c>
      <c r="B24" s="20" t="str">
        <f>'2.Spieltag '!B24</f>
        <v>UltraGE</v>
      </c>
      <c r="C24" s="17" t="s">
        <v>12</v>
      </c>
      <c r="D24" s="18" t="s">
        <v>83</v>
      </c>
      <c r="E24" s="19" t="str">
        <f t="shared" si="11"/>
        <v>3</v>
      </c>
      <c r="F24" s="17" t="s">
        <v>83</v>
      </c>
      <c r="G24" s="18" t="s">
        <v>12</v>
      </c>
      <c r="H24" s="19">
        <f t="shared" si="12"/>
        <v>0</v>
      </c>
      <c r="I24" s="17" t="s">
        <v>12</v>
      </c>
      <c r="J24" s="18" t="s">
        <v>12</v>
      </c>
      <c r="K24" s="19">
        <f t="shared" si="13"/>
        <v>0</v>
      </c>
      <c r="L24" s="17" t="s">
        <v>83</v>
      </c>
      <c r="M24" s="18" t="s">
        <v>12</v>
      </c>
      <c r="N24" s="19">
        <f t="shared" si="14"/>
        <v>0</v>
      </c>
      <c r="O24" s="17" t="s">
        <v>12</v>
      </c>
      <c r="P24" s="18" t="s">
        <v>83</v>
      </c>
      <c r="Q24" s="19">
        <f t="shared" si="15"/>
        <v>0</v>
      </c>
      <c r="R24" s="17" t="s">
        <v>12</v>
      </c>
      <c r="S24" s="18" t="s">
        <v>12</v>
      </c>
      <c r="T24" s="19">
        <f t="shared" si="16"/>
        <v>0</v>
      </c>
      <c r="U24" s="17" t="s">
        <v>83</v>
      </c>
      <c r="V24" s="18" t="s">
        <v>12</v>
      </c>
      <c r="W24" s="19" t="str">
        <f t="shared" si="17"/>
        <v>2</v>
      </c>
      <c r="X24" s="17" t="s">
        <v>84</v>
      </c>
      <c r="Y24" s="18" t="s">
        <v>12</v>
      </c>
      <c r="Z24" s="57">
        <f t="shared" si="18"/>
        <v>0</v>
      </c>
      <c r="AA24" s="17" t="s">
        <v>83</v>
      </c>
      <c r="AB24" s="18" t="s">
        <v>12</v>
      </c>
      <c r="AC24" s="19" t="str">
        <f t="shared" si="19"/>
        <v>3</v>
      </c>
      <c r="AD24" s="27"/>
      <c r="AE24" s="25"/>
      <c r="AF24" s="19"/>
      <c r="AG24" s="20">
        <f t="shared" ref="AG24" si="20">E24+K24+Q24+T24+N24+H24+W24+Z24+AC24+AF24</f>
        <v>8</v>
      </c>
      <c r="AH24" s="21">
        <f>'2.Spieltag '!AJ24</f>
        <v>31</v>
      </c>
      <c r="AI24" s="22">
        <f>'2.Spieltag '!AK24</f>
        <v>4</v>
      </c>
      <c r="AJ24" s="23">
        <f t="shared" ref="AJ24" si="21">AG24+AH24</f>
        <v>39</v>
      </c>
      <c r="AK24" s="24">
        <f t="shared" si="10"/>
        <v>4</v>
      </c>
      <c r="AL24" s="1"/>
    </row>
    <row r="25" spans="1:38" ht="24.95" customHeight="1" thickBot="1" x14ac:dyDescent="0.25">
      <c r="A25" s="28">
        <f t="shared" ref="A25:A26" si="22">AK25</f>
        <v>18</v>
      </c>
      <c r="B25" s="20">
        <f>'2.Spieltag '!B25</f>
        <v>0</v>
      </c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" si="23">E25+K25+Q25+T25+N25+H25+W25+Z25+AC25+AF25</f>
        <v>0</v>
      </c>
      <c r="AH25" s="21">
        <f>'2.Spieltag '!AJ25</f>
        <v>0</v>
      </c>
      <c r="AI25" s="22">
        <f>'2.Spieltag '!AK25</f>
        <v>18</v>
      </c>
      <c r="AJ25" s="23">
        <f t="shared" ref="AJ25" si="24">AG25+AH25</f>
        <v>0</v>
      </c>
      <c r="AK25" s="24">
        <f t="shared" si="10"/>
        <v>18</v>
      </c>
      <c r="AL25" s="1"/>
    </row>
    <row r="26" spans="1:38" ht="28.15" customHeight="1" thickBot="1" x14ac:dyDescent="0.25">
      <c r="A26" s="28">
        <f t="shared" si="22"/>
        <v>18</v>
      </c>
      <c r="B26" s="20">
        <f>'2.Spieltag '!B26</f>
        <v>0</v>
      </c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ref="AG26" si="25">E26+K26+Q26+T26+N26+H26+W26+Z26+AC26+AF26</f>
        <v>0</v>
      </c>
      <c r="AH26" s="21">
        <f>'2.Spieltag '!AJ26</f>
        <v>0</v>
      </c>
      <c r="AI26" s="22">
        <f>'2.Spieltag '!AK26</f>
        <v>18</v>
      </c>
      <c r="AJ26" s="23">
        <f t="shared" ref="AJ26" si="26">AG26+AH26</f>
        <v>0</v>
      </c>
      <c r="AK26" s="24">
        <f t="shared" si="10"/>
        <v>18</v>
      </c>
      <c r="AL26" s="1"/>
    </row>
    <row r="27" spans="1:38" ht="24.95" customHeight="1" x14ac:dyDescent="0.2">
      <c r="AL27" s="1"/>
    </row>
    <row r="28" spans="1:38" ht="24.9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0">
    <sortCondition ref="B8:B20"/>
  </sortState>
  <phoneticPr fontId="0" type="noConversion"/>
  <conditionalFormatting sqref="A1:A3 A5:A26 A31:A1048576">
    <cfRule type="colorScale" priority="109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62" priority="5">
      <formula>($AG8&gt;40)</formula>
    </cfRule>
  </conditionalFormatting>
  <conditionalFormatting sqref="L2 C4 F4 I4 O4 R4 U4 F6 I6 L6 O6 U6 AA6">
    <cfRule type="cellIs" dxfId="161" priority="3" operator="equal">
      <formula>"Schalke 04"</formula>
    </cfRule>
  </conditionalFormatting>
  <conditionalFormatting sqref="L4 X4 AA4 C6 R6">
    <cfRule type="cellIs" dxfId="160" priority="2" operator="equal">
      <formula>"Schalke 04"</formula>
    </cfRule>
  </conditionalFormatting>
  <conditionalFormatting sqref="X6">
    <cfRule type="cellIs" dxfId="159" priority="1" operator="equal">
      <formula>"Schalke 04"</formula>
    </cfRule>
  </conditionalFormatting>
  <conditionalFormatting sqref="AG1:AG26 AG28:AG1048576">
    <cfRule type="top10" dxfId="158" priority="1557" rank="3"/>
  </conditionalFormatting>
  <conditionalFormatting sqref="AL6:AL10">
    <cfRule type="top10" dxfId="157" priority="1098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O104"/>
  <sheetViews>
    <sheetView workbookViewId="0">
      <selection activeCell="C4" sqref="C4:AC6"/>
    </sheetView>
  </sheetViews>
  <sheetFormatPr baseColWidth="10" defaultColWidth="11.42578125" defaultRowHeight="11.25" x14ac:dyDescent="0.2"/>
  <cols>
    <col min="1" max="1" width="5.7109375" style="1" bestFit="1" customWidth="1"/>
    <col min="2" max="2" width="1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19.8554687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46"/>
      <c r="AF1" s="46"/>
      <c r="AK1" s="31"/>
    </row>
    <row r="2" spans="1:41" ht="12" x14ac:dyDescent="0.2">
      <c r="B2" s="16"/>
      <c r="AD2" s="16"/>
      <c r="AE2" s="47"/>
      <c r="AF2" s="47"/>
    </row>
    <row r="3" spans="1:41" ht="12" x14ac:dyDescent="0.2">
      <c r="B3" s="16"/>
      <c r="AD3" s="16"/>
      <c r="AE3" s="46"/>
      <c r="AF3" s="46"/>
    </row>
    <row r="4" spans="1:41" ht="16.5" thickBot="1" x14ac:dyDescent="0.3">
      <c r="A4" s="2" t="s">
        <v>17</v>
      </c>
      <c r="B4" s="16"/>
      <c r="C4" s="16" t="s">
        <v>11</v>
      </c>
      <c r="F4" s="16" t="s">
        <v>70</v>
      </c>
      <c r="I4" s="16" t="s">
        <v>62</v>
      </c>
      <c r="L4" s="16" t="s">
        <v>77</v>
      </c>
      <c r="O4" s="16" t="s">
        <v>81</v>
      </c>
      <c r="R4" s="16" t="s">
        <v>74</v>
      </c>
      <c r="U4" s="16" t="s">
        <v>69</v>
      </c>
      <c r="X4" s="16" t="s">
        <v>71</v>
      </c>
      <c r="AA4" s="16" t="s">
        <v>78</v>
      </c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72</v>
      </c>
      <c r="F6" s="16" t="s">
        <v>73</v>
      </c>
      <c r="I6" s="16" t="s">
        <v>76</v>
      </c>
      <c r="L6" s="16" t="s">
        <v>82</v>
      </c>
      <c r="O6" s="16" t="s">
        <v>68</v>
      </c>
      <c r="R6" s="16" t="s">
        <v>67</v>
      </c>
      <c r="U6" s="16" t="s">
        <v>75</v>
      </c>
      <c r="X6" s="16" t="s">
        <v>79</v>
      </c>
      <c r="AA6" s="16" t="s">
        <v>80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84</v>
      </c>
      <c r="D7" s="49" t="s">
        <v>12</v>
      </c>
      <c r="E7" s="50" t="s">
        <v>1</v>
      </c>
      <c r="F7" s="49" t="s">
        <v>83</v>
      </c>
      <c r="G7" s="49" t="s">
        <v>12</v>
      </c>
      <c r="H7" s="50" t="s">
        <v>1</v>
      </c>
      <c r="I7" s="49" t="s">
        <v>13</v>
      </c>
      <c r="J7" s="49" t="s">
        <v>84</v>
      </c>
      <c r="K7" s="50" t="s">
        <v>1</v>
      </c>
      <c r="L7" s="49" t="s">
        <v>12</v>
      </c>
      <c r="M7" s="49" t="s">
        <v>83</v>
      </c>
      <c r="N7" s="50" t="s">
        <v>1</v>
      </c>
      <c r="O7" s="49" t="s">
        <v>84</v>
      </c>
      <c r="P7" s="49" t="s">
        <v>13</v>
      </c>
      <c r="Q7" s="50" t="s">
        <v>1</v>
      </c>
      <c r="R7" s="49" t="s">
        <v>84</v>
      </c>
      <c r="S7" s="49" t="s">
        <v>83</v>
      </c>
      <c r="T7" s="50" t="s">
        <v>1</v>
      </c>
      <c r="U7" s="49" t="s">
        <v>84</v>
      </c>
      <c r="V7" s="49" t="s">
        <v>84</v>
      </c>
      <c r="W7" s="50" t="s">
        <v>1</v>
      </c>
      <c r="X7" s="49" t="s">
        <v>12</v>
      </c>
      <c r="Y7" s="49" t="s">
        <v>84</v>
      </c>
      <c r="Z7" s="50" t="s">
        <v>1</v>
      </c>
      <c r="AA7" s="49" t="s">
        <v>12</v>
      </c>
      <c r="AB7" s="49" t="s">
        <v>83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14</v>
      </c>
      <c r="B8" s="20" t="str">
        <f>'3.Spieltag'!B8</f>
        <v>atschi91</v>
      </c>
      <c r="C8" s="17" t="s">
        <v>2</v>
      </c>
      <c r="D8" s="18" t="s">
        <v>83</v>
      </c>
      <c r="E8" s="57">
        <f>IF(OR(EXACT($C$7,C8)*(EXACT($D$7,D8)))=TRUE,$AO$9,IF(($D$7-$C$7=D8-C8),$AO$8,IF(OR(EXACT($C$7&gt;$D$7,C8&gt;D8)*EXACT($C$7=$D$7,C8=D8)*EXACT($C$7&lt;$D$7,C8&lt;D8)),$AO$7,0)))*4</f>
        <v>0</v>
      </c>
      <c r="F8" s="17" t="s">
        <v>12</v>
      </c>
      <c r="G8" s="18" t="s">
        <v>83</v>
      </c>
      <c r="H8" s="19">
        <f t="shared" ref="H8" si="1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83</v>
      </c>
      <c r="K8" s="19" t="str">
        <f t="shared" ref="K8" si="2">IF(OR(EXACT($I$7,I8)*(EXACT($J$7,J8)))=TRUE,$AO$9,IF(($J$7-$I$7=J8-I8),$AO$8,IF(OR(EXACT($I$7&gt;$J$7,I8&gt;J8)*EXACT($I$7=$J$7,I8=J8)*EXACT($I$7&lt;$J$7,I8&lt;J8)),$AO$7,0)))</f>
        <v>2</v>
      </c>
      <c r="L8" s="17" t="s">
        <v>12</v>
      </c>
      <c r="M8" s="18" t="s">
        <v>83</v>
      </c>
      <c r="N8" s="19" t="str">
        <f t="shared" ref="N8" si="3">IF(OR(EXACT($L$7,L8)*(EXACT($M$7,M8)))=TRUE,$AO$9,IF(($M$7-$L$7=M8-L8),$AO$8,IF(OR(EXACT($L$7&gt;$M$7,L8&gt;M8)*EXACT($L$7=$M$7,L8=M8)*EXACT($L$7&lt;$M$7,L8&lt;M8)),$AO$7,0)))</f>
        <v>5</v>
      </c>
      <c r="O8" s="17" t="s">
        <v>12</v>
      </c>
      <c r="P8" s="18" t="s">
        <v>83</v>
      </c>
      <c r="Q8" s="19">
        <f t="shared" ref="Q8" si="4">IF(OR(EXACT($O$7,O8)*(EXACT($P$7,P8)))=TRUE,$AO$9,IF(($P$7-$O$7=P8-O8),$AO$8,IF(OR(EXACT($O$7&gt;$P$7,O8&gt;P8)*EXACT($O$7=$P$7,O8=P8)*EXACT($O$7&lt;$P$7,O8&lt;P8)),$AO$7,0)))</f>
        <v>0</v>
      </c>
      <c r="R8" s="17" t="s">
        <v>12</v>
      </c>
      <c r="S8" s="18" t="s">
        <v>83</v>
      </c>
      <c r="T8" s="19">
        <f t="shared" ref="T8" si="5">IF(OR(EXACT($R$7,R8)*(EXACT($S$7,S8)))=TRUE,$AO$9,IF(($S$7-$R$7=S8-R8),$AO$8,IF(OR(EXACT($R$7&gt;$S$7,R8&gt;S8)*EXACT($R$7=$S$7,R8=S8)*EXACT($R$7&lt;$S$7,R8&lt;S8)),$AO$7,0)))</f>
        <v>0</v>
      </c>
      <c r="U8" s="17" t="s">
        <v>12</v>
      </c>
      <c r="V8" s="18" t="s">
        <v>83</v>
      </c>
      <c r="W8" s="19">
        <f t="shared" ref="W8" si="6">IF(OR(EXACT($U$7,U8)*(EXACT($V$7,V8)))=TRUE,$AO$9,IF(($V$7-$U$7=V8-U8),$AO$8,IF(OR(EXACT($U$7&gt;$V$7,U8&gt;V8)*EXACT($U$7=$V$7,U8=V8)*EXACT($U$7&lt;$V$7,U8&lt;V8)),$AO$7,0)))</f>
        <v>0</v>
      </c>
      <c r="X8" s="17" t="s">
        <v>83</v>
      </c>
      <c r="Y8" s="18" t="s">
        <v>83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83</v>
      </c>
      <c r="AB8" s="18" t="s">
        <v>83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8">E8+H8+K8+N8+Q8+T8+W8+Z8+AC8+AF8</f>
        <v>7</v>
      </c>
      <c r="AH8" s="21">
        <f>'3.Spieltag'!AJ8</f>
        <v>26</v>
      </c>
      <c r="AI8" s="22">
        <f>'3.Spieltag'!AK8</f>
        <v>13</v>
      </c>
      <c r="AJ8" s="23">
        <f t="shared" ref="AJ8:AJ19" si="9">AG8+AH8</f>
        <v>33</v>
      </c>
      <c r="AK8" s="24">
        <f t="shared" ref="AK8:AK26" si="10">RANK(AJ8,$AJ$8:$AJ$26)</f>
        <v>14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'3.Spieltag'!B9</f>
        <v>Delze</v>
      </c>
      <c r="C9" s="17" t="s">
        <v>2</v>
      </c>
      <c r="D9" s="18" t="s">
        <v>83</v>
      </c>
      <c r="E9" s="57">
        <f t="shared" ref="E9:E24" si="11">IF(OR(EXACT($C$7,C9)*(EXACT($D$7,D9)))=TRUE,$AO$9,IF(($D$7-$C$7=D9-C9),$AO$8,IF(OR(EXACT($C$7&gt;$D$7,C9&gt;D9)*EXACT($C$7=$D$7,C9=D9)*EXACT($C$7&lt;$D$7,C9&lt;D9)),$AO$7,0)))*4</f>
        <v>0</v>
      </c>
      <c r="F9" s="17" t="s">
        <v>12</v>
      </c>
      <c r="G9" s="18" t="s">
        <v>83</v>
      </c>
      <c r="H9" s="19">
        <f t="shared" ref="H9:H24" si="12">IF(OR(EXACT($F$7,F9)*(EXACT($G$7,G9)))=TRUE,$AO$9,IF(($G$7-$F$7=G9-F9),$AO$8,IF(OR(EXACT($F$7&gt;$G$7,F9&gt;G9)*EXACT($F$7=$G$7,F9=G9)*EXACT($F$7&lt;$G$7,F9&lt;G9)),$AO$7,0)))</f>
        <v>0</v>
      </c>
      <c r="I9" s="17" t="s">
        <v>12</v>
      </c>
      <c r="J9" s="18" t="s">
        <v>84</v>
      </c>
      <c r="K9" s="19" t="str">
        <f t="shared" ref="K9:K24" si="13">IF(OR(EXACT($I$7,I9)*(EXACT($J$7,J9)))=TRUE,$AO$9,IF(($J$7-$I$7=J9-I9),$AO$8,IF(OR(EXACT($I$7&gt;$J$7,I9&gt;J9)*EXACT($I$7=$J$7,I9=J9)*EXACT($I$7&lt;$J$7,I9&lt;J9)),$AO$7,0)))</f>
        <v>2</v>
      </c>
      <c r="L9" s="17" t="s">
        <v>2</v>
      </c>
      <c r="M9" s="18" t="s">
        <v>84</v>
      </c>
      <c r="N9" s="19" t="str">
        <f t="shared" ref="N9:N24" si="14">IF(OR(EXACT($L$7,L9)*(EXACT($M$7,M9)))=TRUE,$AO$9,IF(($M$7-$L$7=M9-L9),$AO$8,IF(OR(EXACT($L$7&gt;$M$7,L9&gt;M9)*EXACT($L$7=$M$7,L9=M9)*EXACT($L$7&lt;$M$7,L9&lt;M9)),$AO$7,0)))</f>
        <v>2</v>
      </c>
      <c r="O9" s="17" t="s">
        <v>84</v>
      </c>
      <c r="P9" s="18" t="s">
        <v>2</v>
      </c>
      <c r="Q9" s="19" t="str">
        <f t="shared" ref="Q9:Q24" si="15">IF(OR(EXACT($O$7,O9)*(EXACT($P$7,P9)))=TRUE,$AO$9,IF(($P$7-$O$7=P9-O9),$AO$8,IF(OR(EXACT($O$7&gt;$P$7,O9&gt;P9)*EXACT($O$7=$P$7,O9=P9)*EXACT($O$7&lt;$P$7,O9&lt;P9)),$AO$7,0)))</f>
        <v>2</v>
      </c>
      <c r="R9" s="17" t="s">
        <v>83</v>
      </c>
      <c r="S9" s="18" t="s">
        <v>83</v>
      </c>
      <c r="T9" s="19">
        <f t="shared" ref="T9:T24" si="16">IF(OR(EXACT($R$7,R9)*(EXACT($S$7,S9)))=TRUE,$AO$9,IF(($S$7-$R$7=S9-R9),$AO$8,IF(OR(EXACT($R$7&gt;$S$7,R9&gt;S9)*EXACT($R$7=$S$7,R9=S9)*EXACT($R$7&lt;$S$7,R9&lt;S9)),$AO$7,0)))</f>
        <v>0</v>
      </c>
      <c r="U9" s="17" t="s">
        <v>12</v>
      </c>
      <c r="V9" s="18" t="s">
        <v>83</v>
      </c>
      <c r="W9" s="19">
        <f t="shared" ref="W9:W24" si="17">IF(OR(EXACT($U$7,U9)*(EXACT($V$7,V9)))=TRUE,$AO$9,IF(($V$7-$U$7=V9-U9),$AO$8,IF(OR(EXACT($U$7&gt;$V$7,U9&gt;V9)*EXACT($U$7=$V$7,U9=V9)*EXACT($U$7&lt;$V$7,U9&lt;V9)),$AO$7,0)))</f>
        <v>0</v>
      </c>
      <c r="X9" s="17" t="s">
        <v>12</v>
      </c>
      <c r="Y9" s="18" t="s">
        <v>12</v>
      </c>
      <c r="Z9" s="19">
        <f t="shared" ref="Z9:Z24" si="18">IF(OR(EXACT($X$7,X9)*(EXACT($Y$7,Y9)))=TRUE,$AO$9,IF(($Y$7-$X$7=Y9-X9),$AO$8,IF(OR(EXACT($X$7&gt;$Y$7,X9&gt;Y9)*EXACT($X$7=$Y$7,X9=Y9)*EXACT($X$7&lt;$Y$7,X9&lt;Y9)),$AO$7,0)))</f>
        <v>0</v>
      </c>
      <c r="AA9" s="17" t="s">
        <v>12</v>
      </c>
      <c r="AB9" s="18" t="s">
        <v>84</v>
      </c>
      <c r="AC9" s="19" t="str">
        <f t="shared" ref="AC9:AC24" si="19">IF(OR(EXACT($AA$7,AA9)*(EXACT($AB$7,AB9)))=TRUE,$AO$9,IF(($AB$7-$AA$7=AB9-AA9),$AO$8,IF(OR(EXACT($AA$7&gt;$AB$7,AA9&gt;AB9)*EXACT($AA$7=$AB$7,AA9=AB9)*EXACT($AA$7&lt;$AB$7,AA9&lt;AB9)),$AO$7,0)))</f>
        <v>2</v>
      </c>
      <c r="AD9" s="27"/>
      <c r="AE9" s="25"/>
      <c r="AF9" s="19"/>
      <c r="AG9" s="20">
        <f t="shared" si="8"/>
        <v>8</v>
      </c>
      <c r="AH9" s="21">
        <f>'3.Spieltag'!AJ9</f>
        <v>52</v>
      </c>
      <c r="AI9" s="22">
        <f>'3.Spieltag'!AK9</f>
        <v>1</v>
      </c>
      <c r="AJ9" s="23">
        <f t="shared" si="9"/>
        <v>60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'3.Spieltag'!B10</f>
        <v>FlorianS04</v>
      </c>
      <c r="C10" s="17" t="s">
        <v>12</v>
      </c>
      <c r="D10" s="18" t="s">
        <v>83</v>
      </c>
      <c r="E10" s="57">
        <f t="shared" si="11"/>
        <v>0</v>
      </c>
      <c r="F10" s="17" t="s">
        <v>12</v>
      </c>
      <c r="G10" s="18" t="s">
        <v>83</v>
      </c>
      <c r="H10" s="19">
        <f t="shared" si="12"/>
        <v>0</v>
      </c>
      <c r="I10" s="17" t="s">
        <v>84</v>
      </c>
      <c r="J10" s="18" t="s">
        <v>83</v>
      </c>
      <c r="K10" s="19">
        <f t="shared" si="13"/>
        <v>0</v>
      </c>
      <c r="L10" s="17" t="s">
        <v>83</v>
      </c>
      <c r="M10" s="18" t="s">
        <v>83</v>
      </c>
      <c r="N10" s="19">
        <f t="shared" si="14"/>
        <v>0</v>
      </c>
      <c r="O10" s="17" t="s">
        <v>83</v>
      </c>
      <c r="P10" s="18" t="s">
        <v>2</v>
      </c>
      <c r="Q10" s="19" t="str">
        <f t="shared" si="15"/>
        <v>2</v>
      </c>
      <c r="R10" s="17" t="s">
        <v>83</v>
      </c>
      <c r="S10" s="18" t="s">
        <v>2</v>
      </c>
      <c r="T10" s="19" t="str">
        <f t="shared" si="16"/>
        <v>2</v>
      </c>
      <c r="U10" s="17" t="s">
        <v>12</v>
      </c>
      <c r="V10" s="18" t="s">
        <v>12</v>
      </c>
      <c r="W10" s="19" t="str">
        <f t="shared" si="17"/>
        <v>3</v>
      </c>
      <c r="X10" s="17" t="s">
        <v>12</v>
      </c>
      <c r="Y10" s="18" t="s">
        <v>83</v>
      </c>
      <c r="Z10" s="19" t="str">
        <f t="shared" si="18"/>
        <v>2</v>
      </c>
      <c r="AA10" s="17" t="s">
        <v>83</v>
      </c>
      <c r="AB10" s="18" t="s">
        <v>84</v>
      </c>
      <c r="AC10" s="19" t="str">
        <f t="shared" si="19"/>
        <v>3</v>
      </c>
      <c r="AD10" s="27"/>
      <c r="AE10" s="25"/>
      <c r="AF10" s="19"/>
      <c r="AG10" s="20">
        <f t="shared" si="8"/>
        <v>12</v>
      </c>
      <c r="AH10" s="21">
        <f>'3.Spieltag'!AJ10</f>
        <v>45</v>
      </c>
      <c r="AI10" s="22">
        <f>'3.Spieltag'!AK10</f>
        <v>2</v>
      </c>
      <c r="AJ10" s="23">
        <f t="shared" si="9"/>
        <v>57</v>
      </c>
      <c r="AK10" s="24">
        <f t="shared" si="10"/>
        <v>3</v>
      </c>
      <c r="AL10" s="53"/>
    </row>
    <row r="11" spans="1:41" ht="24.95" customHeight="1" thickBot="1" x14ac:dyDescent="0.25">
      <c r="A11" s="28">
        <f t="shared" si="0"/>
        <v>5</v>
      </c>
      <c r="B11" s="20" t="str">
        <f>'3.Spieltag'!B11</f>
        <v>Franzi04</v>
      </c>
      <c r="C11" s="17" t="s">
        <v>12</v>
      </c>
      <c r="D11" s="18" t="s">
        <v>83</v>
      </c>
      <c r="E11" s="57">
        <f t="shared" si="11"/>
        <v>0</v>
      </c>
      <c r="F11" s="17" t="s">
        <v>83</v>
      </c>
      <c r="G11" s="18" t="s">
        <v>12</v>
      </c>
      <c r="H11" s="19" t="str">
        <f t="shared" si="12"/>
        <v>5</v>
      </c>
      <c r="I11" s="17" t="s">
        <v>83</v>
      </c>
      <c r="J11" s="18" t="s">
        <v>12</v>
      </c>
      <c r="K11" s="19">
        <f t="shared" si="13"/>
        <v>0</v>
      </c>
      <c r="L11" s="17" t="s">
        <v>12</v>
      </c>
      <c r="M11" s="18" t="s">
        <v>12</v>
      </c>
      <c r="N11" s="19">
        <f t="shared" si="14"/>
        <v>0</v>
      </c>
      <c r="O11" s="17" t="s">
        <v>83</v>
      </c>
      <c r="P11" s="18" t="s">
        <v>12</v>
      </c>
      <c r="Q11" s="19" t="str">
        <f t="shared" si="15"/>
        <v>2</v>
      </c>
      <c r="R11" s="17" t="s">
        <v>83</v>
      </c>
      <c r="S11" s="18" t="s">
        <v>12</v>
      </c>
      <c r="T11" s="19" t="str">
        <f t="shared" si="16"/>
        <v>3</v>
      </c>
      <c r="U11" s="17" t="s">
        <v>12</v>
      </c>
      <c r="V11" s="18" t="s">
        <v>83</v>
      </c>
      <c r="W11" s="19">
        <f t="shared" si="17"/>
        <v>0</v>
      </c>
      <c r="X11" s="17" t="s">
        <v>83</v>
      </c>
      <c r="Y11" s="18" t="s">
        <v>12</v>
      </c>
      <c r="Z11" s="19">
        <f t="shared" si="18"/>
        <v>0</v>
      </c>
      <c r="AA11" s="17" t="s">
        <v>12</v>
      </c>
      <c r="AB11" s="18" t="s">
        <v>83</v>
      </c>
      <c r="AC11" s="19" t="str">
        <f t="shared" si="19"/>
        <v>5</v>
      </c>
      <c r="AD11" s="27"/>
      <c r="AE11" s="25"/>
      <c r="AF11" s="19"/>
      <c r="AG11" s="20">
        <f t="shared" si="8"/>
        <v>15</v>
      </c>
      <c r="AH11" s="21">
        <f>'3.Spieltag'!AJ11</f>
        <v>34</v>
      </c>
      <c r="AI11" s="22">
        <f>'3.Spieltag'!AK11</f>
        <v>7</v>
      </c>
      <c r="AJ11" s="23">
        <f t="shared" si="9"/>
        <v>49</v>
      </c>
      <c r="AK11" s="24">
        <f t="shared" si="10"/>
        <v>5</v>
      </c>
      <c r="AL11" s="1"/>
    </row>
    <row r="12" spans="1:41" ht="24.95" customHeight="1" thickBot="1" x14ac:dyDescent="0.25">
      <c r="A12" s="28">
        <f t="shared" si="0"/>
        <v>15</v>
      </c>
      <c r="B12" s="20" t="str">
        <f>'3.Spieltag'!B12</f>
        <v>jupp04</v>
      </c>
      <c r="C12" s="17" t="s">
        <v>2</v>
      </c>
      <c r="D12" s="18" t="s">
        <v>83</v>
      </c>
      <c r="E12" s="57">
        <f t="shared" si="11"/>
        <v>0</v>
      </c>
      <c r="F12" s="17" t="s">
        <v>12</v>
      </c>
      <c r="G12" s="18" t="s">
        <v>2</v>
      </c>
      <c r="H12" s="19" t="str">
        <f t="shared" si="12"/>
        <v>3</v>
      </c>
      <c r="I12" s="17" t="s">
        <v>83</v>
      </c>
      <c r="J12" s="18" t="s">
        <v>12</v>
      </c>
      <c r="K12" s="19">
        <f t="shared" si="13"/>
        <v>0</v>
      </c>
      <c r="L12" s="17" t="s">
        <v>12</v>
      </c>
      <c r="M12" s="18" t="s">
        <v>83</v>
      </c>
      <c r="N12" s="19" t="str">
        <f t="shared" si="14"/>
        <v>5</v>
      </c>
      <c r="O12" s="17" t="s">
        <v>83</v>
      </c>
      <c r="P12" s="18" t="s">
        <v>2</v>
      </c>
      <c r="Q12" s="19" t="str">
        <f t="shared" si="15"/>
        <v>2</v>
      </c>
      <c r="R12" s="17" t="s">
        <v>83</v>
      </c>
      <c r="S12" s="18" t="s">
        <v>2</v>
      </c>
      <c r="T12" s="19" t="str">
        <f t="shared" si="16"/>
        <v>2</v>
      </c>
      <c r="U12" s="17" t="s">
        <v>12</v>
      </c>
      <c r="V12" s="18" t="s">
        <v>83</v>
      </c>
      <c r="W12" s="19">
        <f t="shared" si="17"/>
        <v>0</v>
      </c>
      <c r="X12" s="17" t="s">
        <v>83</v>
      </c>
      <c r="Y12" s="18" t="s">
        <v>12</v>
      </c>
      <c r="Z12" s="19">
        <f t="shared" si="18"/>
        <v>0</v>
      </c>
      <c r="AA12" s="17" t="s">
        <v>12</v>
      </c>
      <c r="AB12" s="18" t="s">
        <v>12</v>
      </c>
      <c r="AC12" s="19">
        <f t="shared" si="19"/>
        <v>0</v>
      </c>
      <c r="AD12" s="26"/>
      <c r="AE12" s="25"/>
      <c r="AF12" s="19"/>
      <c r="AG12" s="20">
        <f t="shared" si="8"/>
        <v>12</v>
      </c>
      <c r="AH12" s="21">
        <f>'3.Spieltag'!AJ12</f>
        <v>18</v>
      </c>
      <c r="AI12" s="22">
        <f>'3.Spieltag'!AK12</f>
        <v>16</v>
      </c>
      <c r="AJ12" s="23">
        <f t="shared" si="9"/>
        <v>30</v>
      </c>
      <c r="AK12" s="24">
        <f t="shared" si="10"/>
        <v>15</v>
      </c>
      <c r="AL12" s="1"/>
    </row>
    <row r="13" spans="1:41" ht="24.95" customHeight="1" thickBot="1" x14ac:dyDescent="0.25">
      <c r="A13" s="28">
        <f t="shared" si="0"/>
        <v>8</v>
      </c>
      <c r="B13" s="20" t="str">
        <f>'3.Spieltag'!B13</f>
        <v>Lola04</v>
      </c>
      <c r="C13" s="17" t="s">
        <v>2</v>
      </c>
      <c r="D13" s="18" t="s">
        <v>83</v>
      </c>
      <c r="E13" s="57">
        <f t="shared" si="11"/>
        <v>0</v>
      </c>
      <c r="F13" s="17" t="s">
        <v>12</v>
      </c>
      <c r="G13" s="18" t="s">
        <v>83</v>
      </c>
      <c r="H13" s="19">
        <f t="shared" si="12"/>
        <v>0</v>
      </c>
      <c r="I13" s="17" t="s">
        <v>83</v>
      </c>
      <c r="J13" s="18" t="s">
        <v>84</v>
      </c>
      <c r="K13" s="19" t="str">
        <f t="shared" si="13"/>
        <v>2</v>
      </c>
      <c r="L13" s="17" t="s">
        <v>12</v>
      </c>
      <c r="M13" s="18" t="s">
        <v>12</v>
      </c>
      <c r="N13" s="19">
        <f t="shared" si="14"/>
        <v>0</v>
      </c>
      <c r="O13" s="17" t="s">
        <v>83</v>
      </c>
      <c r="P13" s="18" t="s">
        <v>12</v>
      </c>
      <c r="Q13" s="19" t="str">
        <f t="shared" si="15"/>
        <v>2</v>
      </c>
      <c r="R13" s="17" t="s">
        <v>84</v>
      </c>
      <c r="S13" s="18" t="s">
        <v>12</v>
      </c>
      <c r="T13" s="19" t="str">
        <f t="shared" si="16"/>
        <v>2</v>
      </c>
      <c r="U13" s="17" t="s">
        <v>2</v>
      </c>
      <c r="V13" s="18" t="s">
        <v>83</v>
      </c>
      <c r="W13" s="19">
        <f t="shared" si="17"/>
        <v>0</v>
      </c>
      <c r="X13" s="17" t="s">
        <v>12</v>
      </c>
      <c r="Y13" s="18" t="s">
        <v>83</v>
      </c>
      <c r="Z13" s="19" t="str">
        <f t="shared" si="18"/>
        <v>2</v>
      </c>
      <c r="AA13" s="17" t="s">
        <v>12</v>
      </c>
      <c r="AB13" s="18" t="s">
        <v>83</v>
      </c>
      <c r="AC13" s="19" t="str">
        <f t="shared" si="19"/>
        <v>5</v>
      </c>
      <c r="AD13" s="27"/>
      <c r="AE13" s="25"/>
      <c r="AF13" s="19"/>
      <c r="AG13" s="20">
        <f t="shared" si="8"/>
        <v>13</v>
      </c>
      <c r="AH13" s="21">
        <f>'3.Spieltag'!AJ13</f>
        <v>31</v>
      </c>
      <c r="AI13" s="22">
        <f>'3.Spieltag'!AK13</f>
        <v>9</v>
      </c>
      <c r="AJ13" s="23">
        <f t="shared" si="9"/>
        <v>44</v>
      </c>
      <c r="AK13" s="24">
        <f t="shared" si="10"/>
        <v>8</v>
      </c>
      <c r="AL13" s="1"/>
    </row>
    <row r="14" spans="1:41" ht="24.95" customHeight="1" thickBot="1" x14ac:dyDescent="0.25">
      <c r="A14" s="28">
        <f t="shared" si="0"/>
        <v>13</v>
      </c>
      <c r="B14" s="20" t="str">
        <f>'3.Spieltag'!B14</f>
        <v>Master1</v>
      </c>
      <c r="C14" s="17" t="s">
        <v>12</v>
      </c>
      <c r="D14" s="18" t="s">
        <v>83</v>
      </c>
      <c r="E14" s="57">
        <f t="shared" si="11"/>
        <v>0</v>
      </c>
      <c r="F14" s="17" t="s">
        <v>12</v>
      </c>
      <c r="G14" s="18" t="s">
        <v>84</v>
      </c>
      <c r="H14" s="19">
        <f t="shared" si="12"/>
        <v>0</v>
      </c>
      <c r="I14" s="17" t="s">
        <v>83</v>
      </c>
      <c r="J14" s="18" t="s">
        <v>2</v>
      </c>
      <c r="K14" s="19">
        <f t="shared" si="13"/>
        <v>0</v>
      </c>
      <c r="L14" s="17" t="s">
        <v>12</v>
      </c>
      <c r="M14" s="18" t="s">
        <v>83</v>
      </c>
      <c r="N14" s="19" t="str">
        <f t="shared" si="14"/>
        <v>5</v>
      </c>
      <c r="O14" s="17" t="s">
        <v>83</v>
      </c>
      <c r="P14" s="18" t="s">
        <v>84</v>
      </c>
      <c r="Q14" s="19">
        <f t="shared" si="15"/>
        <v>0</v>
      </c>
      <c r="R14" s="17" t="s">
        <v>12</v>
      </c>
      <c r="S14" s="18" t="s">
        <v>2</v>
      </c>
      <c r="T14" s="19" t="str">
        <f t="shared" si="16"/>
        <v>3</v>
      </c>
      <c r="U14" s="17" t="s">
        <v>12</v>
      </c>
      <c r="V14" s="18" t="s">
        <v>83</v>
      </c>
      <c r="W14" s="19">
        <f t="shared" si="17"/>
        <v>0</v>
      </c>
      <c r="X14" s="17" t="s">
        <v>83</v>
      </c>
      <c r="Y14" s="18" t="s">
        <v>84</v>
      </c>
      <c r="Z14" s="19" t="str">
        <f t="shared" si="18"/>
        <v>2</v>
      </c>
      <c r="AA14" s="17" t="s">
        <v>12</v>
      </c>
      <c r="AB14" s="18" t="s">
        <v>12</v>
      </c>
      <c r="AC14" s="19">
        <f t="shared" si="19"/>
        <v>0</v>
      </c>
      <c r="AD14" s="27"/>
      <c r="AE14" s="25"/>
      <c r="AF14" s="19"/>
      <c r="AG14" s="20">
        <f t="shared" si="8"/>
        <v>10</v>
      </c>
      <c r="AH14" s="21">
        <f>'3.Spieltag'!AJ14</f>
        <v>28</v>
      </c>
      <c r="AI14" s="22">
        <f>'3.Spieltag'!AK14</f>
        <v>11</v>
      </c>
      <c r="AJ14" s="23">
        <f t="shared" si="9"/>
        <v>38</v>
      </c>
      <c r="AK14" s="24">
        <f t="shared" si="10"/>
        <v>13</v>
      </c>
      <c r="AL14" s="1"/>
    </row>
    <row r="15" spans="1:41" ht="24.95" customHeight="1" thickBot="1" x14ac:dyDescent="0.25">
      <c r="A15" s="28">
        <f t="shared" si="0"/>
        <v>5</v>
      </c>
      <c r="B15" s="20" t="str">
        <f>'3.Spieltag'!B15</f>
        <v>Mike04</v>
      </c>
      <c r="C15" s="17" t="s">
        <v>2</v>
      </c>
      <c r="D15" s="18" t="s">
        <v>84</v>
      </c>
      <c r="E15" s="57">
        <f t="shared" si="11"/>
        <v>0</v>
      </c>
      <c r="F15" s="17" t="s">
        <v>83</v>
      </c>
      <c r="G15" s="18" t="s">
        <v>83</v>
      </c>
      <c r="H15" s="19">
        <f t="shared" si="12"/>
        <v>0</v>
      </c>
      <c r="I15" s="17" t="s">
        <v>12</v>
      </c>
      <c r="J15" s="18" t="s">
        <v>83</v>
      </c>
      <c r="K15" s="19" t="str">
        <f t="shared" si="13"/>
        <v>2</v>
      </c>
      <c r="L15" s="17" t="s">
        <v>12</v>
      </c>
      <c r="M15" s="18" t="s">
        <v>84</v>
      </c>
      <c r="N15" s="19" t="str">
        <f t="shared" si="14"/>
        <v>2</v>
      </c>
      <c r="O15" s="17" t="s">
        <v>83</v>
      </c>
      <c r="P15" s="18" t="s">
        <v>84</v>
      </c>
      <c r="Q15" s="19">
        <f t="shared" si="15"/>
        <v>0</v>
      </c>
      <c r="R15" s="17" t="s">
        <v>83</v>
      </c>
      <c r="S15" s="18" t="s">
        <v>83</v>
      </c>
      <c r="T15" s="19">
        <f t="shared" si="16"/>
        <v>0</v>
      </c>
      <c r="U15" s="17" t="s">
        <v>12</v>
      </c>
      <c r="V15" s="18" t="s">
        <v>84</v>
      </c>
      <c r="W15" s="19">
        <f t="shared" si="17"/>
        <v>0</v>
      </c>
      <c r="X15" s="17" t="s">
        <v>12</v>
      </c>
      <c r="Y15" s="18" t="s">
        <v>84</v>
      </c>
      <c r="Z15" s="19" t="str">
        <f t="shared" si="18"/>
        <v>5</v>
      </c>
      <c r="AA15" s="17" t="s">
        <v>12</v>
      </c>
      <c r="AB15" s="18" t="s">
        <v>83</v>
      </c>
      <c r="AC15" s="19" t="str">
        <f t="shared" si="19"/>
        <v>5</v>
      </c>
      <c r="AD15" s="27"/>
      <c r="AE15" s="25"/>
      <c r="AF15" s="19"/>
      <c r="AG15" s="20">
        <f t="shared" si="8"/>
        <v>14</v>
      </c>
      <c r="AH15" s="21">
        <f>'3.Spieltag'!AJ15</f>
        <v>35</v>
      </c>
      <c r="AI15" s="22">
        <f>'3.Spieltag'!AK15</f>
        <v>6</v>
      </c>
      <c r="AJ15" s="23">
        <f t="shared" si="9"/>
        <v>49</v>
      </c>
      <c r="AK15" s="24">
        <f t="shared" si="10"/>
        <v>5</v>
      </c>
      <c r="AL15" s="1"/>
    </row>
    <row r="16" spans="1:41" ht="24.95" customHeight="1" thickBot="1" x14ac:dyDescent="0.25">
      <c r="A16" s="28">
        <f t="shared" si="0"/>
        <v>16</v>
      </c>
      <c r="B16" s="20" t="str">
        <f>'3.Spieltag'!B16</f>
        <v>Nico1904</v>
      </c>
      <c r="C16" s="17"/>
      <c r="D16" s="18"/>
      <c r="E16" s="57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'3.Spieltag'!AJ16</f>
        <v>22</v>
      </c>
      <c r="AI16" s="22">
        <f>'3.Spieltag'!AK16</f>
        <v>14</v>
      </c>
      <c r="AJ16" s="23">
        <f t="shared" si="9"/>
        <v>22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4</v>
      </c>
      <c r="B17" s="20" t="str">
        <f>'3.Spieltag'!B17</f>
        <v>Reinhold</v>
      </c>
      <c r="C17" s="17" t="s">
        <v>12</v>
      </c>
      <c r="D17" s="18" t="s">
        <v>83</v>
      </c>
      <c r="E17" s="57">
        <f t="shared" si="11"/>
        <v>0</v>
      </c>
      <c r="F17" s="17" t="s">
        <v>12</v>
      </c>
      <c r="G17" s="18" t="s">
        <v>83</v>
      </c>
      <c r="H17" s="19">
        <f t="shared" si="12"/>
        <v>0</v>
      </c>
      <c r="I17" s="17" t="s">
        <v>12</v>
      </c>
      <c r="J17" s="18" t="s">
        <v>86</v>
      </c>
      <c r="K17" s="19">
        <f t="shared" si="13"/>
        <v>0</v>
      </c>
      <c r="L17" s="17" t="s">
        <v>12</v>
      </c>
      <c r="M17" s="18" t="s">
        <v>83</v>
      </c>
      <c r="N17" s="19" t="str">
        <f t="shared" si="14"/>
        <v>5</v>
      </c>
      <c r="O17" s="17" t="s">
        <v>84</v>
      </c>
      <c r="P17" s="18" t="s">
        <v>83</v>
      </c>
      <c r="Q17" s="19" t="str">
        <f t="shared" si="15"/>
        <v>2</v>
      </c>
      <c r="R17" s="17" t="s">
        <v>12</v>
      </c>
      <c r="S17" s="18" t="s">
        <v>83</v>
      </c>
      <c r="T17" s="19">
        <f t="shared" si="16"/>
        <v>0</v>
      </c>
      <c r="U17" s="17" t="s">
        <v>83</v>
      </c>
      <c r="V17" s="18" t="s">
        <v>83</v>
      </c>
      <c r="W17" s="19" t="str">
        <f t="shared" si="17"/>
        <v>3</v>
      </c>
      <c r="X17" s="17" t="s">
        <v>2</v>
      </c>
      <c r="Y17" s="18" t="s">
        <v>83</v>
      </c>
      <c r="Z17" s="19" t="str">
        <f t="shared" si="18"/>
        <v>3</v>
      </c>
      <c r="AA17" s="17" t="s">
        <v>83</v>
      </c>
      <c r="AB17" s="18" t="s">
        <v>83</v>
      </c>
      <c r="AC17" s="19">
        <f t="shared" si="19"/>
        <v>0</v>
      </c>
      <c r="AD17" s="27"/>
      <c r="AE17" s="25"/>
      <c r="AF17" s="19"/>
      <c r="AG17" s="20">
        <f t="shared" si="8"/>
        <v>13</v>
      </c>
      <c r="AH17" s="21">
        <f>'3.Spieltag'!AJ17</f>
        <v>37</v>
      </c>
      <c r="AI17" s="22">
        <f>'3.Spieltag'!AK17</f>
        <v>5</v>
      </c>
      <c r="AJ17" s="23">
        <f t="shared" si="9"/>
        <v>50</v>
      </c>
      <c r="AK17" s="24">
        <f t="shared" si="10"/>
        <v>4</v>
      </c>
      <c r="AL17" s="1"/>
    </row>
    <row r="18" spans="1:38" ht="24.95" customHeight="1" thickBot="1" x14ac:dyDescent="0.25">
      <c r="A18" s="28">
        <f t="shared" si="0"/>
        <v>11</v>
      </c>
      <c r="B18" s="20" t="str">
        <f>'3.Spieltag'!B18</f>
        <v>Ricardo04</v>
      </c>
      <c r="C18" s="17" t="s">
        <v>2</v>
      </c>
      <c r="D18" s="18" t="s">
        <v>83</v>
      </c>
      <c r="E18" s="57">
        <f t="shared" si="11"/>
        <v>0</v>
      </c>
      <c r="F18" s="17" t="s">
        <v>83</v>
      </c>
      <c r="G18" s="18" t="s">
        <v>12</v>
      </c>
      <c r="H18" s="19" t="str">
        <f t="shared" si="12"/>
        <v>5</v>
      </c>
      <c r="I18" s="17" t="s">
        <v>84</v>
      </c>
      <c r="J18" s="18" t="s">
        <v>83</v>
      </c>
      <c r="K18" s="19">
        <f t="shared" si="13"/>
        <v>0</v>
      </c>
      <c r="L18" s="17" t="s">
        <v>12</v>
      </c>
      <c r="M18" s="18" t="s">
        <v>83</v>
      </c>
      <c r="N18" s="19" t="str">
        <f t="shared" si="14"/>
        <v>5</v>
      </c>
      <c r="O18" s="17" t="s">
        <v>84</v>
      </c>
      <c r="P18" s="18" t="s">
        <v>12</v>
      </c>
      <c r="Q18" s="19" t="str">
        <f t="shared" si="15"/>
        <v>2</v>
      </c>
      <c r="R18" s="17" t="s">
        <v>84</v>
      </c>
      <c r="S18" s="18" t="s">
        <v>12</v>
      </c>
      <c r="T18" s="19" t="str">
        <f t="shared" si="16"/>
        <v>2</v>
      </c>
      <c r="U18" s="17" t="s">
        <v>84</v>
      </c>
      <c r="V18" s="18" t="s">
        <v>83</v>
      </c>
      <c r="W18" s="19">
        <f t="shared" si="17"/>
        <v>0</v>
      </c>
      <c r="X18" s="17" t="s">
        <v>83</v>
      </c>
      <c r="Y18" s="18" t="s">
        <v>83</v>
      </c>
      <c r="Z18" s="19">
        <f t="shared" si="18"/>
        <v>0</v>
      </c>
      <c r="AA18" s="17" t="s">
        <v>12</v>
      </c>
      <c r="AB18" s="18" t="s">
        <v>83</v>
      </c>
      <c r="AC18" s="19" t="str">
        <f t="shared" si="19"/>
        <v>5</v>
      </c>
      <c r="AD18" s="27"/>
      <c r="AE18" s="25"/>
      <c r="AF18" s="19"/>
      <c r="AG18" s="20">
        <f t="shared" si="8"/>
        <v>19</v>
      </c>
      <c r="AH18" s="21">
        <f>'3.Spieltag'!AJ18</f>
        <v>21</v>
      </c>
      <c r="AI18" s="22">
        <f>'3.Spieltag'!AK18</f>
        <v>15</v>
      </c>
      <c r="AJ18" s="23">
        <f t="shared" si="9"/>
        <v>40</v>
      </c>
      <c r="AK18" s="24">
        <f t="shared" si="10"/>
        <v>11</v>
      </c>
      <c r="AL18" s="1"/>
    </row>
    <row r="19" spans="1:38" ht="24.95" customHeight="1" thickBot="1" x14ac:dyDescent="0.25">
      <c r="A19" s="28">
        <f t="shared" si="0"/>
        <v>17</v>
      </c>
      <c r="B19" s="20" t="str">
        <f>'3.Spieltag'!B19</f>
        <v>Schalt04</v>
      </c>
      <c r="C19" s="17"/>
      <c r="D19" s="18"/>
      <c r="E19" s="57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'3.Spieltag'!AJ19</f>
        <v>7</v>
      </c>
      <c r="AI19" s="22">
        <f>'3.Spieltag'!AK19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>AK20</f>
        <v>12</v>
      </c>
      <c r="B20" s="20" t="str">
        <f>'3.Spieltag'!B20</f>
        <v>schmiddi04</v>
      </c>
      <c r="C20" s="17" t="s">
        <v>83</v>
      </c>
      <c r="D20" s="18" t="s">
        <v>84</v>
      </c>
      <c r="E20" s="57">
        <f t="shared" si="11"/>
        <v>0</v>
      </c>
      <c r="F20" s="17" t="s">
        <v>12</v>
      </c>
      <c r="G20" s="18" t="s">
        <v>83</v>
      </c>
      <c r="H20" s="19">
        <f t="shared" si="12"/>
        <v>0</v>
      </c>
      <c r="I20" s="17" t="s">
        <v>83</v>
      </c>
      <c r="J20" s="18" t="s">
        <v>84</v>
      </c>
      <c r="K20" s="19" t="str">
        <f t="shared" si="13"/>
        <v>2</v>
      </c>
      <c r="L20" s="17" t="s">
        <v>83</v>
      </c>
      <c r="M20" s="18" t="s">
        <v>83</v>
      </c>
      <c r="N20" s="19">
        <f t="shared" si="14"/>
        <v>0</v>
      </c>
      <c r="O20" s="17" t="s">
        <v>84</v>
      </c>
      <c r="P20" s="18" t="s">
        <v>2</v>
      </c>
      <c r="Q20" s="19" t="str">
        <f t="shared" si="15"/>
        <v>2</v>
      </c>
      <c r="R20" s="17" t="s">
        <v>84</v>
      </c>
      <c r="S20" s="18" t="s">
        <v>12</v>
      </c>
      <c r="T20" s="19" t="str">
        <f t="shared" si="16"/>
        <v>2</v>
      </c>
      <c r="U20" s="17" t="s">
        <v>83</v>
      </c>
      <c r="V20" s="18" t="s">
        <v>84</v>
      </c>
      <c r="W20" s="19">
        <f t="shared" si="17"/>
        <v>0</v>
      </c>
      <c r="X20" s="17" t="s">
        <v>83</v>
      </c>
      <c r="Y20" s="18" t="s">
        <v>83</v>
      </c>
      <c r="Z20" s="19">
        <f t="shared" si="18"/>
        <v>0</v>
      </c>
      <c r="AA20" s="17" t="s">
        <v>12</v>
      </c>
      <c r="AB20" s="18" t="s">
        <v>84</v>
      </c>
      <c r="AC20" s="19" t="str">
        <f t="shared" si="19"/>
        <v>2</v>
      </c>
      <c r="AD20" s="27"/>
      <c r="AE20" s="25"/>
      <c r="AF20" s="19"/>
      <c r="AG20" s="20">
        <f>E20+H20+K20+N20+Q20+T20+W20+Z20+AC20+AF20</f>
        <v>8</v>
      </c>
      <c r="AH20" s="21">
        <f>'3.Spieltag'!AJ20</f>
        <v>31</v>
      </c>
      <c r="AI20" s="22">
        <f>'3.Spieltag'!AK20</f>
        <v>9</v>
      </c>
      <c r="AJ20" s="23">
        <f>AG20+AH20</f>
        <v>39</v>
      </c>
      <c r="AK20" s="24">
        <f t="shared" si="10"/>
        <v>12</v>
      </c>
      <c r="AL20" s="1"/>
    </row>
    <row r="21" spans="1:38" ht="24.95" customHeight="1" thickBot="1" x14ac:dyDescent="0.25">
      <c r="A21" s="28">
        <f>AK21</f>
        <v>2</v>
      </c>
      <c r="B21" s="20" t="str">
        <f>'3.Spieltag'!B21</f>
        <v>shiny</v>
      </c>
      <c r="C21" s="17" t="s">
        <v>2</v>
      </c>
      <c r="D21" s="18" t="s">
        <v>83</v>
      </c>
      <c r="E21" s="57">
        <f t="shared" si="11"/>
        <v>0</v>
      </c>
      <c r="F21" s="17" t="s">
        <v>12</v>
      </c>
      <c r="G21" s="18" t="s">
        <v>83</v>
      </c>
      <c r="H21" s="19">
        <f t="shared" si="12"/>
        <v>0</v>
      </c>
      <c r="I21" s="17" t="s">
        <v>83</v>
      </c>
      <c r="J21" s="18" t="s">
        <v>12</v>
      </c>
      <c r="K21" s="19">
        <f t="shared" si="13"/>
        <v>0</v>
      </c>
      <c r="L21" s="17" t="s">
        <v>12</v>
      </c>
      <c r="M21" s="18" t="s">
        <v>83</v>
      </c>
      <c r="N21" s="19" t="str">
        <f t="shared" si="14"/>
        <v>5</v>
      </c>
      <c r="O21" s="17" t="s">
        <v>83</v>
      </c>
      <c r="P21" s="18" t="s">
        <v>12</v>
      </c>
      <c r="Q21" s="19" t="str">
        <f t="shared" si="15"/>
        <v>2</v>
      </c>
      <c r="R21" s="17" t="s">
        <v>83</v>
      </c>
      <c r="S21" s="18" t="s">
        <v>2</v>
      </c>
      <c r="T21" s="19" t="str">
        <f t="shared" si="16"/>
        <v>2</v>
      </c>
      <c r="U21" s="17" t="s">
        <v>12</v>
      </c>
      <c r="V21" s="18" t="s">
        <v>83</v>
      </c>
      <c r="W21" s="19">
        <f t="shared" si="17"/>
        <v>0</v>
      </c>
      <c r="X21" s="17" t="s">
        <v>12</v>
      </c>
      <c r="Y21" s="18" t="s">
        <v>83</v>
      </c>
      <c r="Z21" s="19" t="str">
        <f t="shared" si="18"/>
        <v>2</v>
      </c>
      <c r="AA21" s="17" t="s">
        <v>12</v>
      </c>
      <c r="AB21" s="18" t="s">
        <v>83</v>
      </c>
      <c r="AC21" s="19" t="str">
        <f t="shared" si="19"/>
        <v>5</v>
      </c>
      <c r="AD21" s="27"/>
      <c r="AE21" s="25"/>
      <c r="AF21" s="19"/>
      <c r="AG21" s="20">
        <f>E21+H21+K21+N21+Q21+T21+W21+Z21+AC21+AF21</f>
        <v>16</v>
      </c>
      <c r="AH21" s="21">
        <f>'3.Spieltag'!AJ21</f>
        <v>42</v>
      </c>
      <c r="AI21" s="22">
        <f>'3.Spieltag'!AK21</f>
        <v>3</v>
      </c>
      <c r="AJ21" s="23">
        <f>AG21+AH21</f>
        <v>58</v>
      </c>
      <c r="AK21" s="24">
        <f t="shared" si="10"/>
        <v>2</v>
      </c>
      <c r="AL21" s="1"/>
    </row>
    <row r="22" spans="1:38" ht="24.95" customHeight="1" thickBot="1" x14ac:dyDescent="0.25">
      <c r="A22" s="28">
        <f>AK22</f>
        <v>8</v>
      </c>
      <c r="B22" s="20" t="str">
        <f>'3.Spieltag'!B22</f>
        <v>Tanja04</v>
      </c>
      <c r="C22" s="17" t="s">
        <v>12</v>
      </c>
      <c r="D22" s="18" t="s">
        <v>84</v>
      </c>
      <c r="E22" s="57">
        <f t="shared" si="11"/>
        <v>0</v>
      </c>
      <c r="F22" s="17" t="s">
        <v>12</v>
      </c>
      <c r="G22" s="18" t="s">
        <v>83</v>
      </c>
      <c r="H22" s="19">
        <f t="shared" si="12"/>
        <v>0</v>
      </c>
      <c r="I22" s="17" t="s">
        <v>12</v>
      </c>
      <c r="J22" s="18" t="s">
        <v>84</v>
      </c>
      <c r="K22" s="19" t="str">
        <f t="shared" si="13"/>
        <v>2</v>
      </c>
      <c r="L22" s="17" t="s">
        <v>12</v>
      </c>
      <c r="M22" s="18" t="s">
        <v>83</v>
      </c>
      <c r="N22" s="19" t="str">
        <f t="shared" si="14"/>
        <v>5</v>
      </c>
      <c r="O22" s="17" t="s">
        <v>83</v>
      </c>
      <c r="P22" s="18" t="s">
        <v>12</v>
      </c>
      <c r="Q22" s="19" t="str">
        <f t="shared" si="15"/>
        <v>2</v>
      </c>
      <c r="R22" s="17" t="s">
        <v>83</v>
      </c>
      <c r="S22" s="18" t="s">
        <v>12</v>
      </c>
      <c r="T22" s="19" t="str">
        <f t="shared" si="16"/>
        <v>3</v>
      </c>
      <c r="U22" s="17" t="s">
        <v>12</v>
      </c>
      <c r="V22" s="18" t="s">
        <v>84</v>
      </c>
      <c r="W22" s="19">
        <f t="shared" si="17"/>
        <v>0</v>
      </c>
      <c r="X22" s="17" t="s">
        <v>12</v>
      </c>
      <c r="Y22" s="18" t="s">
        <v>84</v>
      </c>
      <c r="Z22" s="19" t="str">
        <f t="shared" si="18"/>
        <v>5</v>
      </c>
      <c r="AA22" s="17" t="s">
        <v>83</v>
      </c>
      <c r="AB22" s="18" t="s">
        <v>83</v>
      </c>
      <c r="AC22" s="19">
        <f t="shared" si="19"/>
        <v>0</v>
      </c>
      <c r="AD22" s="27"/>
      <c r="AE22" s="25"/>
      <c r="AF22" s="19"/>
      <c r="AG22" s="20">
        <f>E22+H22+K22+N22+Q22+T22+W22+Z22+AC22+AF22</f>
        <v>17</v>
      </c>
      <c r="AH22" s="21">
        <f>'3.Spieltag'!AJ22</f>
        <v>27</v>
      </c>
      <c r="AI22" s="22">
        <f>'3.Spieltag'!AK22</f>
        <v>12</v>
      </c>
      <c r="AJ22" s="23">
        <f>AG22+AH22</f>
        <v>44</v>
      </c>
      <c r="AK22" s="24">
        <f t="shared" si="10"/>
        <v>8</v>
      </c>
      <c r="AL22" s="1"/>
    </row>
    <row r="23" spans="1:38" ht="24.95" customHeight="1" thickBot="1" x14ac:dyDescent="0.25">
      <c r="A23" s="28">
        <f>AK23</f>
        <v>10</v>
      </c>
      <c r="B23" s="20" t="str">
        <f>'3.Spieltag'!B23</f>
        <v>Thomas Bülles</v>
      </c>
      <c r="C23" s="17" t="s">
        <v>12</v>
      </c>
      <c r="D23" s="18" t="s">
        <v>84</v>
      </c>
      <c r="E23" s="57">
        <f t="shared" si="11"/>
        <v>0</v>
      </c>
      <c r="F23" s="17" t="s">
        <v>2</v>
      </c>
      <c r="G23" s="18" t="s">
        <v>83</v>
      </c>
      <c r="H23" s="19">
        <f t="shared" si="12"/>
        <v>0</v>
      </c>
      <c r="I23" s="17" t="s">
        <v>83</v>
      </c>
      <c r="J23" s="18" t="s">
        <v>83</v>
      </c>
      <c r="K23" s="19">
        <f t="shared" si="13"/>
        <v>0</v>
      </c>
      <c r="L23" s="17" t="s">
        <v>12</v>
      </c>
      <c r="M23" s="18" t="s">
        <v>84</v>
      </c>
      <c r="N23" s="19" t="str">
        <f t="shared" si="14"/>
        <v>2</v>
      </c>
      <c r="O23" s="17" t="s">
        <v>84</v>
      </c>
      <c r="P23" s="18" t="s">
        <v>83</v>
      </c>
      <c r="Q23" s="19" t="str">
        <f t="shared" si="15"/>
        <v>2</v>
      </c>
      <c r="R23" s="17" t="s">
        <v>12</v>
      </c>
      <c r="S23" s="18" t="s">
        <v>83</v>
      </c>
      <c r="T23" s="19">
        <f t="shared" si="16"/>
        <v>0</v>
      </c>
      <c r="U23" s="17" t="s">
        <v>12</v>
      </c>
      <c r="V23" s="18" t="s">
        <v>84</v>
      </c>
      <c r="W23" s="19">
        <f t="shared" si="17"/>
        <v>0</v>
      </c>
      <c r="X23" s="17" t="s">
        <v>12</v>
      </c>
      <c r="Y23" s="18" t="s">
        <v>83</v>
      </c>
      <c r="Z23" s="19" t="str">
        <f t="shared" si="18"/>
        <v>2</v>
      </c>
      <c r="AA23" s="17" t="s">
        <v>2</v>
      </c>
      <c r="AB23" s="18" t="s">
        <v>83</v>
      </c>
      <c r="AC23" s="19" t="str">
        <f t="shared" si="19"/>
        <v>2</v>
      </c>
      <c r="AD23" s="27"/>
      <c r="AE23" s="25"/>
      <c r="AF23" s="19"/>
      <c r="AG23" s="20">
        <f>E23+H23+K23+N23+Q23+T23+W23+Z23+AC23+AF23</f>
        <v>8</v>
      </c>
      <c r="AH23" s="21">
        <f>'3.Spieltag'!AJ23</f>
        <v>33</v>
      </c>
      <c r="AI23" s="22">
        <f>'3.Spieltag'!AK23</f>
        <v>8</v>
      </c>
      <c r="AJ23" s="23">
        <f>AG23+AH23</f>
        <v>41</v>
      </c>
      <c r="AK23" s="24">
        <f t="shared" si="10"/>
        <v>10</v>
      </c>
      <c r="AL23" s="1"/>
    </row>
    <row r="24" spans="1:38" ht="24.95" customHeight="1" thickBot="1" x14ac:dyDescent="0.25">
      <c r="A24" s="28">
        <f>AK24</f>
        <v>7</v>
      </c>
      <c r="B24" s="20" t="str">
        <f>'3.Spieltag'!B24</f>
        <v>UltraGE</v>
      </c>
      <c r="C24" s="17" t="s">
        <v>12</v>
      </c>
      <c r="D24" s="18" t="s">
        <v>83</v>
      </c>
      <c r="E24" s="57">
        <f t="shared" si="11"/>
        <v>0</v>
      </c>
      <c r="F24" s="17" t="s">
        <v>12</v>
      </c>
      <c r="G24" s="18" t="s">
        <v>12</v>
      </c>
      <c r="H24" s="19">
        <f t="shared" si="12"/>
        <v>0</v>
      </c>
      <c r="I24" s="17" t="s">
        <v>83</v>
      </c>
      <c r="J24" s="18" t="s">
        <v>12</v>
      </c>
      <c r="K24" s="19">
        <f t="shared" si="13"/>
        <v>0</v>
      </c>
      <c r="L24" s="17" t="s">
        <v>83</v>
      </c>
      <c r="M24" s="18" t="s">
        <v>12</v>
      </c>
      <c r="N24" s="19">
        <f t="shared" si="14"/>
        <v>0</v>
      </c>
      <c r="O24" s="17" t="s">
        <v>83</v>
      </c>
      <c r="P24" s="18" t="s">
        <v>2</v>
      </c>
      <c r="Q24" s="19" t="str">
        <f t="shared" si="15"/>
        <v>2</v>
      </c>
      <c r="R24" s="17" t="s">
        <v>83</v>
      </c>
      <c r="S24" s="18" t="s">
        <v>2</v>
      </c>
      <c r="T24" s="19" t="str">
        <f t="shared" si="16"/>
        <v>2</v>
      </c>
      <c r="U24" s="17" t="s">
        <v>12</v>
      </c>
      <c r="V24" s="18" t="s">
        <v>83</v>
      </c>
      <c r="W24" s="19">
        <f t="shared" si="17"/>
        <v>0</v>
      </c>
      <c r="X24" s="17" t="s">
        <v>83</v>
      </c>
      <c r="Y24" s="18" t="s">
        <v>83</v>
      </c>
      <c r="Z24" s="19">
        <f t="shared" si="18"/>
        <v>0</v>
      </c>
      <c r="AA24" s="17" t="s">
        <v>12</v>
      </c>
      <c r="AB24" s="18" t="s">
        <v>83</v>
      </c>
      <c r="AC24" s="19" t="str">
        <f t="shared" si="19"/>
        <v>5</v>
      </c>
      <c r="AD24" s="27"/>
      <c r="AE24" s="25"/>
      <c r="AF24" s="19"/>
      <c r="AG24" s="20">
        <f>E24+H24+K24+N24+Q24+T24+W24+Z24+AC24+AF24</f>
        <v>9</v>
      </c>
      <c r="AH24" s="21">
        <f>'3.Spieltag'!AJ24</f>
        <v>39</v>
      </c>
      <c r="AI24" s="22">
        <f>'3.Spieltag'!AK24</f>
        <v>4</v>
      </c>
      <c r="AJ24" s="23">
        <f>AG24+AH24</f>
        <v>48</v>
      </c>
      <c r="AK24" s="24">
        <f t="shared" si="10"/>
        <v>7</v>
      </c>
      <c r="AL24" s="1"/>
    </row>
    <row r="25" spans="1:38" ht="24.95" customHeight="1" thickBot="1" x14ac:dyDescent="0.25">
      <c r="A25" s="28">
        <f t="shared" ref="A25:A26" si="20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21">E25+H25+K25+N25+Q25+T25+W25+Z25+AC25+AF25</f>
        <v>0</v>
      </c>
      <c r="AH25" s="21">
        <f>'3.Spieltag'!AJ25</f>
        <v>0</v>
      </c>
      <c r="AI25" s="22">
        <f>'3.Spieltag'!AK25</f>
        <v>18</v>
      </c>
      <c r="AJ25" s="23">
        <f t="shared" ref="AJ25:AJ26" si="22">AG25+AH25</f>
        <v>0</v>
      </c>
      <c r="AK25" s="24">
        <f t="shared" si="10"/>
        <v>18</v>
      </c>
      <c r="AL25" s="1"/>
    </row>
    <row r="26" spans="1:38" ht="28.15" customHeight="1" thickBot="1" x14ac:dyDescent="0.25">
      <c r="A26" s="28">
        <f t="shared" si="20"/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21"/>
        <v>0</v>
      </c>
      <c r="AH26" s="21">
        <f>'3.Spieltag'!AJ26</f>
        <v>0</v>
      </c>
      <c r="AI26" s="22">
        <f>'3.Spieltag'!AK26</f>
        <v>18</v>
      </c>
      <c r="AJ26" s="23">
        <f t="shared" si="22"/>
        <v>0</v>
      </c>
      <c r="AK26" s="24">
        <f t="shared" si="10"/>
        <v>18</v>
      </c>
      <c r="AL26" s="1"/>
    </row>
    <row r="27" spans="1:38" ht="24.95" customHeight="1" x14ac:dyDescent="0.2">
      <c r="AL27" s="1"/>
    </row>
    <row r="28" spans="1:38" ht="24.9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B8:B29">
    <sortCondition ref="B8:B29"/>
  </sortState>
  <phoneticPr fontId="0" type="noConversion"/>
  <conditionalFormatting sqref="A1:A3 A5:A26 A31:A1048576">
    <cfRule type="colorScale" priority="108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56" priority="4">
      <formula>($AG8&gt;40)</formula>
    </cfRule>
  </conditionalFormatting>
  <conditionalFormatting sqref="C4 F4 I4 L4 O4 R4 U4 AA4 C6 F6 I6 R6 X6 AA6">
    <cfRule type="cellIs" dxfId="155" priority="2" operator="equal">
      <formula>"Schalke 04"</formula>
    </cfRule>
  </conditionalFormatting>
  <conditionalFormatting sqref="X4 L6 O6 U6">
    <cfRule type="cellIs" dxfId="154" priority="1" operator="equal">
      <formula>"Schalke 04"</formula>
    </cfRule>
  </conditionalFormatting>
  <conditionalFormatting sqref="AG1:AG26 AG28:AG1048576">
    <cfRule type="top10" dxfId="153" priority="1552" rank="3"/>
  </conditionalFormatting>
  <conditionalFormatting sqref="AL6:AL10">
    <cfRule type="top10" dxfId="152" priority="1088" rank="3"/>
  </conditionalFormatting>
  <pageMargins left="0.19685039370078741" right="0" top="0" bottom="0" header="0.51181102362204722" footer="0.51181102362204722"/>
  <pageSetup paperSize="9" scale="86" orientation="landscape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O104"/>
  <sheetViews>
    <sheetView topLeftCell="B1" workbookViewId="0">
      <selection activeCell="C4" sqref="C4:AC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F1" s="46"/>
      <c r="AK1" s="31"/>
    </row>
    <row r="2" spans="1:41" ht="12" x14ac:dyDescent="0.2">
      <c r="AE2" s="47"/>
      <c r="AF2" s="47"/>
    </row>
    <row r="3" spans="1:41" ht="12" x14ac:dyDescent="0.2">
      <c r="B3" s="16"/>
      <c r="AE3" s="46"/>
      <c r="AF3" s="46"/>
    </row>
    <row r="4" spans="1:41" ht="16.5" thickBot="1" x14ac:dyDescent="0.3">
      <c r="A4" s="2" t="s">
        <v>18</v>
      </c>
      <c r="B4" s="16"/>
      <c r="C4" s="16" t="s">
        <v>68</v>
      </c>
      <c r="F4" s="16" t="s">
        <v>79</v>
      </c>
      <c r="I4" s="16" t="s">
        <v>72</v>
      </c>
      <c r="L4" s="16" t="s">
        <v>75</v>
      </c>
      <c r="O4" s="16" t="s">
        <v>80</v>
      </c>
      <c r="R4" s="16" t="s">
        <v>73</v>
      </c>
      <c r="U4" s="16" t="s">
        <v>67</v>
      </c>
      <c r="X4" s="16" t="s">
        <v>76</v>
      </c>
      <c r="AA4" s="16" t="s">
        <v>82</v>
      </c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71</v>
      </c>
      <c r="F6" s="16" t="s">
        <v>69</v>
      </c>
      <c r="I6" s="16" t="s">
        <v>70</v>
      </c>
      <c r="L6" s="16" t="s">
        <v>62</v>
      </c>
      <c r="O6" s="16" t="s">
        <v>11</v>
      </c>
      <c r="R6" s="16" t="s">
        <v>78</v>
      </c>
      <c r="U6" s="16" t="s">
        <v>77</v>
      </c>
      <c r="X6" s="16" t="s">
        <v>74</v>
      </c>
      <c r="AA6" s="16" t="s">
        <v>81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2</v>
      </c>
      <c r="D7" s="49" t="s">
        <v>83</v>
      </c>
      <c r="E7" s="50" t="s">
        <v>1</v>
      </c>
      <c r="F7" s="49" t="s">
        <v>83</v>
      </c>
      <c r="G7" s="49" t="s">
        <v>83</v>
      </c>
      <c r="H7" s="50" t="s">
        <v>1</v>
      </c>
      <c r="I7" s="49" t="s">
        <v>12</v>
      </c>
      <c r="J7" s="49" t="s">
        <v>83</v>
      </c>
      <c r="K7" s="50" t="s">
        <v>1</v>
      </c>
      <c r="L7" s="49" t="s">
        <v>88</v>
      </c>
      <c r="M7" s="49" t="s">
        <v>86</v>
      </c>
      <c r="N7" s="50" t="s">
        <v>1</v>
      </c>
      <c r="O7" s="49" t="s">
        <v>83</v>
      </c>
      <c r="P7" s="49" t="s">
        <v>83</v>
      </c>
      <c r="Q7" s="50" t="s">
        <v>1</v>
      </c>
      <c r="R7" s="49" t="s">
        <v>2</v>
      </c>
      <c r="S7" s="49" t="s">
        <v>83</v>
      </c>
      <c r="T7" s="50" t="s">
        <v>1</v>
      </c>
      <c r="U7" s="49" t="s">
        <v>12</v>
      </c>
      <c r="V7" s="49" t="s">
        <v>84</v>
      </c>
      <c r="W7" s="50" t="s">
        <v>1</v>
      </c>
      <c r="X7" s="49" t="s">
        <v>83</v>
      </c>
      <c r="Y7" s="49" t="s">
        <v>2</v>
      </c>
      <c r="Z7" s="50" t="s">
        <v>1</v>
      </c>
      <c r="AA7" s="49" t="s">
        <v>84</v>
      </c>
      <c r="AB7" s="49" t="s">
        <v>83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15</v>
      </c>
      <c r="B8" s="20" t="str">
        <f>'4.Spieltag'!B8</f>
        <v>atschi91</v>
      </c>
      <c r="C8" s="17" t="s">
        <v>12</v>
      </c>
      <c r="D8" s="18" t="s">
        <v>83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84</v>
      </c>
      <c r="G8" s="18" t="s">
        <v>83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83</v>
      </c>
      <c r="J8" s="18" t="s">
        <v>12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84</v>
      </c>
      <c r="M8" s="18" t="s">
        <v>12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84</v>
      </c>
      <c r="P8" s="18" t="s">
        <v>12</v>
      </c>
      <c r="Q8" s="57">
        <f>IF(OR(EXACT($O$7,O8)*(EXACT($P$7,P8)))=TRUE,$AO$9,IF(($P$7-$O$7=P8-O8),$AO$8,IF(OR(EXACT($O$7&gt;$P$7,O8&gt;P8)*EXACT($O$7=$P$7,O8=P8)*EXACT($O$7&lt;$P$7,O8&lt;P8)),$AO$7,0)))*4</f>
        <v>0</v>
      </c>
      <c r="R8" s="17" t="s">
        <v>12</v>
      </c>
      <c r="S8" s="18" t="s">
        <v>83</v>
      </c>
      <c r="T8" s="19" t="str">
        <f t="shared" ref="T8" si="5">IF(OR(EXACT($R$7,R8)*(EXACT($S$7,S8)))=TRUE,$AO$9,IF(($S$7-$R$7=S8-R8),$AO$8,IF(OR(EXACT($R$7&gt;$S$7,R8&gt;S8)*EXACT($R$7=$S$7,R8=S8)*EXACT($R$7&lt;$S$7,R8&lt;S8)),$AO$7,0)))</f>
        <v>2</v>
      </c>
      <c r="U8" s="17" t="s">
        <v>12</v>
      </c>
      <c r="V8" s="18" t="s">
        <v>83</v>
      </c>
      <c r="W8" s="19" t="str">
        <f t="shared" ref="W8" si="6">IF(OR(EXACT($U$7,U8)*(EXACT($V$7,V8)))=TRUE,$AO$9,IF(($V$7-$U$7=V8-U8),$AO$8,IF(OR(EXACT($U$7&gt;$V$7,U8&gt;V8)*EXACT($U$7=$V$7,U8=V8)*EXACT($U$7&lt;$V$7,U8&lt;V8)),$AO$7,0)))</f>
        <v>2</v>
      </c>
      <c r="X8" s="17" t="s">
        <v>2</v>
      </c>
      <c r="Y8" s="18" t="s">
        <v>83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83</v>
      </c>
      <c r="AB8" s="18" t="s">
        <v>83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8">E8+H8+K8+N8+Q8+T8+W8+Z8+AC8+AF8</f>
        <v>6</v>
      </c>
      <c r="AH8" s="21">
        <f>'4.Spieltag'!AJ8</f>
        <v>33</v>
      </c>
      <c r="AI8" s="22">
        <f>'4.Spieltag'!AK8</f>
        <v>14</v>
      </c>
      <c r="AJ8" s="23">
        <f t="shared" ref="AJ8:AJ19" si="9">AG8+AH8</f>
        <v>39</v>
      </c>
      <c r="AK8" s="24">
        <f t="shared" ref="AK8:AK24" si="10">RANK(AJ8,$AJ$8:$AJ$26)</f>
        <v>15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'4.Spieltag'!B9</f>
        <v>Delze</v>
      </c>
      <c r="C9" s="17" t="s">
        <v>12</v>
      </c>
      <c r="D9" s="18" t="s">
        <v>84</v>
      </c>
      <c r="E9" s="19" t="str">
        <f t="shared" ref="E9:E24" si="11">IF(OR(EXACT($C$7,C9)*(EXACT($D$7,D9)))=TRUE,$AO$9,IF(($D$7-$C$7=D9-C9),$AO$8,IF(OR(EXACT($C$7&gt;$D$7,C9&gt;D9)*EXACT($C$7=$D$7,C9=D9)*EXACT($C$7&lt;$D$7,C9&lt;D9)),$AO$7,0)))</f>
        <v>3</v>
      </c>
      <c r="F9" s="17" t="s">
        <v>83</v>
      </c>
      <c r="G9" s="18" t="s">
        <v>12</v>
      </c>
      <c r="H9" s="19">
        <f t="shared" ref="H9:H24" si="12">IF(OR(EXACT($F$7,F9)*(EXACT($G$7,G9)))=TRUE,$AO$9,IF(($G$7-$F$7=G9-F9),$AO$8,IF(OR(EXACT($F$7&gt;$G$7,F9&gt;G9)*EXACT($F$7=$G$7,F9=G9)*EXACT($F$7&lt;$G$7,F9&lt;G9)),$AO$7,0)))</f>
        <v>0</v>
      </c>
      <c r="I9" s="17" t="s">
        <v>83</v>
      </c>
      <c r="J9" s="18" t="s">
        <v>83</v>
      </c>
      <c r="K9" s="19">
        <f t="shared" ref="K9:K24" si="13">IF(OR(EXACT($I$7,I9)*(EXACT($J$7,J9)))=TRUE,$AO$9,IF(($J$7-$I$7=J9-I9),$AO$8,IF(OR(EXACT($I$7&gt;$J$7,I9&gt;J9)*EXACT($I$7=$J$7,I9=J9)*EXACT($I$7&lt;$J$7,I9&lt;J9)),$AO$7,0)))</f>
        <v>0</v>
      </c>
      <c r="L9" s="17" t="s">
        <v>83</v>
      </c>
      <c r="M9" s="18" t="s">
        <v>2</v>
      </c>
      <c r="N9" s="19">
        <f t="shared" ref="N9:N24" si="14">IF(OR(EXACT($L$7,L9)*(EXACT($M$7,M9)))=TRUE,$AO$9,IF(($M$7-$L$7=M9-L9),$AO$8,IF(OR(EXACT($L$7&gt;$M$7,L9&gt;M9)*EXACT($L$7=$M$7,L9=M9)*EXACT($L$7&lt;$M$7,L9&lt;M9)),$AO$7,0)))</f>
        <v>0</v>
      </c>
      <c r="O9" s="17" t="s">
        <v>83</v>
      </c>
      <c r="P9" s="18" t="s">
        <v>12</v>
      </c>
      <c r="Q9" s="57">
        <f t="shared" ref="Q9:Q24" si="15">IF(OR(EXACT($O$7,O9)*(EXACT($P$7,P9)))=TRUE,$AO$9,IF(($P$7-$O$7=P9-O9),$AO$8,IF(OR(EXACT($O$7&gt;$P$7,O9&gt;P9)*EXACT($O$7=$P$7,O9=P9)*EXACT($O$7&lt;$P$7,O9&lt;P9)),$AO$7,0)))*4</f>
        <v>0</v>
      </c>
      <c r="R9" s="17" t="s">
        <v>12</v>
      </c>
      <c r="S9" s="18" t="s">
        <v>12</v>
      </c>
      <c r="T9" s="19">
        <f t="shared" ref="T9:T24" si="16">IF(OR(EXACT($R$7,R9)*(EXACT($S$7,S9)))=TRUE,$AO$9,IF(($S$7-$R$7=S9-R9),$AO$8,IF(OR(EXACT($R$7&gt;$S$7,R9&gt;S9)*EXACT($R$7=$S$7,R9=S9)*EXACT($R$7&lt;$S$7,R9&lt;S9)),$AO$7,0)))</f>
        <v>0</v>
      </c>
      <c r="U9" s="17" t="s">
        <v>2</v>
      </c>
      <c r="V9" s="18" t="s">
        <v>84</v>
      </c>
      <c r="W9" s="19" t="str">
        <f t="shared" ref="W9:W24" si="17">IF(OR(EXACT($U$7,U9)*(EXACT($V$7,V9)))=TRUE,$AO$9,IF(($V$7-$U$7=V9-U9),$AO$8,IF(OR(EXACT($U$7&gt;$V$7,U9&gt;V9)*EXACT($U$7=$V$7,U9=V9)*EXACT($U$7&lt;$V$7,U9&lt;V9)),$AO$7,0)))</f>
        <v>2</v>
      </c>
      <c r="X9" s="17" t="s">
        <v>83</v>
      </c>
      <c r="Y9" s="18" t="s">
        <v>12</v>
      </c>
      <c r="Z9" s="19" t="str">
        <f t="shared" ref="Z9:Z24" si="18">IF(OR(EXACT($X$7,X9)*(EXACT($Y$7,Y9)))=TRUE,$AO$9,IF(($Y$7-$X$7=Y9-X9),$AO$8,IF(OR(EXACT($X$7&gt;$Y$7,X9&gt;Y9)*EXACT($X$7=$Y$7,X9=Y9)*EXACT($X$7&lt;$Y$7,X9&lt;Y9)),$AO$7,0)))</f>
        <v>2</v>
      </c>
      <c r="AA9" s="17" t="s">
        <v>12</v>
      </c>
      <c r="AB9" s="18" t="s">
        <v>84</v>
      </c>
      <c r="AC9" s="19">
        <f t="shared" ref="AC9:AC24" si="19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8"/>
        <v>7</v>
      </c>
      <c r="AH9" s="21">
        <f>'4.Spieltag'!AJ9</f>
        <v>60</v>
      </c>
      <c r="AI9" s="22">
        <f>'4.Spieltag'!AK9</f>
        <v>1</v>
      </c>
      <c r="AJ9" s="23">
        <f t="shared" si="9"/>
        <v>67</v>
      </c>
      <c r="AK9" s="24">
        <f t="shared" si="10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</v>
      </c>
      <c r="B10" s="20" t="str">
        <f>'4.Spieltag'!B10</f>
        <v>FlorianS04</v>
      </c>
      <c r="C10" s="17" t="s">
        <v>12</v>
      </c>
      <c r="D10" s="18" t="s">
        <v>83</v>
      </c>
      <c r="E10" s="19" t="str">
        <f t="shared" si="11"/>
        <v>2</v>
      </c>
      <c r="F10" s="17" t="s">
        <v>83</v>
      </c>
      <c r="G10" s="18" t="s">
        <v>83</v>
      </c>
      <c r="H10" s="19" t="str">
        <f t="shared" si="12"/>
        <v>5</v>
      </c>
      <c r="I10" s="17" t="s">
        <v>83</v>
      </c>
      <c r="J10" s="18" t="s">
        <v>84</v>
      </c>
      <c r="K10" s="19" t="str">
        <f t="shared" si="13"/>
        <v>3</v>
      </c>
      <c r="L10" s="17" t="s">
        <v>83</v>
      </c>
      <c r="M10" s="18" t="s">
        <v>12</v>
      </c>
      <c r="N10" s="19">
        <f t="shared" si="14"/>
        <v>0</v>
      </c>
      <c r="O10" s="17" t="s">
        <v>84</v>
      </c>
      <c r="P10" s="18" t="s">
        <v>83</v>
      </c>
      <c r="Q10" s="57">
        <f t="shared" si="15"/>
        <v>0</v>
      </c>
      <c r="R10" s="17" t="s">
        <v>83</v>
      </c>
      <c r="S10" s="18" t="s">
        <v>12</v>
      </c>
      <c r="T10" s="19">
        <f t="shared" si="16"/>
        <v>0</v>
      </c>
      <c r="U10" s="17" t="s">
        <v>12</v>
      </c>
      <c r="V10" s="18" t="s">
        <v>84</v>
      </c>
      <c r="W10" s="19" t="str">
        <f t="shared" si="17"/>
        <v>5</v>
      </c>
      <c r="X10" s="17" t="s">
        <v>84</v>
      </c>
      <c r="Y10" s="18" t="s">
        <v>83</v>
      </c>
      <c r="Z10" s="19" t="str">
        <f t="shared" si="18"/>
        <v>2</v>
      </c>
      <c r="AA10" s="17" t="s">
        <v>83</v>
      </c>
      <c r="AB10" s="18" t="s">
        <v>83</v>
      </c>
      <c r="AC10" s="19">
        <f t="shared" si="19"/>
        <v>0</v>
      </c>
      <c r="AD10" s="27"/>
      <c r="AE10" s="25"/>
      <c r="AF10" s="19"/>
      <c r="AG10" s="20">
        <f t="shared" si="8"/>
        <v>17</v>
      </c>
      <c r="AH10" s="21">
        <f>'4.Spieltag'!AJ10</f>
        <v>57</v>
      </c>
      <c r="AI10" s="22">
        <f>'4.Spieltag'!AK10</f>
        <v>3</v>
      </c>
      <c r="AJ10" s="23">
        <f t="shared" si="9"/>
        <v>74</v>
      </c>
      <c r="AK10" s="24">
        <f t="shared" si="10"/>
        <v>1</v>
      </c>
      <c r="AL10" s="53"/>
    </row>
    <row r="11" spans="1:41" ht="24.95" customHeight="1" thickBot="1" x14ac:dyDescent="0.25">
      <c r="A11" s="28">
        <f t="shared" si="0"/>
        <v>4</v>
      </c>
      <c r="B11" s="20" t="str">
        <f>'4.Spieltag'!B11</f>
        <v>Franzi04</v>
      </c>
      <c r="C11" s="17" t="s">
        <v>2</v>
      </c>
      <c r="D11" s="18" t="s">
        <v>83</v>
      </c>
      <c r="E11" s="19" t="str">
        <f t="shared" si="11"/>
        <v>5</v>
      </c>
      <c r="F11" s="17" t="s">
        <v>83</v>
      </c>
      <c r="G11" s="18" t="s">
        <v>12</v>
      </c>
      <c r="H11" s="19">
        <f t="shared" si="12"/>
        <v>0</v>
      </c>
      <c r="I11" s="17" t="s">
        <v>12</v>
      </c>
      <c r="J11" s="18" t="s">
        <v>83</v>
      </c>
      <c r="K11" s="19" t="str">
        <f t="shared" si="13"/>
        <v>5</v>
      </c>
      <c r="L11" s="17" t="s">
        <v>83</v>
      </c>
      <c r="M11" s="18" t="s">
        <v>12</v>
      </c>
      <c r="N11" s="19">
        <f t="shared" si="14"/>
        <v>0</v>
      </c>
      <c r="O11" s="17" t="s">
        <v>83</v>
      </c>
      <c r="P11" s="18" t="s">
        <v>12</v>
      </c>
      <c r="Q11" s="57">
        <f t="shared" si="15"/>
        <v>0</v>
      </c>
      <c r="R11" s="17" t="s">
        <v>12</v>
      </c>
      <c r="S11" s="18" t="s">
        <v>83</v>
      </c>
      <c r="T11" s="19" t="str">
        <f t="shared" si="16"/>
        <v>2</v>
      </c>
      <c r="U11" s="17" t="s">
        <v>2</v>
      </c>
      <c r="V11" s="18" t="s">
        <v>83</v>
      </c>
      <c r="W11" s="19" t="str">
        <f t="shared" si="17"/>
        <v>3</v>
      </c>
      <c r="X11" s="17" t="s">
        <v>83</v>
      </c>
      <c r="Y11" s="18" t="s">
        <v>12</v>
      </c>
      <c r="Z11" s="19" t="str">
        <f t="shared" si="18"/>
        <v>2</v>
      </c>
      <c r="AA11" s="17" t="s">
        <v>12</v>
      </c>
      <c r="AB11" s="18" t="s">
        <v>12</v>
      </c>
      <c r="AC11" s="19">
        <f t="shared" si="19"/>
        <v>0</v>
      </c>
      <c r="AD11" s="27"/>
      <c r="AE11" s="25"/>
      <c r="AF11" s="19"/>
      <c r="AG11" s="20">
        <f t="shared" si="8"/>
        <v>17</v>
      </c>
      <c r="AH11" s="21">
        <f>'4.Spieltag'!AJ11</f>
        <v>49</v>
      </c>
      <c r="AI11" s="22">
        <f>'4.Spieltag'!AK11</f>
        <v>5</v>
      </c>
      <c r="AJ11" s="23">
        <f t="shared" si="9"/>
        <v>66</v>
      </c>
      <c r="AK11" s="24">
        <f t="shared" si="10"/>
        <v>4</v>
      </c>
      <c r="AL11" s="1"/>
    </row>
    <row r="12" spans="1:41" ht="24.95" customHeight="1" thickBot="1" x14ac:dyDescent="0.25">
      <c r="A12" s="28">
        <f t="shared" si="0"/>
        <v>14</v>
      </c>
      <c r="B12" s="20" t="str">
        <f>'4.Spieltag'!B12</f>
        <v>jupp04</v>
      </c>
      <c r="C12" s="17" t="s">
        <v>2</v>
      </c>
      <c r="D12" s="18" t="s">
        <v>83</v>
      </c>
      <c r="E12" s="19" t="str">
        <f t="shared" si="11"/>
        <v>5</v>
      </c>
      <c r="F12" s="17" t="s">
        <v>83</v>
      </c>
      <c r="G12" s="18" t="s">
        <v>12</v>
      </c>
      <c r="H12" s="19">
        <f t="shared" si="12"/>
        <v>0</v>
      </c>
      <c r="I12" s="17" t="s">
        <v>2</v>
      </c>
      <c r="J12" s="18" t="s">
        <v>84</v>
      </c>
      <c r="K12" s="19" t="str">
        <f t="shared" si="13"/>
        <v>2</v>
      </c>
      <c r="L12" s="17" t="s">
        <v>12</v>
      </c>
      <c r="M12" s="18" t="s">
        <v>12</v>
      </c>
      <c r="N12" s="19">
        <f t="shared" si="14"/>
        <v>0</v>
      </c>
      <c r="O12" s="17" t="s">
        <v>83</v>
      </c>
      <c r="P12" s="18" t="s">
        <v>12</v>
      </c>
      <c r="Q12" s="57">
        <f t="shared" si="15"/>
        <v>0</v>
      </c>
      <c r="R12" s="17" t="s">
        <v>83</v>
      </c>
      <c r="S12" s="18" t="s">
        <v>12</v>
      </c>
      <c r="T12" s="19">
        <f t="shared" si="16"/>
        <v>0</v>
      </c>
      <c r="U12" s="17" t="s">
        <v>12</v>
      </c>
      <c r="V12" s="18" t="s">
        <v>84</v>
      </c>
      <c r="W12" s="19" t="str">
        <f t="shared" si="17"/>
        <v>5</v>
      </c>
      <c r="X12" s="17" t="s">
        <v>83</v>
      </c>
      <c r="Y12" s="18" t="s">
        <v>12</v>
      </c>
      <c r="Z12" s="19" t="str">
        <f t="shared" si="18"/>
        <v>2</v>
      </c>
      <c r="AA12" s="17" t="s">
        <v>12</v>
      </c>
      <c r="AB12" s="18" t="s">
        <v>83</v>
      </c>
      <c r="AC12" s="19">
        <f t="shared" si="19"/>
        <v>0</v>
      </c>
      <c r="AD12" s="26"/>
      <c r="AE12" s="25"/>
      <c r="AF12" s="19"/>
      <c r="AG12" s="20">
        <f t="shared" si="8"/>
        <v>14</v>
      </c>
      <c r="AH12" s="21">
        <f>'4.Spieltag'!AJ12</f>
        <v>30</v>
      </c>
      <c r="AI12" s="22">
        <f>'4.Spieltag'!AK12</f>
        <v>15</v>
      </c>
      <c r="AJ12" s="23">
        <f t="shared" si="9"/>
        <v>44</v>
      </c>
      <c r="AK12" s="24">
        <f t="shared" si="10"/>
        <v>14</v>
      </c>
      <c r="AL12" s="1"/>
    </row>
    <row r="13" spans="1:41" ht="24.95" customHeight="1" thickBot="1" x14ac:dyDescent="0.25">
      <c r="A13" s="28">
        <f t="shared" si="0"/>
        <v>7</v>
      </c>
      <c r="B13" s="58" t="str">
        <f>'4.Spieltag'!B13</f>
        <v>Lola04</v>
      </c>
      <c r="C13" s="17" t="s">
        <v>12</v>
      </c>
      <c r="D13" s="18" t="s">
        <v>84</v>
      </c>
      <c r="E13" s="19" t="str">
        <f t="shared" si="11"/>
        <v>3</v>
      </c>
      <c r="F13" s="17" t="s">
        <v>83</v>
      </c>
      <c r="G13" s="18" t="s">
        <v>12</v>
      </c>
      <c r="H13" s="19">
        <f t="shared" si="12"/>
        <v>0</v>
      </c>
      <c r="I13" s="17" t="s">
        <v>12</v>
      </c>
      <c r="J13" s="18" t="s">
        <v>83</v>
      </c>
      <c r="K13" s="19" t="str">
        <f t="shared" si="13"/>
        <v>5</v>
      </c>
      <c r="L13" s="17" t="s">
        <v>83</v>
      </c>
      <c r="M13" s="18" t="s">
        <v>12</v>
      </c>
      <c r="N13" s="19">
        <f t="shared" si="14"/>
        <v>0</v>
      </c>
      <c r="O13" s="17" t="s">
        <v>83</v>
      </c>
      <c r="P13" s="18" t="s">
        <v>12</v>
      </c>
      <c r="Q13" s="57">
        <f t="shared" si="15"/>
        <v>0</v>
      </c>
      <c r="R13" s="17" t="s">
        <v>12</v>
      </c>
      <c r="S13" s="18" t="s">
        <v>12</v>
      </c>
      <c r="T13" s="19">
        <f t="shared" si="16"/>
        <v>0</v>
      </c>
      <c r="U13" s="17" t="s">
        <v>2</v>
      </c>
      <c r="V13" s="18" t="s">
        <v>83</v>
      </c>
      <c r="W13" s="19" t="str">
        <f t="shared" si="17"/>
        <v>3</v>
      </c>
      <c r="X13" s="17" t="s">
        <v>83</v>
      </c>
      <c r="Y13" s="18" t="s">
        <v>83</v>
      </c>
      <c r="Z13" s="19">
        <f t="shared" si="18"/>
        <v>0</v>
      </c>
      <c r="AA13" s="17" t="s">
        <v>12</v>
      </c>
      <c r="AB13" s="18" t="s">
        <v>83</v>
      </c>
      <c r="AC13" s="19">
        <f t="shared" si="19"/>
        <v>0</v>
      </c>
      <c r="AD13" s="27"/>
      <c r="AE13" s="25"/>
      <c r="AF13" s="19"/>
      <c r="AG13" s="20">
        <f t="shared" si="8"/>
        <v>11</v>
      </c>
      <c r="AH13" s="21">
        <f>'4.Spieltag'!AJ13</f>
        <v>44</v>
      </c>
      <c r="AI13" s="22">
        <f>'4.Spieltag'!AK13</f>
        <v>8</v>
      </c>
      <c r="AJ13" s="23">
        <f t="shared" si="9"/>
        <v>55</v>
      </c>
      <c r="AK13" s="24">
        <f t="shared" si="10"/>
        <v>7</v>
      </c>
      <c r="AL13" s="1"/>
    </row>
    <row r="14" spans="1:41" ht="24.95" customHeight="1" thickBot="1" x14ac:dyDescent="0.25">
      <c r="A14" s="28">
        <f t="shared" si="0"/>
        <v>7</v>
      </c>
      <c r="B14" s="20" t="str">
        <f>'4.Spieltag'!B14</f>
        <v>Master1</v>
      </c>
      <c r="C14" s="17" t="s">
        <v>2</v>
      </c>
      <c r="D14" s="18" t="s">
        <v>83</v>
      </c>
      <c r="E14" s="19" t="str">
        <f t="shared" si="11"/>
        <v>5</v>
      </c>
      <c r="F14" s="17" t="s">
        <v>83</v>
      </c>
      <c r="G14" s="18" t="s">
        <v>12</v>
      </c>
      <c r="H14" s="19">
        <f t="shared" si="12"/>
        <v>0</v>
      </c>
      <c r="I14" s="17" t="s">
        <v>12</v>
      </c>
      <c r="J14" s="18" t="s">
        <v>83</v>
      </c>
      <c r="K14" s="19" t="str">
        <f t="shared" si="13"/>
        <v>5</v>
      </c>
      <c r="L14" s="17" t="s">
        <v>2</v>
      </c>
      <c r="M14" s="18" t="s">
        <v>12</v>
      </c>
      <c r="N14" s="19" t="str">
        <f t="shared" si="14"/>
        <v>2</v>
      </c>
      <c r="O14" s="17" t="s">
        <v>83</v>
      </c>
      <c r="P14" s="18" t="s">
        <v>12</v>
      </c>
      <c r="Q14" s="57">
        <f t="shared" si="15"/>
        <v>0</v>
      </c>
      <c r="R14" s="17" t="s">
        <v>12</v>
      </c>
      <c r="S14" s="18" t="s">
        <v>12</v>
      </c>
      <c r="T14" s="19">
        <f t="shared" si="16"/>
        <v>0</v>
      </c>
      <c r="U14" s="17" t="s">
        <v>12</v>
      </c>
      <c r="V14" s="18" t="s">
        <v>84</v>
      </c>
      <c r="W14" s="19" t="str">
        <f t="shared" si="17"/>
        <v>5</v>
      </c>
      <c r="X14" s="17" t="s">
        <v>83</v>
      </c>
      <c r="Y14" s="18" t="s">
        <v>83</v>
      </c>
      <c r="Z14" s="19">
        <f t="shared" si="18"/>
        <v>0</v>
      </c>
      <c r="AA14" s="17" t="s">
        <v>12</v>
      </c>
      <c r="AB14" s="18" t="s">
        <v>83</v>
      </c>
      <c r="AC14" s="19">
        <f t="shared" si="19"/>
        <v>0</v>
      </c>
      <c r="AD14" s="27"/>
      <c r="AE14" s="25"/>
      <c r="AF14" s="19"/>
      <c r="AG14" s="20">
        <f t="shared" si="8"/>
        <v>17</v>
      </c>
      <c r="AH14" s="21">
        <f>'4.Spieltag'!AJ14</f>
        <v>38</v>
      </c>
      <c r="AI14" s="22">
        <f>'4.Spieltag'!AK14</f>
        <v>13</v>
      </c>
      <c r="AJ14" s="23">
        <f t="shared" si="9"/>
        <v>55</v>
      </c>
      <c r="AK14" s="24">
        <f t="shared" si="10"/>
        <v>7</v>
      </c>
      <c r="AL14" s="1"/>
    </row>
    <row r="15" spans="1:41" ht="24.95" customHeight="1" thickBot="1" x14ac:dyDescent="0.25">
      <c r="A15" s="28">
        <f t="shared" si="0"/>
        <v>4</v>
      </c>
      <c r="B15" s="20" t="str">
        <f>'4.Spieltag'!B15</f>
        <v>Mike04</v>
      </c>
      <c r="C15" s="17" t="s">
        <v>12</v>
      </c>
      <c r="D15" s="18" t="s">
        <v>83</v>
      </c>
      <c r="E15" s="19" t="str">
        <f t="shared" si="11"/>
        <v>2</v>
      </c>
      <c r="F15" s="17" t="s">
        <v>83</v>
      </c>
      <c r="G15" s="18" t="s">
        <v>84</v>
      </c>
      <c r="H15" s="19">
        <f t="shared" si="12"/>
        <v>0</v>
      </c>
      <c r="I15" s="17" t="s">
        <v>12</v>
      </c>
      <c r="J15" s="18" t="s">
        <v>84</v>
      </c>
      <c r="K15" s="19" t="str">
        <f t="shared" si="13"/>
        <v>2</v>
      </c>
      <c r="L15" s="17" t="s">
        <v>12</v>
      </c>
      <c r="M15" s="18" t="s">
        <v>83</v>
      </c>
      <c r="N15" s="19" t="str">
        <f t="shared" si="14"/>
        <v>2</v>
      </c>
      <c r="O15" s="17" t="s">
        <v>84</v>
      </c>
      <c r="P15" s="18" t="s">
        <v>12</v>
      </c>
      <c r="Q15" s="57">
        <f t="shared" si="15"/>
        <v>0</v>
      </c>
      <c r="R15" s="17" t="s">
        <v>12</v>
      </c>
      <c r="S15" s="18" t="s">
        <v>84</v>
      </c>
      <c r="T15" s="19" t="str">
        <f t="shared" si="16"/>
        <v>3</v>
      </c>
      <c r="U15" s="17" t="s">
        <v>12</v>
      </c>
      <c r="V15" s="18" t="s">
        <v>84</v>
      </c>
      <c r="W15" s="19" t="str">
        <f t="shared" si="17"/>
        <v>5</v>
      </c>
      <c r="X15" s="17" t="s">
        <v>84</v>
      </c>
      <c r="Y15" s="18" t="s">
        <v>12</v>
      </c>
      <c r="Z15" s="19" t="str">
        <f t="shared" si="18"/>
        <v>3</v>
      </c>
      <c r="AA15" s="17" t="s">
        <v>83</v>
      </c>
      <c r="AB15" s="18" t="s">
        <v>84</v>
      </c>
      <c r="AC15" s="19">
        <f t="shared" si="19"/>
        <v>0</v>
      </c>
      <c r="AD15" s="27"/>
      <c r="AE15" s="25"/>
      <c r="AF15" s="19"/>
      <c r="AG15" s="20">
        <f t="shared" si="8"/>
        <v>17</v>
      </c>
      <c r="AH15" s="21">
        <f>'4.Spieltag'!AJ15</f>
        <v>49</v>
      </c>
      <c r="AI15" s="22">
        <f>'4.Spieltag'!AK15</f>
        <v>5</v>
      </c>
      <c r="AJ15" s="23">
        <f t="shared" si="9"/>
        <v>66</v>
      </c>
      <c r="AK15" s="24">
        <f t="shared" si="10"/>
        <v>4</v>
      </c>
      <c r="AL15" s="1"/>
    </row>
    <row r="16" spans="1:41" ht="24.95" customHeight="1" thickBot="1" x14ac:dyDescent="0.25">
      <c r="A16" s="28">
        <f t="shared" si="0"/>
        <v>16</v>
      </c>
      <c r="B16" s="20" t="str">
        <f>'4.Spieltag'!B16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57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'4.Spieltag'!AJ16</f>
        <v>22</v>
      </c>
      <c r="AI16" s="22">
        <f>'4.Spieltag'!AK16</f>
        <v>16</v>
      </c>
      <c r="AJ16" s="23">
        <f t="shared" si="9"/>
        <v>22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6</v>
      </c>
      <c r="B17" s="20" t="str">
        <f>'4.Spieltag'!B17</f>
        <v>Reinhold</v>
      </c>
      <c r="C17" s="17" t="s">
        <v>12</v>
      </c>
      <c r="D17" s="18" t="s">
        <v>84</v>
      </c>
      <c r="E17" s="19" t="str">
        <f t="shared" si="11"/>
        <v>3</v>
      </c>
      <c r="F17" s="17" t="s">
        <v>12</v>
      </c>
      <c r="G17" s="18" t="s">
        <v>86</v>
      </c>
      <c r="H17" s="19">
        <f t="shared" si="12"/>
        <v>0</v>
      </c>
      <c r="I17" s="17" t="s">
        <v>12</v>
      </c>
      <c r="J17" s="18" t="s">
        <v>2</v>
      </c>
      <c r="K17" s="19">
        <f t="shared" si="13"/>
        <v>0</v>
      </c>
      <c r="L17" s="17" t="s">
        <v>2</v>
      </c>
      <c r="M17" s="18" t="s">
        <v>83</v>
      </c>
      <c r="N17" s="19" t="str">
        <f t="shared" si="14"/>
        <v>3</v>
      </c>
      <c r="O17" s="17" t="s">
        <v>12</v>
      </c>
      <c r="P17" s="18" t="s">
        <v>84</v>
      </c>
      <c r="Q17" s="57">
        <f t="shared" si="15"/>
        <v>0</v>
      </c>
      <c r="R17" s="17" t="s">
        <v>12</v>
      </c>
      <c r="S17" s="18" t="s">
        <v>12</v>
      </c>
      <c r="T17" s="19">
        <f t="shared" si="16"/>
        <v>0</v>
      </c>
      <c r="U17" s="17" t="s">
        <v>2</v>
      </c>
      <c r="V17" s="18" t="s">
        <v>83</v>
      </c>
      <c r="W17" s="19" t="str">
        <f t="shared" si="17"/>
        <v>3</v>
      </c>
      <c r="X17" s="17" t="s">
        <v>12</v>
      </c>
      <c r="Y17" s="18" t="s">
        <v>2</v>
      </c>
      <c r="Z17" s="19" t="str">
        <f t="shared" si="18"/>
        <v>2</v>
      </c>
      <c r="AA17" s="17" t="s">
        <v>83</v>
      </c>
      <c r="AB17" s="18" t="s">
        <v>83</v>
      </c>
      <c r="AC17" s="19">
        <f t="shared" si="19"/>
        <v>0</v>
      </c>
      <c r="AD17" s="27"/>
      <c r="AE17" s="25"/>
      <c r="AF17" s="19"/>
      <c r="AG17" s="20">
        <f t="shared" si="8"/>
        <v>11</v>
      </c>
      <c r="AH17" s="21">
        <f>'4.Spieltag'!AJ17</f>
        <v>50</v>
      </c>
      <c r="AI17" s="22">
        <f>'4.Spieltag'!AK17</f>
        <v>4</v>
      </c>
      <c r="AJ17" s="23">
        <f t="shared" si="9"/>
        <v>61</v>
      </c>
      <c r="AK17" s="24">
        <f t="shared" si="10"/>
        <v>6</v>
      </c>
      <c r="AL17" s="1"/>
    </row>
    <row r="18" spans="1:38" ht="24.95" customHeight="1" thickBot="1" x14ac:dyDescent="0.25">
      <c r="A18" s="28">
        <f t="shared" si="0"/>
        <v>13</v>
      </c>
      <c r="B18" s="20" t="str">
        <f>'4.Spieltag'!B18</f>
        <v>Ricardo04</v>
      </c>
      <c r="C18" s="17" t="s">
        <v>12</v>
      </c>
      <c r="D18" s="18" t="s">
        <v>84</v>
      </c>
      <c r="E18" s="19" t="str">
        <f t="shared" si="11"/>
        <v>3</v>
      </c>
      <c r="F18" s="17" t="s">
        <v>83</v>
      </c>
      <c r="G18" s="18" t="s">
        <v>2</v>
      </c>
      <c r="H18" s="19">
        <f t="shared" si="12"/>
        <v>0</v>
      </c>
      <c r="I18" s="17" t="s">
        <v>12</v>
      </c>
      <c r="J18" s="18" t="s">
        <v>83</v>
      </c>
      <c r="K18" s="19" t="str">
        <f t="shared" si="13"/>
        <v>5</v>
      </c>
      <c r="L18" s="17" t="s">
        <v>83</v>
      </c>
      <c r="M18" s="18" t="s">
        <v>12</v>
      </c>
      <c r="N18" s="19">
        <f t="shared" si="14"/>
        <v>0</v>
      </c>
      <c r="O18" s="17" t="s">
        <v>83</v>
      </c>
      <c r="P18" s="18" t="s">
        <v>2</v>
      </c>
      <c r="Q18" s="57">
        <f t="shared" si="15"/>
        <v>0</v>
      </c>
      <c r="R18" s="17" t="s">
        <v>12</v>
      </c>
      <c r="S18" s="18" t="s">
        <v>83</v>
      </c>
      <c r="T18" s="19" t="str">
        <f t="shared" si="16"/>
        <v>2</v>
      </c>
      <c r="U18" s="17" t="s">
        <v>83</v>
      </c>
      <c r="V18" s="18" t="s">
        <v>83</v>
      </c>
      <c r="W18" s="19">
        <f t="shared" si="17"/>
        <v>0</v>
      </c>
      <c r="X18" s="17" t="s">
        <v>83</v>
      </c>
      <c r="Y18" s="18" t="s">
        <v>12</v>
      </c>
      <c r="Z18" s="19" t="str">
        <f t="shared" si="18"/>
        <v>2</v>
      </c>
      <c r="AA18" s="17" t="s">
        <v>12</v>
      </c>
      <c r="AB18" s="18" t="s">
        <v>84</v>
      </c>
      <c r="AC18" s="19">
        <f t="shared" si="19"/>
        <v>0</v>
      </c>
      <c r="AD18" s="27"/>
      <c r="AE18" s="25"/>
      <c r="AF18" s="19"/>
      <c r="AG18" s="20">
        <f t="shared" si="8"/>
        <v>12</v>
      </c>
      <c r="AH18" s="21">
        <f>'4.Spieltag'!AJ18</f>
        <v>40</v>
      </c>
      <c r="AI18" s="22">
        <f>'4.Spieltag'!AK18</f>
        <v>11</v>
      </c>
      <c r="AJ18" s="23">
        <f t="shared" si="9"/>
        <v>52</v>
      </c>
      <c r="AK18" s="24">
        <f t="shared" si="10"/>
        <v>13</v>
      </c>
      <c r="AL18" s="1"/>
    </row>
    <row r="19" spans="1:38" ht="24.95" customHeight="1" thickBot="1" x14ac:dyDescent="0.25">
      <c r="A19" s="28">
        <f t="shared" si="0"/>
        <v>17</v>
      </c>
      <c r="B19" s="20" t="str">
        <f>'4.Spieltag'!B19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57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'4.Spieltag'!AJ19</f>
        <v>7</v>
      </c>
      <c r="AI19" s="22">
        <f>'4.Spieltag'!AK19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 t="shared" ref="A20:A24" si="20">AK20</f>
        <v>11</v>
      </c>
      <c r="B20" s="20" t="str">
        <f>'4.Spieltag'!B20</f>
        <v>schmiddi04</v>
      </c>
      <c r="C20" s="17" t="s">
        <v>84</v>
      </c>
      <c r="D20" s="18" t="s">
        <v>12</v>
      </c>
      <c r="E20" s="19">
        <f t="shared" si="11"/>
        <v>0</v>
      </c>
      <c r="F20" s="17" t="s">
        <v>83</v>
      </c>
      <c r="G20" s="18" t="s">
        <v>83</v>
      </c>
      <c r="H20" s="19" t="str">
        <f t="shared" si="12"/>
        <v>5</v>
      </c>
      <c r="I20" s="17" t="s">
        <v>12</v>
      </c>
      <c r="J20" s="18" t="s">
        <v>83</v>
      </c>
      <c r="K20" s="19" t="str">
        <f t="shared" si="13"/>
        <v>5</v>
      </c>
      <c r="L20" s="17" t="s">
        <v>84</v>
      </c>
      <c r="M20" s="18" t="s">
        <v>12</v>
      </c>
      <c r="N20" s="19">
        <f t="shared" si="14"/>
        <v>0</v>
      </c>
      <c r="O20" s="17" t="s">
        <v>84</v>
      </c>
      <c r="P20" s="18" t="s">
        <v>83</v>
      </c>
      <c r="Q20" s="57">
        <f t="shared" si="15"/>
        <v>0</v>
      </c>
      <c r="R20" s="17" t="s">
        <v>83</v>
      </c>
      <c r="S20" s="18" t="s">
        <v>83</v>
      </c>
      <c r="T20" s="19">
        <f t="shared" si="16"/>
        <v>0</v>
      </c>
      <c r="U20" s="17" t="s">
        <v>12</v>
      </c>
      <c r="V20" s="18" t="s">
        <v>83</v>
      </c>
      <c r="W20" s="19" t="str">
        <f t="shared" si="17"/>
        <v>2</v>
      </c>
      <c r="X20" s="17" t="s">
        <v>84</v>
      </c>
      <c r="Y20" s="18" t="s">
        <v>83</v>
      </c>
      <c r="Z20" s="19" t="str">
        <f t="shared" si="18"/>
        <v>2</v>
      </c>
      <c r="AA20" s="17" t="s">
        <v>83</v>
      </c>
      <c r="AB20" s="18" t="s">
        <v>83</v>
      </c>
      <c r="AC20" s="19">
        <f t="shared" si="19"/>
        <v>0</v>
      </c>
      <c r="AD20" s="27"/>
      <c r="AE20" s="25"/>
      <c r="AF20" s="19"/>
      <c r="AG20" s="20">
        <f t="shared" ref="AG20:AG24" si="21">E20+H20+K20+N20+Q20+T20+W20+Z20+AC20+AF20</f>
        <v>14</v>
      </c>
      <c r="AH20" s="21">
        <f>'4.Spieltag'!AJ20</f>
        <v>39</v>
      </c>
      <c r="AI20" s="22">
        <f>'4.Spieltag'!AK20</f>
        <v>12</v>
      </c>
      <c r="AJ20" s="23">
        <f t="shared" ref="AJ20:AJ24" si="22">AG20+AH20</f>
        <v>53</v>
      </c>
      <c r="AK20" s="24">
        <f t="shared" si="10"/>
        <v>11</v>
      </c>
      <c r="AL20" s="1"/>
    </row>
    <row r="21" spans="1:38" ht="24.95" customHeight="1" thickBot="1" x14ac:dyDescent="0.25">
      <c r="A21" s="28">
        <f t="shared" si="20"/>
        <v>2</v>
      </c>
      <c r="B21" s="20" t="str">
        <f>'4.Spieltag'!B21</f>
        <v>shiny</v>
      </c>
      <c r="C21" s="17" t="s">
        <v>12</v>
      </c>
      <c r="D21" s="18" t="s">
        <v>83</v>
      </c>
      <c r="E21" s="19" t="str">
        <f t="shared" si="11"/>
        <v>2</v>
      </c>
      <c r="F21" s="17" t="s">
        <v>83</v>
      </c>
      <c r="G21" s="18" t="s">
        <v>12</v>
      </c>
      <c r="H21" s="19">
        <f t="shared" si="12"/>
        <v>0</v>
      </c>
      <c r="I21" s="17" t="s">
        <v>12</v>
      </c>
      <c r="J21" s="18" t="s">
        <v>83</v>
      </c>
      <c r="K21" s="19" t="str">
        <f t="shared" si="13"/>
        <v>5</v>
      </c>
      <c r="L21" s="17" t="s">
        <v>83</v>
      </c>
      <c r="M21" s="18" t="s">
        <v>12</v>
      </c>
      <c r="N21" s="19">
        <f t="shared" si="14"/>
        <v>0</v>
      </c>
      <c r="O21" s="17" t="s">
        <v>83</v>
      </c>
      <c r="P21" s="18" t="s">
        <v>12</v>
      </c>
      <c r="Q21" s="57">
        <f t="shared" si="15"/>
        <v>0</v>
      </c>
      <c r="R21" s="17" t="s">
        <v>83</v>
      </c>
      <c r="S21" s="18" t="s">
        <v>12</v>
      </c>
      <c r="T21" s="19">
        <f t="shared" si="16"/>
        <v>0</v>
      </c>
      <c r="U21" s="17" t="s">
        <v>12</v>
      </c>
      <c r="V21" s="18" t="s">
        <v>83</v>
      </c>
      <c r="W21" s="19" t="str">
        <f t="shared" si="17"/>
        <v>2</v>
      </c>
      <c r="X21" s="17" t="s">
        <v>12</v>
      </c>
      <c r="Y21" s="18" t="s">
        <v>83</v>
      </c>
      <c r="Z21" s="19">
        <f t="shared" si="18"/>
        <v>0</v>
      </c>
      <c r="AA21" s="17" t="s">
        <v>12</v>
      </c>
      <c r="AB21" s="18" t="s">
        <v>83</v>
      </c>
      <c r="AC21" s="19">
        <f t="shared" si="19"/>
        <v>0</v>
      </c>
      <c r="AD21" s="27"/>
      <c r="AE21" s="25"/>
      <c r="AF21" s="19"/>
      <c r="AG21" s="20">
        <f t="shared" si="21"/>
        <v>9</v>
      </c>
      <c r="AH21" s="21">
        <f>'4.Spieltag'!AJ21</f>
        <v>58</v>
      </c>
      <c r="AI21" s="22">
        <f>'4.Spieltag'!AK21</f>
        <v>2</v>
      </c>
      <c r="AJ21" s="23">
        <f t="shared" si="22"/>
        <v>67</v>
      </c>
      <c r="AK21" s="24">
        <f t="shared" si="10"/>
        <v>2</v>
      </c>
      <c r="AL21" s="1"/>
    </row>
    <row r="22" spans="1:38" ht="24.95" customHeight="1" thickBot="1" x14ac:dyDescent="0.25">
      <c r="A22" s="28">
        <f t="shared" si="20"/>
        <v>11</v>
      </c>
      <c r="B22" s="20" t="str">
        <f>'4.Spieltag'!B22</f>
        <v>Tanja04</v>
      </c>
      <c r="C22" s="17" t="s">
        <v>83</v>
      </c>
      <c r="D22" s="18" t="s">
        <v>83</v>
      </c>
      <c r="E22" s="19">
        <f t="shared" ref="E22" si="23">IF(OR(EXACT($C$7,C22)*(EXACT($D$7,D22)))=TRUE,$AO$9,IF(($D$7-$C$7=D22-C22),$AO$8,IF(OR(EXACT($C$7&gt;$D$7,C22&gt;D22)*EXACT($C$7=$D$7,C22=D22)*EXACT($C$7&lt;$D$7,C22&lt;D22)),$AO$7,0)))</f>
        <v>0</v>
      </c>
      <c r="F22" s="17" t="s">
        <v>84</v>
      </c>
      <c r="G22" s="18" t="s">
        <v>12</v>
      </c>
      <c r="H22" s="19">
        <f t="shared" ref="H22" si="24">IF(OR(EXACT($F$7,F22)*(EXACT($G$7,G22)))=TRUE,$AO$9,IF(($G$7-$F$7=G22-F22),$AO$8,IF(OR(EXACT($F$7&gt;$G$7,F22&gt;G22)*EXACT($F$7=$G$7,F22=G22)*EXACT($F$7&lt;$G$7,F22&lt;G22)),$AO$7,0)))</f>
        <v>0</v>
      </c>
      <c r="I22" s="17" t="s">
        <v>12</v>
      </c>
      <c r="J22" s="18" t="s">
        <v>84</v>
      </c>
      <c r="K22" s="19" t="str">
        <f t="shared" ref="K22" si="25">IF(OR(EXACT($I$7,I22)*(EXACT($J$7,J22)))=TRUE,$AO$9,IF(($J$7-$I$7=J22-I22),$AO$8,IF(OR(EXACT($I$7&gt;$J$7,I22&gt;J22)*EXACT($I$7=$J$7,I22=J22)*EXACT($I$7&lt;$J$7,I22&lt;J22)),$AO$7,0)))</f>
        <v>2</v>
      </c>
      <c r="L22" s="17" t="s">
        <v>83</v>
      </c>
      <c r="M22" s="18" t="s">
        <v>83</v>
      </c>
      <c r="N22" s="19">
        <f t="shared" ref="N22" si="26">IF(OR(EXACT($L$7,L22)*(EXACT($M$7,M22)))=TRUE,$AO$9,IF(($M$7-$L$7=M22-L22),$AO$8,IF(OR(EXACT($L$7&gt;$M$7,L22&gt;M22)*EXACT($L$7=$M$7,L22=M22)*EXACT($L$7&lt;$M$7,L22&lt;M22)),$AO$7,0)))</f>
        <v>0</v>
      </c>
      <c r="O22" s="17" t="s">
        <v>83</v>
      </c>
      <c r="P22" s="18" t="s">
        <v>12</v>
      </c>
      <c r="Q22" s="57">
        <f t="shared" ref="Q22" si="27">IF(OR(EXACT($O$7,O22)*(EXACT($P$7,P22)))=TRUE,$AO$9,IF(($P$7-$O$7=P22-O22),$AO$8,IF(OR(EXACT($O$7&gt;$P$7,O22&gt;P22)*EXACT($O$7=$P$7,O22=P22)*EXACT($O$7&lt;$P$7,O22&lt;P22)),$AO$7,0)))*4</f>
        <v>0</v>
      </c>
      <c r="R22" s="17" t="s">
        <v>12</v>
      </c>
      <c r="S22" s="18" t="s">
        <v>84</v>
      </c>
      <c r="T22" s="19" t="str">
        <f t="shared" ref="T22" si="28">IF(OR(EXACT($R$7,R22)*(EXACT($S$7,S22)))=TRUE,$AO$9,IF(($S$7-$R$7=S22-R22),$AO$8,IF(OR(EXACT($R$7&gt;$S$7,R22&gt;S22)*EXACT($R$7=$S$7,R22=S22)*EXACT($R$7&lt;$S$7,R22&lt;S22)),$AO$7,0)))</f>
        <v>3</v>
      </c>
      <c r="U22" s="17" t="s">
        <v>2</v>
      </c>
      <c r="V22" s="18" t="s">
        <v>84</v>
      </c>
      <c r="W22" s="19" t="str">
        <f t="shared" ref="W22" si="29">IF(OR(EXACT($U$7,U22)*(EXACT($V$7,V22)))=TRUE,$AO$9,IF(($V$7-$U$7=V22-U22),$AO$8,IF(OR(EXACT($U$7&gt;$V$7,U22&gt;V22)*EXACT($U$7=$V$7,U22=V22)*EXACT($U$7&lt;$V$7,U22&lt;V22)),$AO$7,0)))</f>
        <v>2</v>
      </c>
      <c r="X22" s="17" t="s">
        <v>83</v>
      </c>
      <c r="Y22" s="18" t="s">
        <v>12</v>
      </c>
      <c r="Z22" s="19" t="str">
        <f t="shared" ref="Z22" si="30">IF(OR(EXACT($X$7,X22)*(EXACT($Y$7,Y22)))=TRUE,$AO$9,IF(($Y$7-$X$7=Y22-X22),$AO$8,IF(OR(EXACT($X$7&gt;$Y$7,X22&gt;Y22)*EXACT($X$7=$Y$7,X22=Y22)*EXACT($X$7&lt;$Y$7,X22&lt;Y22)),$AO$7,0)))</f>
        <v>2</v>
      </c>
      <c r="AA22" s="17" t="s">
        <v>83</v>
      </c>
      <c r="AB22" s="18" t="s">
        <v>84</v>
      </c>
      <c r="AC22" s="19">
        <f t="shared" si="19"/>
        <v>0</v>
      </c>
      <c r="AD22" s="27"/>
      <c r="AE22" s="25"/>
      <c r="AF22" s="19"/>
      <c r="AG22" s="20">
        <f t="shared" si="21"/>
        <v>9</v>
      </c>
      <c r="AH22" s="21">
        <f>'4.Spieltag'!AJ22</f>
        <v>44</v>
      </c>
      <c r="AI22" s="22">
        <f>'4.Spieltag'!AK22</f>
        <v>8</v>
      </c>
      <c r="AJ22" s="23">
        <f t="shared" si="22"/>
        <v>53</v>
      </c>
      <c r="AK22" s="24">
        <f t="shared" si="10"/>
        <v>11</v>
      </c>
      <c r="AL22" s="1"/>
    </row>
    <row r="23" spans="1:38" ht="24.95" customHeight="1" thickBot="1" x14ac:dyDescent="0.25">
      <c r="A23" s="28">
        <f t="shared" si="20"/>
        <v>7</v>
      </c>
      <c r="B23" s="58" t="str">
        <f>'4.Spieltag'!B23</f>
        <v>Thomas Bülles</v>
      </c>
      <c r="C23" s="17" t="s">
        <v>12</v>
      </c>
      <c r="D23" s="18" t="s">
        <v>83</v>
      </c>
      <c r="E23" s="19" t="str">
        <f t="shared" si="11"/>
        <v>2</v>
      </c>
      <c r="F23" s="17" t="s">
        <v>84</v>
      </c>
      <c r="G23" s="18" t="s">
        <v>12</v>
      </c>
      <c r="H23" s="19">
        <f t="shared" si="12"/>
        <v>0</v>
      </c>
      <c r="I23" s="17" t="s">
        <v>83</v>
      </c>
      <c r="J23" s="18" t="s">
        <v>84</v>
      </c>
      <c r="K23" s="19" t="str">
        <f t="shared" si="13"/>
        <v>3</v>
      </c>
      <c r="L23" s="17" t="s">
        <v>12</v>
      </c>
      <c r="M23" s="18" t="s">
        <v>83</v>
      </c>
      <c r="N23" s="19" t="str">
        <f t="shared" si="14"/>
        <v>2</v>
      </c>
      <c r="O23" s="17" t="s">
        <v>84</v>
      </c>
      <c r="P23" s="18" t="s">
        <v>12</v>
      </c>
      <c r="Q23" s="57">
        <f t="shared" si="15"/>
        <v>0</v>
      </c>
      <c r="R23" s="17" t="s">
        <v>12</v>
      </c>
      <c r="S23" s="18" t="s">
        <v>83</v>
      </c>
      <c r="T23" s="19" t="str">
        <f t="shared" si="16"/>
        <v>2</v>
      </c>
      <c r="U23" s="17" t="s">
        <v>12</v>
      </c>
      <c r="V23" s="18" t="s">
        <v>84</v>
      </c>
      <c r="W23" s="19" t="str">
        <f t="shared" si="17"/>
        <v>5</v>
      </c>
      <c r="X23" s="17" t="s">
        <v>83</v>
      </c>
      <c r="Y23" s="18" t="s">
        <v>84</v>
      </c>
      <c r="Z23" s="19">
        <f t="shared" si="18"/>
        <v>0</v>
      </c>
      <c r="AA23" s="17" t="s">
        <v>12</v>
      </c>
      <c r="AB23" s="18" t="s">
        <v>83</v>
      </c>
      <c r="AC23" s="19">
        <f t="shared" si="19"/>
        <v>0</v>
      </c>
      <c r="AD23" s="27"/>
      <c r="AE23" s="25"/>
      <c r="AF23" s="19"/>
      <c r="AG23" s="20">
        <f t="shared" si="21"/>
        <v>14</v>
      </c>
      <c r="AH23" s="21">
        <f>'4.Spieltag'!AJ23</f>
        <v>41</v>
      </c>
      <c r="AI23" s="22">
        <f>'4.Spieltag'!AK23</f>
        <v>10</v>
      </c>
      <c r="AJ23" s="23">
        <f t="shared" si="22"/>
        <v>55</v>
      </c>
      <c r="AK23" s="24">
        <f t="shared" si="10"/>
        <v>7</v>
      </c>
      <c r="AL23" s="1"/>
    </row>
    <row r="24" spans="1:38" ht="24.95" customHeight="1" thickBot="1" x14ac:dyDescent="0.25">
      <c r="A24" s="28">
        <f t="shared" si="20"/>
        <v>10</v>
      </c>
      <c r="B24" s="20" t="str">
        <f>'4.Spieltag'!B24</f>
        <v>UltraGE</v>
      </c>
      <c r="C24" s="17" t="s">
        <v>12</v>
      </c>
      <c r="D24" s="18" t="s">
        <v>83</v>
      </c>
      <c r="E24" s="19" t="str">
        <f t="shared" si="11"/>
        <v>2</v>
      </c>
      <c r="F24" s="17" t="s">
        <v>83</v>
      </c>
      <c r="G24" s="18" t="s">
        <v>12</v>
      </c>
      <c r="H24" s="19">
        <f t="shared" si="12"/>
        <v>0</v>
      </c>
      <c r="I24" s="17" t="s">
        <v>83</v>
      </c>
      <c r="J24" s="18" t="s">
        <v>12</v>
      </c>
      <c r="K24" s="19">
        <f t="shared" si="13"/>
        <v>0</v>
      </c>
      <c r="L24" s="17" t="s">
        <v>12</v>
      </c>
      <c r="M24" s="18" t="s">
        <v>12</v>
      </c>
      <c r="N24" s="19">
        <f t="shared" si="14"/>
        <v>0</v>
      </c>
      <c r="O24" s="17" t="s">
        <v>83</v>
      </c>
      <c r="P24" s="18" t="s">
        <v>12</v>
      </c>
      <c r="Q24" s="57">
        <f t="shared" si="15"/>
        <v>0</v>
      </c>
      <c r="R24" s="17" t="s">
        <v>83</v>
      </c>
      <c r="S24" s="18" t="s">
        <v>12</v>
      </c>
      <c r="T24" s="19">
        <f t="shared" si="16"/>
        <v>0</v>
      </c>
      <c r="U24" s="17" t="s">
        <v>12</v>
      </c>
      <c r="V24" s="18" t="s">
        <v>83</v>
      </c>
      <c r="W24" s="19" t="str">
        <f t="shared" si="17"/>
        <v>2</v>
      </c>
      <c r="X24" s="17" t="s">
        <v>83</v>
      </c>
      <c r="Y24" s="18" t="s">
        <v>12</v>
      </c>
      <c r="Z24" s="19" t="str">
        <f t="shared" si="18"/>
        <v>2</v>
      </c>
      <c r="AA24" s="17" t="s">
        <v>2</v>
      </c>
      <c r="AB24" s="18" t="s">
        <v>83</v>
      </c>
      <c r="AC24" s="19">
        <f t="shared" si="19"/>
        <v>0</v>
      </c>
      <c r="AD24" s="27"/>
      <c r="AE24" s="25"/>
      <c r="AF24" s="19"/>
      <c r="AG24" s="20">
        <f t="shared" si="21"/>
        <v>6</v>
      </c>
      <c r="AH24" s="21">
        <f>'4.Spieltag'!AJ24</f>
        <v>48</v>
      </c>
      <c r="AI24" s="22">
        <f>'4.Spieltag'!AK24</f>
        <v>7</v>
      </c>
      <c r="AJ24" s="23">
        <f t="shared" si="22"/>
        <v>54</v>
      </c>
      <c r="AK24" s="24">
        <f t="shared" si="10"/>
        <v>10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2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2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9">
    <sortCondition ref="A8:A29"/>
    <sortCondition ref="B8:B29"/>
  </sortState>
  <phoneticPr fontId="0" type="noConversion"/>
  <conditionalFormatting sqref="A1:A3 A5:A26 A31:A1048576">
    <cfRule type="colorScale" priority="107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51" priority="5">
      <formula>($AG8&gt;40)</formula>
    </cfRule>
  </conditionalFormatting>
  <conditionalFormatting sqref="C4 F4 I4 L4 O4 R4 U4 AA4 I6 O6 R6 U6 X6 AA6">
    <cfRule type="cellIs" dxfId="150" priority="2" operator="equal">
      <formula>"Schalke 04"</formula>
    </cfRule>
  </conditionalFormatting>
  <conditionalFormatting sqref="X4 C6 F6 L6">
    <cfRule type="cellIs" dxfId="149" priority="1" operator="equal">
      <formula>"Schalke 04"</formula>
    </cfRule>
  </conditionalFormatting>
  <conditionalFormatting sqref="AG1:AG26 AG28:AG1048576">
    <cfRule type="top10" dxfId="148" priority="1548" rank="3"/>
  </conditionalFormatting>
  <conditionalFormatting sqref="AL6:AL10">
    <cfRule type="top10" dxfId="147" priority="108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O104"/>
  <sheetViews>
    <sheetView topLeftCell="A3" workbookViewId="0">
      <selection activeCell="C4" sqref="C4:AC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46"/>
      <c r="AF1" s="46"/>
      <c r="AK1" s="31"/>
    </row>
    <row r="2" spans="1:41" ht="12" x14ac:dyDescent="0.2">
      <c r="B2" s="16"/>
      <c r="F2" s="1"/>
      <c r="I2" s="13"/>
      <c r="AD2" s="16"/>
      <c r="AE2" s="47"/>
      <c r="AF2" s="47"/>
    </row>
    <row r="3" spans="1:41" ht="12" x14ac:dyDescent="0.2">
      <c r="B3" s="16"/>
      <c r="AD3" s="16"/>
      <c r="AE3" s="46"/>
      <c r="AF3" s="46"/>
    </row>
    <row r="4" spans="1:41" ht="16.5" thickBot="1" x14ac:dyDescent="0.3">
      <c r="A4" s="2" t="s">
        <v>19</v>
      </c>
      <c r="B4" s="16"/>
      <c r="C4" s="16" t="s">
        <v>70</v>
      </c>
      <c r="F4" s="16" t="s">
        <v>78</v>
      </c>
      <c r="I4" s="16" t="s">
        <v>71</v>
      </c>
      <c r="L4" s="16" t="s">
        <v>77</v>
      </c>
      <c r="O4" s="16" t="s">
        <v>81</v>
      </c>
      <c r="R4" s="16" t="s">
        <v>11</v>
      </c>
      <c r="U4" s="16" t="s">
        <v>62</v>
      </c>
      <c r="X4" s="16" t="s">
        <v>69</v>
      </c>
      <c r="AA4" s="16" t="s">
        <v>74</v>
      </c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80</v>
      </c>
      <c r="F6" s="16" t="s">
        <v>76</v>
      </c>
      <c r="I6" s="16" t="s">
        <v>73</v>
      </c>
      <c r="L6" s="16" t="s">
        <v>68</v>
      </c>
      <c r="O6" s="16" t="s">
        <v>67</v>
      </c>
      <c r="R6" s="16" t="s">
        <v>75</v>
      </c>
      <c r="U6" s="16" t="s">
        <v>79</v>
      </c>
      <c r="X6" s="16" t="s">
        <v>72</v>
      </c>
      <c r="AA6" s="16" t="s">
        <v>82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12</v>
      </c>
      <c r="D7" s="49" t="s">
        <v>83</v>
      </c>
      <c r="E7" s="50" t="s">
        <v>1</v>
      </c>
      <c r="F7" s="49" t="s">
        <v>83</v>
      </c>
      <c r="G7" s="49" t="s">
        <v>83</v>
      </c>
      <c r="H7" s="50" t="s">
        <v>1</v>
      </c>
      <c r="I7" s="49" t="s">
        <v>83</v>
      </c>
      <c r="J7" s="49" t="s">
        <v>83</v>
      </c>
      <c r="K7" s="50" t="s">
        <v>1</v>
      </c>
      <c r="L7" s="49" t="s">
        <v>83</v>
      </c>
      <c r="M7" s="49" t="s">
        <v>2</v>
      </c>
      <c r="N7" s="50" t="s">
        <v>1</v>
      </c>
      <c r="O7" s="49" t="s">
        <v>12</v>
      </c>
      <c r="P7" s="49" t="s">
        <v>83</v>
      </c>
      <c r="Q7" s="50" t="s">
        <v>1</v>
      </c>
      <c r="R7" s="49" t="s">
        <v>86</v>
      </c>
      <c r="S7" s="49" t="s">
        <v>2</v>
      </c>
      <c r="T7" s="50" t="s">
        <v>1</v>
      </c>
      <c r="U7" s="49" t="s">
        <v>2</v>
      </c>
      <c r="V7" s="49" t="s">
        <v>84</v>
      </c>
      <c r="W7" s="50" t="s">
        <v>1</v>
      </c>
      <c r="X7" s="49" t="s">
        <v>13</v>
      </c>
      <c r="Y7" s="49" t="s">
        <v>83</v>
      </c>
      <c r="Z7" s="50" t="s">
        <v>1</v>
      </c>
      <c r="AA7" s="49" t="s">
        <v>89</v>
      </c>
      <c r="AB7" s="49" t="s">
        <v>84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15</v>
      </c>
      <c r="B8" s="20" t="str">
        <f>'5.Spieltag'!B8</f>
        <v>atschi91</v>
      </c>
      <c r="C8" s="17" t="s">
        <v>12</v>
      </c>
      <c r="D8" s="18" t="s">
        <v>84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84</v>
      </c>
      <c r="G8" s="18" t="s">
        <v>83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83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84</v>
      </c>
      <c r="M8" s="18" t="s">
        <v>12</v>
      </c>
      <c r="N8" s="19" t="str">
        <f t="shared" ref="N8" si="4">IF(OR(EXACT($L$7,L8)*(EXACT($M$7,M8)))=TRUE,$AO$9,IF(($M$7-$L$7=M8-L8),$AO$8,IF(OR(EXACT($L$7&gt;$M$7,L8&gt;M8)*EXACT($L$7=$M$7,L8=M8)*EXACT($L$7&lt;$M$7,L8&lt;M8)),$AO$7,0)))</f>
        <v>3</v>
      </c>
      <c r="O8" s="17" t="s">
        <v>83</v>
      </c>
      <c r="P8" s="18" t="s">
        <v>2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2</v>
      </c>
      <c r="S8" s="18" t="s">
        <v>84</v>
      </c>
      <c r="T8" s="57">
        <f>IF(OR(EXACT($R$7,R8)*(EXACT($S$7,S8)))=TRUE,$AO$9,IF(($S$7-$R$7=S8-R8),$AO$8,IF(OR(EXACT($R$7&gt;$S$7,R8&gt;S8)*EXACT($R$7=$S$7,R8=S8)*EXACT($R$7&lt;$S$7,R8&lt;S8)),$AO$7,0)))*4</f>
        <v>8</v>
      </c>
      <c r="U8" s="17" t="s">
        <v>12</v>
      </c>
      <c r="V8" s="18" t="s">
        <v>84</v>
      </c>
      <c r="W8" s="19" t="str">
        <f t="shared" ref="W8" si="6">IF(OR(EXACT($U$7,U8)*(EXACT($V$7,V8)))=TRUE,$AO$9,IF(($V$7-$U$7=V8-U8),$AO$8,IF(OR(EXACT($U$7&gt;$V$7,U8&gt;V8)*EXACT($U$7=$V$7,U8=V8)*EXACT($U$7&lt;$V$7,U8&lt;V8)),$AO$7,0)))</f>
        <v>2</v>
      </c>
      <c r="X8" s="17" t="s">
        <v>12</v>
      </c>
      <c r="Y8" s="18" t="s">
        <v>83</v>
      </c>
      <c r="Z8" s="19" t="str">
        <f t="shared" ref="Z8" si="7">IF(OR(EXACT($X$7,X8)*(EXACT($Y$7,Y8)))=TRUE,$AO$9,IF(($Y$7-$X$7=Y8-X8),$AO$8,IF(OR(EXACT($X$7&gt;$Y$7,X8&gt;Y8)*EXACT($X$7=$Y$7,X8=Y8)*EXACT($X$7&lt;$Y$7,X8&lt;Y8)),$AO$7,0)))</f>
        <v>2</v>
      </c>
      <c r="AA8" s="17" t="s">
        <v>12</v>
      </c>
      <c r="AB8" s="18" t="s">
        <v>83</v>
      </c>
      <c r="AC8" s="19" t="str">
        <f>IF(OR(EXACT($AA$7,AA8)*(EXACT($AB$7,AB8)))=TRUE,$AO$9,IF(($AB$7-$AA$7=AB8-AA8),$AO$8,IF(OR(EXACT($AA$7&gt;$AB$7,AA8&gt;AB8)*EXACT($AA$7=$AB$7,AA8=AB8)*EXACT($AA$7&lt;$AB$7,AA8&lt;AB8)),$AO$7,0)))</f>
        <v>2</v>
      </c>
      <c r="AD8" s="27"/>
      <c r="AE8" s="25"/>
      <c r="AF8" s="19"/>
      <c r="AG8" s="20">
        <f t="shared" ref="AG8:AG19" si="8">E8+H8+K8+N8+Q8+T8+W8+Z8+AC8+AF8</f>
        <v>19</v>
      </c>
      <c r="AH8" s="21">
        <f>'5.Spieltag'!AJ8</f>
        <v>39</v>
      </c>
      <c r="AI8" s="22">
        <f>'5.Spieltag'!AK8</f>
        <v>15</v>
      </c>
      <c r="AJ8" s="23">
        <f t="shared" ref="AJ8:AJ19" si="9">AG8+AH8</f>
        <v>58</v>
      </c>
      <c r="AK8" s="24">
        <f t="shared" ref="AK8:AK24" si="10">RANK(AJ8,$AJ$8:$AJ$26)</f>
        <v>15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'5.Spieltag'!B9</f>
        <v>Delze</v>
      </c>
      <c r="C9" s="17" t="s">
        <v>12</v>
      </c>
      <c r="D9" s="18" t="s">
        <v>83</v>
      </c>
      <c r="E9" s="19" t="str">
        <f t="shared" ref="E9:E24" si="11">IF(OR(EXACT($C$7,C9)*(EXACT($D$7,D9)))=TRUE,$AO$9,IF(($D$7-$C$7=D9-C9),$AO$8,IF(OR(EXACT($C$7&gt;$D$7,C9&gt;D9)*EXACT($C$7=$D$7,C9=D9)*EXACT($C$7&lt;$D$7,C9&lt;D9)),$AO$7,0)))</f>
        <v>5</v>
      </c>
      <c r="F9" s="17" t="s">
        <v>83</v>
      </c>
      <c r="G9" s="18" t="s">
        <v>83</v>
      </c>
      <c r="H9" s="19" t="str">
        <f t="shared" ref="H9:H24" si="12">IF(OR(EXACT($F$7,F9)*(EXACT($G$7,G9)))=TRUE,$AO$9,IF(($G$7-$F$7=G9-F9),$AO$8,IF(OR(EXACT($F$7&gt;$G$7,F9&gt;G9)*EXACT($F$7=$G$7,F9=G9)*EXACT($F$7&lt;$G$7,F9&lt;G9)),$AO$7,0)))</f>
        <v>5</v>
      </c>
      <c r="I9" s="17" t="s">
        <v>12</v>
      </c>
      <c r="J9" s="18" t="s">
        <v>83</v>
      </c>
      <c r="K9" s="19">
        <f t="shared" ref="K9:K24" si="13">IF(OR(EXACT($I$7,I9)*(EXACT($J$7,J9)))=TRUE,$AO$9,IF(($J$7-$I$7=J9-I9),$AO$8,IF(OR(EXACT($I$7&gt;$J$7,I9&gt;J9)*EXACT($I$7=$J$7,I9=J9)*EXACT($I$7&lt;$J$7,I9&lt;J9)),$AO$7,0)))</f>
        <v>0</v>
      </c>
      <c r="L9" s="17" t="s">
        <v>83</v>
      </c>
      <c r="M9" s="18" t="s">
        <v>12</v>
      </c>
      <c r="N9" s="19" t="str">
        <f t="shared" ref="N9:N24" si="14">IF(OR(EXACT($L$7,L9)*(EXACT($M$7,M9)))=TRUE,$AO$9,IF(($M$7-$L$7=M9-L9),$AO$8,IF(OR(EXACT($L$7&gt;$M$7,L9&gt;M9)*EXACT($L$7=$M$7,L9=M9)*EXACT($L$7&lt;$M$7,L9&lt;M9)),$AO$7,0)))</f>
        <v>2</v>
      </c>
      <c r="O9" s="17" t="s">
        <v>83</v>
      </c>
      <c r="P9" s="18" t="s">
        <v>2</v>
      </c>
      <c r="Q9" s="19">
        <f t="shared" ref="Q9:Q24" si="15">IF(OR(EXACT($O$7,O9)*(EXACT($P$7,P9)))=TRUE,$AO$9,IF(($P$7-$O$7=P9-O9),$AO$8,IF(OR(EXACT($O$7&gt;$P$7,O9&gt;P9)*EXACT($O$7=$P$7,O9=P9)*EXACT($O$7&lt;$P$7,O9&lt;P9)),$AO$7,0)))</f>
        <v>0</v>
      </c>
      <c r="R9" s="17" t="s">
        <v>12</v>
      </c>
      <c r="S9" s="18" t="s">
        <v>84</v>
      </c>
      <c r="T9" s="57">
        <f t="shared" ref="T9:T24" si="16">IF(OR(EXACT($R$7,R9)*(EXACT($S$7,S9)))=TRUE,$AO$9,IF(($S$7-$R$7=S9-R9),$AO$8,IF(OR(EXACT($R$7&gt;$S$7,R9&gt;S9)*EXACT($R$7=$S$7,R9=S9)*EXACT($R$7&lt;$S$7,R9&lt;S9)),$AO$7,0)))*4</f>
        <v>8</v>
      </c>
      <c r="U9" s="17" t="s">
        <v>12</v>
      </c>
      <c r="V9" s="18" t="s">
        <v>83</v>
      </c>
      <c r="W9" s="19" t="str">
        <f t="shared" ref="W9:W24" si="17">IF(OR(EXACT($U$7,U9)*(EXACT($V$7,V9)))=TRUE,$AO$9,IF(($V$7-$U$7=V9-U9),$AO$8,IF(OR(EXACT($U$7&gt;$V$7,U9&gt;V9)*EXACT($U$7=$V$7,U9=V9)*EXACT($U$7&lt;$V$7,U9&lt;V9)),$AO$7,0)))</f>
        <v>2</v>
      </c>
      <c r="X9" s="17" t="s">
        <v>12</v>
      </c>
      <c r="Y9" s="18" t="s">
        <v>12</v>
      </c>
      <c r="Z9" s="19">
        <f t="shared" ref="Z9:Z24" si="18">IF(OR(EXACT($X$7,X9)*(EXACT($Y$7,Y9)))=TRUE,$AO$9,IF(($Y$7-$X$7=Y9-X9),$AO$8,IF(OR(EXACT($X$7&gt;$Y$7,X9&gt;Y9)*EXACT($X$7=$Y$7,X9=Y9)*EXACT($X$7&lt;$Y$7,X9&lt;Y9)),$AO$7,0)))</f>
        <v>0</v>
      </c>
      <c r="AA9" s="17" t="s">
        <v>83</v>
      </c>
      <c r="AB9" s="18" t="s">
        <v>83</v>
      </c>
      <c r="AC9" s="19">
        <f t="shared" ref="AC9:AC24" si="19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8"/>
        <v>22</v>
      </c>
      <c r="AH9" s="21">
        <f>'5.Spieltag'!AJ9</f>
        <v>67</v>
      </c>
      <c r="AI9" s="22">
        <f>'5.Spieltag'!AK9</f>
        <v>2</v>
      </c>
      <c r="AJ9" s="23">
        <f t="shared" si="9"/>
        <v>89</v>
      </c>
      <c r="AK9" s="24">
        <f t="shared" si="10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</v>
      </c>
      <c r="B10" s="20" t="str">
        <f>'5.Spieltag'!B10</f>
        <v>FlorianS04</v>
      </c>
      <c r="C10" s="17" t="s">
        <v>12</v>
      </c>
      <c r="D10" s="18" t="s">
        <v>84</v>
      </c>
      <c r="E10" s="19" t="str">
        <f t="shared" si="11"/>
        <v>2</v>
      </c>
      <c r="F10" s="17" t="s">
        <v>83</v>
      </c>
      <c r="G10" s="18" t="s">
        <v>83</v>
      </c>
      <c r="H10" s="19" t="str">
        <f t="shared" si="12"/>
        <v>5</v>
      </c>
      <c r="I10" s="17" t="s">
        <v>83</v>
      </c>
      <c r="J10" s="18" t="s">
        <v>12</v>
      </c>
      <c r="K10" s="19">
        <f t="shared" si="13"/>
        <v>0</v>
      </c>
      <c r="L10" s="17" t="s">
        <v>12</v>
      </c>
      <c r="M10" s="18" t="s">
        <v>83</v>
      </c>
      <c r="N10" s="19">
        <f t="shared" si="14"/>
        <v>0</v>
      </c>
      <c r="O10" s="17" t="s">
        <v>83</v>
      </c>
      <c r="P10" s="18" t="s">
        <v>86</v>
      </c>
      <c r="Q10" s="19">
        <f t="shared" si="15"/>
        <v>0</v>
      </c>
      <c r="R10" s="17" t="s">
        <v>83</v>
      </c>
      <c r="S10" s="18" t="s">
        <v>84</v>
      </c>
      <c r="T10" s="57">
        <f t="shared" si="16"/>
        <v>12</v>
      </c>
      <c r="U10" s="17" t="s">
        <v>12</v>
      </c>
      <c r="V10" s="18" t="s">
        <v>2</v>
      </c>
      <c r="W10" s="19">
        <f t="shared" si="17"/>
        <v>0</v>
      </c>
      <c r="X10" s="17" t="s">
        <v>83</v>
      </c>
      <c r="Y10" s="18" t="s">
        <v>2</v>
      </c>
      <c r="Z10" s="19">
        <f t="shared" si="18"/>
        <v>0</v>
      </c>
      <c r="AA10" s="17" t="s">
        <v>83</v>
      </c>
      <c r="AB10" s="18" t="s">
        <v>83</v>
      </c>
      <c r="AC10" s="19">
        <f t="shared" si="19"/>
        <v>0</v>
      </c>
      <c r="AD10" s="27"/>
      <c r="AE10" s="25"/>
      <c r="AF10" s="19"/>
      <c r="AG10" s="20">
        <f t="shared" si="8"/>
        <v>19</v>
      </c>
      <c r="AH10" s="21">
        <f>'5.Spieltag'!AJ10</f>
        <v>74</v>
      </c>
      <c r="AI10" s="22">
        <f>'5.Spieltag'!AK10</f>
        <v>1</v>
      </c>
      <c r="AJ10" s="23">
        <f t="shared" si="9"/>
        <v>93</v>
      </c>
      <c r="AK10" s="24">
        <f t="shared" si="10"/>
        <v>1</v>
      </c>
      <c r="AL10" s="53"/>
    </row>
    <row r="11" spans="1:41" ht="24.95" customHeight="1" thickBot="1" x14ac:dyDescent="0.25">
      <c r="A11" s="28">
        <f t="shared" si="0"/>
        <v>3</v>
      </c>
      <c r="B11" s="20" t="str">
        <f>'5.Spieltag'!B11</f>
        <v>Franzi04</v>
      </c>
      <c r="C11" s="17" t="s">
        <v>83</v>
      </c>
      <c r="D11" s="18" t="s">
        <v>12</v>
      </c>
      <c r="E11" s="19">
        <f t="shared" si="11"/>
        <v>0</v>
      </c>
      <c r="F11" s="17" t="s">
        <v>12</v>
      </c>
      <c r="G11" s="18" t="s">
        <v>12</v>
      </c>
      <c r="H11" s="19" t="str">
        <f t="shared" si="12"/>
        <v>3</v>
      </c>
      <c r="I11" s="17" t="s">
        <v>12</v>
      </c>
      <c r="J11" s="18" t="s">
        <v>12</v>
      </c>
      <c r="K11" s="19" t="str">
        <f t="shared" si="13"/>
        <v>3</v>
      </c>
      <c r="L11" s="17" t="s">
        <v>83</v>
      </c>
      <c r="M11" s="18" t="s">
        <v>12</v>
      </c>
      <c r="N11" s="19" t="str">
        <f t="shared" si="14"/>
        <v>2</v>
      </c>
      <c r="O11" s="17" t="s">
        <v>84</v>
      </c>
      <c r="P11" s="18" t="s">
        <v>12</v>
      </c>
      <c r="Q11" s="19">
        <f t="shared" si="15"/>
        <v>0</v>
      </c>
      <c r="R11" s="17" t="s">
        <v>12</v>
      </c>
      <c r="S11" s="18" t="s">
        <v>83</v>
      </c>
      <c r="T11" s="57">
        <f t="shared" si="16"/>
        <v>12</v>
      </c>
      <c r="U11" s="17" t="s">
        <v>83</v>
      </c>
      <c r="V11" s="18" t="s">
        <v>12</v>
      </c>
      <c r="W11" s="19">
        <f t="shared" si="17"/>
        <v>0</v>
      </c>
      <c r="X11" s="17" t="s">
        <v>83</v>
      </c>
      <c r="Y11" s="18" t="s">
        <v>12</v>
      </c>
      <c r="Z11" s="19">
        <f t="shared" si="18"/>
        <v>0</v>
      </c>
      <c r="AA11" s="17" t="s">
        <v>12</v>
      </c>
      <c r="AB11" s="18" t="s">
        <v>83</v>
      </c>
      <c r="AC11" s="19" t="str">
        <f t="shared" si="19"/>
        <v>2</v>
      </c>
      <c r="AD11" s="27"/>
      <c r="AE11" s="25"/>
      <c r="AF11" s="19"/>
      <c r="AG11" s="20">
        <f t="shared" si="8"/>
        <v>22</v>
      </c>
      <c r="AH11" s="21">
        <f>'5.Spieltag'!AJ11</f>
        <v>66</v>
      </c>
      <c r="AI11" s="22">
        <f>'5.Spieltag'!AK11</f>
        <v>4</v>
      </c>
      <c r="AJ11" s="23">
        <f t="shared" si="9"/>
        <v>88</v>
      </c>
      <c r="AK11" s="24">
        <f t="shared" si="10"/>
        <v>3</v>
      </c>
      <c r="AL11" s="1"/>
    </row>
    <row r="12" spans="1:41" ht="24.95" customHeight="1" thickBot="1" x14ac:dyDescent="0.25">
      <c r="A12" s="28">
        <f t="shared" si="0"/>
        <v>10</v>
      </c>
      <c r="B12" s="20" t="str">
        <f>'5.Spieltag'!B12</f>
        <v>jupp04</v>
      </c>
      <c r="C12" s="17" t="s">
        <v>12</v>
      </c>
      <c r="D12" s="18" t="s">
        <v>83</v>
      </c>
      <c r="E12" s="19" t="str">
        <f t="shared" si="11"/>
        <v>5</v>
      </c>
      <c r="F12" s="17" t="s">
        <v>12</v>
      </c>
      <c r="G12" s="18" t="s">
        <v>83</v>
      </c>
      <c r="H12" s="19">
        <f t="shared" si="12"/>
        <v>0</v>
      </c>
      <c r="I12" s="17" t="s">
        <v>12</v>
      </c>
      <c r="J12" s="18" t="s">
        <v>12</v>
      </c>
      <c r="K12" s="19" t="str">
        <f t="shared" si="13"/>
        <v>3</v>
      </c>
      <c r="L12" s="17" t="s">
        <v>83</v>
      </c>
      <c r="M12" s="18" t="s">
        <v>2</v>
      </c>
      <c r="N12" s="19" t="str">
        <f t="shared" si="14"/>
        <v>5</v>
      </c>
      <c r="O12" s="17" t="s">
        <v>84</v>
      </c>
      <c r="P12" s="18" t="s">
        <v>2</v>
      </c>
      <c r="Q12" s="19">
        <f t="shared" si="15"/>
        <v>0</v>
      </c>
      <c r="R12" s="17" t="s">
        <v>12</v>
      </c>
      <c r="S12" s="18" t="s">
        <v>83</v>
      </c>
      <c r="T12" s="57">
        <f t="shared" si="16"/>
        <v>12</v>
      </c>
      <c r="U12" s="17" t="s">
        <v>12</v>
      </c>
      <c r="V12" s="18" t="s">
        <v>12</v>
      </c>
      <c r="W12" s="19">
        <f t="shared" si="17"/>
        <v>0</v>
      </c>
      <c r="X12" s="17" t="s">
        <v>12</v>
      </c>
      <c r="Y12" s="18" t="s">
        <v>83</v>
      </c>
      <c r="Z12" s="19" t="str">
        <f t="shared" si="18"/>
        <v>2</v>
      </c>
      <c r="AA12" s="17" t="s">
        <v>2</v>
      </c>
      <c r="AB12" s="18" t="s">
        <v>12</v>
      </c>
      <c r="AC12" s="19" t="str">
        <f t="shared" si="19"/>
        <v>2</v>
      </c>
      <c r="AD12" s="26"/>
      <c r="AE12" s="25"/>
      <c r="AF12" s="19"/>
      <c r="AG12" s="20">
        <f t="shared" si="8"/>
        <v>29</v>
      </c>
      <c r="AH12" s="21">
        <f>'5.Spieltag'!AJ12</f>
        <v>44</v>
      </c>
      <c r="AI12" s="22">
        <f>'5.Spieltag'!AK12</f>
        <v>14</v>
      </c>
      <c r="AJ12" s="23">
        <f t="shared" si="9"/>
        <v>73</v>
      </c>
      <c r="AK12" s="24">
        <f t="shared" si="10"/>
        <v>10</v>
      </c>
      <c r="AL12" s="1"/>
    </row>
    <row r="13" spans="1:41" ht="24.95" customHeight="1" thickBot="1" x14ac:dyDescent="0.25">
      <c r="A13" s="28">
        <f t="shared" si="0"/>
        <v>9</v>
      </c>
      <c r="B13" s="58" t="str">
        <f>'5.Spieltag'!B13</f>
        <v>Lola04</v>
      </c>
      <c r="C13" s="17" t="s">
        <v>2</v>
      </c>
      <c r="D13" s="18" t="s">
        <v>83</v>
      </c>
      <c r="E13" s="19" t="str">
        <f t="shared" si="11"/>
        <v>2</v>
      </c>
      <c r="F13" s="17" t="s">
        <v>12</v>
      </c>
      <c r="G13" s="18" t="s">
        <v>84</v>
      </c>
      <c r="H13" s="19">
        <f t="shared" si="12"/>
        <v>0</v>
      </c>
      <c r="I13" s="17" t="s">
        <v>12</v>
      </c>
      <c r="J13" s="18" t="s">
        <v>83</v>
      </c>
      <c r="K13" s="19">
        <f t="shared" si="13"/>
        <v>0</v>
      </c>
      <c r="L13" s="17" t="s">
        <v>83</v>
      </c>
      <c r="M13" s="18" t="s">
        <v>12</v>
      </c>
      <c r="N13" s="19" t="str">
        <f t="shared" si="14"/>
        <v>2</v>
      </c>
      <c r="O13" s="17" t="s">
        <v>83</v>
      </c>
      <c r="P13" s="18" t="s">
        <v>86</v>
      </c>
      <c r="Q13" s="19">
        <f t="shared" si="15"/>
        <v>0</v>
      </c>
      <c r="R13" s="17" t="s">
        <v>12</v>
      </c>
      <c r="S13" s="18" t="s">
        <v>83</v>
      </c>
      <c r="T13" s="57">
        <f t="shared" si="16"/>
        <v>12</v>
      </c>
      <c r="U13" s="17" t="s">
        <v>12</v>
      </c>
      <c r="V13" s="18" t="s">
        <v>84</v>
      </c>
      <c r="W13" s="19" t="str">
        <f t="shared" si="17"/>
        <v>2</v>
      </c>
      <c r="X13" s="17" t="s">
        <v>12</v>
      </c>
      <c r="Y13" s="18" t="s">
        <v>83</v>
      </c>
      <c r="Z13" s="19" t="str">
        <f t="shared" si="18"/>
        <v>2</v>
      </c>
      <c r="AA13" s="17" t="s">
        <v>2</v>
      </c>
      <c r="AB13" s="18" t="s">
        <v>83</v>
      </c>
      <c r="AC13" s="19" t="str">
        <f t="shared" si="19"/>
        <v>2</v>
      </c>
      <c r="AD13" s="27"/>
      <c r="AE13" s="25"/>
      <c r="AF13" s="19"/>
      <c r="AG13" s="20">
        <f t="shared" si="8"/>
        <v>22</v>
      </c>
      <c r="AH13" s="21">
        <f>'5.Spieltag'!AJ13</f>
        <v>55</v>
      </c>
      <c r="AI13" s="22">
        <f>'5.Spieltag'!AK13</f>
        <v>7</v>
      </c>
      <c r="AJ13" s="23">
        <f t="shared" si="9"/>
        <v>77</v>
      </c>
      <c r="AK13" s="24">
        <f t="shared" si="10"/>
        <v>9</v>
      </c>
      <c r="AL13" s="1"/>
    </row>
    <row r="14" spans="1:41" ht="24.95" customHeight="1" thickBot="1" x14ac:dyDescent="0.25">
      <c r="A14" s="28">
        <f t="shared" si="0"/>
        <v>6</v>
      </c>
      <c r="B14" s="20" t="str">
        <f>'5.Spieltag'!B14</f>
        <v>Master1</v>
      </c>
      <c r="C14" s="17" t="s">
        <v>2</v>
      </c>
      <c r="D14" s="18" t="s">
        <v>83</v>
      </c>
      <c r="E14" s="19" t="str">
        <f t="shared" si="11"/>
        <v>2</v>
      </c>
      <c r="F14" s="17" t="s">
        <v>12</v>
      </c>
      <c r="G14" s="18" t="s">
        <v>12</v>
      </c>
      <c r="H14" s="19" t="str">
        <f t="shared" si="12"/>
        <v>3</v>
      </c>
      <c r="I14" s="17" t="s">
        <v>83</v>
      </c>
      <c r="J14" s="18" t="s">
        <v>83</v>
      </c>
      <c r="K14" s="19" t="str">
        <f t="shared" si="13"/>
        <v>5</v>
      </c>
      <c r="L14" s="17" t="s">
        <v>83</v>
      </c>
      <c r="M14" s="18" t="s">
        <v>12</v>
      </c>
      <c r="N14" s="19" t="str">
        <f t="shared" si="14"/>
        <v>2</v>
      </c>
      <c r="O14" s="17" t="s">
        <v>83</v>
      </c>
      <c r="P14" s="18" t="s">
        <v>2</v>
      </c>
      <c r="Q14" s="19">
        <f t="shared" si="15"/>
        <v>0</v>
      </c>
      <c r="R14" s="17" t="s">
        <v>12</v>
      </c>
      <c r="S14" s="18" t="s">
        <v>83</v>
      </c>
      <c r="T14" s="57">
        <f t="shared" si="16"/>
        <v>12</v>
      </c>
      <c r="U14" s="17" t="s">
        <v>12</v>
      </c>
      <c r="V14" s="18" t="s">
        <v>84</v>
      </c>
      <c r="W14" s="19" t="str">
        <f t="shared" si="17"/>
        <v>2</v>
      </c>
      <c r="X14" s="17" t="s">
        <v>83</v>
      </c>
      <c r="Y14" s="18" t="s">
        <v>83</v>
      </c>
      <c r="Z14" s="19">
        <f t="shared" si="18"/>
        <v>0</v>
      </c>
      <c r="AA14" s="17" t="s">
        <v>12</v>
      </c>
      <c r="AB14" s="18" t="s">
        <v>83</v>
      </c>
      <c r="AC14" s="19" t="str">
        <f t="shared" si="19"/>
        <v>2</v>
      </c>
      <c r="AD14" s="27"/>
      <c r="AE14" s="25"/>
      <c r="AF14" s="19"/>
      <c r="AG14" s="20">
        <f t="shared" si="8"/>
        <v>28</v>
      </c>
      <c r="AH14" s="21">
        <f>'5.Spieltag'!AJ14</f>
        <v>55</v>
      </c>
      <c r="AI14" s="22">
        <f>'5.Spieltag'!AK14</f>
        <v>7</v>
      </c>
      <c r="AJ14" s="23">
        <f t="shared" si="9"/>
        <v>83</v>
      </c>
      <c r="AK14" s="24">
        <f t="shared" si="10"/>
        <v>6</v>
      </c>
      <c r="AL14" s="1"/>
    </row>
    <row r="15" spans="1:41" ht="24.95" customHeight="1" thickBot="1" x14ac:dyDescent="0.25">
      <c r="A15" s="28">
        <f t="shared" si="0"/>
        <v>7</v>
      </c>
      <c r="B15" s="20" t="str">
        <f>'5.Spieltag'!B15</f>
        <v>Mike04</v>
      </c>
      <c r="C15" s="17" t="s">
        <v>12</v>
      </c>
      <c r="D15" s="18" t="s">
        <v>84</v>
      </c>
      <c r="E15" s="19" t="str">
        <f t="shared" si="11"/>
        <v>2</v>
      </c>
      <c r="F15" s="17" t="s">
        <v>12</v>
      </c>
      <c r="G15" s="18" t="s">
        <v>84</v>
      </c>
      <c r="H15" s="19">
        <f t="shared" si="12"/>
        <v>0</v>
      </c>
      <c r="I15" s="17" t="s">
        <v>12</v>
      </c>
      <c r="J15" s="18" t="s">
        <v>83</v>
      </c>
      <c r="K15" s="19">
        <f t="shared" si="13"/>
        <v>0</v>
      </c>
      <c r="L15" s="17" t="s">
        <v>83</v>
      </c>
      <c r="M15" s="18" t="s">
        <v>83</v>
      </c>
      <c r="N15" s="19">
        <f t="shared" si="14"/>
        <v>0</v>
      </c>
      <c r="O15" s="17" t="s">
        <v>84</v>
      </c>
      <c r="P15" s="18" t="s">
        <v>12</v>
      </c>
      <c r="Q15" s="19">
        <f t="shared" si="15"/>
        <v>0</v>
      </c>
      <c r="R15" s="17" t="s">
        <v>2</v>
      </c>
      <c r="S15" s="18" t="s">
        <v>83</v>
      </c>
      <c r="T15" s="57">
        <f t="shared" si="16"/>
        <v>8</v>
      </c>
      <c r="U15" s="17" t="s">
        <v>12</v>
      </c>
      <c r="V15" s="18" t="s">
        <v>84</v>
      </c>
      <c r="W15" s="19" t="str">
        <f t="shared" si="17"/>
        <v>2</v>
      </c>
      <c r="X15" s="17" t="s">
        <v>12</v>
      </c>
      <c r="Y15" s="18" t="s">
        <v>83</v>
      </c>
      <c r="Z15" s="19" t="str">
        <f t="shared" si="18"/>
        <v>2</v>
      </c>
      <c r="AA15" s="17" t="s">
        <v>12</v>
      </c>
      <c r="AB15" s="18" t="s">
        <v>84</v>
      </c>
      <c r="AC15" s="19" t="str">
        <f t="shared" si="19"/>
        <v>2</v>
      </c>
      <c r="AD15" s="27"/>
      <c r="AE15" s="25"/>
      <c r="AF15" s="19"/>
      <c r="AG15" s="20">
        <f t="shared" si="8"/>
        <v>16</v>
      </c>
      <c r="AH15" s="21">
        <f>'5.Spieltag'!AJ15</f>
        <v>66</v>
      </c>
      <c r="AI15" s="22">
        <f>'5.Spieltag'!AK15</f>
        <v>4</v>
      </c>
      <c r="AJ15" s="23">
        <f t="shared" si="9"/>
        <v>82</v>
      </c>
      <c r="AK15" s="24">
        <f t="shared" si="10"/>
        <v>7</v>
      </c>
      <c r="AL15" s="1"/>
    </row>
    <row r="16" spans="1:41" ht="24.95" customHeight="1" thickBot="1" x14ac:dyDescent="0.25">
      <c r="A16" s="28">
        <f t="shared" si="0"/>
        <v>16</v>
      </c>
      <c r="B16" s="20" t="str">
        <f>'5.Spieltag'!B16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57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'5.Spieltag'!AJ16</f>
        <v>22</v>
      </c>
      <c r="AI16" s="22">
        <f>'5.Spieltag'!AK16</f>
        <v>16</v>
      </c>
      <c r="AJ16" s="23">
        <f t="shared" si="9"/>
        <v>22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5</v>
      </c>
      <c r="B17" s="20" t="str">
        <f>'5.Spieltag'!B17</f>
        <v>Reinhold</v>
      </c>
      <c r="C17" s="17" t="s">
        <v>2</v>
      </c>
      <c r="D17" s="18" t="s">
        <v>83</v>
      </c>
      <c r="E17" s="19" t="str">
        <f t="shared" si="11"/>
        <v>2</v>
      </c>
      <c r="F17" s="17" t="s">
        <v>83</v>
      </c>
      <c r="G17" s="18" t="s">
        <v>83</v>
      </c>
      <c r="H17" s="19" t="str">
        <f t="shared" si="12"/>
        <v>5</v>
      </c>
      <c r="I17" s="17" t="s">
        <v>86</v>
      </c>
      <c r="J17" s="18" t="s">
        <v>12</v>
      </c>
      <c r="K17" s="19">
        <f t="shared" si="13"/>
        <v>0</v>
      </c>
      <c r="L17" s="17" t="s">
        <v>83</v>
      </c>
      <c r="M17" s="18" t="s">
        <v>12</v>
      </c>
      <c r="N17" s="19" t="str">
        <f t="shared" si="14"/>
        <v>2</v>
      </c>
      <c r="O17" s="17" t="s">
        <v>83</v>
      </c>
      <c r="P17" s="18" t="s">
        <v>2</v>
      </c>
      <c r="Q17" s="19">
        <f t="shared" si="15"/>
        <v>0</v>
      </c>
      <c r="R17" s="17" t="s">
        <v>12</v>
      </c>
      <c r="S17" s="18" t="s">
        <v>83</v>
      </c>
      <c r="T17" s="57">
        <f t="shared" si="16"/>
        <v>12</v>
      </c>
      <c r="U17" s="17" t="s">
        <v>12</v>
      </c>
      <c r="V17" s="18" t="s">
        <v>12</v>
      </c>
      <c r="W17" s="19">
        <f t="shared" si="17"/>
        <v>0</v>
      </c>
      <c r="X17" s="17" t="s">
        <v>12</v>
      </c>
      <c r="Y17" s="18" t="s">
        <v>12</v>
      </c>
      <c r="Z17" s="19">
        <f t="shared" si="18"/>
        <v>0</v>
      </c>
      <c r="AA17" s="17" t="s">
        <v>2</v>
      </c>
      <c r="AB17" s="18" t="s">
        <v>83</v>
      </c>
      <c r="AC17" s="19" t="str">
        <f t="shared" si="19"/>
        <v>2</v>
      </c>
      <c r="AD17" s="27"/>
      <c r="AE17" s="25"/>
      <c r="AF17" s="19"/>
      <c r="AG17" s="20">
        <f t="shared" si="8"/>
        <v>23</v>
      </c>
      <c r="AH17" s="21">
        <f>'5.Spieltag'!AJ17</f>
        <v>61</v>
      </c>
      <c r="AI17" s="22">
        <f>'5.Spieltag'!AK17</f>
        <v>6</v>
      </c>
      <c r="AJ17" s="23">
        <f t="shared" si="9"/>
        <v>84</v>
      </c>
      <c r="AK17" s="24">
        <f t="shared" si="10"/>
        <v>5</v>
      </c>
      <c r="AL17" s="1"/>
    </row>
    <row r="18" spans="1:38" ht="24.95" customHeight="1" thickBot="1" x14ac:dyDescent="0.25">
      <c r="A18" s="28">
        <f t="shared" si="0"/>
        <v>12</v>
      </c>
      <c r="B18" s="20" t="str">
        <f>'5.Spieltag'!B18</f>
        <v>Ricardo04</v>
      </c>
      <c r="C18" s="17" t="s">
        <v>12</v>
      </c>
      <c r="D18" s="18" t="s">
        <v>83</v>
      </c>
      <c r="E18" s="19" t="str">
        <f t="shared" si="11"/>
        <v>5</v>
      </c>
      <c r="F18" s="17" t="s">
        <v>12</v>
      </c>
      <c r="G18" s="18" t="s">
        <v>84</v>
      </c>
      <c r="H18" s="19">
        <f t="shared" si="12"/>
        <v>0</v>
      </c>
      <c r="I18" s="17" t="s">
        <v>83</v>
      </c>
      <c r="J18" s="18" t="s">
        <v>12</v>
      </c>
      <c r="K18" s="19">
        <f t="shared" si="13"/>
        <v>0</v>
      </c>
      <c r="L18" s="17" t="s">
        <v>83</v>
      </c>
      <c r="M18" s="18" t="s">
        <v>12</v>
      </c>
      <c r="N18" s="19" t="str">
        <f t="shared" si="14"/>
        <v>2</v>
      </c>
      <c r="O18" s="17" t="s">
        <v>83</v>
      </c>
      <c r="P18" s="18" t="s">
        <v>2</v>
      </c>
      <c r="Q18" s="19">
        <f t="shared" si="15"/>
        <v>0</v>
      </c>
      <c r="R18" s="17" t="s">
        <v>12</v>
      </c>
      <c r="S18" s="18" t="s">
        <v>84</v>
      </c>
      <c r="T18" s="57">
        <f t="shared" si="16"/>
        <v>8</v>
      </c>
      <c r="U18" s="17" t="s">
        <v>12</v>
      </c>
      <c r="V18" s="18" t="s">
        <v>84</v>
      </c>
      <c r="W18" s="19" t="str">
        <f t="shared" si="17"/>
        <v>2</v>
      </c>
      <c r="X18" s="17" t="s">
        <v>83</v>
      </c>
      <c r="Y18" s="18" t="s">
        <v>12</v>
      </c>
      <c r="Z18" s="19">
        <f t="shared" si="18"/>
        <v>0</v>
      </c>
      <c r="AA18" s="17" t="s">
        <v>12</v>
      </c>
      <c r="AB18" s="18" t="s">
        <v>83</v>
      </c>
      <c r="AC18" s="19" t="str">
        <f t="shared" si="19"/>
        <v>2</v>
      </c>
      <c r="AD18" s="27"/>
      <c r="AE18" s="25"/>
      <c r="AF18" s="19"/>
      <c r="AG18" s="20">
        <f t="shared" si="8"/>
        <v>19</v>
      </c>
      <c r="AH18" s="21">
        <f>'5.Spieltag'!AJ18</f>
        <v>52</v>
      </c>
      <c r="AI18" s="22">
        <f>'5.Spieltag'!AK18</f>
        <v>13</v>
      </c>
      <c r="AJ18" s="23">
        <f t="shared" si="9"/>
        <v>71</v>
      </c>
      <c r="AK18" s="24">
        <f t="shared" si="10"/>
        <v>12</v>
      </c>
      <c r="AL18" s="1"/>
    </row>
    <row r="19" spans="1:38" ht="24.95" customHeight="1" thickBot="1" x14ac:dyDescent="0.25">
      <c r="A19" s="28">
        <f t="shared" si="0"/>
        <v>17</v>
      </c>
      <c r="B19" s="20" t="str">
        <f>'5.Spieltag'!B19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57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'5.Spieltag'!AJ19</f>
        <v>7</v>
      </c>
      <c r="AI19" s="22">
        <f>'5.Spieltag'!AK19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 t="shared" ref="A20:A24" si="20">AK20</f>
        <v>14</v>
      </c>
      <c r="B20" s="20" t="str">
        <f>'5.Spieltag'!B20</f>
        <v>schmiddi04</v>
      </c>
      <c r="C20" s="17" t="s">
        <v>84</v>
      </c>
      <c r="D20" s="18" t="s">
        <v>84</v>
      </c>
      <c r="E20" s="19">
        <f t="shared" si="11"/>
        <v>0</v>
      </c>
      <c r="F20" s="17" t="s">
        <v>12</v>
      </c>
      <c r="G20" s="18" t="s">
        <v>83</v>
      </c>
      <c r="H20" s="19">
        <f t="shared" si="12"/>
        <v>0</v>
      </c>
      <c r="I20" s="17" t="s">
        <v>84</v>
      </c>
      <c r="J20" s="18" t="s">
        <v>12</v>
      </c>
      <c r="K20" s="19">
        <f t="shared" si="13"/>
        <v>0</v>
      </c>
      <c r="L20" s="17" t="s">
        <v>83</v>
      </c>
      <c r="M20" s="18" t="s">
        <v>84</v>
      </c>
      <c r="N20" s="19">
        <f t="shared" si="14"/>
        <v>0</v>
      </c>
      <c r="O20" s="17" t="s">
        <v>84</v>
      </c>
      <c r="P20" s="18" t="s">
        <v>86</v>
      </c>
      <c r="Q20" s="19">
        <f t="shared" si="15"/>
        <v>0</v>
      </c>
      <c r="R20" s="17" t="s">
        <v>83</v>
      </c>
      <c r="S20" s="18" t="s">
        <v>84</v>
      </c>
      <c r="T20" s="57">
        <f t="shared" si="16"/>
        <v>12</v>
      </c>
      <c r="U20" s="17" t="s">
        <v>83</v>
      </c>
      <c r="V20" s="18" t="s">
        <v>86</v>
      </c>
      <c r="W20" s="19">
        <f t="shared" si="17"/>
        <v>0</v>
      </c>
      <c r="X20" s="17" t="s">
        <v>83</v>
      </c>
      <c r="Y20" s="18" t="s">
        <v>84</v>
      </c>
      <c r="Z20" s="19" t="str">
        <f t="shared" si="18"/>
        <v>2</v>
      </c>
      <c r="AA20" s="17" t="s">
        <v>12</v>
      </c>
      <c r="AB20" s="18" t="s">
        <v>84</v>
      </c>
      <c r="AC20" s="19" t="str">
        <f t="shared" si="19"/>
        <v>2</v>
      </c>
      <c r="AD20" s="27"/>
      <c r="AE20" s="25"/>
      <c r="AF20" s="19"/>
      <c r="AG20" s="20">
        <f t="shared" ref="AG20:AG24" si="21">E20+H20+K20+N20+Q20+T20+W20+Z20+AC20+AF20</f>
        <v>16</v>
      </c>
      <c r="AH20" s="21">
        <f>'5.Spieltag'!AJ20</f>
        <v>53</v>
      </c>
      <c r="AI20" s="22">
        <f>'5.Spieltag'!AK20</f>
        <v>11</v>
      </c>
      <c r="AJ20" s="23">
        <f t="shared" ref="AJ20:AJ24" si="22">AG20+AH20</f>
        <v>69</v>
      </c>
      <c r="AK20" s="24">
        <f t="shared" si="10"/>
        <v>14</v>
      </c>
      <c r="AL20" s="1"/>
    </row>
    <row r="21" spans="1:38" ht="24.95" customHeight="1" thickBot="1" x14ac:dyDescent="0.25">
      <c r="A21" s="28">
        <f t="shared" si="20"/>
        <v>4</v>
      </c>
      <c r="B21" s="20" t="str">
        <f>'5.Spieltag'!B21</f>
        <v>shiny</v>
      </c>
      <c r="C21" s="17" t="s">
        <v>12</v>
      </c>
      <c r="D21" s="18" t="s">
        <v>84</v>
      </c>
      <c r="E21" s="19" t="str">
        <f t="shared" si="11"/>
        <v>2</v>
      </c>
      <c r="F21" s="17" t="s">
        <v>12</v>
      </c>
      <c r="G21" s="18" t="s">
        <v>83</v>
      </c>
      <c r="H21" s="19">
        <f t="shared" si="12"/>
        <v>0</v>
      </c>
      <c r="I21" s="17" t="s">
        <v>12</v>
      </c>
      <c r="J21" s="18" t="s">
        <v>83</v>
      </c>
      <c r="K21" s="19">
        <f t="shared" si="13"/>
        <v>0</v>
      </c>
      <c r="L21" s="17" t="s">
        <v>83</v>
      </c>
      <c r="M21" s="18" t="s">
        <v>12</v>
      </c>
      <c r="N21" s="19" t="str">
        <f t="shared" si="14"/>
        <v>2</v>
      </c>
      <c r="O21" s="17" t="s">
        <v>84</v>
      </c>
      <c r="P21" s="18" t="s">
        <v>2</v>
      </c>
      <c r="Q21" s="19">
        <f t="shared" si="15"/>
        <v>0</v>
      </c>
      <c r="R21" s="17" t="s">
        <v>12</v>
      </c>
      <c r="S21" s="18" t="s">
        <v>83</v>
      </c>
      <c r="T21" s="57">
        <f t="shared" si="16"/>
        <v>12</v>
      </c>
      <c r="U21" s="17" t="s">
        <v>12</v>
      </c>
      <c r="V21" s="18" t="s">
        <v>83</v>
      </c>
      <c r="W21" s="19" t="str">
        <f t="shared" si="17"/>
        <v>2</v>
      </c>
      <c r="X21" s="17" t="s">
        <v>83</v>
      </c>
      <c r="Y21" s="18" t="s">
        <v>83</v>
      </c>
      <c r="Z21" s="19">
        <f t="shared" si="18"/>
        <v>0</v>
      </c>
      <c r="AA21" s="17" t="s">
        <v>83</v>
      </c>
      <c r="AB21" s="18" t="s">
        <v>83</v>
      </c>
      <c r="AC21" s="19">
        <f t="shared" si="19"/>
        <v>0</v>
      </c>
      <c r="AD21" s="27"/>
      <c r="AE21" s="25"/>
      <c r="AF21" s="19"/>
      <c r="AG21" s="20">
        <f t="shared" si="21"/>
        <v>18</v>
      </c>
      <c r="AH21" s="21">
        <f>'5.Spieltag'!AJ21</f>
        <v>67</v>
      </c>
      <c r="AI21" s="22">
        <f>'5.Spieltag'!AK21</f>
        <v>2</v>
      </c>
      <c r="AJ21" s="23">
        <f t="shared" si="22"/>
        <v>85</v>
      </c>
      <c r="AK21" s="24">
        <f t="shared" si="10"/>
        <v>4</v>
      </c>
      <c r="AL21" s="1"/>
    </row>
    <row r="22" spans="1:38" ht="24.95" customHeight="1" thickBot="1" x14ac:dyDescent="0.25">
      <c r="A22" s="28">
        <f t="shared" si="20"/>
        <v>10</v>
      </c>
      <c r="B22" s="20" t="str">
        <f>'5.Spieltag'!B22</f>
        <v>Tanja04</v>
      </c>
      <c r="C22" s="17" t="s">
        <v>12</v>
      </c>
      <c r="D22" s="18" t="s">
        <v>84</v>
      </c>
      <c r="E22" s="19" t="str">
        <f t="shared" si="11"/>
        <v>2</v>
      </c>
      <c r="F22" s="17" t="s">
        <v>12</v>
      </c>
      <c r="G22" s="18" t="s">
        <v>83</v>
      </c>
      <c r="H22" s="19">
        <f t="shared" si="12"/>
        <v>0</v>
      </c>
      <c r="I22" s="17" t="s">
        <v>12</v>
      </c>
      <c r="J22" s="18" t="s">
        <v>84</v>
      </c>
      <c r="K22" s="19">
        <f t="shared" si="13"/>
        <v>0</v>
      </c>
      <c r="L22" s="17" t="s">
        <v>84</v>
      </c>
      <c r="M22" s="18" t="s">
        <v>12</v>
      </c>
      <c r="N22" s="19" t="str">
        <f t="shared" si="14"/>
        <v>3</v>
      </c>
      <c r="O22" s="17" t="s">
        <v>84</v>
      </c>
      <c r="P22" s="18" t="s">
        <v>12</v>
      </c>
      <c r="Q22" s="19">
        <f t="shared" si="15"/>
        <v>0</v>
      </c>
      <c r="R22" s="17" t="s">
        <v>12</v>
      </c>
      <c r="S22" s="18" t="s">
        <v>84</v>
      </c>
      <c r="T22" s="57">
        <f t="shared" si="16"/>
        <v>8</v>
      </c>
      <c r="U22" s="17" t="s">
        <v>2</v>
      </c>
      <c r="V22" s="18" t="s">
        <v>84</v>
      </c>
      <c r="W22" s="19" t="str">
        <f t="shared" si="17"/>
        <v>5</v>
      </c>
      <c r="X22" s="17" t="s">
        <v>83</v>
      </c>
      <c r="Y22" s="18" t="s">
        <v>83</v>
      </c>
      <c r="Z22" s="19">
        <f t="shared" si="18"/>
        <v>0</v>
      </c>
      <c r="AA22" s="17" t="s">
        <v>12</v>
      </c>
      <c r="AB22" s="18" t="s">
        <v>84</v>
      </c>
      <c r="AC22" s="19" t="str">
        <f t="shared" si="19"/>
        <v>2</v>
      </c>
      <c r="AD22" s="27"/>
      <c r="AE22" s="25"/>
      <c r="AF22" s="19"/>
      <c r="AG22" s="20">
        <f t="shared" si="21"/>
        <v>20</v>
      </c>
      <c r="AH22" s="21">
        <f>'5.Spieltag'!AJ22</f>
        <v>53</v>
      </c>
      <c r="AI22" s="22">
        <f>'5.Spieltag'!AK22</f>
        <v>11</v>
      </c>
      <c r="AJ22" s="23">
        <f t="shared" si="22"/>
        <v>73</v>
      </c>
      <c r="AK22" s="24">
        <f t="shared" si="10"/>
        <v>10</v>
      </c>
      <c r="AL22" s="1"/>
    </row>
    <row r="23" spans="1:38" ht="24.95" customHeight="1" thickBot="1" x14ac:dyDescent="0.25">
      <c r="A23" s="28">
        <f t="shared" si="20"/>
        <v>12</v>
      </c>
      <c r="B23" s="58" t="str">
        <f>'5.Spieltag'!B23</f>
        <v>Thomas Bülles</v>
      </c>
      <c r="C23" s="17" t="s">
        <v>12</v>
      </c>
      <c r="D23" s="18" t="s">
        <v>84</v>
      </c>
      <c r="E23" s="19" t="str">
        <f t="shared" si="11"/>
        <v>2</v>
      </c>
      <c r="F23" s="17" t="s">
        <v>12</v>
      </c>
      <c r="G23" s="18" t="s">
        <v>83</v>
      </c>
      <c r="H23" s="19">
        <f t="shared" si="12"/>
        <v>0</v>
      </c>
      <c r="I23" s="17" t="s">
        <v>83</v>
      </c>
      <c r="J23" s="18" t="s">
        <v>84</v>
      </c>
      <c r="K23" s="19">
        <f t="shared" si="13"/>
        <v>0</v>
      </c>
      <c r="L23" s="17" t="s">
        <v>12</v>
      </c>
      <c r="M23" s="18" t="s">
        <v>83</v>
      </c>
      <c r="N23" s="19">
        <f t="shared" si="14"/>
        <v>0</v>
      </c>
      <c r="O23" s="17" t="s">
        <v>84</v>
      </c>
      <c r="P23" s="18" t="s">
        <v>12</v>
      </c>
      <c r="Q23" s="19">
        <f t="shared" si="15"/>
        <v>0</v>
      </c>
      <c r="R23" s="17" t="s">
        <v>12</v>
      </c>
      <c r="S23" s="18" t="s">
        <v>84</v>
      </c>
      <c r="T23" s="57">
        <f t="shared" si="16"/>
        <v>8</v>
      </c>
      <c r="U23" s="17" t="s">
        <v>12</v>
      </c>
      <c r="V23" s="18" t="s">
        <v>83</v>
      </c>
      <c r="W23" s="19" t="str">
        <f t="shared" si="17"/>
        <v>2</v>
      </c>
      <c r="X23" s="17" t="s">
        <v>83</v>
      </c>
      <c r="Y23" s="18" t="s">
        <v>84</v>
      </c>
      <c r="Z23" s="19" t="str">
        <f t="shared" si="18"/>
        <v>2</v>
      </c>
      <c r="AA23" s="17" t="s">
        <v>12</v>
      </c>
      <c r="AB23" s="18" t="s">
        <v>83</v>
      </c>
      <c r="AC23" s="19" t="str">
        <f t="shared" si="19"/>
        <v>2</v>
      </c>
      <c r="AD23" s="27"/>
      <c r="AE23" s="25"/>
      <c r="AF23" s="19"/>
      <c r="AG23" s="20">
        <f t="shared" si="21"/>
        <v>16</v>
      </c>
      <c r="AH23" s="21">
        <f>'5.Spieltag'!AJ23</f>
        <v>55</v>
      </c>
      <c r="AI23" s="22">
        <f>'5.Spieltag'!AK23</f>
        <v>7</v>
      </c>
      <c r="AJ23" s="23">
        <f t="shared" si="22"/>
        <v>71</v>
      </c>
      <c r="AK23" s="24">
        <f t="shared" si="10"/>
        <v>12</v>
      </c>
      <c r="AL23" s="1"/>
    </row>
    <row r="24" spans="1:38" ht="24.95" customHeight="1" thickBot="1" x14ac:dyDescent="0.25">
      <c r="A24" s="28">
        <f t="shared" si="20"/>
        <v>8</v>
      </c>
      <c r="B24" s="20" t="str">
        <f>'5.Spieltag'!B24</f>
        <v>UltraGE</v>
      </c>
      <c r="C24" s="17" t="s">
        <v>12</v>
      </c>
      <c r="D24" s="18" t="s">
        <v>83</v>
      </c>
      <c r="E24" s="19" t="str">
        <f t="shared" si="11"/>
        <v>5</v>
      </c>
      <c r="F24" s="17" t="s">
        <v>2</v>
      </c>
      <c r="G24" s="18" t="s">
        <v>83</v>
      </c>
      <c r="H24" s="19">
        <f t="shared" si="12"/>
        <v>0</v>
      </c>
      <c r="I24" s="17" t="s">
        <v>83</v>
      </c>
      <c r="J24" s="18" t="s">
        <v>12</v>
      </c>
      <c r="K24" s="19">
        <f t="shared" si="13"/>
        <v>0</v>
      </c>
      <c r="L24" s="17" t="s">
        <v>83</v>
      </c>
      <c r="M24" s="18" t="s">
        <v>12</v>
      </c>
      <c r="N24" s="19" t="str">
        <f t="shared" si="14"/>
        <v>2</v>
      </c>
      <c r="O24" s="17" t="s">
        <v>83</v>
      </c>
      <c r="P24" s="18" t="s">
        <v>86</v>
      </c>
      <c r="Q24" s="19">
        <f t="shared" si="15"/>
        <v>0</v>
      </c>
      <c r="R24" s="17" t="s">
        <v>12</v>
      </c>
      <c r="S24" s="18" t="s">
        <v>83</v>
      </c>
      <c r="T24" s="57">
        <f t="shared" si="16"/>
        <v>12</v>
      </c>
      <c r="U24" s="17" t="s">
        <v>12</v>
      </c>
      <c r="V24" s="18" t="s">
        <v>83</v>
      </c>
      <c r="W24" s="19" t="str">
        <f t="shared" si="17"/>
        <v>2</v>
      </c>
      <c r="X24" s="17" t="s">
        <v>12</v>
      </c>
      <c r="Y24" s="18" t="s">
        <v>83</v>
      </c>
      <c r="Z24" s="19" t="str">
        <f t="shared" si="18"/>
        <v>2</v>
      </c>
      <c r="AA24" s="17" t="s">
        <v>2</v>
      </c>
      <c r="AB24" s="18" t="s">
        <v>83</v>
      </c>
      <c r="AC24" s="19" t="str">
        <f t="shared" si="19"/>
        <v>2</v>
      </c>
      <c r="AD24" s="27"/>
      <c r="AE24" s="25"/>
      <c r="AF24" s="19"/>
      <c r="AG24" s="20">
        <f t="shared" si="21"/>
        <v>25</v>
      </c>
      <c r="AH24" s="21">
        <f>'5.Spieltag'!AJ24</f>
        <v>54</v>
      </c>
      <c r="AI24" s="22">
        <f>'5.Spieltag'!AK24</f>
        <v>10</v>
      </c>
      <c r="AJ24" s="23">
        <f t="shared" si="22"/>
        <v>79</v>
      </c>
      <c r="AK24" s="24">
        <f t="shared" si="10"/>
        <v>8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2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2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9">
    <sortCondition ref="B8:B29"/>
  </sortState>
  <phoneticPr fontId="0" type="noConversion"/>
  <conditionalFormatting sqref="A1:A3 A5:A26 A31:A1048576">
    <cfRule type="colorScale" priority="107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46" priority="6">
      <formula>($AG8&gt;40)</formula>
    </cfRule>
  </conditionalFormatting>
  <conditionalFormatting sqref="C4 F4 I4 O4 R4 U4 X4 AA4 C6 F6 I6 L6 O6 R6 X6 AA6">
    <cfRule type="cellIs" dxfId="145" priority="3" operator="equal">
      <formula>"Schalke 04"</formula>
    </cfRule>
  </conditionalFormatting>
  <conditionalFormatting sqref="L4 U6">
    <cfRule type="cellIs" dxfId="144" priority="2" operator="equal">
      <formula>"Schalke 04"</formula>
    </cfRule>
  </conditionalFormatting>
  <conditionalFormatting sqref="AG1:AG26 AG28:AG1048576">
    <cfRule type="top10" dxfId="143" priority="1544" rank="3"/>
  </conditionalFormatting>
  <conditionalFormatting sqref="AL6:AL10">
    <cfRule type="top10" dxfId="142" priority="107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O104"/>
  <sheetViews>
    <sheetView topLeftCell="B1" workbookViewId="0">
      <selection activeCell="C4" sqref="C4:AB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46"/>
      <c r="AF1" s="46"/>
      <c r="AK1" s="31"/>
    </row>
    <row r="2" spans="1:41" ht="12" x14ac:dyDescent="0.2">
      <c r="B2" s="16"/>
      <c r="F2" s="1"/>
      <c r="I2" s="13"/>
      <c r="AD2" s="16"/>
      <c r="AE2" s="47"/>
      <c r="AF2" s="47"/>
    </row>
    <row r="3" spans="1:41" ht="12" x14ac:dyDescent="0.2">
      <c r="B3" s="16"/>
      <c r="AD3" s="16"/>
      <c r="AE3" s="46"/>
      <c r="AF3" s="46"/>
    </row>
    <row r="4" spans="1:41" ht="16.5" thickBot="1" x14ac:dyDescent="0.3">
      <c r="A4" s="2" t="s">
        <v>20</v>
      </c>
      <c r="B4" s="16"/>
      <c r="C4" s="16" t="s">
        <v>75</v>
      </c>
      <c r="F4" s="16" t="s">
        <v>82</v>
      </c>
      <c r="I4" s="16" t="s">
        <v>76</v>
      </c>
      <c r="L4" s="16" t="s">
        <v>79</v>
      </c>
      <c r="O4" s="16" t="s">
        <v>80</v>
      </c>
      <c r="R4" s="16" t="s">
        <v>69</v>
      </c>
      <c r="U4" s="16" t="s">
        <v>68</v>
      </c>
      <c r="X4" s="16" t="s">
        <v>72</v>
      </c>
      <c r="AA4" s="16" t="s">
        <v>73</v>
      </c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70</v>
      </c>
      <c r="F6" s="16" t="s">
        <v>67</v>
      </c>
      <c r="I6" s="16" t="s">
        <v>71</v>
      </c>
      <c r="L6" s="16" t="s">
        <v>78</v>
      </c>
      <c r="O6" s="16" t="s">
        <v>81</v>
      </c>
      <c r="R6" s="16" t="s">
        <v>11</v>
      </c>
      <c r="U6" s="16" t="s">
        <v>74</v>
      </c>
      <c r="X6" s="16" t="s">
        <v>62</v>
      </c>
      <c r="AA6" s="16" t="s">
        <v>77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83</v>
      </c>
      <c r="D7" s="49" t="s">
        <v>83</v>
      </c>
      <c r="E7" s="50" t="s">
        <v>1</v>
      </c>
      <c r="F7" s="49" t="s">
        <v>12</v>
      </c>
      <c r="G7" s="49" t="s">
        <v>83</v>
      </c>
      <c r="H7" s="50" t="s">
        <v>1</v>
      </c>
      <c r="I7" s="49" t="s">
        <v>86</v>
      </c>
      <c r="J7" s="49" t="s">
        <v>2</v>
      </c>
      <c r="K7" s="50" t="s">
        <v>1</v>
      </c>
      <c r="L7" s="49" t="s">
        <v>12</v>
      </c>
      <c r="M7" s="49" t="s">
        <v>12</v>
      </c>
      <c r="N7" s="50" t="s">
        <v>1</v>
      </c>
      <c r="O7" s="49" t="s">
        <v>84</v>
      </c>
      <c r="P7" s="49" t="s">
        <v>12</v>
      </c>
      <c r="Q7" s="50" t="s">
        <v>1</v>
      </c>
      <c r="R7" s="49" t="s">
        <v>2</v>
      </c>
      <c r="S7" s="49" t="s">
        <v>83</v>
      </c>
      <c r="T7" s="50" t="s">
        <v>1</v>
      </c>
      <c r="U7" s="49" t="s">
        <v>83</v>
      </c>
      <c r="V7" s="49" t="s">
        <v>83</v>
      </c>
      <c r="W7" s="50" t="s">
        <v>1</v>
      </c>
      <c r="X7" s="49" t="s">
        <v>12</v>
      </c>
      <c r="Y7" s="49" t="s">
        <v>2</v>
      </c>
      <c r="Z7" s="50" t="s">
        <v>1</v>
      </c>
      <c r="AA7" s="49" t="s">
        <v>2</v>
      </c>
      <c r="AB7" s="49" t="s">
        <v>83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15</v>
      </c>
      <c r="B8" s="20" t="str">
        <f>'6.Spieltag'!B8</f>
        <v>atschi91</v>
      </c>
      <c r="C8" s="17" t="s">
        <v>83</v>
      </c>
      <c r="D8" s="18" t="s">
        <v>83</v>
      </c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 t="s">
        <v>83</v>
      </c>
      <c r="G8" s="18" t="s">
        <v>84</v>
      </c>
      <c r="H8" s="19" t="str">
        <f t="shared" ref="H8" si="2">IF(OR(EXACT($F$7,F8)*(EXACT($G$7,G8)))=TRUE,$AO$9,IF(($G$7-$F$7=G8-F8),$AO$8,IF(OR(EXACT($F$7&gt;$G$7,F8&gt;G8)*EXACT($F$7=$G$7,F8=G8)*EXACT($F$7&lt;$G$7,F8&lt;G8)),$AO$7,0)))</f>
        <v>3</v>
      </c>
      <c r="I8" s="17" t="s">
        <v>12</v>
      </c>
      <c r="J8" s="18" t="s">
        <v>84</v>
      </c>
      <c r="K8" s="19" t="str">
        <f t="shared" ref="K8" si="3">IF(OR(EXACT($I$7,I8)*(EXACT($J$7,J8)))=TRUE,$AO$9,IF(($J$7-$I$7=J8-I8),$AO$8,IF(OR(EXACT($I$7&gt;$J$7,I8&gt;J8)*EXACT($I$7=$J$7,I8=J8)*EXACT($I$7&lt;$J$7,I8&lt;J8)),$AO$7,0)))</f>
        <v>2</v>
      </c>
      <c r="L8" s="17" t="s">
        <v>84</v>
      </c>
      <c r="M8" s="18" t="s">
        <v>83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12</v>
      </c>
      <c r="P8" s="18" t="s">
        <v>12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83</v>
      </c>
      <c r="S8" s="18" t="s">
        <v>12</v>
      </c>
      <c r="T8" s="19">
        <f t="shared" ref="T8" si="6">IF(OR(EXACT($R$7,R8)*(EXACT($S$7,S8)))=TRUE,$AO$9,IF(($S$7-$R$7=S8-R8),$AO$8,IF(OR(EXACT($R$7&gt;$S$7,R8&gt;S8)*EXACT($R$7=$S$7,R8=S8)*EXACT($R$7&lt;$S$7,R8&lt;S8)),$AO$7,0)))</f>
        <v>0</v>
      </c>
      <c r="U8" s="17" t="s">
        <v>12</v>
      </c>
      <c r="V8" s="18" t="s">
        <v>83</v>
      </c>
      <c r="W8" s="19">
        <f t="shared" ref="W8" si="7">IF(OR(EXACT($U$7,U8)*(EXACT($V$7,V8)))=TRUE,$AO$9,IF(($V$7-$U$7=V8-U8),$AO$8,IF(OR(EXACT($U$7&gt;$V$7,U8&gt;V8)*EXACT($U$7=$V$7,U8=V8)*EXACT($U$7&lt;$V$7,U8&lt;V8)),$AO$7,0)))</f>
        <v>0</v>
      </c>
      <c r="X8" s="17" t="s">
        <v>12</v>
      </c>
      <c r="Y8" s="18" t="s">
        <v>83</v>
      </c>
      <c r="Z8" s="19">
        <f t="shared" ref="Z8" si="8">IF(OR(EXACT($X$7,X8)*(EXACT($Y$7,Y8)))=TRUE,$AO$9,IF(($Y$7-$X$7=Y8-X8),$AO$8,IF(OR(EXACT($X$7&gt;$Y$7,X8&gt;Y8)*EXACT($X$7=$Y$7,X8=Y8)*EXACT($X$7&lt;$Y$7,X8&lt;Y8)),$AO$7,0)))</f>
        <v>0</v>
      </c>
      <c r="AA8" s="17" t="s">
        <v>12</v>
      </c>
      <c r="AB8" s="18" t="s">
        <v>83</v>
      </c>
      <c r="AC8" s="19" t="str">
        <f>IF(OR(EXACT($AA$7,AA8)*(EXACT($AB$7,AB8)))=TRUE,$AO$9,IF(($AB$7-$AA$7=AB8-AA8),$AO$8,IF(OR(EXACT($AA$7&gt;$AB$7,AA8&gt;AB8)*EXACT($AA$7=$AB$7,AA8=AB8)*EXACT($AA$7&lt;$AB$7,AA8&lt;AB8)),$AO$7,0)))</f>
        <v>2</v>
      </c>
      <c r="AD8" s="27"/>
      <c r="AE8" s="25"/>
      <c r="AF8" s="19"/>
      <c r="AG8" s="20">
        <f t="shared" ref="AG8:AG24" si="9">E8+H8+K8+N8+Q8+T8+W8+Z8+AC8+AF8</f>
        <v>12</v>
      </c>
      <c r="AH8" s="21">
        <f>'6.Spieltag'!AJ8</f>
        <v>58</v>
      </c>
      <c r="AI8" s="28">
        <f>'6.Spieltag'!AK8</f>
        <v>15</v>
      </c>
      <c r="AJ8" s="23">
        <f t="shared" ref="AJ8:AJ24" si="10">AG8+AH8</f>
        <v>70</v>
      </c>
      <c r="AK8" s="24">
        <f t="shared" ref="AK8:AK26" si="11">RANK(AJ8,$AJ$8:$AJ$26)</f>
        <v>15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'6.Spieltag'!B9</f>
        <v>Delze</v>
      </c>
      <c r="C9" s="17" t="s">
        <v>12</v>
      </c>
      <c r="D9" s="18" t="s">
        <v>84</v>
      </c>
      <c r="E9" s="19">
        <f t="shared" ref="E9:E24" si="12">IF(OR(EXACT($C$7,C9)*(EXACT($D$7,D9)))=TRUE,$AO$9,IF(($D$7-$C$7=D9-C9),$AO$8,IF(OR(EXACT($C$7&gt;$D$7,C9&gt;D9)*EXACT($C$7=$D$7,C9=D9)*EXACT($C$7&lt;$D$7,C9&lt;D9)),$AO$7,0)))</f>
        <v>0</v>
      </c>
      <c r="F9" s="17" t="s">
        <v>83</v>
      </c>
      <c r="G9" s="18" t="s">
        <v>12</v>
      </c>
      <c r="H9" s="19">
        <f t="shared" ref="H9:H24" si="13">IF(OR(EXACT($F$7,F9)*(EXACT($G$7,G9)))=TRUE,$AO$9,IF(($G$7-$F$7=G9-F9),$AO$8,IF(OR(EXACT($F$7&gt;$G$7,F9&gt;G9)*EXACT($F$7=$G$7,F9=G9)*EXACT($F$7&lt;$G$7,F9&lt;G9)),$AO$7,0)))</f>
        <v>0</v>
      </c>
      <c r="I9" s="17" t="s">
        <v>12</v>
      </c>
      <c r="J9" s="18" t="s">
        <v>84</v>
      </c>
      <c r="K9" s="19" t="str">
        <f t="shared" ref="K9:K24" si="14">IF(OR(EXACT($I$7,I9)*(EXACT($J$7,J9)))=TRUE,$AO$9,IF(($J$7-$I$7=J9-I9),$AO$8,IF(OR(EXACT($I$7&gt;$J$7,I9&gt;J9)*EXACT($I$7=$J$7,I9=J9)*EXACT($I$7&lt;$J$7,I9&lt;J9)),$AO$7,0)))</f>
        <v>2</v>
      </c>
      <c r="L9" s="17" t="s">
        <v>12</v>
      </c>
      <c r="M9" s="18" t="s">
        <v>83</v>
      </c>
      <c r="N9" s="19">
        <f t="shared" ref="N9:N24" si="15">IF(OR(EXACT($L$7,L9)*(EXACT($M$7,M9)))=TRUE,$AO$9,IF(($M$7-$L$7=M9-L9),$AO$8,IF(OR(EXACT($L$7&gt;$M$7,L9&gt;M9)*EXACT($L$7=$M$7,L9=M9)*EXACT($L$7&lt;$M$7,L9&lt;M9)),$AO$7,0)))</f>
        <v>0</v>
      </c>
      <c r="O9" s="17" t="s">
        <v>83</v>
      </c>
      <c r="P9" s="18" t="s">
        <v>83</v>
      </c>
      <c r="Q9" s="19">
        <f t="shared" ref="Q9:Q24" si="16">IF(OR(EXACT($O$7,O9)*(EXACT($P$7,P9)))=TRUE,$AO$9,IF(($P$7-$O$7=P9-O9),$AO$8,IF(OR(EXACT($O$7&gt;$P$7,O9&gt;P9)*EXACT($O$7=$P$7,O9=P9)*EXACT($O$7&lt;$P$7,O9&lt;P9)),$AO$7,0)))</f>
        <v>0</v>
      </c>
      <c r="R9" s="17" t="s">
        <v>2</v>
      </c>
      <c r="S9" s="18" t="s">
        <v>84</v>
      </c>
      <c r="T9" s="19" t="str">
        <f t="shared" ref="T9:T24" si="17">IF(OR(EXACT($R$7,R9)*(EXACT($S$7,S9)))=TRUE,$AO$9,IF(($S$7-$R$7=S9-R9),$AO$8,IF(OR(EXACT($R$7&gt;$S$7,R9&gt;S9)*EXACT($R$7=$S$7,R9=S9)*EXACT($R$7&lt;$S$7,R9&lt;S9)),$AO$7,0)))</f>
        <v>2</v>
      </c>
      <c r="U9" s="17" t="s">
        <v>12</v>
      </c>
      <c r="V9" s="18" t="s">
        <v>84</v>
      </c>
      <c r="W9" s="19">
        <f t="shared" ref="W9:W24" si="18">IF(OR(EXACT($U$7,U9)*(EXACT($V$7,V9)))=TRUE,$AO$9,IF(($V$7-$U$7=V9-U9),$AO$8,IF(OR(EXACT($U$7&gt;$V$7,U9&gt;V9)*EXACT($U$7=$V$7,U9=V9)*EXACT($U$7&lt;$V$7,U9&lt;V9)),$AO$7,0)))</f>
        <v>0</v>
      </c>
      <c r="X9" s="17" t="s">
        <v>12</v>
      </c>
      <c r="Y9" s="18" t="s">
        <v>12</v>
      </c>
      <c r="Z9" s="19">
        <f t="shared" ref="Z9:Z24" si="19">IF(OR(EXACT($X$7,X9)*(EXACT($Y$7,Y9)))=TRUE,$AO$9,IF(($Y$7-$X$7=Y9-X9),$AO$8,IF(OR(EXACT($X$7&gt;$Y$7,X9&gt;Y9)*EXACT($X$7=$Y$7,X9=Y9)*EXACT($X$7&lt;$Y$7,X9&lt;Y9)),$AO$7,0)))</f>
        <v>0</v>
      </c>
      <c r="AA9" s="17" t="s">
        <v>12</v>
      </c>
      <c r="AB9" s="18" t="s">
        <v>83</v>
      </c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2</v>
      </c>
      <c r="AD9" s="27"/>
      <c r="AE9" s="25"/>
      <c r="AF9" s="19"/>
      <c r="AG9" s="20">
        <f t="shared" si="9"/>
        <v>6</v>
      </c>
      <c r="AH9" s="21">
        <f>'6.Spieltag'!AJ9</f>
        <v>89</v>
      </c>
      <c r="AI9" s="28">
        <f>'6.Spieltag'!AK9</f>
        <v>2</v>
      </c>
      <c r="AJ9" s="23">
        <f t="shared" si="10"/>
        <v>95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</v>
      </c>
      <c r="B10" s="20" t="str">
        <f>'6.Spieltag'!B10</f>
        <v>FlorianS04</v>
      </c>
      <c r="C10" s="17" t="s">
        <v>12</v>
      </c>
      <c r="D10" s="18" t="s">
        <v>84</v>
      </c>
      <c r="E10" s="19">
        <f t="shared" si="12"/>
        <v>0</v>
      </c>
      <c r="F10" s="17" t="s">
        <v>83</v>
      </c>
      <c r="G10" s="18" t="s">
        <v>12</v>
      </c>
      <c r="H10" s="19">
        <f t="shared" si="13"/>
        <v>0</v>
      </c>
      <c r="I10" s="17" t="s">
        <v>12</v>
      </c>
      <c r="J10" s="18" t="s">
        <v>12</v>
      </c>
      <c r="K10" s="19">
        <f t="shared" si="14"/>
        <v>0</v>
      </c>
      <c r="L10" s="17" t="s">
        <v>83</v>
      </c>
      <c r="M10" s="18" t="s">
        <v>84</v>
      </c>
      <c r="N10" s="19">
        <f t="shared" si="15"/>
        <v>0</v>
      </c>
      <c r="O10" s="17" t="s">
        <v>84</v>
      </c>
      <c r="P10" s="18" t="s">
        <v>84</v>
      </c>
      <c r="Q10" s="19">
        <f t="shared" si="16"/>
        <v>0</v>
      </c>
      <c r="R10" s="17" t="s">
        <v>83</v>
      </c>
      <c r="S10" s="18" t="s">
        <v>12</v>
      </c>
      <c r="T10" s="19">
        <f t="shared" si="17"/>
        <v>0</v>
      </c>
      <c r="U10" s="17" t="s">
        <v>2</v>
      </c>
      <c r="V10" s="18" t="s">
        <v>12</v>
      </c>
      <c r="W10" s="19">
        <f t="shared" si="18"/>
        <v>0</v>
      </c>
      <c r="X10" s="17" t="s">
        <v>83</v>
      </c>
      <c r="Y10" s="18" t="s">
        <v>2</v>
      </c>
      <c r="Z10" s="19" t="str">
        <f t="shared" si="19"/>
        <v>2</v>
      </c>
      <c r="AA10" s="17" t="s">
        <v>83</v>
      </c>
      <c r="AB10" s="18" t="s">
        <v>84</v>
      </c>
      <c r="AC10" s="19" t="str">
        <f t="shared" si="20"/>
        <v>2</v>
      </c>
      <c r="AD10" s="27"/>
      <c r="AE10" s="25"/>
      <c r="AF10" s="19"/>
      <c r="AG10" s="20">
        <f t="shared" si="9"/>
        <v>4</v>
      </c>
      <c r="AH10" s="21">
        <f>'6.Spieltag'!AJ10</f>
        <v>93</v>
      </c>
      <c r="AI10" s="28">
        <f>'6.Spieltag'!AK10</f>
        <v>1</v>
      </c>
      <c r="AJ10" s="23">
        <f t="shared" si="10"/>
        <v>97</v>
      </c>
      <c r="AK10" s="24">
        <f t="shared" si="11"/>
        <v>1</v>
      </c>
      <c r="AL10" s="53"/>
    </row>
    <row r="11" spans="1:41" ht="24.95" customHeight="1" thickBot="1" x14ac:dyDescent="0.25">
      <c r="A11" s="28">
        <f t="shared" si="0"/>
        <v>5</v>
      </c>
      <c r="B11" s="20" t="str">
        <f>'6.Spieltag'!B11</f>
        <v>Franzi04</v>
      </c>
      <c r="C11" s="17" t="s">
        <v>86</v>
      </c>
      <c r="D11" s="18" t="s">
        <v>12</v>
      </c>
      <c r="E11" s="19">
        <f t="shared" si="12"/>
        <v>0</v>
      </c>
      <c r="F11" s="17" t="s">
        <v>84</v>
      </c>
      <c r="G11" s="18" t="s">
        <v>86</v>
      </c>
      <c r="H11" s="19">
        <f t="shared" si="13"/>
        <v>0</v>
      </c>
      <c r="I11" s="17" t="s">
        <v>12</v>
      </c>
      <c r="J11" s="18" t="s">
        <v>12</v>
      </c>
      <c r="K11" s="19">
        <f t="shared" si="14"/>
        <v>0</v>
      </c>
      <c r="L11" s="17" t="s">
        <v>83</v>
      </c>
      <c r="M11" s="18" t="s">
        <v>12</v>
      </c>
      <c r="N11" s="19">
        <f t="shared" si="15"/>
        <v>0</v>
      </c>
      <c r="O11" s="17" t="s">
        <v>83</v>
      </c>
      <c r="P11" s="18" t="s">
        <v>12</v>
      </c>
      <c r="Q11" s="19" t="str">
        <f t="shared" si="16"/>
        <v>2</v>
      </c>
      <c r="R11" s="17" t="s">
        <v>83</v>
      </c>
      <c r="S11" s="18" t="s">
        <v>12</v>
      </c>
      <c r="T11" s="19">
        <f t="shared" si="17"/>
        <v>0</v>
      </c>
      <c r="U11" s="17" t="s">
        <v>12</v>
      </c>
      <c r="V11" s="18" t="s">
        <v>83</v>
      </c>
      <c r="W11" s="19">
        <f t="shared" si="18"/>
        <v>0</v>
      </c>
      <c r="X11" s="17" t="s">
        <v>12</v>
      </c>
      <c r="Y11" s="18" t="s">
        <v>83</v>
      </c>
      <c r="Z11" s="19">
        <f t="shared" si="19"/>
        <v>0</v>
      </c>
      <c r="AA11" s="17" t="s">
        <v>83</v>
      </c>
      <c r="AB11" s="18" t="s">
        <v>83</v>
      </c>
      <c r="AC11" s="19">
        <f t="shared" si="20"/>
        <v>0</v>
      </c>
      <c r="AD11" s="27"/>
      <c r="AE11" s="25"/>
      <c r="AF11" s="19"/>
      <c r="AG11" s="20">
        <f t="shared" si="9"/>
        <v>2</v>
      </c>
      <c r="AH11" s="21">
        <f>'6.Spieltag'!AJ11</f>
        <v>88</v>
      </c>
      <c r="AI11" s="28">
        <f>'6.Spieltag'!AK11</f>
        <v>3</v>
      </c>
      <c r="AJ11" s="23">
        <f t="shared" si="10"/>
        <v>90</v>
      </c>
      <c r="AK11" s="24">
        <f t="shared" si="11"/>
        <v>5</v>
      </c>
      <c r="AL11" s="1"/>
    </row>
    <row r="12" spans="1:41" ht="24.95" customHeight="1" thickBot="1" x14ac:dyDescent="0.25">
      <c r="A12" s="28">
        <f t="shared" si="0"/>
        <v>9</v>
      </c>
      <c r="B12" s="20" t="str">
        <f>'6.Spieltag'!B12</f>
        <v>jupp04</v>
      </c>
      <c r="C12" s="17" t="s">
        <v>2</v>
      </c>
      <c r="D12" s="18" t="s">
        <v>83</v>
      </c>
      <c r="E12" s="19">
        <f t="shared" si="12"/>
        <v>0</v>
      </c>
      <c r="F12" s="17" t="s">
        <v>83</v>
      </c>
      <c r="G12" s="18" t="s">
        <v>2</v>
      </c>
      <c r="H12" s="19">
        <f t="shared" si="13"/>
        <v>0</v>
      </c>
      <c r="I12" s="17" t="s">
        <v>12</v>
      </c>
      <c r="J12" s="18" t="s">
        <v>83</v>
      </c>
      <c r="K12" s="19" t="str">
        <f t="shared" si="14"/>
        <v>3</v>
      </c>
      <c r="L12" s="17" t="s">
        <v>83</v>
      </c>
      <c r="M12" s="18" t="s">
        <v>12</v>
      </c>
      <c r="N12" s="19">
        <f t="shared" si="15"/>
        <v>0</v>
      </c>
      <c r="O12" s="17" t="s">
        <v>2</v>
      </c>
      <c r="P12" s="18" t="s">
        <v>84</v>
      </c>
      <c r="Q12" s="19">
        <f t="shared" si="16"/>
        <v>0</v>
      </c>
      <c r="R12" s="17" t="s">
        <v>84</v>
      </c>
      <c r="S12" s="18" t="s">
        <v>83</v>
      </c>
      <c r="T12" s="19">
        <f t="shared" si="17"/>
        <v>0</v>
      </c>
      <c r="U12" s="17" t="s">
        <v>2</v>
      </c>
      <c r="V12" s="18" t="s">
        <v>12</v>
      </c>
      <c r="W12" s="19">
        <f t="shared" si="18"/>
        <v>0</v>
      </c>
      <c r="X12" s="17" t="s">
        <v>83</v>
      </c>
      <c r="Y12" s="18" t="s">
        <v>12</v>
      </c>
      <c r="Z12" s="19" t="str">
        <f t="shared" si="19"/>
        <v>3</v>
      </c>
      <c r="AA12" s="17" t="s">
        <v>2</v>
      </c>
      <c r="AB12" s="18" t="s">
        <v>83</v>
      </c>
      <c r="AC12" s="19" t="str">
        <f t="shared" si="20"/>
        <v>5</v>
      </c>
      <c r="AD12" s="26"/>
      <c r="AE12" s="25"/>
      <c r="AF12" s="19"/>
      <c r="AG12" s="20">
        <f t="shared" si="9"/>
        <v>11</v>
      </c>
      <c r="AH12" s="21">
        <f>'6.Spieltag'!AJ12</f>
        <v>73</v>
      </c>
      <c r="AI12" s="28">
        <f>'6.Spieltag'!AK12</f>
        <v>10</v>
      </c>
      <c r="AJ12" s="23">
        <f t="shared" si="10"/>
        <v>84</v>
      </c>
      <c r="AK12" s="24">
        <f t="shared" si="11"/>
        <v>9</v>
      </c>
      <c r="AL12" s="1"/>
    </row>
    <row r="13" spans="1:41" ht="24.95" customHeight="1" thickBot="1" x14ac:dyDescent="0.25">
      <c r="A13" s="28">
        <f t="shared" si="0"/>
        <v>9</v>
      </c>
      <c r="B13" s="58" t="str">
        <f>'6.Spieltag'!B13</f>
        <v>Lola04</v>
      </c>
      <c r="C13" s="17" t="s">
        <v>2</v>
      </c>
      <c r="D13" s="18" t="s">
        <v>12</v>
      </c>
      <c r="E13" s="19">
        <f t="shared" si="12"/>
        <v>0</v>
      </c>
      <c r="F13" s="17" t="s">
        <v>83</v>
      </c>
      <c r="G13" s="18" t="s">
        <v>86</v>
      </c>
      <c r="H13" s="19">
        <f t="shared" si="13"/>
        <v>0</v>
      </c>
      <c r="I13" s="17" t="s">
        <v>83</v>
      </c>
      <c r="J13" s="18" t="s">
        <v>12</v>
      </c>
      <c r="K13" s="19">
        <f t="shared" si="14"/>
        <v>0</v>
      </c>
      <c r="L13" s="17" t="s">
        <v>12</v>
      </c>
      <c r="M13" s="18" t="s">
        <v>12</v>
      </c>
      <c r="N13" s="19" t="str">
        <f t="shared" si="15"/>
        <v>5</v>
      </c>
      <c r="O13" s="17" t="s">
        <v>83</v>
      </c>
      <c r="P13" s="18" t="s">
        <v>83</v>
      </c>
      <c r="Q13" s="19">
        <f t="shared" si="16"/>
        <v>0</v>
      </c>
      <c r="R13" s="17" t="s">
        <v>12</v>
      </c>
      <c r="S13" s="18" t="s">
        <v>2</v>
      </c>
      <c r="T13" s="19">
        <f t="shared" si="17"/>
        <v>0</v>
      </c>
      <c r="U13" s="17" t="s">
        <v>2</v>
      </c>
      <c r="V13" s="18" t="s">
        <v>83</v>
      </c>
      <c r="W13" s="19">
        <f t="shared" si="18"/>
        <v>0</v>
      </c>
      <c r="X13" s="17" t="s">
        <v>12</v>
      </c>
      <c r="Y13" s="18" t="s">
        <v>12</v>
      </c>
      <c r="Z13" s="19">
        <f t="shared" si="19"/>
        <v>0</v>
      </c>
      <c r="AA13" s="17" t="s">
        <v>12</v>
      </c>
      <c r="AB13" s="18" t="s">
        <v>83</v>
      </c>
      <c r="AC13" s="19" t="str">
        <f t="shared" si="20"/>
        <v>2</v>
      </c>
      <c r="AD13" s="27"/>
      <c r="AE13" s="25"/>
      <c r="AF13" s="19"/>
      <c r="AG13" s="20">
        <f t="shared" si="9"/>
        <v>7</v>
      </c>
      <c r="AH13" s="21">
        <f>'6.Spieltag'!AJ13</f>
        <v>77</v>
      </c>
      <c r="AI13" s="28">
        <f>'6.Spieltag'!AK13</f>
        <v>9</v>
      </c>
      <c r="AJ13" s="23">
        <f t="shared" si="10"/>
        <v>84</v>
      </c>
      <c r="AK13" s="24">
        <f t="shared" si="11"/>
        <v>9</v>
      </c>
      <c r="AL13" s="1"/>
    </row>
    <row r="14" spans="1:41" ht="24.95" customHeight="1" thickBot="1" x14ac:dyDescent="0.25">
      <c r="A14" s="28">
        <f t="shared" si="0"/>
        <v>3</v>
      </c>
      <c r="B14" s="20" t="str">
        <f>'6.Spieltag'!B14</f>
        <v>Master1</v>
      </c>
      <c r="C14" s="17" t="s">
        <v>12</v>
      </c>
      <c r="D14" s="18" t="s">
        <v>83</v>
      </c>
      <c r="E14" s="19">
        <f t="shared" si="12"/>
        <v>0</v>
      </c>
      <c r="F14" s="17" t="s">
        <v>83</v>
      </c>
      <c r="G14" s="18" t="s">
        <v>2</v>
      </c>
      <c r="H14" s="19">
        <f t="shared" si="13"/>
        <v>0</v>
      </c>
      <c r="I14" s="17" t="s">
        <v>83</v>
      </c>
      <c r="J14" s="18" t="s">
        <v>83</v>
      </c>
      <c r="K14" s="19">
        <f t="shared" si="14"/>
        <v>0</v>
      </c>
      <c r="L14" s="17" t="s">
        <v>83</v>
      </c>
      <c r="M14" s="18" t="s">
        <v>83</v>
      </c>
      <c r="N14" s="19" t="str">
        <f t="shared" si="15"/>
        <v>3</v>
      </c>
      <c r="O14" s="17" t="s">
        <v>83</v>
      </c>
      <c r="P14" s="18" t="s">
        <v>12</v>
      </c>
      <c r="Q14" s="19" t="str">
        <f t="shared" si="16"/>
        <v>2</v>
      </c>
      <c r="R14" s="17" t="s">
        <v>12</v>
      </c>
      <c r="S14" s="18" t="s">
        <v>2</v>
      </c>
      <c r="T14" s="19">
        <f t="shared" si="17"/>
        <v>0</v>
      </c>
      <c r="U14" s="17" t="s">
        <v>12</v>
      </c>
      <c r="V14" s="18" t="s">
        <v>12</v>
      </c>
      <c r="W14" s="19" t="str">
        <f t="shared" si="18"/>
        <v>3</v>
      </c>
      <c r="X14" s="17" t="s">
        <v>12</v>
      </c>
      <c r="Y14" s="18" t="s">
        <v>83</v>
      </c>
      <c r="Z14" s="19">
        <f t="shared" si="19"/>
        <v>0</v>
      </c>
      <c r="AA14" s="17" t="s">
        <v>2</v>
      </c>
      <c r="AB14" s="18" t="s">
        <v>12</v>
      </c>
      <c r="AC14" s="19" t="str">
        <f t="shared" si="20"/>
        <v>2</v>
      </c>
      <c r="AD14" s="27"/>
      <c r="AE14" s="25"/>
      <c r="AF14" s="19"/>
      <c r="AG14" s="20">
        <f t="shared" si="9"/>
        <v>10</v>
      </c>
      <c r="AH14" s="21">
        <f>'6.Spieltag'!AJ14</f>
        <v>83</v>
      </c>
      <c r="AI14" s="28">
        <f>'6.Spieltag'!AK14</f>
        <v>6</v>
      </c>
      <c r="AJ14" s="23">
        <f t="shared" si="10"/>
        <v>93</v>
      </c>
      <c r="AK14" s="24">
        <f t="shared" si="11"/>
        <v>3</v>
      </c>
      <c r="AL14" s="1"/>
    </row>
    <row r="15" spans="1:41" ht="24.95" customHeight="1" thickBot="1" x14ac:dyDescent="0.25">
      <c r="A15" s="28">
        <f t="shared" si="0"/>
        <v>5</v>
      </c>
      <c r="B15" s="20" t="str">
        <f>'6.Spieltag'!B15</f>
        <v>Mike04</v>
      </c>
      <c r="C15" s="17" t="s">
        <v>12</v>
      </c>
      <c r="D15" s="18" t="s">
        <v>84</v>
      </c>
      <c r="E15" s="19">
        <f t="shared" si="12"/>
        <v>0</v>
      </c>
      <c r="F15" s="17" t="s">
        <v>84</v>
      </c>
      <c r="G15" s="18" t="s">
        <v>12</v>
      </c>
      <c r="H15" s="19">
        <f t="shared" si="13"/>
        <v>0</v>
      </c>
      <c r="I15" s="17" t="s">
        <v>84</v>
      </c>
      <c r="J15" s="18" t="s">
        <v>12</v>
      </c>
      <c r="K15" s="19">
        <f t="shared" si="14"/>
        <v>0</v>
      </c>
      <c r="L15" s="17" t="s">
        <v>83</v>
      </c>
      <c r="M15" s="18" t="s">
        <v>83</v>
      </c>
      <c r="N15" s="19" t="str">
        <f t="shared" si="15"/>
        <v>3</v>
      </c>
      <c r="O15" s="17" t="s">
        <v>83</v>
      </c>
      <c r="P15" s="18" t="s">
        <v>12</v>
      </c>
      <c r="Q15" s="19" t="str">
        <f t="shared" si="16"/>
        <v>2</v>
      </c>
      <c r="R15" s="17" t="s">
        <v>83</v>
      </c>
      <c r="S15" s="18" t="s">
        <v>2</v>
      </c>
      <c r="T15" s="19">
        <f t="shared" si="17"/>
        <v>0</v>
      </c>
      <c r="U15" s="17" t="s">
        <v>84</v>
      </c>
      <c r="V15" s="18" t="s">
        <v>12</v>
      </c>
      <c r="W15" s="19">
        <f t="shared" si="18"/>
        <v>0</v>
      </c>
      <c r="X15" s="17" t="s">
        <v>12</v>
      </c>
      <c r="Y15" s="18" t="s">
        <v>83</v>
      </c>
      <c r="Z15" s="19">
        <f t="shared" si="19"/>
        <v>0</v>
      </c>
      <c r="AA15" s="17" t="s">
        <v>12</v>
      </c>
      <c r="AB15" s="18" t="s">
        <v>84</v>
      </c>
      <c r="AC15" s="19" t="str">
        <f t="shared" si="20"/>
        <v>3</v>
      </c>
      <c r="AD15" s="27"/>
      <c r="AE15" s="25"/>
      <c r="AF15" s="19"/>
      <c r="AG15" s="20">
        <f t="shared" si="9"/>
        <v>8</v>
      </c>
      <c r="AH15" s="21">
        <f>'6.Spieltag'!AJ15</f>
        <v>82</v>
      </c>
      <c r="AI15" s="28">
        <f>'6.Spieltag'!AK15</f>
        <v>7</v>
      </c>
      <c r="AJ15" s="23">
        <f t="shared" si="10"/>
        <v>90</v>
      </c>
      <c r="AK15" s="24">
        <f t="shared" si="11"/>
        <v>5</v>
      </c>
      <c r="AL15" s="1"/>
    </row>
    <row r="16" spans="1:41" ht="24.95" customHeight="1" thickBot="1" x14ac:dyDescent="0.25">
      <c r="A16" s="28">
        <f t="shared" si="0"/>
        <v>16</v>
      </c>
      <c r="B16" s="20" t="str">
        <f>'6.Spieltag'!B16</f>
        <v>Nico1904</v>
      </c>
      <c r="C16" s="17" t="s">
        <v>2</v>
      </c>
      <c r="D16" s="18" t="s">
        <v>12</v>
      </c>
      <c r="E16" s="19">
        <f t="shared" si="12"/>
        <v>0</v>
      </c>
      <c r="F16" s="17" t="s">
        <v>83</v>
      </c>
      <c r="G16" s="18" t="s">
        <v>12</v>
      </c>
      <c r="H16" s="19">
        <f t="shared" si="13"/>
        <v>0</v>
      </c>
      <c r="I16" s="17" t="s">
        <v>83</v>
      </c>
      <c r="J16" s="18" t="s">
        <v>84</v>
      </c>
      <c r="K16" s="19" t="str">
        <f t="shared" si="14"/>
        <v>3</v>
      </c>
      <c r="L16" s="17" t="s">
        <v>83</v>
      </c>
      <c r="M16" s="18" t="s">
        <v>12</v>
      </c>
      <c r="N16" s="19">
        <f t="shared" si="15"/>
        <v>0</v>
      </c>
      <c r="O16" s="17" t="s">
        <v>83</v>
      </c>
      <c r="P16" s="18" t="s">
        <v>12</v>
      </c>
      <c r="Q16" s="19" t="str">
        <f t="shared" si="16"/>
        <v>2</v>
      </c>
      <c r="R16" s="17" t="s">
        <v>84</v>
      </c>
      <c r="S16" s="18" t="s">
        <v>83</v>
      </c>
      <c r="T16" s="19">
        <f t="shared" si="17"/>
        <v>0</v>
      </c>
      <c r="U16" s="17" t="s">
        <v>83</v>
      </c>
      <c r="V16" s="18" t="s">
        <v>84</v>
      </c>
      <c r="W16" s="19">
        <f t="shared" si="18"/>
        <v>0</v>
      </c>
      <c r="X16" s="17" t="s">
        <v>12</v>
      </c>
      <c r="Y16" s="18" t="s">
        <v>12</v>
      </c>
      <c r="Z16" s="19">
        <f t="shared" si="19"/>
        <v>0</v>
      </c>
      <c r="AA16" s="17" t="s">
        <v>12</v>
      </c>
      <c r="AB16" s="18" t="s">
        <v>12</v>
      </c>
      <c r="AC16" s="19">
        <f t="shared" si="20"/>
        <v>0</v>
      </c>
      <c r="AD16" s="27"/>
      <c r="AE16" s="25"/>
      <c r="AF16" s="19"/>
      <c r="AG16" s="20">
        <f t="shared" si="9"/>
        <v>5</v>
      </c>
      <c r="AH16" s="21">
        <f>'6.Spieltag'!AJ16</f>
        <v>22</v>
      </c>
      <c r="AI16" s="28">
        <f>'6.Spieltag'!AK16</f>
        <v>16</v>
      </c>
      <c r="AJ16" s="23">
        <f t="shared" si="10"/>
        <v>27</v>
      </c>
      <c r="AK16" s="24">
        <f t="shared" si="11"/>
        <v>16</v>
      </c>
      <c r="AL16" s="1"/>
    </row>
    <row r="17" spans="1:38" ht="24.95" customHeight="1" thickBot="1" x14ac:dyDescent="0.25">
      <c r="A17" s="28">
        <f t="shared" si="0"/>
        <v>8</v>
      </c>
      <c r="B17" s="20" t="str">
        <f>'6.Spieltag'!B17</f>
        <v>Reinhold</v>
      </c>
      <c r="C17" s="17" t="s">
        <v>2</v>
      </c>
      <c r="D17" s="18" t="s">
        <v>12</v>
      </c>
      <c r="E17" s="19">
        <f t="shared" si="12"/>
        <v>0</v>
      </c>
      <c r="F17" s="17" t="s">
        <v>83</v>
      </c>
      <c r="G17" s="18" t="s">
        <v>12</v>
      </c>
      <c r="H17" s="19">
        <f t="shared" si="13"/>
        <v>0</v>
      </c>
      <c r="I17" s="17" t="s">
        <v>83</v>
      </c>
      <c r="J17" s="18" t="s">
        <v>12</v>
      </c>
      <c r="K17" s="19">
        <f t="shared" si="14"/>
        <v>0</v>
      </c>
      <c r="L17" s="17" t="s">
        <v>12</v>
      </c>
      <c r="M17" s="18" t="s">
        <v>83</v>
      </c>
      <c r="N17" s="19">
        <f t="shared" si="15"/>
        <v>0</v>
      </c>
      <c r="O17" s="17" t="s">
        <v>83</v>
      </c>
      <c r="P17" s="18" t="s">
        <v>83</v>
      </c>
      <c r="Q17" s="19">
        <f t="shared" si="16"/>
        <v>0</v>
      </c>
      <c r="R17" s="17" t="s">
        <v>83</v>
      </c>
      <c r="S17" s="18" t="s">
        <v>2</v>
      </c>
      <c r="T17" s="19">
        <f t="shared" si="17"/>
        <v>0</v>
      </c>
      <c r="U17" s="17" t="s">
        <v>2</v>
      </c>
      <c r="V17" s="18" t="s">
        <v>83</v>
      </c>
      <c r="W17" s="19">
        <f t="shared" si="18"/>
        <v>0</v>
      </c>
      <c r="X17" s="17" t="s">
        <v>12</v>
      </c>
      <c r="Y17" s="18" t="s">
        <v>83</v>
      </c>
      <c r="Z17" s="19">
        <f t="shared" si="19"/>
        <v>0</v>
      </c>
      <c r="AA17" s="17" t="s">
        <v>12</v>
      </c>
      <c r="AB17" s="18" t="s">
        <v>83</v>
      </c>
      <c r="AC17" s="19" t="str">
        <f t="shared" si="20"/>
        <v>2</v>
      </c>
      <c r="AD17" s="27"/>
      <c r="AE17" s="25"/>
      <c r="AF17" s="19"/>
      <c r="AG17" s="20">
        <f t="shared" si="9"/>
        <v>2</v>
      </c>
      <c r="AH17" s="21">
        <f>'6.Spieltag'!AJ17</f>
        <v>84</v>
      </c>
      <c r="AI17" s="28">
        <f>'6.Spieltag'!AK17</f>
        <v>5</v>
      </c>
      <c r="AJ17" s="23">
        <f t="shared" si="10"/>
        <v>86</v>
      </c>
      <c r="AK17" s="24">
        <f t="shared" si="11"/>
        <v>8</v>
      </c>
      <c r="AL17" s="1"/>
    </row>
    <row r="18" spans="1:38" ht="24.95" customHeight="1" thickBot="1" x14ac:dyDescent="0.25">
      <c r="A18" s="28">
        <f t="shared" si="0"/>
        <v>11</v>
      </c>
      <c r="B18" s="20" t="str">
        <f>'6.Spieltag'!B18</f>
        <v>Ricardo04</v>
      </c>
      <c r="C18" s="17" t="s">
        <v>12</v>
      </c>
      <c r="D18" s="18" t="s">
        <v>83</v>
      </c>
      <c r="E18" s="19">
        <f t="shared" si="12"/>
        <v>0</v>
      </c>
      <c r="F18" s="17" t="s">
        <v>83</v>
      </c>
      <c r="G18" s="18" t="s">
        <v>2</v>
      </c>
      <c r="H18" s="19">
        <f t="shared" si="13"/>
        <v>0</v>
      </c>
      <c r="I18" s="17" t="s">
        <v>83</v>
      </c>
      <c r="J18" s="18" t="s">
        <v>83</v>
      </c>
      <c r="K18" s="19">
        <f t="shared" si="14"/>
        <v>0</v>
      </c>
      <c r="L18" s="17" t="s">
        <v>83</v>
      </c>
      <c r="M18" s="18" t="s">
        <v>12</v>
      </c>
      <c r="N18" s="19">
        <f t="shared" si="15"/>
        <v>0</v>
      </c>
      <c r="O18" s="17" t="s">
        <v>12</v>
      </c>
      <c r="P18" s="18" t="s">
        <v>83</v>
      </c>
      <c r="Q18" s="19">
        <f t="shared" si="16"/>
        <v>0</v>
      </c>
      <c r="R18" s="17" t="s">
        <v>83</v>
      </c>
      <c r="S18" s="18" t="s">
        <v>12</v>
      </c>
      <c r="T18" s="19">
        <f t="shared" si="17"/>
        <v>0</v>
      </c>
      <c r="U18" s="17" t="s">
        <v>83</v>
      </c>
      <c r="V18" s="18" t="s">
        <v>83</v>
      </c>
      <c r="W18" s="19" t="str">
        <f t="shared" si="18"/>
        <v>5</v>
      </c>
      <c r="X18" s="17" t="s">
        <v>83</v>
      </c>
      <c r="Y18" s="18" t="s">
        <v>12</v>
      </c>
      <c r="Z18" s="19" t="str">
        <f t="shared" si="19"/>
        <v>3</v>
      </c>
      <c r="AA18" s="17" t="s">
        <v>83</v>
      </c>
      <c r="AB18" s="18" t="s">
        <v>12</v>
      </c>
      <c r="AC18" s="19">
        <f t="shared" si="20"/>
        <v>0</v>
      </c>
      <c r="AD18" s="27"/>
      <c r="AE18" s="25"/>
      <c r="AF18" s="19"/>
      <c r="AG18" s="20">
        <f t="shared" si="9"/>
        <v>8</v>
      </c>
      <c r="AH18" s="21">
        <f>'6.Spieltag'!AJ18</f>
        <v>71</v>
      </c>
      <c r="AI18" s="28">
        <f>'6.Spieltag'!AK18</f>
        <v>12</v>
      </c>
      <c r="AJ18" s="23">
        <f t="shared" si="10"/>
        <v>79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17</v>
      </c>
      <c r="B19" s="20" t="str">
        <f>'6.Spieltag'!B19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9"/>
        <v>0</v>
      </c>
      <c r="AH19" s="21">
        <f>'6.Spieltag'!AJ19</f>
        <v>7</v>
      </c>
      <c r="AI19" s="28">
        <f>'6.Spieltag'!AK19</f>
        <v>17</v>
      </c>
      <c r="AJ19" s="23">
        <f t="shared" si="10"/>
        <v>7</v>
      </c>
      <c r="AK19" s="24">
        <f t="shared" si="11"/>
        <v>17</v>
      </c>
      <c r="AL19" s="1"/>
    </row>
    <row r="20" spans="1:38" ht="24.95" customHeight="1" thickBot="1" x14ac:dyDescent="0.25">
      <c r="A20" s="28">
        <f t="shared" si="0"/>
        <v>14</v>
      </c>
      <c r="B20" s="20" t="str">
        <f>'6.Spieltag'!B20</f>
        <v>schmiddi04</v>
      </c>
      <c r="C20" s="17" t="s">
        <v>83</v>
      </c>
      <c r="D20" s="18" t="s">
        <v>84</v>
      </c>
      <c r="E20" s="19">
        <f t="shared" si="12"/>
        <v>0</v>
      </c>
      <c r="F20" s="17" t="s">
        <v>84</v>
      </c>
      <c r="G20" s="18" t="s">
        <v>83</v>
      </c>
      <c r="H20" s="19">
        <f t="shared" si="13"/>
        <v>0</v>
      </c>
      <c r="I20" s="17" t="s">
        <v>83</v>
      </c>
      <c r="J20" s="18" t="s">
        <v>83</v>
      </c>
      <c r="K20" s="19">
        <f t="shared" si="14"/>
        <v>0</v>
      </c>
      <c r="L20" s="17" t="s">
        <v>83</v>
      </c>
      <c r="M20" s="18" t="s">
        <v>84</v>
      </c>
      <c r="N20" s="19">
        <f t="shared" si="15"/>
        <v>0</v>
      </c>
      <c r="O20" s="17" t="s">
        <v>12</v>
      </c>
      <c r="P20" s="18" t="s">
        <v>84</v>
      </c>
      <c r="Q20" s="19">
        <f t="shared" si="16"/>
        <v>0</v>
      </c>
      <c r="R20" s="17" t="s">
        <v>84</v>
      </c>
      <c r="S20" s="18" t="s">
        <v>83</v>
      </c>
      <c r="T20" s="19">
        <f t="shared" si="17"/>
        <v>0</v>
      </c>
      <c r="U20" s="17" t="s">
        <v>83</v>
      </c>
      <c r="V20" s="18" t="s">
        <v>84</v>
      </c>
      <c r="W20" s="19">
        <f t="shared" si="18"/>
        <v>0</v>
      </c>
      <c r="X20" s="17" t="s">
        <v>84</v>
      </c>
      <c r="Y20" s="18" t="s">
        <v>2</v>
      </c>
      <c r="Z20" s="19" t="str">
        <f t="shared" si="19"/>
        <v>2</v>
      </c>
      <c r="AA20" s="17" t="s">
        <v>12</v>
      </c>
      <c r="AB20" s="18" t="s">
        <v>2</v>
      </c>
      <c r="AC20" s="19">
        <f t="shared" si="20"/>
        <v>0</v>
      </c>
      <c r="AD20" s="27"/>
      <c r="AE20" s="25"/>
      <c r="AF20" s="19"/>
      <c r="AG20" s="20">
        <f t="shared" si="9"/>
        <v>2</v>
      </c>
      <c r="AH20" s="21">
        <f>'6.Spieltag'!AJ20</f>
        <v>69</v>
      </c>
      <c r="AI20" s="28">
        <f>'6.Spieltag'!AK20</f>
        <v>14</v>
      </c>
      <c r="AJ20" s="23">
        <f t="shared" si="10"/>
        <v>71</v>
      </c>
      <c r="AK20" s="24">
        <f t="shared" si="11"/>
        <v>14</v>
      </c>
      <c r="AL20" s="1"/>
    </row>
    <row r="21" spans="1:38" ht="24.95" customHeight="1" thickBot="1" x14ac:dyDescent="0.25">
      <c r="A21" s="28">
        <f t="shared" si="0"/>
        <v>5</v>
      </c>
      <c r="B21" s="20" t="str">
        <f>'6.Spieltag'!B21</f>
        <v>shiny</v>
      </c>
      <c r="C21" s="17" t="s">
        <v>83</v>
      </c>
      <c r="D21" s="18" t="s">
        <v>12</v>
      </c>
      <c r="E21" s="19">
        <f t="shared" si="12"/>
        <v>0</v>
      </c>
      <c r="F21" s="17" t="s">
        <v>84</v>
      </c>
      <c r="G21" s="18" t="s">
        <v>13</v>
      </c>
      <c r="H21" s="19">
        <f t="shared" si="13"/>
        <v>0</v>
      </c>
      <c r="I21" s="17" t="s">
        <v>12</v>
      </c>
      <c r="J21" s="18" t="s">
        <v>83</v>
      </c>
      <c r="K21" s="19" t="str">
        <f t="shared" si="14"/>
        <v>3</v>
      </c>
      <c r="L21" s="17" t="s">
        <v>12</v>
      </c>
      <c r="M21" s="18" t="s">
        <v>83</v>
      </c>
      <c r="N21" s="19">
        <f t="shared" si="15"/>
        <v>0</v>
      </c>
      <c r="O21" s="17" t="s">
        <v>12</v>
      </c>
      <c r="P21" s="18" t="s">
        <v>84</v>
      </c>
      <c r="Q21" s="19">
        <f t="shared" si="16"/>
        <v>0</v>
      </c>
      <c r="R21" s="17" t="s">
        <v>83</v>
      </c>
      <c r="S21" s="18" t="s">
        <v>12</v>
      </c>
      <c r="T21" s="19">
        <f t="shared" si="17"/>
        <v>0</v>
      </c>
      <c r="U21" s="17" t="s">
        <v>12</v>
      </c>
      <c r="V21" s="18" t="s">
        <v>83</v>
      </c>
      <c r="W21" s="19">
        <f t="shared" si="18"/>
        <v>0</v>
      </c>
      <c r="X21" s="17" t="s">
        <v>12</v>
      </c>
      <c r="Y21" s="18" t="s">
        <v>83</v>
      </c>
      <c r="Z21" s="19">
        <f t="shared" si="19"/>
        <v>0</v>
      </c>
      <c r="AA21" s="17" t="s">
        <v>12</v>
      </c>
      <c r="AB21" s="18" t="s">
        <v>83</v>
      </c>
      <c r="AC21" s="19" t="str">
        <f t="shared" si="20"/>
        <v>2</v>
      </c>
      <c r="AD21" s="27"/>
      <c r="AE21" s="25"/>
      <c r="AF21" s="19"/>
      <c r="AG21" s="20">
        <f t="shared" si="9"/>
        <v>5</v>
      </c>
      <c r="AH21" s="21">
        <f>'6.Spieltag'!AJ21</f>
        <v>85</v>
      </c>
      <c r="AI21" s="28">
        <f>'6.Spieltag'!AK21</f>
        <v>4</v>
      </c>
      <c r="AJ21" s="23">
        <f t="shared" si="10"/>
        <v>90</v>
      </c>
      <c r="AK21" s="24">
        <f t="shared" si="11"/>
        <v>5</v>
      </c>
      <c r="AL21" s="1"/>
    </row>
    <row r="22" spans="1:38" ht="24.95" customHeight="1" thickBot="1" x14ac:dyDescent="0.25">
      <c r="A22" s="28">
        <f t="shared" si="0"/>
        <v>12</v>
      </c>
      <c r="B22" s="20" t="str">
        <f>'6.Spieltag'!B22</f>
        <v>Tanja04</v>
      </c>
      <c r="C22" s="17" t="s">
        <v>12</v>
      </c>
      <c r="D22" s="18" t="s">
        <v>83</v>
      </c>
      <c r="E22" s="19">
        <f t="shared" si="12"/>
        <v>0</v>
      </c>
      <c r="F22" s="17" t="s">
        <v>84</v>
      </c>
      <c r="G22" s="18" t="s">
        <v>12</v>
      </c>
      <c r="H22" s="19">
        <f t="shared" si="13"/>
        <v>0</v>
      </c>
      <c r="I22" s="17" t="s">
        <v>83</v>
      </c>
      <c r="J22" s="18" t="s">
        <v>83</v>
      </c>
      <c r="K22" s="19">
        <f t="shared" si="14"/>
        <v>0</v>
      </c>
      <c r="L22" s="17" t="s">
        <v>83</v>
      </c>
      <c r="M22" s="18" t="s">
        <v>84</v>
      </c>
      <c r="N22" s="19">
        <f t="shared" si="15"/>
        <v>0</v>
      </c>
      <c r="O22" s="17" t="s">
        <v>83</v>
      </c>
      <c r="P22" s="18" t="s">
        <v>83</v>
      </c>
      <c r="Q22" s="19">
        <f t="shared" si="16"/>
        <v>0</v>
      </c>
      <c r="R22" s="17" t="s">
        <v>84</v>
      </c>
      <c r="S22" s="18" t="s">
        <v>12</v>
      </c>
      <c r="T22" s="19">
        <f t="shared" si="17"/>
        <v>0</v>
      </c>
      <c r="U22" s="17" t="s">
        <v>12</v>
      </c>
      <c r="V22" s="18" t="s">
        <v>83</v>
      </c>
      <c r="W22" s="19">
        <f t="shared" si="18"/>
        <v>0</v>
      </c>
      <c r="X22" s="17" t="s">
        <v>83</v>
      </c>
      <c r="Y22" s="18" t="s">
        <v>83</v>
      </c>
      <c r="Z22" s="19">
        <f t="shared" si="19"/>
        <v>0</v>
      </c>
      <c r="AA22" s="17" t="s">
        <v>12</v>
      </c>
      <c r="AB22" s="18" t="s">
        <v>84</v>
      </c>
      <c r="AC22" s="19" t="str">
        <f t="shared" si="20"/>
        <v>3</v>
      </c>
      <c r="AD22" s="27"/>
      <c r="AE22" s="25"/>
      <c r="AF22" s="19"/>
      <c r="AG22" s="20">
        <f t="shared" si="9"/>
        <v>3</v>
      </c>
      <c r="AH22" s="21">
        <f>'6.Spieltag'!AJ22</f>
        <v>73</v>
      </c>
      <c r="AI22" s="28">
        <f>'6.Spieltag'!AK22</f>
        <v>10</v>
      </c>
      <c r="AJ22" s="23">
        <f t="shared" si="10"/>
        <v>76</v>
      </c>
      <c r="AK22" s="24">
        <f t="shared" si="11"/>
        <v>12</v>
      </c>
      <c r="AL22" s="1"/>
    </row>
    <row r="23" spans="1:38" ht="24.95" customHeight="1" thickBot="1" x14ac:dyDescent="0.25">
      <c r="A23" s="28">
        <f t="shared" si="0"/>
        <v>12</v>
      </c>
      <c r="B23" s="58" t="str">
        <f>'6.Spieltag'!B23</f>
        <v>Thomas Bülles</v>
      </c>
      <c r="C23" s="17" t="s">
        <v>12</v>
      </c>
      <c r="D23" s="18" t="s">
        <v>83</v>
      </c>
      <c r="E23" s="19">
        <f t="shared" si="12"/>
        <v>0</v>
      </c>
      <c r="F23" s="17" t="s">
        <v>12</v>
      </c>
      <c r="G23" s="18" t="s">
        <v>12</v>
      </c>
      <c r="H23" s="19">
        <f t="shared" si="13"/>
        <v>0</v>
      </c>
      <c r="I23" s="17" t="s">
        <v>12</v>
      </c>
      <c r="J23" s="18" t="s">
        <v>83</v>
      </c>
      <c r="K23" s="19" t="str">
        <f t="shared" si="14"/>
        <v>3</v>
      </c>
      <c r="L23" s="17" t="s">
        <v>83</v>
      </c>
      <c r="M23" s="18" t="s">
        <v>84</v>
      </c>
      <c r="N23" s="19">
        <f t="shared" si="15"/>
        <v>0</v>
      </c>
      <c r="O23" s="17" t="s">
        <v>83</v>
      </c>
      <c r="P23" s="18" t="s">
        <v>84</v>
      </c>
      <c r="Q23" s="19">
        <f t="shared" si="16"/>
        <v>0</v>
      </c>
      <c r="R23" s="17" t="s">
        <v>83</v>
      </c>
      <c r="S23" s="18" t="s">
        <v>12</v>
      </c>
      <c r="T23" s="19">
        <f t="shared" si="17"/>
        <v>0</v>
      </c>
      <c r="U23" s="17" t="s">
        <v>83</v>
      </c>
      <c r="V23" s="18" t="s">
        <v>84</v>
      </c>
      <c r="W23" s="19">
        <f t="shared" si="18"/>
        <v>0</v>
      </c>
      <c r="X23" s="17" t="s">
        <v>12</v>
      </c>
      <c r="Y23" s="18" t="s">
        <v>83</v>
      </c>
      <c r="Z23" s="19">
        <f t="shared" si="19"/>
        <v>0</v>
      </c>
      <c r="AA23" s="17" t="s">
        <v>83</v>
      </c>
      <c r="AB23" s="18" t="s">
        <v>84</v>
      </c>
      <c r="AC23" s="19" t="str">
        <f t="shared" si="20"/>
        <v>2</v>
      </c>
      <c r="AD23" s="27"/>
      <c r="AE23" s="25"/>
      <c r="AF23" s="19"/>
      <c r="AG23" s="20">
        <f t="shared" si="9"/>
        <v>5</v>
      </c>
      <c r="AH23" s="21">
        <f>'6.Spieltag'!AJ23</f>
        <v>71</v>
      </c>
      <c r="AI23" s="28">
        <f>'6.Spieltag'!AK23</f>
        <v>12</v>
      </c>
      <c r="AJ23" s="23">
        <f t="shared" si="10"/>
        <v>76</v>
      </c>
      <c r="AK23" s="24">
        <f t="shared" si="11"/>
        <v>12</v>
      </c>
      <c r="AL23" s="1"/>
    </row>
    <row r="24" spans="1:38" ht="24.95" customHeight="1" thickBot="1" x14ac:dyDescent="0.25">
      <c r="A24" s="28">
        <f t="shared" si="0"/>
        <v>3</v>
      </c>
      <c r="B24" s="20" t="str">
        <f>'6.Spieltag'!B24</f>
        <v>UltraGE</v>
      </c>
      <c r="C24" s="17" t="s">
        <v>2</v>
      </c>
      <c r="D24" s="18" t="s">
        <v>12</v>
      </c>
      <c r="E24" s="19">
        <f t="shared" si="12"/>
        <v>0</v>
      </c>
      <c r="F24" s="17" t="s">
        <v>83</v>
      </c>
      <c r="G24" s="18" t="s">
        <v>12</v>
      </c>
      <c r="H24" s="19">
        <f t="shared" si="13"/>
        <v>0</v>
      </c>
      <c r="I24" s="17" t="s">
        <v>12</v>
      </c>
      <c r="J24" s="18" t="s">
        <v>83</v>
      </c>
      <c r="K24" s="19" t="str">
        <f t="shared" si="14"/>
        <v>3</v>
      </c>
      <c r="L24" s="17" t="s">
        <v>83</v>
      </c>
      <c r="M24" s="18" t="s">
        <v>12</v>
      </c>
      <c r="N24" s="19">
        <f t="shared" si="15"/>
        <v>0</v>
      </c>
      <c r="O24" s="17" t="s">
        <v>12</v>
      </c>
      <c r="P24" s="18" t="s">
        <v>83</v>
      </c>
      <c r="Q24" s="19">
        <f t="shared" si="16"/>
        <v>0</v>
      </c>
      <c r="R24" s="17" t="s">
        <v>83</v>
      </c>
      <c r="S24" s="18" t="s">
        <v>12</v>
      </c>
      <c r="T24" s="19">
        <f t="shared" si="17"/>
        <v>0</v>
      </c>
      <c r="U24" s="17" t="s">
        <v>12</v>
      </c>
      <c r="V24" s="18" t="s">
        <v>12</v>
      </c>
      <c r="W24" s="19" t="str">
        <f t="shared" si="18"/>
        <v>3</v>
      </c>
      <c r="X24" s="17" t="s">
        <v>83</v>
      </c>
      <c r="Y24" s="18" t="s">
        <v>12</v>
      </c>
      <c r="Z24" s="19" t="str">
        <f t="shared" si="19"/>
        <v>3</v>
      </c>
      <c r="AA24" s="17" t="s">
        <v>2</v>
      </c>
      <c r="AB24" s="18" t="s">
        <v>83</v>
      </c>
      <c r="AC24" s="19" t="str">
        <f t="shared" si="20"/>
        <v>5</v>
      </c>
      <c r="AD24" s="27"/>
      <c r="AE24" s="25"/>
      <c r="AF24" s="19"/>
      <c r="AG24" s="20">
        <f t="shared" si="9"/>
        <v>14</v>
      </c>
      <c r="AH24" s="21">
        <f>'6.Spieltag'!AJ24</f>
        <v>79</v>
      </c>
      <c r="AI24" s="28">
        <f>'6.Spieltag'!AK24</f>
        <v>8</v>
      </c>
      <c r="AJ24" s="23">
        <f t="shared" si="10"/>
        <v>93</v>
      </c>
      <c r="AK24" s="24">
        <f t="shared" si="11"/>
        <v>3</v>
      </c>
      <c r="AL24" s="1"/>
    </row>
    <row r="25" spans="1:38" ht="24.95" customHeight="1" thickBot="1" x14ac:dyDescent="0.25">
      <c r="A25" s="28">
        <f t="shared" ref="A25:A26" si="21">AK25</f>
        <v>18</v>
      </c>
      <c r="B25" s="20">
        <f>'6.Spieltag'!B25</f>
        <v>0</v>
      </c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22">E25+H25+K25+N25+Q25+T25+W25+Z25+AC25+AF25</f>
        <v>0</v>
      </c>
      <c r="AH25" s="21">
        <f>'6.Spieltag'!AJ25</f>
        <v>0</v>
      </c>
      <c r="AI25" s="28">
        <f>'6.Spieltag'!AK25</f>
        <v>0</v>
      </c>
      <c r="AJ25" s="23">
        <f t="shared" ref="AJ25:AJ26" si="23">AG25+AH25</f>
        <v>0</v>
      </c>
      <c r="AK25" s="24">
        <f t="shared" si="11"/>
        <v>18</v>
      </c>
      <c r="AL25" s="1"/>
    </row>
    <row r="26" spans="1:38" ht="28.15" customHeight="1" thickBot="1" x14ac:dyDescent="0.25">
      <c r="A26" s="28">
        <f t="shared" si="21"/>
        <v>18</v>
      </c>
      <c r="B26" s="20">
        <f>'6.Spieltag'!B26</f>
        <v>0</v>
      </c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22"/>
        <v>0</v>
      </c>
      <c r="AH26" s="21">
        <f>'6.Spieltag'!AJ26</f>
        <v>0</v>
      </c>
      <c r="AI26" s="28">
        <f>'6.Spieltag'!AK26</f>
        <v>0</v>
      </c>
      <c r="AJ26" s="23">
        <f t="shared" si="23"/>
        <v>0</v>
      </c>
      <c r="AK26" s="24">
        <f t="shared" si="11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105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41" priority="6">
      <formula>($AG8&gt;40)</formula>
    </cfRule>
  </conditionalFormatting>
  <conditionalFormatting sqref="C4 F4 I4 L4 R4 U4 X4 C6 F6 L6 R6 X6">
    <cfRule type="cellIs" dxfId="140" priority="3" operator="equal">
      <formula>"Schalke 04"</formula>
    </cfRule>
  </conditionalFormatting>
  <conditionalFormatting sqref="O4 AA4 I6 O6 U6 AA6">
    <cfRule type="cellIs" dxfId="139" priority="2" operator="equal">
      <formula>"Schalke 04"</formula>
    </cfRule>
  </conditionalFormatting>
  <conditionalFormatting sqref="AG1:AG26 AG28:AG1048576">
    <cfRule type="top10" dxfId="138" priority="1540" rank="3"/>
  </conditionalFormatting>
  <conditionalFormatting sqref="AI8:AI26">
    <cfRule type="colorScale" priority="139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7" priority="1059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O104"/>
  <sheetViews>
    <sheetView workbookViewId="0">
      <selection activeCell="AQ17" sqref="AQ1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46"/>
      <c r="AF1" s="46"/>
      <c r="AK1" s="31"/>
    </row>
    <row r="2" spans="1:41" ht="12" x14ac:dyDescent="0.2">
      <c r="B2" s="16"/>
      <c r="AD2" s="16"/>
      <c r="AE2" s="47"/>
      <c r="AF2" s="47"/>
    </row>
    <row r="3" spans="1:41" ht="12" x14ac:dyDescent="0.2">
      <c r="B3" s="16"/>
      <c r="AD3" s="16"/>
      <c r="AE3" s="46"/>
      <c r="AF3" s="46"/>
    </row>
    <row r="4" spans="1:41" ht="16.5" thickBot="1" x14ac:dyDescent="0.3">
      <c r="A4" s="2" t="s">
        <v>21</v>
      </c>
      <c r="B4" s="16"/>
      <c r="C4" s="16" t="s">
        <v>67</v>
      </c>
      <c r="F4" s="16" t="s">
        <v>70</v>
      </c>
      <c r="I4" s="16" t="s">
        <v>71</v>
      </c>
      <c r="L4" s="16" t="s">
        <v>74</v>
      </c>
      <c r="O4" s="16" t="s">
        <v>77</v>
      </c>
      <c r="R4" s="16" t="s">
        <v>62</v>
      </c>
      <c r="U4" s="16" t="s">
        <v>78</v>
      </c>
      <c r="X4" s="16" t="s">
        <v>81</v>
      </c>
      <c r="AA4" s="16" t="s">
        <v>82</v>
      </c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68</v>
      </c>
      <c r="F6" s="16" t="s">
        <v>11</v>
      </c>
      <c r="I6" s="16" t="s">
        <v>72</v>
      </c>
      <c r="L6" s="16" t="s">
        <v>80</v>
      </c>
      <c r="O6" s="16" t="s">
        <v>79</v>
      </c>
      <c r="R6" s="16" t="s">
        <v>69</v>
      </c>
      <c r="U6" s="16" t="s">
        <v>75</v>
      </c>
      <c r="X6" s="16" t="s">
        <v>76</v>
      </c>
      <c r="AA6" s="16" t="s">
        <v>73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83</v>
      </c>
      <c r="D7" s="49" t="s">
        <v>84</v>
      </c>
      <c r="E7" s="50" t="s">
        <v>1</v>
      </c>
      <c r="F7" s="49" t="s">
        <v>2</v>
      </c>
      <c r="G7" s="49" t="s">
        <v>83</v>
      </c>
      <c r="H7" s="50" t="s">
        <v>1</v>
      </c>
      <c r="I7" s="49" t="s">
        <v>84</v>
      </c>
      <c r="J7" s="49" t="s">
        <v>12</v>
      </c>
      <c r="K7" s="50" t="s">
        <v>1</v>
      </c>
      <c r="L7" s="49" t="s">
        <v>12</v>
      </c>
      <c r="M7" s="49" t="s">
        <v>84</v>
      </c>
      <c r="N7" s="50" t="s">
        <v>1</v>
      </c>
      <c r="O7" s="49" t="s">
        <v>83</v>
      </c>
      <c r="P7" s="49" t="s">
        <v>84</v>
      </c>
      <c r="Q7" s="50" t="s">
        <v>1</v>
      </c>
      <c r="R7" s="49" t="s">
        <v>83</v>
      </c>
      <c r="S7" s="49" t="s">
        <v>12</v>
      </c>
      <c r="T7" s="50" t="s">
        <v>1</v>
      </c>
      <c r="U7" s="49" t="s">
        <v>83</v>
      </c>
      <c r="V7" s="49" t="s">
        <v>84</v>
      </c>
      <c r="W7" s="50" t="s">
        <v>1</v>
      </c>
      <c r="X7" s="49" t="s">
        <v>83</v>
      </c>
      <c r="Y7" s="49" t="s">
        <v>83</v>
      </c>
      <c r="Z7" s="50" t="s">
        <v>1</v>
      </c>
      <c r="AA7" s="49" t="s">
        <v>12</v>
      </c>
      <c r="AB7" s="49" t="s">
        <v>12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15</v>
      </c>
      <c r="B8" s="20" t="str">
        <f>'7.Spieltag'!B8</f>
        <v>atschi91</v>
      </c>
      <c r="C8" s="17" t="s">
        <v>12</v>
      </c>
      <c r="D8" s="18" t="s">
        <v>84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83</v>
      </c>
      <c r="G8" s="18" t="s">
        <v>12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83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83</v>
      </c>
      <c r="M8" s="18" t="s">
        <v>83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83</v>
      </c>
      <c r="P8" s="18" t="s">
        <v>83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83</v>
      </c>
      <c r="S8" s="18" t="s">
        <v>83</v>
      </c>
      <c r="T8" s="19">
        <f t="shared" ref="T8" si="6">IF(OR(EXACT($R$7,R8)*(EXACT($S$7,S8)))=TRUE,$AO$9,IF(($S$7-$R$7=S8-R8),$AO$8,IF(OR(EXACT($R$7&gt;$S$7,R8&gt;S8)*EXACT($R$7=$S$7,R8=S8)*EXACT($R$7&lt;$S$7,R8&lt;S8)),$AO$7,0)))</f>
        <v>0</v>
      </c>
      <c r="U8" s="17" t="s">
        <v>83</v>
      </c>
      <c r="V8" s="18" t="s">
        <v>83</v>
      </c>
      <c r="W8" s="19">
        <f t="shared" ref="W8" si="7">IF(OR(EXACT($U$7,U8)*(EXACT($V$7,V8)))=TRUE,$AO$9,IF(($V$7-$U$7=V8-U8),$AO$8,IF(OR(EXACT($U$7&gt;$V$7,U8&gt;V8)*EXACT($U$7=$V$7,U8=V8)*EXACT($U$7&lt;$V$7,U8&lt;V8)),$AO$7,0)))</f>
        <v>0</v>
      </c>
      <c r="X8" s="17" t="s">
        <v>84</v>
      </c>
      <c r="Y8" s="18" t="s">
        <v>12</v>
      </c>
      <c r="Z8" s="19">
        <f t="shared" ref="Z8" si="8">IF(OR(EXACT($X$7,X8)*(EXACT($Y$7,Y8)))=TRUE,$AO$9,IF(($Y$7-$X$7=Y8-X8),$AO$8,IF(OR(EXACT($X$7&gt;$Y$7,X8&gt;Y8)*EXACT($X$7=$Y$7,X8=Y8)*EXACT($X$7&lt;$Y$7,X8&lt;Y8)),$AO$7,0)))</f>
        <v>0</v>
      </c>
      <c r="AA8" s="17" t="s">
        <v>12</v>
      </c>
      <c r="AB8" s="18" t="s">
        <v>83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24" si="9">E8+H8+K8+N8+Q8+T8+W8+Z8+AC8+AF8</f>
        <v>2</v>
      </c>
      <c r="AH8" s="21">
        <f>'7.Spieltag'!AJ8</f>
        <v>70</v>
      </c>
      <c r="AI8" s="28">
        <f>'7.Spieltag'!AK8</f>
        <v>15</v>
      </c>
      <c r="AJ8" s="23">
        <f t="shared" ref="AJ8:AJ24" si="10">AG8+AH8</f>
        <v>72</v>
      </c>
      <c r="AK8" s="24">
        <f t="shared" ref="AK8:AK26" si="11">RANK(AJ8,$AJ$8:$AJ$26)</f>
        <v>15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3</v>
      </c>
      <c r="B9" s="20" t="str">
        <f>'7.Spieltag'!B9</f>
        <v>Delze</v>
      </c>
      <c r="C9" s="17" t="s">
        <v>12</v>
      </c>
      <c r="D9" s="18" t="s">
        <v>84</v>
      </c>
      <c r="E9" s="19" t="str">
        <f t="shared" ref="E9:E24" si="12">IF(OR(EXACT($C$7,C9)*(EXACT($D$7,D9)))=TRUE,$AO$9,IF(($D$7-$C$7=D9-C9),$AO$8,IF(OR(EXACT($C$7&gt;$D$7,C9&gt;D9)*EXACT($C$7=$D$7,C9=D9)*EXACT($C$7&lt;$D$7,C9&lt;D9)),$AO$7,0)))</f>
        <v>2</v>
      </c>
      <c r="F9" s="17" t="s">
        <v>83</v>
      </c>
      <c r="G9" s="18" t="s">
        <v>2</v>
      </c>
      <c r="H9" s="19">
        <f t="shared" ref="H9:H24" si="13">IF(OR(EXACT($F$7,F9)*(EXACT($G$7,G9)))=TRUE,$AO$9,IF(($G$7-$F$7=G9-F9),$AO$8,IF(OR(EXACT($F$7&gt;$G$7,F9&gt;G9)*EXACT($F$7=$G$7,F9=G9)*EXACT($F$7&lt;$G$7,F9&lt;G9)),$AO$7,0)))</f>
        <v>0</v>
      </c>
      <c r="I9" s="17" t="s">
        <v>12</v>
      </c>
      <c r="J9" s="18" t="s">
        <v>83</v>
      </c>
      <c r="K9" s="19">
        <f t="shared" ref="K9:K24" si="14">IF(OR(EXACT($I$7,I9)*(EXACT($J$7,J9)))=TRUE,$AO$9,IF(($J$7-$I$7=J9-I9),$AO$8,IF(OR(EXACT($I$7&gt;$J$7,I9&gt;J9)*EXACT($I$7=$J$7,I9=J9)*EXACT($I$7&lt;$J$7,I9&lt;J9)),$AO$7,0)))</f>
        <v>0</v>
      </c>
      <c r="L9" s="17" t="s">
        <v>2</v>
      </c>
      <c r="M9" s="18" t="s">
        <v>83</v>
      </c>
      <c r="N9" s="19" t="str">
        <f t="shared" ref="N9:N24" si="15">IF(OR(EXACT($L$7,L9)*(EXACT($M$7,M9)))=TRUE,$AO$9,IF(($M$7-$L$7=M9-L9),$AO$8,IF(OR(EXACT($L$7&gt;$M$7,L9&gt;M9)*EXACT($L$7=$M$7,L9=M9)*EXACT($L$7&lt;$M$7,L9&lt;M9)),$AO$7,0)))</f>
        <v>3</v>
      </c>
      <c r="O9" s="17" t="s">
        <v>83</v>
      </c>
      <c r="P9" s="18" t="s">
        <v>12</v>
      </c>
      <c r="Q9" s="19">
        <f t="shared" ref="Q9:Q24" si="16">IF(OR(EXACT($O$7,O9)*(EXACT($P$7,P9)))=TRUE,$AO$9,IF(($P$7-$O$7=P9-O9),$AO$8,IF(OR(EXACT($O$7&gt;$P$7,O9&gt;P9)*EXACT($O$7=$P$7,O9=P9)*EXACT($O$7&lt;$P$7,O9&lt;P9)),$AO$7,0)))</f>
        <v>0</v>
      </c>
      <c r="R9" s="17" t="s">
        <v>12</v>
      </c>
      <c r="S9" s="18" t="s">
        <v>12</v>
      </c>
      <c r="T9" s="19">
        <f t="shared" ref="T9:T24" si="17">IF(OR(EXACT($R$7,R9)*(EXACT($S$7,S9)))=TRUE,$AO$9,IF(($S$7-$R$7=S9-R9),$AO$8,IF(OR(EXACT($R$7&gt;$S$7,R9&gt;S9)*EXACT($R$7=$S$7,R9=S9)*EXACT($R$7&lt;$S$7,R9&lt;S9)),$AO$7,0)))</f>
        <v>0</v>
      </c>
      <c r="U9" s="17" t="s">
        <v>12</v>
      </c>
      <c r="V9" s="18" t="s">
        <v>83</v>
      </c>
      <c r="W9" s="19" t="str">
        <f t="shared" ref="W9:W24" si="18">IF(OR(EXACT($U$7,U9)*(EXACT($V$7,V9)))=TRUE,$AO$9,IF(($V$7-$U$7=V9-U9),$AO$8,IF(OR(EXACT($U$7&gt;$V$7,U9&gt;V9)*EXACT($U$7=$V$7,U9=V9)*EXACT($U$7&lt;$V$7,U9&lt;V9)),$AO$7,0)))</f>
        <v>3</v>
      </c>
      <c r="X9" s="17" t="s">
        <v>83</v>
      </c>
      <c r="Y9" s="18" t="s">
        <v>12</v>
      </c>
      <c r="Z9" s="19">
        <f t="shared" ref="Z9:Z24" si="19">IF(OR(EXACT($X$7,X9)*(EXACT($Y$7,Y9)))=TRUE,$AO$9,IF(($Y$7-$X$7=Y9-X9),$AO$8,IF(OR(EXACT($X$7&gt;$Y$7,X9&gt;Y9)*EXACT($X$7=$Y$7,X9=Y9)*EXACT($X$7&lt;$Y$7,X9&lt;Y9)),$AO$7,0)))</f>
        <v>0</v>
      </c>
      <c r="AA9" s="17" t="s">
        <v>84</v>
      </c>
      <c r="AB9" s="18" t="s">
        <v>2</v>
      </c>
      <c r="AC9" s="19">
        <f t="shared" ref="AC9:AC24" si="20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9"/>
        <v>8</v>
      </c>
      <c r="AH9" s="21">
        <f>'7.Spieltag'!AJ9</f>
        <v>95</v>
      </c>
      <c r="AI9" s="28">
        <f>'7.Spieltag'!AK9</f>
        <v>2</v>
      </c>
      <c r="AJ9" s="23">
        <f t="shared" si="10"/>
        <v>103</v>
      </c>
      <c r="AK9" s="24">
        <f t="shared" si="11"/>
        <v>3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</v>
      </c>
      <c r="B10" s="20" t="str">
        <f>'7.Spieltag'!B10</f>
        <v>FlorianS04</v>
      </c>
      <c r="C10" s="17" t="s">
        <v>12</v>
      </c>
      <c r="D10" s="18" t="s">
        <v>2</v>
      </c>
      <c r="E10" s="19">
        <f t="shared" si="12"/>
        <v>0</v>
      </c>
      <c r="F10" s="17" t="s">
        <v>84</v>
      </c>
      <c r="G10" s="18" t="s">
        <v>83</v>
      </c>
      <c r="H10" s="19">
        <f t="shared" si="13"/>
        <v>0</v>
      </c>
      <c r="I10" s="17" t="s">
        <v>83</v>
      </c>
      <c r="J10" s="18" t="s">
        <v>12</v>
      </c>
      <c r="K10" s="19" t="str">
        <f t="shared" si="14"/>
        <v>2</v>
      </c>
      <c r="L10" s="17" t="s">
        <v>83</v>
      </c>
      <c r="M10" s="18" t="s">
        <v>84</v>
      </c>
      <c r="N10" s="19" t="str">
        <f t="shared" si="15"/>
        <v>2</v>
      </c>
      <c r="O10" s="17" t="s">
        <v>83</v>
      </c>
      <c r="P10" s="18" t="s">
        <v>2</v>
      </c>
      <c r="Q10" s="19">
        <f t="shared" si="16"/>
        <v>0</v>
      </c>
      <c r="R10" s="17" t="s">
        <v>83</v>
      </c>
      <c r="S10" s="18" t="s">
        <v>2</v>
      </c>
      <c r="T10" s="19" t="str">
        <f t="shared" si="17"/>
        <v>2</v>
      </c>
      <c r="U10" s="17" t="s">
        <v>12</v>
      </c>
      <c r="V10" s="18" t="s">
        <v>86</v>
      </c>
      <c r="W10" s="19">
        <f t="shared" si="18"/>
        <v>0</v>
      </c>
      <c r="X10" s="17" t="s">
        <v>83</v>
      </c>
      <c r="Y10" s="18" t="s">
        <v>83</v>
      </c>
      <c r="Z10" s="19" t="str">
        <f t="shared" si="19"/>
        <v>5</v>
      </c>
      <c r="AA10" s="17" t="s">
        <v>83</v>
      </c>
      <c r="AB10" s="18" t="s">
        <v>12</v>
      </c>
      <c r="AC10" s="19">
        <f t="shared" si="20"/>
        <v>0</v>
      </c>
      <c r="AD10" s="27"/>
      <c r="AE10" s="25"/>
      <c r="AF10" s="19"/>
      <c r="AG10" s="20">
        <f t="shared" si="9"/>
        <v>11</v>
      </c>
      <c r="AH10" s="21">
        <f>'7.Spieltag'!AJ10</f>
        <v>97</v>
      </c>
      <c r="AI10" s="28">
        <f>'7.Spieltag'!AK10</f>
        <v>1</v>
      </c>
      <c r="AJ10" s="23">
        <f t="shared" si="10"/>
        <v>108</v>
      </c>
      <c r="AK10" s="24">
        <f t="shared" si="11"/>
        <v>1</v>
      </c>
      <c r="AL10" s="53"/>
    </row>
    <row r="11" spans="1:41" ht="24.95" customHeight="1" thickBot="1" x14ac:dyDescent="0.25">
      <c r="A11" s="28">
        <f t="shared" si="0"/>
        <v>7</v>
      </c>
      <c r="B11" s="20" t="str">
        <f>'7.Spieltag'!B11</f>
        <v>Franzi04</v>
      </c>
      <c r="C11" s="17" t="s">
        <v>12</v>
      </c>
      <c r="D11" s="18" t="s">
        <v>12</v>
      </c>
      <c r="E11" s="19">
        <f t="shared" si="12"/>
        <v>0</v>
      </c>
      <c r="F11" s="17" t="s">
        <v>83</v>
      </c>
      <c r="G11" s="18" t="s">
        <v>12</v>
      </c>
      <c r="H11" s="19">
        <f t="shared" si="13"/>
        <v>0</v>
      </c>
      <c r="I11" s="17" t="s">
        <v>83</v>
      </c>
      <c r="J11" s="18" t="s">
        <v>12</v>
      </c>
      <c r="K11" s="19" t="str">
        <f t="shared" si="14"/>
        <v>2</v>
      </c>
      <c r="L11" s="17" t="s">
        <v>12</v>
      </c>
      <c r="M11" s="18" t="s">
        <v>83</v>
      </c>
      <c r="N11" s="19" t="str">
        <f t="shared" si="15"/>
        <v>2</v>
      </c>
      <c r="O11" s="17" t="s">
        <v>12</v>
      </c>
      <c r="P11" s="18" t="s">
        <v>83</v>
      </c>
      <c r="Q11" s="19" t="str">
        <f t="shared" si="16"/>
        <v>3</v>
      </c>
      <c r="R11" s="17" t="s">
        <v>84</v>
      </c>
      <c r="S11" s="18" t="s">
        <v>12</v>
      </c>
      <c r="T11" s="19" t="str">
        <f t="shared" si="17"/>
        <v>2</v>
      </c>
      <c r="U11" s="17" t="s">
        <v>12</v>
      </c>
      <c r="V11" s="18" t="s">
        <v>2</v>
      </c>
      <c r="W11" s="19">
        <f t="shared" si="18"/>
        <v>0</v>
      </c>
      <c r="X11" s="17" t="s">
        <v>12</v>
      </c>
      <c r="Y11" s="18" t="s">
        <v>83</v>
      </c>
      <c r="Z11" s="19">
        <f t="shared" si="19"/>
        <v>0</v>
      </c>
      <c r="AA11" s="17" t="s">
        <v>84</v>
      </c>
      <c r="AB11" s="18" t="s">
        <v>12</v>
      </c>
      <c r="AC11" s="19">
        <f t="shared" si="20"/>
        <v>0</v>
      </c>
      <c r="AD11" s="27"/>
      <c r="AE11" s="25"/>
      <c r="AF11" s="19"/>
      <c r="AG11" s="20">
        <f t="shared" si="9"/>
        <v>9</v>
      </c>
      <c r="AH11" s="21">
        <f>'7.Spieltag'!AJ11</f>
        <v>90</v>
      </c>
      <c r="AI11" s="28">
        <f>'7.Spieltag'!AK11</f>
        <v>5</v>
      </c>
      <c r="AJ11" s="23">
        <f t="shared" si="10"/>
        <v>99</v>
      </c>
      <c r="AK11" s="24">
        <f t="shared" si="11"/>
        <v>7</v>
      </c>
      <c r="AL11" s="1"/>
    </row>
    <row r="12" spans="1:41" ht="24.95" customHeight="1" thickBot="1" x14ac:dyDescent="0.25">
      <c r="A12" s="28">
        <f t="shared" si="0"/>
        <v>13</v>
      </c>
      <c r="B12" s="20" t="str">
        <f>'7.Spieltag'!B12</f>
        <v>jupp04</v>
      </c>
      <c r="C12" s="17" t="s">
        <v>2</v>
      </c>
      <c r="D12" s="18" t="s">
        <v>12</v>
      </c>
      <c r="E12" s="19" t="str">
        <f t="shared" si="12"/>
        <v>3</v>
      </c>
      <c r="F12" s="17" t="s">
        <v>83</v>
      </c>
      <c r="G12" s="18" t="s">
        <v>12</v>
      </c>
      <c r="H12" s="19">
        <f t="shared" si="13"/>
        <v>0</v>
      </c>
      <c r="I12" s="17" t="s">
        <v>83</v>
      </c>
      <c r="J12" s="18" t="s">
        <v>12</v>
      </c>
      <c r="K12" s="19" t="str">
        <f t="shared" si="14"/>
        <v>2</v>
      </c>
      <c r="L12" s="17" t="s">
        <v>12</v>
      </c>
      <c r="M12" s="18" t="s">
        <v>12</v>
      </c>
      <c r="N12" s="19">
        <f t="shared" si="15"/>
        <v>0</v>
      </c>
      <c r="O12" s="17" t="s">
        <v>12</v>
      </c>
      <c r="P12" s="18" t="s">
        <v>12</v>
      </c>
      <c r="Q12" s="19">
        <f t="shared" si="16"/>
        <v>0</v>
      </c>
      <c r="R12" s="17" t="s">
        <v>2</v>
      </c>
      <c r="S12" s="18" t="s">
        <v>12</v>
      </c>
      <c r="T12" s="19">
        <f t="shared" si="17"/>
        <v>0</v>
      </c>
      <c r="U12" s="17" t="s">
        <v>12</v>
      </c>
      <c r="V12" s="18" t="s">
        <v>12</v>
      </c>
      <c r="W12" s="19">
        <f t="shared" si="18"/>
        <v>0</v>
      </c>
      <c r="X12" s="17" t="s">
        <v>83</v>
      </c>
      <c r="Y12" s="18" t="s">
        <v>12</v>
      </c>
      <c r="Z12" s="19">
        <f t="shared" si="19"/>
        <v>0</v>
      </c>
      <c r="AA12" s="17" t="s">
        <v>83</v>
      </c>
      <c r="AB12" s="18" t="s">
        <v>2</v>
      </c>
      <c r="AC12" s="19">
        <f t="shared" si="20"/>
        <v>0</v>
      </c>
      <c r="AD12" s="26"/>
      <c r="AE12" s="25"/>
      <c r="AF12" s="19"/>
      <c r="AG12" s="20">
        <f t="shared" si="9"/>
        <v>5</v>
      </c>
      <c r="AH12" s="21">
        <f>'7.Spieltag'!AJ12</f>
        <v>84</v>
      </c>
      <c r="AI12" s="28">
        <f>'7.Spieltag'!AK12</f>
        <v>9</v>
      </c>
      <c r="AJ12" s="23">
        <f t="shared" si="10"/>
        <v>89</v>
      </c>
      <c r="AK12" s="24">
        <f t="shared" si="11"/>
        <v>13</v>
      </c>
      <c r="AL12" s="1"/>
    </row>
    <row r="13" spans="1:41" ht="24.95" customHeight="1" thickBot="1" x14ac:dyDescent="0.25">
      <c r="A13" s="28">
        <f t="shared" si="0"/>
        <v>11</v>
      </c>
      <c r="B13" s="58" t="str">
        <f>'7.Spieltag'!B13</f>
        <v>Lola04</v>
      </c>
      <c r="C13" s="17" t="s">
        <v>12</v>
      </c>
      <c r="D13" s="18" t="s">
        <v>86</v>
      </c>
      <c r="E13" s="19">
        <f t="shared" si="12"/>
        <v>0</v>
      </c>
      <c r="F13" s="17" t="s">
        <v>84</v>
      </c>
      <c r="G13" s="18" t="s">
        <v>84</v>
      </c>
      <c r="H13" s="19">
        <f t="shared" si="13"/>
        <v>0</v>
      </c>
      <c r="I13" s="17" t="s">
        <v>12</v>
      </c>
      <c r="J13" s="18" t="s">
        <v>83</v>
      </c>
      <c r="K13" s="19">
        <f t="shared" si="14"/>
        <v>0</v>
      </c>
      <c r="L13" s="17" t="s">
        <v>12</v>
      </c>
      <c r="M13" s="18" t="s">
        <v>83</v>
      </c>
      <c r="N13" s="19" t="str">
        <f t="shared" si="15"/>
        <v>2</v>
      </c>
      <c r="O13" s="17" t="s">
        <v>83</v>
      </c>
      <c r="P13" s="18" t="s">
        <v>83</v>
      </c>
      <c r="Q13" s="19">
        <f t="shared" si="16"/>
        <v>0</v>
      </c>
      <c r="R13" s="17" t="s">
        <v>83</v>
      </c>
      <c r="S13" s="18" t="s">
        <v>2</v>
      </c>
      <c r="T13" s="19" t="str">
        <f t="shared" si="17"/>
        <v>2</v>
      </c>
      <c r="U13" s="17" t="s">
        <v>12</v>
      </c>
      <c r="V13" s="18" t="s">
        <v>2</v>
      </c>
      <c r="W13" s="19">
        <f t="shared" si="18"/>
        <v>0</v>
      </c>
      <c r="X13" s="17" t="s">
        <v>12</v>
      </c>
      <c r="Y13" s="18" t="s">
        <v>12</v>
      </c>
      <c r="Z13" s="19" t="str">
        <f t="shared" si="19"/>
        <v>3</v>
      </c>
      <c r="AA13" s="17" t="s">
        <v>84</v>
      </c>
      <c r="AB13" s="18" t="s">
        <v>83</v>
      </c>
      <c r="AC13" s="19">
        <f t="shared" si="20"/>
        <v>0</v>
      </c>
      <c r="AD13" s="27"/>
      <c r="AE13" s="25"/>
      <c r="AF13" s="19"/>
      <c r="AG13" s="20">
        <f t="shared" si="9"/>
        <v>7</v>
      </c>
      <c r="AH13" s="21">
        <f>'7.Spieltag'!AJ13</f>
        <v>84</v>
      </c>
      <c r="AI13" s="28">
        <f>'7.Spieltag'!AK13</f>
        <v>9</v>
      </c>
      <c r="AJ13" s="23">
        <f t="shared" si="10"/>
        <v>91</v>
      </c>
      <c r="AK13" s="24">
        <f t="shared" si="11"/>
        <v>11</v>
      </c>
      <c r="AL13" s="1"/>
    </row>
    <row r="14" spans="1:41" ht="24.95" customHeight="1" thickBot="1" x14ac:dyDescent="0.25">
      <c r="A14" s="28">
        <f t="shared" si="0"/>
        <v>5</v>
      </c>
      <c r="B14" s="20" t="str">
        <f>'7.Spieltag'!B14</f>
        <v>Master1</v>
      </c>
      <c r="C14" s="17" t="s">
        <v>83</v>
      </c>
      <c r="D14" s="18" t="s">
        <v>83</v>
      </c>
      <c r="E14" s="19">
        <f t="shared" si="12"/>
        <v>0</v>
      </c>
      <c r="F14" s="17" t="s">
        <v>83</v>
      </c>
      <c r="G14" s="18" t="s">
        <v>2</v>
      </c>
      <c r="H14" s="19">
        <f t="shared" si="13"/>
        <v>0</v>
      </c>
      <c r="I14" s="17" t="s">
        <v>12</v>
      </c>
      <c r="J14" s="18" t="s">
        <v>83</v>
      </c>
      <c r="K14" s="19">
        <f t="shared" si="14"/>
        <v>0</v>
      </c>
      <c r="L14" s="17" t="s">
        <v>2</v>
      </c>
      <c r="M14" s="18" t="s">
        <v>83</v>
      </c>
      <c r="N14" s="19" t="str">
        <f t="shared" si="15"/>
        <v>3</v>
      </c>
      <c r="O14" s="17" t="s">
        <v>83</v>
      </c>
      <c r="P14" s="18" t="s">
        <v>83</v>
      </c>
      <c r="Q14" s="19">
        <f t="shared" si="16"/>
        <v>0</v>
      </c>
      <c r="R14" s="17" t="s">
        <v>83</v>
      </c>
      <c r="S14" s="18" t="s">
        <v>12</v>
      </c>
      <c r="T14" s="19" t="str">
        <f t="shared" si="17"/>
        <v>5</v>
      </c>
      <c r="U14" s="17" t="s">
        <v>12</v>
      </c>
      <c r="V14" s="18" t="s">
        <v>12</v>
      </c>
      <c r="W14" s="19">
        <f t="shared" si="18"/>
        <v>0</v>
      </c>
      <c r="X14" s="17" t="s">
        <v>12</v>
      </c>
      <c r="Y14" s="18" t="s">
        <v>83</v>
      </c>
      <c r="Z14" s="19">
        <f t="shared" si="19"/>
        <v>0</v>
      </c>
      <c r="AA14" s="17" t="s">
        <v>83</v>
      </c>
      <c r="AB14" s="18" t="s">
        <v>12</v>
      </c>
      <c r="AC14" s="19">
        <f t="shared" si="20"/>
        <v>0</v>
      </c>
      <c r="AD14" s="27"/>
      <c r="AE14" s="25"/>
      <c r="AF14" s="19"/>
      <c r="AG14" s="20">
        <f t="shared" si="9"/>
        <v>8</v>
      </c>
      <c r="AH14" s="21">
        <f>'7.Spieltag'!AJ14</f>
        <v>93</v>
      </c>
      <c r="AI14" s="28">
        <f>'7.Spieltag'!AK14</f>
        <v>3</v>
      </c>
      <c r="AJ14" s="23">
        <f t="shared" si="10"/>
        <v>101</v>
      </c>
      <c r="AK14" s="24">
        <f t="shared" si="11"/>
        <v>5</v>
      </c>
      <c r="AL14" s="1"/>
    </row>
    <row r="15" spans="1:41" ht="24.95" customHeight="1" thickBot="1" x14ac:dyDescent="0.25">
      <c r="A15" s="28">
        <f t="shared" si="0"/>
        <v>4</v>
      </c>
      <c r="B15" s="20" t="str">
        <f>'7.Spieltag'!B15</f>
        <v>Mike04</v>
      </c>
      <c r="C15" s="17" t="s">
        <v>12</v>
      </c>
      <c r="D15" s="18" t="s">
        <v>84</v>
      </c>
      <c r="E15" s="19" t="str">
        <f t="shared" si="12"/>
        <v>2</v>
      </c>
      <c r="F15" s="17" t="s">
        <v>84</v>
      </c>
      <c r="G15" s="18" t="s">
        <v>12</v>
      </c>
      <c r="H15" s="19">
        <f t="shared" si="13"/>
        <v>0</v>
      </c>
      <c r="I15" s="17" t="s">
        <v>12</v>
      </c>
      <c r="J15" s="18" t="s">
        <v>84</v>
      </c>
      <c r="K15" s="19">
        <f t="shared" si="14"/>
        <v>0</v>
      </c>
      <c r="L15" s="17" t="s">
        <v>2</v>
      </c>
      <c r="M15" s="18" t="s">
        <v>84</v>
      </c>
      <c r="N15" s="19" t="str">
        <f t="shared" si="15"/>
        <v>2</v>
      </c>
      <c r="O15" s="17" t="s">
        <v>83</v>
      </c>
      <c r="P15" s="18" t="s">
        <v>84</v>
      </c>
      <c r="Q15" s="19" t="str">
        <f t="shared" si="16"/>
        <v>5</v>
      </c>
      <c r="R15" s="17" t="s">
        <v>12</v>
      </c>
      <c r="S15" s="18" t="s">
        <v>83</v>
      </c>
      <c r="T15" s="19">
        <f t="shared" si="17"/>
        <v>0</v>
      </c>
      <c r="U15" s="17" t="s">
        <v>83</v>
      </c>
      <c r="V15" s="18" t="s">
        <v>83</v>
      </c>
      <c r="W15" s="19">
        <f t="shared" si="18"/>
        <v>0</v>
      </c>
      <c r="X15" s="17" t="s">
        <v>12</v>
      </c>
      <c r="Y15" s="18" t="s">
        <v>83</v>
      </c>
      <c r="Z15" s="19">
        <f t="shared" si="19"/>
        <v>0</v>
      </c>
      <c r="AA15" s="17" t="s">
        <v>83</v>
      </c>
      <c r="AB15" s="18" t="s">
        <v>83</v>
      </c>
      <c r="AC15" s="19" t="str">
        <f t="shared" si="20"/>
        <v>3</v>
      </c>
      <c r="AD15" s="27"/>
      <c r="AE15" s="25"/>
      <c r="AF15" s="19"/>
      <c r="AG15" s="20">
        <f t="shared" si="9"/>
        <v>12</v>
      </c>
      <c r="AH15" s="21">
        <f>'7.Spieltag'!AJ15</f>
        <v>90</v>
      </c>
      <c r="AI15" s="28">
        <f>'7.Spieltag'!AK15</f>
        <v>5</v>
      </c>
      <c r="AJ15" s="23">
        <f t="shared" si="10"/>
        <v>102</v>
      </c>
      <c r="AK15" s="24">
        <f t="shared" si="11"/>
        <v>4</v>
      </c>
      <c r="AL15" s="1"/>
    </row>
    <row r="16" spans="1:41" ht="24.95" customHeight="1" thickBot="1" x14ac:dyDescent="0.25">
      <c r="A16" s="28">
        <f t="shared" si="0"/>
        <v>16</v>
      </c>
      <c r="B16" s="20" t="str">
        <f>'7.Spieltag'!B16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9"/>
        <v>0</v>
      </c>
      <c r="AH16" s="21">
        <f>'7.Spieltag'!AJ16</f>
        <v>27</v>
      </c>
      <c r="AI16" s="28">
        <f>'7.Spieltag'!AK16</f>
        <v>16</v>
      </c>
      <c r="AJ16" s="23">
        <f t="shared" si="10"/>
        <v>27</v>
      </c>
      <c r="AK16" s="24">
        <f t="shared" si="11"/>
        <v>16</v>
      </c>
      <c r="AL16" s="1"/>
    </row>
    <row r="17" spans="1:38" ht="24.95" customHeight="1" thickBot="1" x14ac:dyDescent="0.25">
      <c r="A17" s="28">
        <f t="shared" si="0"/>
        <v>8</v>
      </c>
      <c r="B17" s="20" t="str">
        <f>'7.Spieltag'!B17</f>
        <v>Reinhold</v>
      </c>
      <c r="C17" s="17" t="s">
        <v>12</v>
      </c>
      <c r="D17" s="18" t="s">
        <v>86</v>
      </c>
      <c r="E17" s="19">
        <f t="shared" si="12"/>
        <v>0</v>
      </c>
      <c r="F17" s="17" t="s">
        <v>84</v>
      </c>
      <c r="G17" s="18" t="s">
        <v>84</v>
      </c>
      <c r="H17" s="19">
        <f t="shared" si="13"/>
        <v>0</v>
      </c>
      <c r="I17" s="17" t="s">
        <v>12</v>
      </c>
      <c r="J17" s="18" t="s">
        <v>83</v>
      </c>
      <c r="K17" s="19">
        <f t="shared" si="14"/>
        <v>0</v>
      </c>
      <c r="L17" s="17" t="s">
        <v>12</v>
      </c>
      <c r="M17" s="18" t="s">
        <v>83</v>
      </c>
      <c r="N17" s="19" t="str">
        <f t="shared" si="15"/>
        <v>2</v>
      </c>
      <c r="O17" s="17" t="s">
        <v>83</v>
      </c>
      <c r="P17" s="18" t="s">
        <v>83</v>
      </c>
      <c r="Q17" s="19">
        <f t="shared" si="16"/>
        <v>0</v>
      </c>
      <c r="R17" s="17" t="s">
        <v>83</v>
      </c>
      <c r="S17" s="18" t="s">
        <v>2</v>
      </c>
      <c r="T17" s="19" t="str">
        <f t="shared" si="17"/>
        <v>2</v>
      </c>
      <c r="U17" s="17" t="s">
        <v>12</v>
      </c>
      <c r="V17" s="18" t="s">
        <v>2</v>
      </c>
      <c r="W17" s="19">
        <f t="shared" si="18"/>
        <v>0</v>
      </c>
      <c r="X17" s="17" t="s">
        <v>12</v>
      </c>
      <c r="Y17" s="18" t="s">
        <v>12</v>
      </c>
      <c r="Z17" s="19" t="str">
        <f t="shared" si="19"/>
        <v>3</v>
      </c>
      <c r="AA17" s="17" t="s">
        <v>84</v>
      </c>
      <c r="AB17" s="18" t="s">
        <v>83</v>
      </c>
      <c r="AC17" s="19">
        <f t="shared" si="20"/>
        <v>0</v>
      </c>
      <c r="AD17" s="27"/>
      <c r="AE17" s="25"/>
      <c r="AF17" s="19"/>
      <c r="AG17" s="20">
        <f t="shared" si="9"/>
        <v>7</v>
      </c>
      <c r="AH17" s="21">
        <f>'7.Spieltag'!AJ17</f>
        <v>86</v>
      </c>
      <c r="AI17" s="28">
        <f>'7.Spieltag'!AK17</f>
        <v>8</v>
      </c>
      <c r="AJ17" s="23">
        <f t="shared" si="10"/>
        <v>93</v>
      </c>
      <c r="AK17" s="24">
        <f t="shared" si="11"/>
        <v>8</v>
      </c>
      <c r="AL17" s="1"/>
    </row>
    <row r="18" spans="1:38" ht="24.95" customHeight="1" thickBot="1" x14ac:dyDescent="0.25">
      <c r="A18" s="28">
        <f t="shared" si="0"/>
        <v>8</v>
      </c>
      <c r="B18" s="20" t="str">
        <f>'7.Spieltag'!B18</f>
        <v>Ricardo04</v>
      </c>
      <c r="C18" s="17" t="s">
        <v>12</v>
      </c>
      <c r="D18" s="18" t="s">
        <v>83</v>
      </c>
      <c r="E18" s="19" t="str">
        <f t="shared" si="12"/>
        <v>3</v>
      </c>
      <c r="F18" s="17" t="s">
        <v>84</v>
      </c>
      <c r="G18" s="18" t="s">
        <v>12</v>
      </c>
      <c r="H18" s="19">
        <f t="shared" si="13"/>
        <v>0</v>
      </c>
      <c r="I18" s="17" t="s">
        <v>83</v>
      </c>
      <c r="J18" s="18" t="s">
        <v>12</v>
      </c>
      <c r="K18" s="19" t="str">
        <f t="shared" si="14"/>
        <v>2</v>
      </c>
      <c r="L18" s="17" t="s">
        <v>83</v>
      </c>
      <c r="M18" s="18" t="s">
        <v>84</v>
      </c>
      <c r="N18" s="19" t="str">
        <f t="shared" si="15"/>
        <v>2</v>
      </c>
      <c r="O18" s="17" t="s">
        <v>12</v>
      </c>
      <c r="P18" s="18" t="s">
        <v>84</v>
      </c>
      <c r="Q18" s="19" t="str">
        <f t="shared" si="16"/>
        <v>2</v>
      </c>
      <c r="R18" s="17" t="s">
        <v>12</v>
      </c>
      <c r="S18" s="18" t="s">
        <v>83</v>
      </c>
      <c r="T18" s="19">
        <f t="shared" si="17"/>
        <v>0</v>
      </c>
      <c r="U18" s="17" t="s">
        <v>83</v>
      </c>
      <c r="V18" s="18" t="s">
        <v>12</v>
      </c>
      <c r="W18" s="19">
        <f t="shared" si="18"/>
        <v>0</v>
      </c>
      <c r="X18" s="17" t="s">
        <v>83</v>
      </c>
      <c r="Y18" s="18" t="s">
        <v>83</v>
      </c>
      <c r="Z18" s="19" t="str">
        <f t="shared" si="19"/>
        <v>5</v>
      </c>
      <c r="AA18" s="17" t="s">
        <v>83</v>
      </c>
      <c r="AB18" s="18" t="s">
        <v>12</v>
      </c>
      <c r="AC18" s="19">
        <f t="shared" si="20"/>
        <v>0</v>
      </c>
      <c r="AD18" s="27"/>
      <c r="AE18" s="25"/>
      <c r="AF18" s="19"/>
      <c r="AG18" s="20">
        <f t="shared" si="9"/>
        <v>14</v>
      </c>
      <c r="AH18" s="21">
        <f>'7.Spieltag'!AJ18</f>
        <v>79</v>
      </c>
      <c r="AI18" s="28">
        <f>'7.Spieltag'!AK18</f>
        <v>11</v>
      </c>
      <c r="AJ18" s="23">
        <f t="shared" si="10"/>
        <v>93</v>
      </c>
      <c r="AK18" s="24">
        <f t="shared" si="11"/>
        <v>8</v>
      </c>
      <c r="AL18" s="1"/>
    </row>
    <row r="19" spans="1:38" ht="24.95" customHeight="1" thickBot="1" x14ac:dyDescent="0.25">
      <c r="A19" s="28">
        <f t="shared" si="0"/>
        <v>17</v>
      </c>
      <c r="B19" s="20" t="str">
        <f>'7.Spieltag'!B19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9"/>
        <v>0</v>
      </c>
      <c r="AH19" s="21">
        <f>'7.Spieltag'!AJ19</f>
        <v>7</v>
      </c>
      <c r="AI19" s="28">
        <f>'7.Spieltag'!AK19</f>
        <v>17</v>
      </c>
      <c r="AJ19" s="23">
        <f t="shared" si="10"/>
        <v>7</v>
      </c>
      <c r="AK19" s="24">
        <f t="shared" si="11"/>
        <v>17</v>
      </c>
      <c r="AL19" s="1"/>
    </row>
    <row r="20" spans="1:38" ht="24.95" customHeight="1" thickBot="1" x14ac:dyDescent="0.25">
      <c r="A20" s="28">
        <f t="shared" si="0"/>
        <v>14</v>
      </c>
      <c r="B20" s="20" t="str">
        <f>'7.Spieltag'!B20</f>
        <v>schmiddi04</v>
      </c>
      <c r="C20" s="17" t="s">
        <v>12</v>
      </c>
      <c r="D20" s="18" t="s">
        <v>84</v>
      </c>
      <c r="E20" s="19" t="str">
        <f t="shared" si="12"/>
        <v>2</v>
      </c>
      <c r="F20" s="17" t="s">
        <v>84</v>
      </c>
      <c r="G20" s="18" t="s">
        <v>83</v>
      </c>
      <c r="H20" s="19">
        <f t="shared" si="13"/>
        <v>0</v>
      </c>
      <c r="I20" s="17" t="s">
        <v>83</v>
      </c>
      <c r="J20" s="18" t="s">
        <v>83</v>
      </c>
      <c r="K20" s="19">
        <f t="shared" si="14"/>
        <v>0</v>
      </c>
      <c r="L20" s="17" t="s">
        <v>84</v>
      </c>
      <c r="M20" s="18" t="s">
        <v>83</v>
      </c>
      <c r="N20" s="19">
        <f t="shared" si="15"/>
        <v>0</v>
      </c>
      <c r="O20" s="17" t="s">
        <v>12</v>
      </c>
      <c r="P20" s="18" t="s">
        <v>84</v>
      </c>
      <c r="Q20" s="19" t="str">
        <f t="shared" si="16"/>
        <v>2</v>
      </c>
      <c r="R20" s="17" t="s">
        <v>84</v>
      </c>
      <c r="S20" s="18" t="s">
        <v>83</v>
      </c>
      <c r="T20" s="19" t="str">
        <f t="shared" si="17"/>
        <v>3</v>
      </c>
      <c r="U20" s="17" t="s">
        <v>12</v>
      </c>
      <c r="V20" s="18" t="s">
        <v>83</v>
      </c>
      <c r="W20" s="19" t="str">
        <f t="shared" si="18"/>
        <v>3</v>
      </c>
      <c r="X20" s="17" t="s">
        <v>83</v>
      </c>
      <c r="Y20" s="18" t="s">
        <v>83</v>
      </c>
      <c r="Z20" s="19" t="str">
        <f t="shared" si="19"/>
        <v>5</v>
      </c>
      <c r="AA20" s="17" t="s">
        <v>83</v>
      </c>
      <c r="AB20" s="18" t="s">
        <v>12</v>
      </c>
      <c r="AC20" s="19">
        <f t="shared" si="20"/>
        <v>0</v>
      </c>
      <c r="AD20" s="27"/>
      <c r="AE20" s="25"/>
      <c r="AF20" s="19"/>
      <c r="AG20" s="20">
        <f t="shared" si="9"/>
        <v>15</v>
      </c>
      <c r="AH20" s="21">
        <f>'7.Spieltag'!AJ20</f>
        <v>71</v>
      </c>
      <c r="AI20" s="28">
        <f>'7.Spieltag'!AK20</f>
        <v>14</v>
      </c>
      <c r="AJ20" s="23">
        <f t="shared" si="10"/>
        <v>86</v>
      </c>
      <c r="AK20" s="24">
        <f t="shared" si="11"/>
        <v>14</v>
      </c>
      <c r="AL20" s="1"/>
    </row>
    <row r="21" spans="1:38" ht="24.95" customHeight="1" thickBot="1" x14ac:dyDescent="0.25">
      <c r="A21" s="28">
        <f t="shared" si="0"/>
        <v>5</v>
      </c>
      <c r="B21" s="20" t="str">
        <f>'7.Spieltag'!B21</f>
        <v>shiny</v>
      </c>
      <c r="C21" s="17" t="s">
        <v>12</v>
      </c>
      <c r="D21" s="18" t="s">
        <v>83</v>
      </c>
      <c r="E21" s="19" t="str">
        <f t="shared" si="12"/>
        <v>3</v>
      </c>
      <c r="F21" s="17" t="s">
        <v>84</v>
      </c>
      <c r="G21" s="18" t="s">
        <v>12</v>
      </c>
      <c r="H21" s="19">
        <f t="shared" si="13"/>
        <v>0</v>
      </c>
      <c r="I21" s="17" t="s">
        <v>12</v>
      </c>
      <c r="J21" s="18" t="s">
        <v>83</v>
      </c>
      <c r="K21" s="19">
        <f t="shared" si="14"/>
        <v>0</v>
      </c>
      <c r="L21" s="17" t="s">
        <v>12</v>
      </c>
      <c r="M21" s="18" t="s">
        <v>84</v>
      </c>
      <c r="N21" s="19" t="str">
        <f t="shared" si="15"/>
        <v>5</v>
      </c>
      <c r="O21" s="17" t="s">
        <v>83</v>
      </c>
      <c r="P21" s="18" t="s">
        <v>83</v>
      </c>
      <c r="Q21" s="19">
        <f t="shared" si="16"/>
        <v>0</v>
      </c>
      <c r="R21" s="17" t="s">
        <v>12</v>
      </c>
      <c r="S21" s="18" t="s">
        <v>83</v>
      </c>
      <c r="T21" s="19">
        <f t="shared" si="17"/>
        <v>0</v>
      </c>
      <c r="U21" s="17" t="s">
        <v>83</v>
      </c>
      <c r="V21" s="18" t="s">
        <v>12</v>
      </c>
      <c r="W21" s="19">
        <f t="shared" si="18"/>
        <v>0</v>
      </c>
      <c r="X21" s="17" t="s">
        <v>12</v>
      </c>
      <c r="Y21" s="18" t="s">
        <v>83</v>
      </c>
      <c r="Z21" s="19">
        <f t="shared" si="19"/>
        <v>0</v>
      </c>
      <c r="AA21" s="17" t="s">
        <v>83</v>
      </c>
      <c r="AB21" s="18" t="s">
        <v>83</v>
      </c>
      <c r="AC21" s="19" t="str">
        <f t="shared" si="20"/>
        <v>3</v>
      </c>
      <c r="AD21" s="27"/>
      <c r="AE21" s="25"/>
      <c r="AF21" s="19"/>
      <c r="AG21" s="20">
        <f t="shared" si="9"/>
        <v>11</v>
      </c>
      <c r="AH21" s="21">
        <f>'7.Spieltag'!AJ21</f>
        <v>90</v>
      </c>
      <c r="AI21" s="28">
        <f>'7.Spieltag'!AK21</f>
        <v>5</v>
      </c>
      <c r="AJ21" s="23">
        <f t="shared" si="10"/>
        <v>101</v>
      </c>
      <c r="AK21" s="24">
        <f t="shared" si="11"/>
        <v>5</v>
      </c>
      <c r="AL21" s="1"/>
    </row>
    <row r="22" spans="1:38" ht="24.95" customHeight="1" thickBot="1" x14ac:dyDescent="0.25">
      <c r="A22" s="28">
        <f t="shared" si="0"/>
        <v>8</v>
      </c>
      <c r="B22" s="20" t="str">
        <f>'7.Spieltag'!B22</f>
        <v>Tanja04</v>
      </c>
      <c r="C22" s="17" t="s">
        <v>2</v>
      </c>
      <c r="D22" s="18" t="s">
        <v>83</v>
      </c>
      <c r="E22" s="19" t="str">
        <f t="shared" si="12"/>
        <v>2</v>
      </c>
      <c r="F22" s="17" t="s">
        <v>83</v>
      </c>
      <c r="G22" s="18" t="s">
        <v>12</v>
      </c>
      <c r="H22" s="19">
        <f t="shared" si="13"/>
        <v>0</v>
      </c>
      <c r="I22" s="17" t="s">
        <v>12</v>
      </c>
      <c r="J22" s="18" t="s">
        <v>84</v>
      </c>
      <c r="K22" s="19">
        <f t="shared" si="14"/>
        <v>0</v>
      </c>
      <c r="L22" s="17" t="s">
        <v>12</v>
      </c>
      <c r="M22" s="18" t="s">
        <v>84</v>
      </c>
      <c r="N22" s="19" t="str">
        <f t="shared" si="15"/>
        <v>5</v>
      </c>
      <c r="O22" s="17" t="s">
        <v>83</v>
      </c>
      <c r="P22" s="18" t="s">
        <v>83</v>
      </c>
      <c r="Q22" s="19">
        <f t="shared" si="16"/>
        <v>0</v>
      </c>
      <c r="R22" s="17" t="s">
        <v>83</v>
      </c>
      <c r="S22" s="18" t="s">
        <v>12</v>
      </c>
      <c r="T22" s="19" t="str">
        <f t="shared" si="17"/>
        <v>5</v>
      </c>
      <c r="U22" s="17" t="s">
        <v>83</v>
      </c>
      <c r="V22" s="18" t="s">
        <v>12</v>
      </c>
      <c r="W22" s="19">
        <f t="shared" si="18"/>
        <v>0</v>
      </c>
      <c r="X22" s="17" t="s">
        <v>83</v>
      </c>
      <c r="Y22" s="18" t="s">
        <v>83</v>
      </c>
      <c r="Z22" s="19" t="str">
        <f t="shared" si="19"/>
        <v>5</v>
      </c>
      <c r="AA22" s="17" t="s">
        <v>83</v>
      </c>
      <c r="AB22" s="18" t="s">
        <v>12</v>
      </c>
      <c r="AC22" s="19">
        <f t="shared" si="20"/>
        <v>0</v>
      </c>
      <c r="AD22" s="27"/>
      <c r="AE22" s="25"/>
      <c r="AF22" s="19"/>
      <c r="AG22" s="20">
        <f t="shared" si="9"/>
        <v>17</v>
      </c>
      <c r="AH22" s="21">
        <f>'7.Spieltag'!AJ22</f>
        <v>76</v>
      </c>
      <c r="AI22" s="28">
        <f>'7.Spieltag'!AK22</f>
        <v>12</v>
      </c>
      <c r="AJ22" s="23">
        <f t="shared" si="10"/>
        <v>93</v>
      </c>
      <c r="AK22" s="24">
        <f t="shared" si="11"/>
        <v>8</v>
      </c>
      <c r="AL22" s="1"/>
    </row>
    <row r="23" spans="1:38" ht="24.95" customHeight="1" thickBot="1" x14ac:dyDescent="0.25">
      <c r="A23" s="28">
        <f t="shared" si="0"/>
        <v>11</v>
      </c>
      <c r="B23" s="58" t="str">
        <f>'7.Spieltag'!B23</f>
        <v>Thomas Bülles</v>
      </c>
      <c r="C23" s="17" t="s">
        <v>83</v>
      </c>
      <c r="D23" s="18" t="s">
        <v>83</v>
      </c>
      <c r="E23" s="19">
        <f t="shared" si="12"/>
        <v>0</v>
      </c>
      <c r="F23" s="17" t="s">
        <v>12</v>
      </c>
      <c r="G23" s="18" t="s">
        <v>83</v>
      </c>
      <c r="H23" s="19" t="str">
        <f t="shared" si="13"/>
        <v>2</v>
      </c>
      <c r="I23" s="17" t="s">
        <v>83</v>
      </c>
      <c r="J23" s="18" t="s">
        <v>84</v>
      </c>
      <c r="K23" s="19">
        <f t="shared" si="14"/>
        <v>0</v>
      </c>
      <c r="L23" s="17" t="s">
        <v>12</v>
      </c>
      <c r="M23" s="18" t="s">
        <v>84</v>
      </c>
      <c r="N23" s="19" t="str">
        <f t="shared" si="15"/>
        <v>5</v>
      </c>
      <c r="O23" s="17" t="s">
        <v>12</v>
      </c>
      <c r="P23" s="18" t="s">
        <v>83</v>
      </c>
      <c r="Q23" s="19" t="str">
        <f t="shared" si="16"/>
        <v>3</v>
      </c>
      <c r="R23" s="17" t="s">
        <v>83</v>
      </c>
      <c r="S23" s="18" t="s">
        <v>84</v>
      </c>
      <c r="T23" s="19">
        <f t="shared" si="17"/>
        <v>0</v>
      </c>
      <c r="U23" s="17" t="s">
        <v>83</v>
      </c>
      <c r="V23" s="18" t="s">
        <v>84</v>
      </c>
      <c r="W23" s="19" t="str">
        <f t="shared" si="18"/>
        <v>5</v>
      </c>
      <c r="X23" s="17" t="s">
        <v>12</v>
      </c>
      <c r="Y23" s="18" t="s">
        <v>83</v>
      </c>
      <c r="Z23" s="19">
        <f t="shared" si="19"/>
        <v>0</v>
      </c>
      <c r="AA23" s="17" t="s">
        <v>83</v>
      </c>
      <c r="AB23" s="18" t="s">
        <v>84</v>
      </c>
      <c r="AC23" s="19">
        <f t="shared" si="20"/>
        <v>0</v>
      </c>
      <c r="AD23" s="27"/>
      <c r="AE23" s="25"/>
      <c r="AF23" s="19"/>
      <c r="AG23" s="20">
        <f t="shared" si="9"/>
        <v>15</v>
      </c>
      <c r="AH23" s="21">
        <f>'7.Spieltag'!AJ23</f>
        <v>76</v>
      </c>
      <c r="AI23" s="28">
        <f>'7.Spieltag'!AK23</f>
        <v>12</v>
      </c>
      <c r="AJ23" s="23">
        <f t="shared" si="10"/>
        <v>91</v>
      </c>
      <c r="AK23" s="24">
        <f t="shared" si="11"/>
        <v>11</v>
      </c>
      <c r="AL23" s="1"/>
    </row>
    <row r="24" spans="1:38" ht="24.95" customHeight="1" thickBot="1" x14ac:dyDescent="0.25">
      <c r="A24" s="28">
        <f t="shared" si="0"/>
        <v>2</v>
      </c>
      <c r="B24" s="20" t="str">
        <f>'7.Spieltag'!B24</f>
        <v>UltraGE</v>
      </c>
      <c r="C24" s="17" t="s">
        <v>12</v>
      </c>
      <c r="D24" s="18" t="s">
        <v>83</v>
      </c>
      <c r="E24" s="19" t="str">
        <f t="shared" si="12"/>
        <v>3</v>
      </c>
      <c r="F24" s="17" t="s">
        <v>83</v>
      </c>
      <c r="G24" s="18" t="s">
        <v>12</v>
      </c>
      <c r="H24" s="19">
        <f t="shared" si="13"/>
        <v>0</v>
      </c>
      <c r="I24" s="17" t="s">
        <v>12</v>
      </c>
      <c r="J24" s="18" t="s">
        <v>83</v>
      </c>
      <c r="K24" s="19">
        <f t="shared" si="14"/>
        <v>0</v>
      </c>
      <c r="L24" s="17" t="s">
        <v>2</v>
      </c>
      <c r="M24" s="18" t="s">
        <v>83</v>
      </c>
      <c r="N24" s="19" t="str">
        <f t="shared" si="15"/>
        <v>3</v>
      </c>
      <c r="O24" s="17" t="s">
        <v>12</v>
      </c>
      <c r="P24" s="18" t="s">
        <v>83</v>
      </c>
      <c r="Q24" s="19" t="str">
        <f t="shared" si="16"/>
        <v>3</v>
      </c>
      <c r="R24" s="17" t="s">
        <v>12</v>
      </c>
      <c r="S24" s="18" t="s">
        <v>12</v>
      </c>
      <c r="T24" s="19">
        <f t="shared" si="17"/>
        <v>0</v>
      </c>
      <c r="U24" s="17" t="s">
        <v>12</v>
      </c>
      <c r="V24" s="18" t="s">
        <v>83</v>
      </c>
      <c r="W24" s="19" t="str">
        <f t="shared" si="18"/>
        <v>3</v>
      </c>
      <c r="X24" s="17" t="s">
        <v>12</v>
      </c>
      <c r="Y24" s="18" t="s">
        <v>83</v>
      </c>
      <c r="Z24" s="19">
        <f t="shared" si="19"/>
        <v>0</v>
      </c>
      <c r="AA24" s="17" t="s">
        <v>83</v>
      </c>
      <c r="AB24" s="18" t="s">
        <v>2</v>
      </c>
      <c r="AC24" s="19">
        <f t="shared" si="20"/>
        <v>0</v>
      </c>
      <c r="AD24" s="27"/>
      <c r="AE24" s="25"/>
      <c r="AF24" s="19"/>
      <c r="AG24" s="20">
        <f t="shared" si="9"/>
        <v>12</v>
      </c>
      <c r="AH24" s="21">
        <f>'7.Spieltag'!AJ24</f>
        <v>93</v>
      </c>
      <c r="AI24" s="28">
        <f>'7.Spieltag'!AK24</f>
        <v>3</v>
      </c>
      <c r="AJ24" s="23">
        <f t="shared" si="10"/>
        <v>105</v>
      </c>
      <c r="AK24" s="24">
        <f t="shared" si="11"/>
        <v>2</v>
      </c>
      <c r="AL24" s="1"/>
    </row>
    <row r="25" spans="1:38" ht="24.95" customHeight="1" thickBot="1" x14ac:dyDescent="0.25">
      <c r="A25" s="28">
        <f t="shared" ref="A25:A26" si="21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57"/>
      <c r="AD25" s="27"/>
      <c r="AE25" s="25"/>
      <c r="AF25" s="19"/>
      <c r="AG25" s="20">
        <f t="shared" ref="AG25:AG26" si="22">E25+H25+K25+N25+Q25+T25+W25+Z25+AC25+AF25</f>
        <v>0</v>
      </c>
      <c r="AH25" s="21">
        <f>'7.Spieltag'!AJ25</f>
        <v>0</v>
      </c>
      <c r="AI25" s="28">
        <f>'7.Spieltag'!AK25</f>
        <v>18</v>
      </c>
      <c r="AJ25" s="23">
        <f t="shared" ref="AJ25:AJ26" si="23">AG25+AH25</f>
        <v>0</v>
      </c>
      <c r="AK25" s="24">
        <f t="shared" si="11"/>
        <v>18</v>
      </c>
      <c r="AL25" s="1"/>
    </row>
    <row r="26" spans="1:38" ht="28.15" customHeight="1" thickBot="1" x14ac:dyDescent="0.25">
      <c r="A26" s="28">
        <f t="shared" si="21"/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57"/>
      <c r="AD26" s="27"/>
      <c r="AE26" s="25"/>
      <c r="AF26" s="19"/>
      <c r="AG26" s="20">
        <f t="shared" si="22"/>
        <v>0</v>
      </c>
      <c r="AH26" s="21">
        <f>'7.Spieltag'!AJ26</f>
        <v>0</v>
      </c>
      <c r="AI26" s="28">
        <f>'7.Spieltag'!AK26</f>
        <v>18</v>
      </c>
      <c r="AJ26" s="23">
        <f t="shared" si="23"/>
        <v>0</v>
      </c>
      <c r="AK26" s="24">
        <f t="shared" si="11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103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36" priority="6">
      <formula>($AG8&gt;40)</formula>
    </cfRule>
  </conditionalFormatting>
  <conditionalFormatting sqref="C4 F4 I4 L4 O4 X4 AA4 F6 L6 O6 R6 X6">
    <cfRule type="cellIs" dxfId="135" priority="3" operator="equal">
      <formula>"Schalke 04"</formula>
    </cfRule>
  </conditionalFormatting>
  <conditionalFormatting sqref="R4 U4 C6 I6 U6 AA6">
    <cfRule type="cellIs" dxfId="134" priority="2" operator="equal">
      <formula>"Schalke 04"</formula>
    </cfRule>
  </conditionalFormatting>
  <conditionalFormatting sqref="AG1:AG26 AG28:AG1048576">
    <cfRule type="top10" dxfId="133" priority="1535" rank="3"/>
  </conditionalFormatting>
  <conditionalFormatting sqref="AI8:AI26">
    <cfRule type="colorScale" priority="138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2" priority="1044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O104"/>
  <sheetViews>
    <sheetView topLeftCell="B7" workbookViewId="0">
      <selection activeCell="AL23" sqref="AL2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46"/>
      <c r="AF1" s="46"/>
      <c r="AK1" s="31"/>
    </row>
    <row r="2" spans="1:41" ht="12" x14ac:dyDescent="0.2">
      <c r="B2" s="16"/>
      <c r="F2" s="1"/>
      <c r="I2" s="13"/>
      <c r="AD2" s="16"/>
      <c r="AE2" s="47"/>
      <c r="AF2" s="47"/>
    </row>
    <row r="3" spans="1:41" ht="12" x14ac:dyDescent="0.2">
      <c r="B3" s="16"/>
      <c r="AD3" s="16"/>
      <c r="AE3" s="46"/>
      <c r="AF3" s="46"/>
    </row>
    <row r="4" spans="1:41" ht="16.5" thickBot="1" x14ac:dyDescent="0.3">
      <c r="A4" s="2" t="s">
        <v>22</v>
      </c>
      <c r="B4" s="16"/>
      <c r="C4" s="16" t="s">
        <v>68</v>
      </c>
      <c r="F4" s="16" t="s">
        <v>73</v>
      </c>
      <c r="I4" s="16" t="s">
        <v>75</v>
      </c>
      <c r="L4" s="16" t="s">
        <v>76</v>
      </c>
      <c r="O4" s="16" t="s">
        <v>80</v>
      </c>
      <c r="R4" s="16" t="s">
        <v>69</v>
      </c>
      <c r="U4" s="16" t="s">
        <v>11</v>
      </c>
      <c r="X4" s="16" t="s">
        <v>72</v>
      </c>
      <c r="AA4" s="16" t="s">
        <v>79</v>
      </c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82</v>
      </c>
      <c r="F6" s="16" t="s">
        <v>74</v>
      </c>
      <c r="I6" s="16" t="s">
        <v>71</v>
      </c>
      <c r="L6" s="16" t="s">
        <v>77</v>
      </c>
      <c r="O6" s="16" t="s">
        <v>67</v>
      </c>
      <c r="R6" s="16" t="s">
        <v>78</v>
      </c>
      <c r="U6" s="16" t="s">
        <v>62</v>
      </c>
      <c r="X6" s="16" t="s">
        <v>81</v>
      </c>
      <c r="AA6" s="16" t="s">
        <v>70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83</v>
      </c>
      <c r="D7" s="49" t="s">
        <v>83</v>
      </c>
      <c r="E7" s="50" t="s">
        <v>1</v>
      </c>
      <c r="F7" s="49" t="s">
        <v>2</v>
      </c>
      <c r="G7" s="49" t="s">
        <v>83</v>
      </c>
      <c r="H7" s="50" t="s">
        <v>1</v>
      </c>
      <c r="I7" s="49" t="s">
        <v>83</v>
      </c>
      <c r="J7" s="49" t="s">
        <v>83</v>
      </c>
      <c r="K7" s="50" t="s">
        <v>1</v>
      </c>
      <c r="L7" s="49" t="s">
        <v>83</v>
      </c>
      <c r="M7" s="49" t="s">
        <v>84</v>
      </c>
      <c r="N7" s="50" t="s">
        <v>1</v>
      </c>
      <c r="O7" s="49" t="s">
        <v>83</v>
      </c>
      <c r="P7" s="49" t="s">
        <v>83</v>
      </c>
      <c r="Q7" s="50" t="s">
        <v>1</v>
      </c>
      <c r="R7" s="49" t="s">
        <v>13</v>
      </c>
      <c r="S7" s="49" t="s">
        <v>83</v>
      </c>
      <c r="T7" s="50" t="s">
        <v>1</v>
      </c>
      <c r="U7" s="49" t="s">
        <v>83</v>
      </c>
      <c r="V7" s="49" t="s">
        <v>12</v>
      </c>
      <c r="W7" s="50" t="s">
        <v>1</v>
      </c>
      <c r="X7" s="49" t="s">
        <v>83</v>
      </c>
      <c r="Y7" s="49" t="s">
        <v>83</v>
      </c>
      <c r="Z7" s="50" t="s">
        <v>1</v>
      </c>
      <c r="AA7" s="49" t="s">
        <v>83</v>
      </c>
      <c r="AB7" s="49" t="s">
        <v>2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15</v>
      </c>
      <c r="B8" s="20" t="str">
        <f>'8.Spieltag'!B8</f>
        <v>atschi91</v>
      </c>
      <c r="C8" s="17" t="s">
        <v>83</v>
      </c>
      <c r="D8" s="18" t="s">
        <v>83</v>
      </c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 t="s">
        <v>83</v>
      </c>
      <c r="G8" s="18" t="s">
        <v>83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83</v>
      </c>
      <c r="J8" s="18" t="s">
        <v>83</v>
      </c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 t="s">
        <v>12</v>
      </c>
      <c r="M8" s="18" t="s">
        <v>83</v>
      </c>
      <c r="N8" s="19" t="str">
        <f t="shared" ref="N8" si="4">IF(OR(EXACT($L$7,L8)*(EXACT($M$7,M8)))=TRUE,$AO$9,IF(($M$7-$L$7=M8-L8),$AO$8,IF(OR(EXACT($L$7&gt;$M$7,L8&gt;M8)*EXACT($L$7=$M$7,L8=M8)*EXACT($L$7&lt;$M$7,L8&lt;M8)),$AO$7,0)))</f>
        <v>3</v>
      </c>
      <c r="O8" s="17" t="s">
        <v>12</v>
      </c>
      <c r="P8" s="18" t="s">
        <v>83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12</v>
      </c>
      <c r="S8" s="18" t="s">
        <v>83</v>
      </c>
      <c r="T8" s="19" t="str">
        <f t="shared" ref="T8" si="6">IF(OR(EXACT($R$7,R8)*(EXACT($S$7,S8)))=TRUE,$AO$9,IF(($S$7-$R$7=S8-R8),$AO$8,IF(OR(EXACT($R$7&gt;$S$7,R8&gt;S8)*EXACT($R$7=$S$7,R8=S8)*EXACT($R$7&lt;$S$7,R8&lt;S8)),$AO$7,0)))</f>
        <v>2</v>
      </c>
      <c r="U8" s="17" t="s">
        <v>86</v>
      </c>
      <c r="V8" s="18" t="s">
        <v>12</v>
      </c>
      <c r="W8" s="57">
        <f>IF(OR(EXACT($U$7,U8)*(EXACT($V$7,V8)))=TRUE,$AO$9,IF(($V$7-$U$7=V8-U8),$AO$8,IF(OR(EXACT($U$7&gt;$V$7,U8&gt;V8)*EXACT($U$7=$V$7,U8=V8)*EXACT($U$7&lt;$V$7,U8&lt;V8)),$AO$7,0)))*4</f>
        <v>0</v>
      </c>
      <c r="X8" s="17" t="s">
        <v>12</v>
      </c>
      <c r="Y8" s="18" t="s">
        <v>83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84</v>
      </c>
      <c r="AB8" s="18" t="s">
        <v>12</v>
      </c>
      <c r="AC8" s="19" t="str">
        <f>IF(OR(EXACT($AA$7,AA8)*(EXACT($AB$7,AB8)))=TRUE,$AO$9,IF(($AB$7-$AA$7=AB8-AA8),$AO$8,IF(OR(EXACT($AA$7&gt;$AB$7,AA8&gt;AB8)*EXACT($AA$7=$AB$7,AA8=AB8)*EXACT($AA$7&lt;$AB$7,AA8&lt;AB8)),$AO$7,0)))</f>
        <v>3</v>
      </c>
      <c r="AD8" s="27"/>
      <c r="AE8" s="25"/>
      <c r="AF8" s="19"/>
      <c r="AG8" s="20">
        <f t="shared" ref="AG8:AG19" si="8">E8+H8+K8+N8+Q8+T8+W8+Z8+AC8+AF8</f>
        <v>18</v>
      </c>
      <c r="AH8" s="21">
        <f>'8.Spieltag'!AJ8</f>
        <v>72</v>
      </c>
      <c r="AI8" s="28">
        <f>'8.Spieltag'!AK8</f>
        <v>15</v>
      </c>
      <c r="AJ8" s="23">
        <f t="shared" ref="AJ8:AJ19" si="9">AG8+AH8</f>
        <v>90</v>
      </c>
      <c r="AK8" s="24">
        <f t="shared" ref="AK8:AK24" si="10">RANK(AJ8,$AJ$8:$AJ$26)</f>
        <v>15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'8.Spieltag'!B9</f>
        <v>Delze</v>
      </c>
      <c r="C9" s="17" t="s">
        <v>12</v>
      </c>
      <c r="D9" s="18" t="s">
        <v>84</v>
      </c>
      <c r="E9" s="19">
        <f t="shared" ref="E9:E24" si="11">IF(OR(EXACT($C$7,C9)*(EXACT($D$7,D9)))=TRUE,$AO$9,IF(($D$7-$C$7=D9-C9),$AO$8,IF(OR(EXACT($C$7&gt;$D$7,C9&gt;D9)*EXACT($C$7=$D$7,C9=D9)*EXACT($C$7&lt;$D$7,C9&lt;D9)),$AO$7,0)))</f>
        <v>0</v>
      </c>
      <c r="F9" s="17" t="s">
        <v>83</v>
      </c>
      <c r="G9" s="18" t="s">
        <v>12</v>
      </c>
      <c r="H9" s="19">
        <f t="shared" ref="H9:H24" si="12">IF(OR(EXACT($F$7,F9)*(EXACT($G$7,G9)))=TRUE,$AO$9,IF(($G$7-$F$7=G9-F9),$AO$8,IF(OR(EXACT($F$7&gt;$G$7,F9&gt;G9)*EXACT($F$7=$G$7,F9=G9)*EXACT($F$7&lt;$G$7,F9&lt;G9)),$AO$7,0)))</f>
        <v>0</v>
      </c>
      <c r="I9" s="17" t="s">
        <v>12</v>
      </c>
      <c r="J9" s="18" t="s">
        <v>12</v>
      </c>
      <c r="K9" s="19" t="str">
        <f t="shared" ref="K9:K24" si="13">IF(OR(EXACT($I$7,I9)*(EXACT($J$7,J9)))=TRUE,$AO$9,IF(($J$7-$I$7=J9-I9),$AO$8,IF(OR(EXACT($I$7&gt;$J$7,I9&gt;J9)*EXACT($I$7=$J$7,I9=J9)*EXACT($I$7&lt;$J$7,I9&lt;J9)),$AO$7,0)))</f>
        <v>3</v>
      </c>
      <c r="L9" s="17" t="s">
        <v>12</v>
      </c>
      <c r="M9" s="18" t="s">
        <v>83</v>
      </c>
      <c r="N9" s="19" t="str">
        <f t="shared" ref="N9:N24" si="14">IF(OR(EXACT($L$7,L9)*(EXACT($M$7,M9)))=TRUE,$AO$9,IF(($M$7-$L$7=M9-L9),$AO$8,IF(OR(EXACT($L$7&gt;$M$7,L9&gt;M9)*EXACT($L$7=$M$7,L9=M9)*EXACT($L$7&lt;$M$7,L9&lt;M9)),$AO$7,0)))</f>
        <v>3</v>
      </c>
      <c r="O9" s="17" t="s">
        <v>83</v>
      </c>
      <c r="P9" s="18" t="s">
        <v>84</v>
      </c>
      <c r="Q9" s="19">
        <f t="shared" ref="Q9:Q24" si="15">IF(OR(EXACT($O$7,O9)*(EXACT($P$7,P9)))=TRUE,$AO$9,IF(($P$7-$O$7=P9-O9),$AO$8,IF(OR(EXACT($O$7&gt;$P$7,O9&gt;P9)*EXACT($O$7=$P$7,O9=P9)*EXACT($O$7&lt;$P$7,O9&lt;P9)),$AO$7,0)))</f>
        <v>0</v>
      </c>
      <c r="R9" s="17" t="s">
        <v>12</v>
      </c>
      <c r="S9" s="18" t="s">
        <v>83</v>
      </c>
      <c r="T9" s="19" t="str">
        <f t="shared" ref="T9:T24" si="16">IF(OR(EXACT($R$7,R9)*(EXACT($S$7,S9)))=TRUE,$AO$9,IF(($S$7-$R$7=S9-R9),$AO$8,IF(OR(EXACT($R$7&gt;$S$7,R9&gt;S9)*EXACT($R$7=$S$7,R9=S9)*EXACT($R$7&lt;$S$7,R9&lt;S9)),$AO$7,0)))</f>
        <v>2</v>
      </c>
      <c r="U9" s="17" t="s">
        <v>12</v>
      </c>
      <c r="V9" s="18" t="s">
        <v>83</v>
      </c>
      <c r="W9" s="57">
        <f t="shared" ref="W9:W24" si="17">IF(OR(EXACT($U$7,U9)*(EXACT($V$7,V9)))=TRUE,$AO$9,IF(($V$7-$U$7=V9-U9),$AO$8,IF(OR(EXACT($U$7&gt;$V$7,U9&gt;V9)*EXACT($U$7=$V$7,U9=V9)*EXACT($U$7&lt;$V$7,U9&lt;V9)),$AO$7,0)))*4</f>
        <v>0</v>
      </c>
      <c r="X9" s="17" t="s">
        <v>12</v>
      </c>
      <c r="Y9" s="18" t="s">
        <v>12</v>
      </c>
      <c r="Z9" s="19" t="str">
        <f t="shared" ref="Z9:Z24" si="18">IF(OR(EXACT($X$7,X9)*(EXACT($Y$7,Y9)))=TRUE,$AO$9,IF(($Y$7-$X$7=Y9-X9),$AO$8,IF(OR(EXACT($X$7&gt;$Y$7,X9&gt;Y9)*EXACT($X$7=$Y$7,X9=Y9)*EXACT($X$7&lt;$Y$7,X9&lt;Y9)),$AO$7,0)))</f>
        <v>3</v>
      </c>
      <c r="AA9" s="17" t="s">
        <v>83</v>
      </c>
      <c r="AB9" s="18" t="s">
        <v>84</v>
      </c>
      <c r="AC9" s="19">
        <f t="shared" ref="AC9:AC24" si="19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8"/>
        <v>11</v>
      </c>
      <c r="AH9" s="21">
        <f>'8.Spieltag'!AJ9</f>
        <v>103</v>
      </c>
      <c r="AI9" s="28">
        <f>'8.Spieltag'!AK9</f>
        <v>3</v>
      </c>
      <c r="AJ9" s="23">
        <f t="shared" si="9"/>
        <v>114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2</v>
      </c>
      <c r="B10" s="20" t="str">
        <f>'8.Spieltag'!B10</f>
        <v>FlorianS04</v>
      </c>
      <c r="C10" s="17"/>
      <c r="D10" s="18"/>
      <c r="E10" s="19"/>
      <c r="F10" s="17"/>
      <c r="G10" s="18"/>
      <c r="H10" s="19"/>
      <c r="I10" s="17" t="s">
        <v>12</v>
      </c>
      <c r="J10" s="18" t="s">
        <v>83</v>
      </c>
      <c r="K10" s="19">
        <f t="shared" si="13"/>
        <v>0</v>
      </c>
      <c r="L10" s="17" t="s">
        <v>12</v>
      </c>
      <c r="M10" s="18" t="s">
        <v>83</v>
      </c>
      <c r="N10" s="19" t="str">
        <f t="shared" si="14"/>
        <v>3</v>
      </c>
      <c r="O10" s="17" t="s">
        <v>83</v>
      </c>
      <c r="P10" s="18" t="s">
        <v>2</v>
      </c>
      <c r="Q10" s="19">
        <f t="shared" si="15"/>
        <v>0</v>
      </c>
      <c r="R10" s="17" t="s">
        <v>2</v>
      </c>
      <c r="S10" s="18" t="s">
        <v>83</v>
      </c>
      <c r="T10" s="19" t="str">
        <f t="shared" si="16"/>
        <v>2</v>
      </c>
      <c r="U10" s="17" t="s">
        <v>83</v>
      </c>
      <c r="V10" s="18" t="s">
        <v>83</v>
      </c>
      <c r="W10" s="57">
        <f t="shared" si="17"/>
        <v>0</v>
      </c>
      <c r="X10" s="17" t="s">
        <v>12</v>
      </c>
      <c r="Y10" s="18" t="s">
        <v>83</v>
      </c>
      <c r="Z10" s="19">
        <f t="shared" si="18"/>
        <v>0</v>
      </c>
      <c r="AA10" s="17" t="s">
        <v>12</v>
      </c>
      <c r="AB10" s="18" t="s">
        <v>12</v>
      </c>
      <c r="AC10" s="19">
        <f t="shared" si="19"/>
        <v>0</v>
      </c>
      <c r="AD10" s="27"/>
      <c r="AE10" s="25"/>
      <c r="AF10" s="19"/>
      <c r="AG10" s="20">
        <f t="shared" si="8"/>
        <v>5</v>
      </c>
      <c r="AH10" s="21">
        <f>'8.Spieltag'!AJ10</f>
        <v>108</v>
      </c>
      <c r="AI10" s="28">
        <f>'8.Spieltag'!AK10</f>
        <v>1</v>
      </c>
      <c r="AJ10" s="23">
        <f t="shared" si="9"/>
        <v>113</v>
      </c>
      <c r="AK10" s="24">
        <f t="shared" si="10"/>
        <v>2</v>
      </c>
      <c r="AL10" s="53"/>
    </row>
    <row r="11" spans="1:41" ht="24.95" customHeight="1" thickBot="1" x14ac:dyDescent="0.25">
      <c r="A11" s="28">
        <f t="shared" si="0"/>
        <v>7</v>
      </c>
      <c r="B11" s="20" t="str">
        <f>'8.Spieltag'!B11</f>
        <v>Franzi04</v>
      </c>
      <c r="C11" s="17" t="s">
        <v>12</v>
      </c>
      <c r="D11" s="18" t="s">
        <v>83</v>
      </c>
      <c r="E11" s="19">
        <f t="shared" si="11"/>
        <v>0</v>
      </c>
      <c r="F11" s="17" t="s">
        <v>83</v>
      </c>
      <c r="G11" s="18" t="s">
        <v>12</v>
      </c>
      <c r="H11" s="19">
        <f t="shared" si="12"/>
        <v>0</v>
      </c>
      <c r="I11" s="17" t="s">
        <v>12</v>
      </c>
      <c r="J11" s="18" t="s">
        <v>83</v>
      </c>
      <c r="K11" s="19">
        <f t="shared" si="13"/>
        <v>0</v>
      </c>
      <c r="L11" s="17" t="s">
        <v>83</v>
      </c>
      <c r="M11" s="18" t="s">
        <v>12</v>
      </c>
      <c r="N11" s="19">
        <f t="shared" si="14"/>
        <v>0</v>
      </c>
      <c r="O11" s="17" t="s">
        <v>83</v>
      </c>
      <c r="P11" s="18" t="s">
        <v>12</v>
      </c>
      <c r="Q11" s="19">
        <f t="shared" si="15"/>
        <v>0</v>
      </c>
      <c r="R11" s="17" t="s">
        <v>12</v>
      </c>
      <c r="S11" s="18" t="s">
        <v>84</v>
      </c>
      <c r="T11" s="19" t="str">
        <f t="shared" si="16"/>
        <v>2</v>
      </c>
      <c r="U11" s="17" t="s">
        <v>12</v>
      </c>
      <c r="V11" s="18" t="s">
        <v>83</v>
      </c>
      <c r="W11" s="57">
        <f t="shared" si="17"/>
        <v>0</v>
      </c>
      <c r="X11" s="17" t="s">
        <v>12</v>
      </c>
      <c r="Y11" s="18" t="s">
        <v>83</v>
      </c>
      <c r="Z11" s="19">
        <f t="shared" si="18"/>
        <v>0</v>
      </c>
      <c r="AA11" s="17" t="s">
        <v>84</v>
      </c>
      <c r="AB11" s="18" t="s">
        <v>12</v>
      </c>
      <c r="AC11" s="19" t="str">
        <f t="shared" si="19"/>
        <v>3</v>
      </c>
      <c r="AD11" s="27"/>
      <c r="AE11" s="25"/>
      <c r="AF11" s="19"/>
      <c r="AG11" s="20">
        <f t="shared" si="8"/>
        <v>5</v>
      </c>
      <c r="AH11" s="21">
        <f>'8.Spieltag'!AJ11</f>
        <v>99</v>
      </c>
      <c r="AI11" s="28">
        <f>'8.Spieltag'!AK11</f>
        <v>7</v>
      </c>
      <c r="AJ11" s="23">
        <f t="shared" si="9"/>
        <v>104</v>
      </c>
      <c r="AK11" s="24">
        <f t="shared" si="10"/>
        <v>7</v>
      </c>
      <c r="AL11" s="1"/>
    </row>
    <row r="12" spans="1:41" ht="24.95" customHeight="1" thickBot="1" x14ac:dyDescent="0.25">
      <c r="A12" s="28">
        <f t="shared" si="0"/>
        <v>13</v>
      </c>
      <c r="B12" s="20" t="str">
        <f>'8.Spieltag'!B12</f>
        <v>jupp04</v>
      </c>
      <c r="C12" s="17" t="s">
        <v>2</v>
      </c>
      <c r="D12" s="18" t="s">
        <v>83</v>
      </c>
      <c r="E12" s="19">
        <f t="shared" si="11"/>
        <v>0</v>
      </c>
      <c r="F12" s="17" t="s">
        <v>12</v>
      </c>
      <c r="G12" s="18" t="s">
        <v>12</v>
      </c>
      <c r="H12" s="19">
        <f t="shared" si="12"/>
        <v>0</v>
      </c>
      <c r="I12" s="17" t="s">
        <v>12</v>
      </c>
      <c r="J12" s="18" t="s">
        <v>83</v>
      </c>
      <c r="K12" s="19">
        <f t="shared" si="13"/>
        <v>0</v>
      </c>
      <c r="L12" s="17" t="s">
        <v>2</v>
      </c>
      <c r="M12" s="18" t="s">
        <v>83</v>
      </c>
      <c r="N12" s="19" t="str">
        <f t="shared" si="14"/>
        <v>2</v>
      </c>
      <c r="O12" s="17" t="s">
        <v>12</v>
      </c>
      <c r="P12" s="18" t="s">
        <v>2</v>
      </c>
      <c r="Q12" s="19">
        <f t="shared" si="15"/>
        <v>0</v>
      </c>
      <c r="R12" s="17" t="s">
        <v>12</v>
      </c>
      <c r="S12" s="18" t="s">
        <v>83</v>
      </c>
      <c r="T12" s="19" t="str">
        <f t="shared" si="16"/>
        <v>2</v>
      </c>
      <c r="U12" s="17" t="s">
        <v>12</v>
      </c>
      <c r="V12" s="18" t="s">
        <v>83</v>
      </c>
      <c r="W12" s="57">
        <f t="shared" si="17"/>
        <v>0</v>
      </c>
      <c r="X12" s="17" t="s">
        <v>12</v>
      </c>
      <c r="Y12" s="18" t="s">
        <v>83</v>
      </c>
      <c r="Z12" s="19">
        <f t="shared" si="18"/>
        <v>0</v>
      </c>
      <c r="AA12" s="17" t="s">
        <v>12</v>
      </c>
      <c r="AB12" s="18" t="s">
        <v>12</v>
      </c>
      <c r="AC12" s="19">
        <f t="shared" si="19"/>
        <v>0</v>
      </c>
      <c r="AD12" s="26"/>
      <c r="AE12" s="25"/>
      <c r="AF12" s="19"/>
      <c r="AG12" s="20">
        <f t="shared" si="8"/>
        <v>4</v>
      </c>
      <c r="AH12" s="21">
        <f>'8.Spieltag'!AJ12</f>
        <v>89</v>
      </c>
      <c r="AI12" s="28">
        <f>'8.Spieltag'!AK12</f>
        <v>13</v>
      </c>
      <c r="AJ12" s="23">
        <f t="shared" si="9"/>
        <v>93</v>
      </c>
      <c r="AK12" s="24">
        <f t="shared" si="10"/>
        <v>13</v>
      </c>
      <c r="AL12" s="1"/>
    </row>
    <row r="13" spans="1:41" ht="24.95" customHeight="1" thickBot="1" x14ac:dyDescent="0.25">
      <c r="A13" s="28">
        <f t="shared" si="0"/>
        <v>12</v>
      </c>
      <c r="B13" s="58" t="str">
        <f>'8.Spieltag'!B13</f>
        <v>Lola04</v>
      </c>
      <c r="C13" s="17" t="s">
        <v>2</v>
      </c>
      <c r="D13" s="18" t="s">
        <v>83</v>
      </c>
      <c r="E13" s="19">
        <f t="shared" si="11"/>
        <v>0</v>
      </c>
      <c r="F13" s="17" t="s">
        <v>12</v>
      </c>
      <c r="G13" s="18" t="s">
        <v>83</v>
      </c>
      <c r="H13" s="19" t="str">
        <f t="shared" si="12"/>
        <v>2</v>
      </c>
      <c r="I13" s="17" t="s">
        <v>2</v>
      </c>
      <c r="J13" s="18" t="s">
        <v>12</v>
      </c>
      <c r="K13" s="19">
        <f t="shared" si="13"/>
        <v>0</v>
      </c>
      <c r="L13" s="17" t="s">
        <v>83</v>
      </c>
      <c r="M13" s="18" t="s">
        <v>83</v>
      </c>
      <c r="N13" s="19">
        <f t="shared" si="14"/>
        <v>0</v>
      </c>
      <c r="O13" s="17" t="s">
        <v>12</v>
      </c>
      <c r="P13" s="18" t="s">
        <v>83</v>
      </c>
      <c r="Q13" s="19">
        <f t="shared" si="15"/>
        <v>0</v>
      </c>
      <c r="R13" s="17" t="s">
        <v>12</v>
      </c>
      <c r="S13" s="18" t="s">
        <v>83</v>
      </c>
      <c r="T13" s="19" t="str">
        <f t="shared" si="16"/>
        <v>2</v>
      </c>
      <c r="U13" s="17" t="s">
        <v>12</v>
      </c>
      <c r="V13" s="18" t="s">
        <v>83</v>
      </c>
      <c r="W13" s="57">
        <f t="shared" si="17"/>
        <v>0</v>
      </c>
      <c r="X13" s="17" t="s">
        <v>12</v>
      </c>
      <c r="Y13" s="18" t="s">
        <v>84</v>
      </c>
      <c r="Z13" s="19">
        <f t="shared" si="18"/>
        <v>0</v>
      </c>
      <c r="AA13" s="17" t="s">
        <v>12</v>
      </c>
      <c r="AB13" s="18" t="s">
        <v>12</v>
      </c>
      <c r="AC13" s="19">
        <f t="shared" si="19"/>
        <v>0</v>
      </c>
      <c r="AD13" s="27"/>
      <c r="AE13" s="25"/>
      <c r="AF13" s="19"/>
      <c r="AG13" s="20">
        <f t="shared" si="8"/>
        <v>4</v>
      </c>
      <c r="AH13" s="21">
        <f>'8.Spieltag'!AJ13</f>
        <v>91</v>
      </c>
      <c r="AI13" s="28">
        <f>'8.Spieltag'!AK13</f>
        <v>11</v>
      </c>
      <c r="AJ13" s="23">
        <f t="shared" si="9"/>
        <v>95</v>
      </c>
      <c r="AK13" s="24">
        <f t="shared" si="10"/>
        <v>12</v>
      </c>
      <c r="AL13" s="1"/>
    </row>
    <row r="14" spans="1:41" ht="24.95" customHeight="1" thickBot="1" x14ac:dyDescent="0.25">
      <c r="A14" s="28">
        <f t="shared" si="0"/>
        <v>4</v>
      </c>
      <c r="B14" s="20" t="str">
        <f>'8.Spieltag'!B14</f>
        <v>Master1</v>
      </c>
      <c r="C14" s="17" t="s">
        <v>2</v>
      </c>
      <c r="D14" s="18" t="s">
        <v>83</v>
      </c>
      <c r="E14" s="19">
        <f t="shared" si="11"/>
        <v>0</v>
      </c>
      <c r="F14" s="17" t="s">
        <v>12</v>
      </c>
      <c r="G14" s="18" t="s">
        <v>12</v>
      </c>
      <c r="H14" s="19">
        <f t="shared" si="12"/>
        <v>0</v>
      </c>
      <c r="I14" s="17" t="s">
        <v>12</v>
      </c>
      <c r="J14" s="18" t="s">
        <v>83</v>
      </c>
      <c r="K14" s="19">
        <f t="shared" si="13"/>
        <v>0</v>
      </c>
      <c r="L14" s="17" t="s">
        <v>12</v>
      </c>
      <c r="M14" s="18" t="s">
        <v>83</v>
      </c>
      <c r="N14" s="19" t="str">
        <f t="shared" si="14"/>
        <v>3</v>
      </c>
      <c r="O14" s="17" t="s">
        <v>83</v>
      </c>
      <c r="P14" s="18" t="s">
        <v>2</v>
      </c>
      <c r="Q14" s="19">
        <f t="shared" si="15"/>
        <v>0</v>
      </c>
      <c r="R14" s="17" t="s">
        <v>2</v>
      </c>
      <c r="S14" s="18" t="s">
        <v>83</v>
      </c>
      <c r="T14" s="19" t="str">
        <f t="shared" si="16"/>
        <v>2</v>
      </c>
      <c r="U14" s="17" t="s">
        <v>2</v>
      </c>
      <c r="V14" s="18" t="s">
        <v>83</v>
      </c>
      <c r="W14" s="57">
        <f t="shared" si="17"/>
        <v>0</v>
      </c>
      <c r="X14" s="17" t="s">
        <v>2</v>
      </c>
      <c r="Y14" s="18" t="s">
        <v>83</v>
      </c>
      <c r="Z14" s="19">
        <f t="shared" si="18"/>
        <v>0</v>
      </c>
      <c r="AA14" s="17" t="s">
        <v>83</v>
      </c>
      <c r="AB14" s="18" t="s">
        <v>83</v>
      </c>
      <c r="AC14" s="19">
        <f t="shared" si="19"/>
        <v>0</v>
      </c>
      <c r="AD14" s="27"/>
      <c r="AE14" s="25"/>
      <c r="AF14" s="19"/>
      <c r="AG14" s="20">
        <f t="shared" si="8"/>
        <v>5</v>
      </c>
      <c r="AH14" s="21">
        <f>'8.Spieltag'!AJ14</f>
        <v>101</v>
      </c>
      <c r="AI14" s="28">
        <f>'8.Spieltag'!AK14</f>
        <v>5</v>
      </c>
      <c r="AJ14" s="23">
        <f t="shared" si="9"/>
        <v>106</v>
      </c>
      <c r="AK14" s="24">
        <f t="shared" si="10"/>
        <v>4</v>
      </c>
      <c r="AL14" s="1"/>
    </row>
    <row r="15" spans="1:41" ht="24.95" customHeight="1" thickBot="1" x14ac:dyDescent="0.25">
      <c r="A15" s="28">
        <f t="shared" si="0"/>
        <v>4</v>
      </c>
      <c r="B15" s="20" t="str">
        <f>'8.Spieltag'!B15</f>
        <v>Mike04</v>
      </c>
      <c r="C15" s="17" t="s">
        <v>12</v>
      </c>
      <c r="D15" s="18" t="s">
        <v>84</v>
      </c>
      <c r="E15" s="19">
        <f t="shared" si="11"/>
        <v>0</v>
      </c>
      <c r="F15" s="17" t="s">
        <v>12</v>
      </c>
      <c r="G15" s="18" t="s">
        <v>83</v>
      </c>
      <c r="H15" s="19" t="str">
        <f t="shared" si="12"/>
        <v>2</v>
      </c>
      <c r="I15" s="17" t="s">
        <v>83</v>
      </c>
      <c r="J15" s="18" t="s">
        <v>84</v>
      </c>
      <c r="K15" s="19">
        <f t="shared" si="13"/>
        <v>0</v>
      </c>
      <c r="L15" s="17" t="s">
        <v>83</v>
      </c>
      <c r="M15" s="18" t="s">
        <v>83</v>
      </c>
      <c r="N15" s="19">
        <f t="shared" si="14"/>
        <v>0</v>
      </c>
      <c r="O15" s="17" t="s">
        <v>84</v>
      </c>
      <c r="P15" s="18" t="s">
        <v>12</v>
      </c>
      <c r="Q15" s="19">
        <f t="shared" si="15"/>
        <v>0</v>
      </c>
      <c r="R15" s="17" t="s">
        <v>12</v>
      </c>
      <c r="S15" s="18" t="s">
        <v>84</v>
      </c>
      <c r="T15" s="19" t="str">
        <f t="shared" si="16"/>
        <v>2</v>
      </c>
      <c r="U15" s="17" t="s">
        <v>2</v>
      </c>
      <c r="V15" s="18" t="s">
        <v>83</v>
      </c>
      <c r="W15" s="57">
        <f t="shared" si="17"/>
        <v>0</v>
      </c>
      <c r="X15" s="17" t="s">
        <v>12</v>
      </c>
      <c r="Y15" s="18" t="s">
        <v>83</v>
      </c>
      <c r="Z15" s="19">
        <f t="shared" si="18"/>
        <v>0</v>
      </c>
      <c r="AA15" s="17" t="s">
        <v>12</v>
      </c>
      <c r="AB15" s="18" t="s">
        <v>83</v>
      </c>
      <c r="AC15" s="19">
        <f t="shared" si="19"/>
        <v>0</v>
      </c>
      <c r="AD15" s="27"/>
      <c r="AE15" s="25"/>
      <c r="AF15" s="19"/>
      <c r="AG15" s="20">
        <f t="shared" si="8"/>
        <v>4</v>
      </c>
      <c r="AH15" s="21">
        <f>'8.Spieltag'!AJ15</f>
        <v>102</v>
      </c>
      <c r="AI15" s="28">
        <f>'8.Spieltag'!AK15</f>
        <v>4</v>
      </c>
      <c r="AJ15" s="23">
        <f t="shared" si="9"/>
        <v>106</v>
      </c>
      <c r="AK15" s="24">
        <f t="shared" si="10"/>
        <v>4</v>
      </c>
      <c r="AL15" s="1"/>
    </row>
    <row r="16" spans="1:41" ht="24.95" customHeight="1" thickBot="1" x14ac:dyDescent="0.25">
      <c r="A16" s="28">
        <f t="shared" si="0"/>
        <v>16</v>
      </c>
      <c r="B16" s="20" t="str">
        <f>'8.Spieltag'!B16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57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'8.Spieltag'!AJ16</f>
        <v>27</v>
      </c>
      <c r="AI16" s="28">
        <f>'8.Spieltag'!AK16</f>
        <v>16</v>
      </c>
      <c r="AJ16" s="23">
        <f t="shared" si="9"/>
        <v>27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9</v>
      </c>
      <c r="B17" s="20" t="str">
        <f>'8.Spieltag'!B17</f>
        <v>Reinhold</v>
      </c>
      <c r="C17" s="17" t="s">
        <v>86</v>
      </c>
      <c r="D17" s="18" t="s">
        <v>83</v>
      </c>
      <c r="E17" s="19">
        <f t="shared" si="11"/>
        <v>0</v>
      </c>
      <c r="F17" s="17" t="s">
        <v>12</v>
      </c>
      <c r="G17" s="18" t="s">
        <v>86</v>
      </c>
      <c r="H17" s="19">
        <f t="shared" si="12"/>
        <v>0</v>
      </c>
      <c r="I17" s="17" t="s">
        <v>12</v>
      </c>
      <c r="J17" s="18" t="s">
        <v>83</v>
      </c>
      <c r="K17" s="19">
        <f t="shared" si="13"/>
        <v>0</v>
      </c>
      <c r="L17" s="17" t="s">
        <v>12</v>
      </c>
      <c r="M17" s="18" t="s">
        <v>83</v>
      </c>
      <c r="N17" s="19" t="str">
        <f t="shared" si="14"/>
        <v>3</v>
      </c>
      <c r="O17" s="17" t="s">
        <v>12</v>
      </c>
      <c r="P17" s="18" t="s">
        <v>86</v>
      </c>
      <c r="Q17" s="19">
        <f t="shared" si="15"/>
        <v>0</v>
      </c>
      <c r="R17" s="17" t="s">
        <v>12</v>
      </c>
      <c r="S17" s="18" t="s">
        <v>83</v>
      </c>
      <c r="T17" s="19" t="str">
        <f t="shared" si="16"/>
        <v>2</v>
      </c>
      <c r="U17" s="17" t="s">
        <v>12</v>
      </c>
      <c r="V17" s="18" t="s">
        <v>84</v>
      </c>
      <c r="W17" s="57">
        <f t="shared" si="17"/>
        <v>0</v>
      </c>
      <c r="X17" s="17" t="s">
        <v>86</v>
      </c>
      <c r="Y17" s="18" t="s">
        <v>83</v>
      </c>
      <c r="Z17" s="19">
        <f t="shared" si="18"/>
        <v>0</v>
      </c>
      <c r="AA17" s="17" t="s">
        <v>84</v>
      </c>
      <c r="AB17" s="18" t="s">
        <v>84</v>
      </c>
      <c r="AC17" s="19">
        <f t="shared" si="19"/>
        <v>0</v>
      </c>
      <c r="AD17" s="27"/>
      <c r="AE17" s="25"/>
      <c r="AF17" s="19"/>
      <c r="AG17" s="20">
        <f t="shared" si="8"/>
        <v>5</v>
      </c>
      <c r="AH17" s="21">
        <f>'8.Spieltag'!AJ17</f>
        <v>93</v>
      </c>
      <c r="AI17" s="28">
        <f>'8.Spieltag'!AK17</f>
        <v>8</v>
      </c>
      <c r="AJ17" s="23">
        <f t="shared" si="9"/>
        <v>98</v>
      </c>
      <c r="AK17" s="24">
        <f t="shared" si="10"/>
        <v>9</v>
      </c>
      <c r="AL17" s="1"/>
    </row>
    <row r="18" spans="1:38" ht="24.95" customHeight="1" thickBot="1" x14ac:dyDescent="0.25">
      <c r="A18" s="28">
        <f t="shared" si="0"/>
        <v>10</v>
      </c>
      <c r="B18" s="20" t="str">
        <f>'8.Spieltag'!B18</f>
        <v>Ricardo04</v>
      </c>
      <c r="C18" s="17" t="s">
        <v>12</v>
      </c>
      <c r="D18" s="18" t="s">
        <v>84</v>
      </c>
      <c r="E18" s="19">
        <f t="shared" si="11"/>
        <v>0</v>
      </c>
      <c r="F18" s="17" t="s">
        <v>12</v>
      </c>
      <c r="G18" s="18" t="s">
        <v>83</v>
      </c>
      <c r="H18" s="19" t="str">
        <f t="shared" si="12"/>
        <v>2</v>
      </c>
      <c r="I18" s="17" t="s">
        <v>12</v>
      </c>
      <c r="J18" s="18" t="s">
        <v>83</v>
      </c>
      <c r="K18" s="19">
        <f t="shared" si="13"/>
        <v>0</v>
      </c>
      <c r="L18" s="17" t="s">
        <v>84</v>
      </c>
      <c r="M18" s="18" t="s">
        <v>12</v>
      </c>
      <c r="N18" s="19">
        <f t="shared" si="14"/>
        <v>0</v>
      </c>
      <c r="O18" s="17" t="s">
        <v>83</v>
      </c>
      <c r="P18" s="18" t="s">
        <v>2</v>
      </c>
      <c r="Q18" s="19">
        <f t="shared" si="15"/>
        <v>0</v>
      </c>
      <c r="R18" s="17" t="s">
        <v>83</v>
      </c>
      <c r="S18" s="18" t="s">
        <v>12</v>
      </c>
      <c r="T18" s="19">
        <f t="shared" si="16"/>
        <v>0</v>
      </c>
      <c r="U18" s="17" t="s">
        <v>12</v>
      </c>
      <c r="V18" s="18" t="s">
        <v>83</v>
      </c>
      <c r="W18" s="57">
        <f t="shared" si="17"/>
        <v>0</v>
      </c>
      <c r="X18" s="17" t="s">
        <v>83</v>
      </c>
      <c r="Y18" s="18" t="s">
        <v>84</v>
      </c>
      <c r="Z18" s="19">
        <f t="shared" si="18"/>
        <v>0</v>
      </c>
      <c r="AA18" s="17" t="s">
        <v>84</v>
      </c>
      <c r="AB18" s="18" t="s">
        <v>83</v>
      </c>
      <c r="AC18" s="19" t="str">
        <f t="shared" si="19"/>
        <v>2</v>
      </c>
      <c r="AD18" s="27"/>
      <c r="AE18" s="25"/>
      <c r="AF18" s="19"/>
      <c r="AG18" s="20">
        <f t="shared" si="8"/>
        <v>4</v>
      </c>
      <c r="AH18" s="21">
        <f>'8.Spieltag'!AJ18</f>
        <v>93</v>
      </c>
      <c r="AI18" s="28">
        <f>'8.Spieltag'!AK18</f>
        <v>8</v>
      </c>
      <c r="AJ18" s="23">
        <f t="shared" si="9"/>
        <v>97</v>
      </c>
      <c r="AK18" s="24">
        <f t="shared" si="10"/>
        <v>10</v>
      </c>
      <c r="AL18" s="1"/>
    </row>
    <row r="19" spans="1:38" ht="24.95" customHeight="1" thickBot="1" x14ac:dyDescent="0.25">
      <c r="A19" s="28">
        <f t="shared" si="0"/>
        <v>17</v>
      </c>
      <c r="B19" s="20" t="str">
        <f>'8.Spieltag'!B19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57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'8.Spieltag'!AJ19</f>
        <v>7</v>
      </c>
      <c r="AI19" s="28">
        <f>'8.Spieltag'!AK19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>AK20</f>
        <v>13</v>
      </c>
      <c r="B20" s="20" t="str">
        <f>'8.Spieltag'!B20</f>
        <v>schmiddi04</v>
      </c>
      <c r="C20" s="17" t="s">
        <v>12</v>
      </c>
      <c r="D20" s="18" t="s">
        <v>84</v>
      </c>
      <c r="E20" s="19">
        <f t="shared" si="11"/>
        <v>0</v>
      </c>
      <c r="F20" s="17" t="s">
        <v>83</v>
      </c>
      <c r="G20" s="18" t="s">
        <v>84</v>
      </c>
      <c r="H20" s="19" t="str">
        <f t="shared" si="12"/>
        <v>2</v>
      </c>
      <c r="I20" s="17" t="s">
        <v>83</v>
      </c>
      <c r="J20" s="18" t="s">
        <v>83</v>
      </c>
      <c r="K20" s="19" t="str">
        <f t="shared" si="13"/>
        <v>5</v>
      </c>
      <c r="L20" s="17" t="s">
        <v>84</v>
      </c>
      <c r="M20" s="18" t="s">
        <v>83</v>
      </c>
      <c r="N20" s="19">
        <f t="shared" si="14"/>
        <v>0</v>
      </c>
      <c r="O20" s="17" t="s">
        <v>84</v>
      </c>
      <c r="P20" s="18" t="s">
        <v>2</v>
      </c>
      <c r="Q20" s="19">
        <f t="shared" si="15"/>
        <v>0</v>
      </c>
      <c r="R20" s="17" t="s">
        <v>83</v>
      </c>
      <c r="S20" s="18" t="s">
        <v>83</v>
      </c>
      <c r="T20" s="19">
        <f t="shared" si="16"/>
        <v>0</v>
      </c>
      <c r="U20" s="17" t="s">
        <v>83</v>
      </c>
      <c r="V20" s="18" t="s">
        <v>84</v>
      </c>
      <c r="W20" s="57">
        <f t="shared" si="17"/>
        <v>0</v>
      </c>
      <c r="X20" s="17" t="s">
        <v>84</v>
      </c>
      <c r="Y20" s="18" t="s">
        <v>83</v>
      </c>
      <c r="Z20" s="19">
        <f t="shared" si="18"/>
        <v>0</v>
      </c>
      <c r="AA20" s="17" t="s">
        <v>12</v>
      </c>
      <c r="AB20" s="18" t="s">
        <v>83</v>
      </c>
      <c r="AC20" s="19">
        <f t="shared" si="19"/>
        <v>0</v>
      </c>
      <c r="AD20" s="27"/>
      <c r="AE20" s="25"/>
      <c r="AF20" s="19"/>
      <c r="AG20" s="20">
        <f>E20+H20+K20+N20+Q20+T20+W20+Z20+AC20+AF20</f>
        <v>7</v>
      </c>
      <c r="AH20" s="21">
        <f>'8.Spieltag'!AJ20</f>
        <v>86</v>
      </c>
      <c r="AI20" s="28">
        <f>'8.Spieltag'!AK20</f>
        <v>14</v>
      </c>
      <c r="AJ20" s="23">
        <f>AG20+AH20</f>
        <v>93</v>
      </c>
      <c r="AK20" s="24">
        <f t="shared" si="10"/>
        <v>13</v>
      </c>
      <c r="AL20" s="1"/>
    </row>
    <row r="21" spans="1:38" ht="24.95" customHeight="1" thickBot="1" x14ac:dyDescent="0.25">
      <c r="A21" s="28">
        <f>AK21</f>
        <v>4</v>
      </c>
      <c r="B21" s="20" t="str">
        <f>'8.Spieltag'!B21</f>
        <v>shiny</v>
      </c>
      <c r="C21" s="17" t="s">
        <v>2</v>
      </c>
      <c r="D21" s="18" t="s">
        <v>83</v>
      </c>
      <c r="E21" s="19">
        <f t="shared" si="11"/>
        <v>0</v>
      </c>
      <c r="F21" s="17" t="s">
        <v>83</v>
      </c>
      <c r="G21" s="18" t="s">
        <v>12</v>
      </c>
      <c r="H21" s="19">
        <f t="shared" si="12"/>
        <v>0</v>
      </c>
      <c r="I21" s="17" t="s">
        <v>12</v>
      </c>
      <c r="J21" s="18" t="s">
        <v>83</v>
      </c>
      <c r="K21" s="19">
        <f t="shared" si="13"/>
        <v>0</v>
      </c>
      <c r="L21" s="17" t="s">
        <v>12</v>
      </c>
      <c r="M21" s="18" t="s">
        <v>83</v>
      </c>
      <c r="N21" s="19" t="str">
        <f t="shared" si="14"/>
        <v>3</v>
      </c>
      <c r="O21" s="17" t="s">
        <v>83</v>
      </c>
      <c r="P21" s="18" t="s">
        <v>2</v>
      </c>
      <c r="Q21" s="19">
        <f t="shared" si="15"/>
        <v>0</v>
      </c>
      <c r="R21" s="17" t="s">
        <v>12</v>
      </c>
      <c r="S21" s="18" t="s">
        <v>84</v>
      </c>
      <c r="T21" s="19" t="str">
        <f t="shared" si="16"/>
        <v>2</v>
      </c>
      <c r="U21" s="17" t="s">
        <v>12</v>
      </c>
      <c r="V21" s="18" t="s">
        <v>83</v>
      </c>
      <c r="W21" s="57">
        <f t="shared" si="17"/>
        <v>0</v>
      </c>
      <c r="X21" s="17" t="s">
        <v>12</v>
      </c>
      <c r="Y21" s="18" t="s">
        <v>83</v>
      </c>
      <c r="Z21" s="19">
        <f t="shared" si="18"/>
        <v>0</v>
      </c>
      <c r="AA21" s="17" t="s">
        <v>83</v>
      </c>
      <c r="AB21" s="18" t="s">
        <v>83</v>
      </c>
      <c r="AC21" s="19">
        <f t="shared" si="19"/>
        <v>0</v>
      </c>
      <c r="AD21" s="27"/>
      <c r="AE21" s="25"/>
      <c r="AF21" s="19"/>
      <c r="AG21" s="20">
        <f>E21+H21+K21+N21+Q21+T21+W21+Z21+AC21+AF21</f>
        <v>5</v>
      </c>
      <c r="AH21" s="21">
        <f>'8.Spieltag'!AJ21</f>
        <v>101</v>
      </c>
      <c r="AI21" s="28">
        <f>'8.Spieltag'!AK21</f>
        <v>5</v>
      </c>
      <c r="AJ21" s="23">
        <f>AG21+AH21</f>
        <v>106</v>
      </c>
      <c r="AK21" s="24">
        <f t="shared" si="10"/>
        <v>4</v>
      </c>
      <c r="AL21" s="1"/>
    </row>
    <row r="22" spans="1:38" ht="24.95" customHeight="1" thickBot="1" x14ac:dyDescent="0.25">
      <c r="A22" s="28">
        <f>AK22</f>
        <v>8</v>
      </c>
      <c r="B22" s="20" t="str">
        <f>'8.Spieltag'!B22</f>
        <v>Tanja04</v>
      </c>
      <c r="C22" s="17" t="s">
        <v>12</v>
      </c>
      <c r="D22" s="18" t="s">
        <v>83</v>
      </c>
      <c r="E22" s="19">
        <f t="shared" si="11"/>
        <v>0</v>
      </c>
      <c r="F22" s="17" t="s">
        <v>83</v>
      </c>
      <c r="G22" s="18" t="s">
        <v>12</v>
      </c>
      <c r="H22" s="19">
        <f t="shared" si="12"/>
        <v>0</v>
      </c>
      <c r="I22" s="17" t="s">
        <v>83</v>
      </c>
      <c r="J22" s="18" t="s">
        <v>83</v>
      </c>
      <c r="K22" s="19" t="str">
        <f t="shared" si="13"/>
        <v>5</v>
      </c>
      <c r="L22" s="17" t="s">
        <v>12</v>
      </c>
      <c r="M22" s="18" t="s">
        <v>83</v>
      </c>
      <c r="N22" s="19" t="str">
        <f t="shared" si="14"/>
        <v>3</v>
      </c>
      <c r="O22" s="17" t="s">
        <v>84</v>
      </c>
      <c r="P22" s="18" t="s">
        <v>2</v>
      </c>
      <c r="Q22" s="19">
        <f t="shared" si="15"/>
        <v>0</v>
      </c>
      <c r="R22" s="17" t="s">
        <v>12</v>
      </c>
      <c r="S22" s="18" t="s">
        <v>84</v>
      </c>
      <c r="T22" s="19" t="str">
        <f t="shared" si="16"/>
        <v>2</v>
      </c>
      <c r="U22" s="17" t="s">
        <v>12</v>
      </c>
      <c r="V22" s="18" t="s">
        <v>84</v>
      </c>
      <c r="W22" s="57">
        <f t="shared" si="17"/>
        <v>0</v>
      </c>
      <c r="X22" s="17" t="s">
        <v>12</v>
      </c>
      <c r="Y22" s="18" t="s">
        <v>84</v>
      </c>
      <c r="Z22" s="19">
        <f t="shared" si="18"/>
        <v>0</v>
      </c>
      <c r="AA22" s="17" t="s">
        <v>83</v>
      </c>
      <c r="AB22" s="18" t="s">
        <v>83</v>
      </c>
      <c r="AC22" s="19">
        <f t="shared" si="19"/>
        <v>0</v>
      </c>
      <c r="AD22" s="27"/>
      <c r="AE22" s="25"/>
      <c r="AF22" s="19"/>
      <c r="AG22" s="20">
        <f>E22+H22+K22+N22+Q22+T22+W22+Z22+AC22+AF22</f>
        <v>10</v>
      </c>
      <c r="AH22" s="21">
        <f>'8.Spieltag'!AJ22</f>
        <v>93</v>
      </c>
      <c r="AI22" s="28">
        <f>'8.Spieltag'!AK22</f>
        <v>8</v>
      </c>
      <c r="AJ22" s="23">
        <f>AG22+AH22</f>
        <v>103</v>
      </c>
      <c r="AK22" s="24">
        <f t="shared" si="10"/>
        <v>8</v>
      </c>
      <c r="AL22" s="1"/>
    </row>
    <row r="23" spans="1:38" ht="24.95" customHeight="1" thickBot="1" x14ac:dyDescent="0.25">
      <c r="A23" s="28">
        <f>AK23</f>
        <v>10</v>
      </c>
      <c r="B23" s="58" t="str">
        <f>'8.Spieltag'!B23</f>
        <v>Thomas Bülles</v>
      </c>
      <c r="C23" s="17" t="s">
        <v>86</v>
      </c>
      <c r="D23" s="18" t="s">
        <v>84</v>
      </c>
      <c r="E23" s="19">
        <f t="shared" si="11"/>
        <v>0</v>
      </c>
      <c r="F23" s="17" t="s">
        <v>2</v>
      </c>
      <c r="G23" s="18" t="s">
        <v>12</v>
      </c>
      <c r="H23" s="19" t="str">
        <f t="shared" si="12"/>
        <v>2</v>
      </c>
      <c r="I23" s="17" t="s">
        <v>84</v>
      </c>
      <c r="J23" s="18" t="s">
        <v>12</v>
      </c>
      <c r="K23" s="19">
        <f t="shared" si="13"/>
        <v>0</v>
      </c>
      <c r="L23" s="17" t="s">
        <v>83</v>
      </c>
      <c r="M23" s="18" t="s">
        <v>2</v>
      </c>
      <c r="N23" s="19">
        <f t="shared" si="14"/>
        <v>0</v>
      </c>
      <c r="O23" s="17" t="s">
        <v>84</v>
      </c>
      <c r="P23" s="18" t="s">
        <v>2</v>
      </c>
      <c r="Q23" s="19">
        <f t="shared" si="15"/>
        <v>0</v>
      </c>
      <c r="R23" s="17" t="s">
        <v>2</v>
      </c>
      <c r="S23" s="18" t="s">
        <v>83</v>
      </c>
      <c r="T23" s="19" t="str">
        <f t="shared" si="16"/>
        <v>2</v>
      </c>
      <c r="U23" s="17" t="s">
        <v>12</v>
      </c>
      <c r="V23" s="18" t="s">
        <v>83</v>
      </c>
      <c r="W23" s="57">
        <f t="shared" si="17"/>
        <v>0</v>
      </c>
      <c r="X23" s="17" t="s">
        <v>12</v>
      </c>
      <c r="Y23" s="18" t="s">
        <v>84</v>
      </c>
      <c r="Z23" s="19">
        <f t="shared" si="18"/>
        <v>0</v>
      </c>
      <c r="AA23" s="17" t="s">
        <v>83</v>
      </c>
      <c r="AB23" s="18" t="s">
        <v>12</v>
      </c>
      <c r="AC23" s="19" t="str">
        <f t="shared" si="19"/>
        <v>2</v>
      </c>
      <c r="AD23" s="27"/>
      <c r="AE23" s="25"/>
      <c r="AF23" s="19"/>
      <c r="AG23" s="20">
        <f>E23+H23+K23+N23+Q23+T23+W23+Z23+AC23+AF23</f>
        <v>6</v>
      </c>
      <c r="AH23" s="21">
        <f>'8.Spieltag'!AJ23</f>
        <v>91</v>
      </c>
      <c r="AI23" s="28">
        <f>'8.Spieltag'!AK23</f>
        <v>11</v>
      </c>
      <c r="AJ23" s="23">
        <f>AG23+AH23</f>
        <v>97</v>
      </c>
      <c r="AK23" s="24">
        <f t="shared" si="10"/>
        <v>10</v>
      </c>
      <c r="AL23" s="1"/>
    </row>
    <row r="24" spans="1:38" ht="24.95" customHeight="1" thickBot="1" x14ac:dyDescent="0.25">
      <c r="A24" s="28">
        <f>AK24</f>
        <v>3</v>
      </c>
      <c r="B24" s="20" t="str">
        <f>'8.Spieltag'!B24</f>
        <v>UltraGE</v>
      </c>
      <c r="C24" s="17" t="s">
        <v>2</v>
      </c>
      <c r="D24" s="18" t="s">
        <v>83</v>
      </c>
      <c r="E24" s="19">
        <f t="shared" si="11"/>
        <v>0</v>
      </c>
      <c r="F24" s="17" t="s">
        <v>12</v>
      </c>
      <c r="G24" s="18" t="s">
        <v>83</v>
      </c>
      <c r="H24" s="19" t="str">
        <f t="shared" si="12"/>
        <v>2</v>
      </c>
      <c r="I24" s="17" t="s">
        <v>12</v>
      </c>
      <c r="J24" s="18" t="s">
        <v>83</v>
      </c>
      <c r="K24" s="19">
        <f t="shared" si="13"/>
        <v>0</v>
      </c>
      <c r="L24" s="17" t="s">
        <v>83</v>
      </c>
      <c r="M24" s="18" t="s">
        <v>12</v>
      </c>
      <c r="N24" s="19">
        <f t="shared" si="14"/>
        <v>0</v>
      </c>
      <c r="O24" s="17" t="s">
        <v>83</v>
      </c>
      <c r="P24" s="18" t="s">
        <v>2</v>
      </c>
      <c r="Q24" s="19">
        <f t="shared" si="15"/>
        <v>0</v>
      </c>
      <c r="R24" s="17" t="s">
        <v>83</v>
      </c>
      <c r="S24" s="18" t="s">
        <v>12</v>
      </c>
      <c r="T24" s="19">
        <f t="shared" si="16"/>
        <v>0</v>
      </c>
      <c r="U24" s="17" t="s">
        <v>12</v>
      </c>
      <c r="V24" s="18" t="s">
        <v>83</v>
      </c>
      <c r="W24" s="57">
        <f t="shared" si="17"/>
        <v>0</v>
      </c>
      <c r="X24" s="17" t="s">
        <v>12</v>
      </c>
      <c r="Y24" s="18" t="s">
        <v>83</v>
      </c>
      <c r="Z24" s="19">
        <f t="shared" si="18"/>
        <v>0</v>
      </c>
      <c r="AA24" s="17" t="s">
        <v>83</v>
      </c>
      <c r="AB24" s="18" t="s">
        <v>12</v>
      </c>
      <c r="AC24" s="19" t="str">
        <f t="shared" si="19"/>
        <v>2</v>
      </c>
      <c r="AD24" s="27"/>
      <c r="AE24" s="25"/>
      <c r="AF24" s="19"/>
      <c r="AG24" s="20">
        <f>E24+H24+K24+N24+Q24+T24+W24+Z24+AC24+AF24</f>
        <v>4</v>
      </c>
      <c r="AH24" s="21">
        <f>'8.Spieltag'!AJ24</f>
        <v>105</v>
      </c>
      <c r="AI24" s="28">
        <f>'8.Spieltag'!AK24</f>
        <v>2</v>
      </c>
      <c r="AJ24" s="23">
        <f>AG24+AH24</f>
        <v>109</v>
      </c>
      <c r="AK24" s="24">
        <f t="shared" si="10"/>
        <v>3</v>
      </c>
      <c r="AL24" s="1"/>
    </row>
    <row r="25" spans="1:38" ht="24.95" customHeight="1" thickBot="1" x14ac:dyDescent="0.25">
      <c r="A25" s="28">
        <f t="shared" ref="A25:A26" si="20">AK25</f>
        <v>0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>
        <f t="shared" si="20"/>
        <v>0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102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31" priority="6">
      <formula>($AG8&gt;40)</formula>
    </cfRule>
  </conditionalFormatting>
  <conditionalFormatting sqref="C4 F4 R4 AA4 C6 L6">
    <cfRule type="cellIs" dxfId="130" priority="2" operator="equal">
      <formula>"Schalke 04"</formula>
    </cfRule>
  </conditionalFormatting>
  <conditionalFormatting sqref="I4 L4 O4 U4 X4 F6 I6 O6 R6 U6 X6 AA6">
    <cfRule type="cellIs" dxfId="129" priority="3" operator="equal">
      <formula>"Schalke 04"</formula>
    </cfRule>
  </conditionalFormatting>
  <conditionalFormatting sqref="AG1:AG26 AG28:AG1048576">
    <cfRule type="top10" dxfId="128" priority="1530" rank="3"/>
  </conditionalFormatting>
  <conditionalFormatting sqref="AI8:AI26">
    <cfRule type="colorScale" priority="137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7" priority="1029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O104"/>
  <sheetViews>
    <sheetView topLeftCell="B3" workbookViewId="0">
      <selection activeCell="B25" sqref="B25:B2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46"/>
      <c r="AF1" s="46"/>
      <c r="AK1" s="31"/>
    </row>
    <row r="2" spans="1:41" ht="12" x14ac:dyDescent="0.2">
      <c r="B2" s="16"/>
      <c r="F2" s="1"/>
      <c r="R2" s="13"/>
      <c r="AD2" s="16"/>
      <c r="AE2" s="47"/>
      <c r="AF2" s="47"/>
    </row>
    <row r="3" spans="1:41" ht="12" x14ac:dyDescent="0.2">
      <c r="B3" s="16"/>
      <c r="AD3" s="16"/>
      <c r="AE3" s="46"/>
      <c r="AF3" s="46"/>
    </row>
    <row r="4" spans="1:41" ht="16.5" thickBot="1" x14ac:dyDescent="0.3">
      <c r="A4" s="2" t="s">
        <v>23</v>
      </c>
      <c r="B4" s="16"/>
      <c r="C4" s="16" t="s">
        <v>74</v>
      </c>
      <c r="F4" s="16" t="s">
        <v>81</v>
      </c>
      <c r="I4" s="16" t="s">
        <v>67</v>
      </c>
      <c r="L4" s="16" t="s">
        <v>70</v>
      </c>
      <c r="O4" s="16" t="s">
        <v>82</v>
      </c>
      <c r="R4" s="16" t="s">
        <v>68</v>
      </c>
      <c r="U4" s="16" t="s">
        <v>71</v>
      </c>
      <c r="X4" s="16" t="s">
        <v>77</v>
      </c>
      <c r="AA4" s="16" t="s">
        <v>78</v>
      </c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75</v>
      </c>
      <c r="F6" s="16" t="s">
        <v>79</v>
      </c>
      <c r="I6" s="16" t="s">
        <v>76</v>
      </c>
      <c r="L6" s="16" t="s">
        <v>69</v>
      </c>
      <c r="O6" s="16" t="s">
        <v>80</v>
      </c>
      <c r="R6" s="16" t="s">
        <v>73</v>
      </c>
      <c r="U6" s="16" t="s">
        <v>11</v>
      </c>
      <c r="X6" s="16" t="s">
        <v>72</v>
      </c>
      <c r="AA6" s="16" t="s">
        <v>62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12</v>
      </c>
      <c r="D7" s="49" t="s">
        <v>83</v>
      </c>
      <c r="E7" s="50" t="s">
        <v>1</v>
      </c>
      <c r="F7" s="49" t="s">
        <v>2</v>
      </c>
      <c r="G7" s="49" t="s">
        <v>84</v>
      </c>
      <c r="H7" s="50" t="s">
        <v>1</v>
      </c>
      <c r="I7" s="49" t="s">
        <v>12</v>
      </c>
      <c r="J7" s="49" t="s">
        <v>84</v>
      </c>
      <c r="K7" s="50" t="s">
        <v>1</v>
      </c>
      <c r="L7" s="49" t="s">
        <v>12</v>
      </c>
      <c r="M7" s="49" t="s">
        <v>12</v>
      </c>
      <c r="N7" s="50" t="s">
        <v>1</v>
      </c>
      <c r="O7" s="49" t="s">
        <v>84</v>
      </c>
      <c r="P7" s="49" t="s">
        <v>12</v>
      </c>
      <c r="Q7" s="50" t="s">
        <v>1</v>
      </c>
      <c r="R7" s="49" t="s">
        <v>86</v>
      </c>
      <c r="S7" s="49" t="s">
        <v>2</v>
      </c>
      <c r="T7" s="50" t="s">
        <v>1</v>
      </c>
      <c r="U7" s="49" t="s">
        <v>2</v>
      </c>
      <c r="V7" s="49" t="s">
        <v>84</v>
      </c>
      <c r="W7" s="50" t="s">
        <v>1</v>
      </c>
      <c r="X7" s="49" t="s">
        <v>83</v>
      </c>
      <c r="Y7" s="49" t="s">
        <v>2</v>
      </c>
      <c r="Z7" s="50" t="s">
        <v>1</v>
      </c>
      <c r="AA7" s="49" t="s">
        <v>2</v>
      </c>
      <c r="AB7" s="49" t="s">
        <v>83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14</v>
      </c>
      <c r="B8" s="20" t="str">
        <f>'9.Spieltag'!B8</f>
        <v>atschi91</v>
      </c>
      <c r="C8" s="17" t="s">
        <v>83</v>
      </c>
      <c r="D8" s="18" t="s">
        <v>84</v>
      </c>
      <c r="E8" s="19" t="str">
        <f t="shared" ref="E8" si="1">IF(OR(EXACT($C$7,C8)*(EXACT($D$7,D8)))=TRUE,$AO$9,IF(($D$7-$C$7=D8-C8),$AO$8,IF(OR(EXACT($C$7&gt;$D$7,C8&gt;D8)*EXACT($C$7=$D$7,C8=D8)*EXACT($C$7&lt;$D$7,C8&lt;D8)),$AO$7,0)))</f>
        <v>3</v>
      </c>
      <c r="F8" s="17" t="s">
        <v>12</v>
      </c>
      <c r="G8" s="18" t="s">
        <v>83</v>
      </c>
      <c r="H8" s="19" t="str">
        <f t="shared" ref="H8" si="2">IF(OR(EXACT($F$7,F8)*(EXACT($G$7,G8)))=TRUE,$AO$9,IF(($G$7-$F$7=G8-F8),$AO$8,IF(OR(EXACT($F$7&gt;$G$7,F8&gt;G8)*EXACT($F$7=$G$7,F8=G8)*EXACT($F$7&lt;$G$7,F8&lt;G8)),$AO$7,0)))</f>
        <v>2</v>
      </c>
      <c r="I8" s="17" t="s">
        <v>84</v>
      </c>
      <c r="J8" s="18" t="s">
        <v>83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12</v>
      </c>
      <c r="M8" s="18" t="s">
        <v>83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12</v>
      </c>
      <c r="P8" s="18" t="s">
        <v>83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12</v>
      </c>
      <c r="S8" s="18" t="s">
        <v>83</v>
      </c>
      <c r="T8" s="19" t="str">
        <f t="shared" ref="T8" si="6">IF(OR(EXACT($R$7,R8)*(EXACT($S$7,S8)))=TRUE,$AO$9,IF(($S$7-$R$7=S8-R8),$AO$8,IF(OR(EXACT($R$7&gt;$S$7,R8&gt;S8)*EXACT($R$7=$S$7,R8=S8)*EXACT($R$7&lt;$S$7,R8&lt;S8)),$AO$7,0)))</f>
        <v>3</v>
      </c>
      <c r="U8" s="17" t="s">
        <v>84</v>
      </c>
      <c r="V8" s="18" t="s">
        <v>12</v>
      </c>
      <c r="W8" s="57">
        <f>IF(OR(EXACT($U$7,U8)*(EXACT($V$7,V8)))=TRUE,$AO$9,IF(($V$7-$U$7=V8-U8),$AO$8,IF(OR(EXACT($U$7&gt;$V$7,U8&gt;V8)*EXACT($U$7=$V$7,U8=V8)*EXACT($U$7&lt;$V$7,U8&lt;V8)),$AO$7,0)))*4</f>
        <v>0</v>
      </c>
      <c r="X8" s="17" t="s">
        <v>12</v>
      </c>
      <c r="Y8" s="18" t="s">
        <v>83</v>
      </c>
      <c r="Z8" s="19">
        <f t="shared" ref="Z8:Z9" si="7">IF(OR(EXACT($X$7,X8)*(EXACT($Y$7,Y8)))=TRUE,$AO$9,IF(($Y$7-$X$7=Y8-X8),$AO$8,IF(OR(EXACT($X$7&gt;$Y$7,X8&gt;Y8)*EXACT($X$7=$Y$7,X8=Y8)*EXACT($X$7&lt;$Y$7,X8&lt;Y8)),$AO$7,0)))</f>
        <v>0</v>
      </c>
      <c r="AA8" s="17" t="s">
        <v>12</v>
      </c>
      <c r="AB8" s="18" t="s">
        <v>83</v>
      </c>
      <c r="AC8" s="19" t="str">
        <f>IF(OR(EXACT($AA$7,AA8)*(EXACT($AB$7,AB8)))=TRUE,$AO$9,IF(($AB$7-$AA$7=AB8-AA8),$AO$8,IF(OR(EXACT($AA$7&gt;$AB$7,AA8&gt;AB8)*EXACT($AA$7=$AB$7,AA8=AB8)*EXACT($AA$7&lt;$AB$7,AA8&lt;AB8)),$AO$7,0)))</f>
        <v>2</v>
      </c>
      <c r="AD8" s="27"/>
      <c r="AE8" s="25"/>
      <c r="AF8" s="19"/>
      <c r="AG8" s="20">
        <f t="shared" ref="AG8:AG19" si="8">E8+H8+K8+N8+Q8+T8+W8+Z8+AC8+AF8</f>
        <v>10</v>
      </c>
      <c r="AH8" s="21">
        <f>'9.Spieltag'!AJ8</f>
        <v>90</v>
      </c>
      <c r="AI8" s="28">
        <f>'9.Spieltag'!AK8</f>
        <v>15</v>
      </c>
      <c r="AJ8" s="23">
        <f t="shared" ref="AJ8:AJ19" si="9">AG8+AH8</f>
        <v>100</v>
      </c>
      <c r="AK8" s="24">
        <f t="shared" ref="AK8:AK26" si="10">RANK(AJ8,$AJ$8:$AJ$26)</f>
        <v>14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'9.Spieltag'!B9</f>
        <v>Delze</v>
      </c>
      <c r="C9" s="17" t="s">
        <v>12</v>
      </c>
      <c r="D9" s="18" t="s">
        <v>83</v>
      </c>
      <c r="E9" s="19" t="str">
        <f t="shared" ref="E9:E24" si="11">IF(OR(EXACT($C$7,C9)*(EXACT($D$7,D9)))=TRUE,$AO$9,IF(($D$7-$C$7=D9-C9),$AO$8,IF(OR(EXACT($C$7&gt;$D$7,C9&gt;D9)*EXACT($C$7=$D$7,C9=D9)*EXACT($C$7&lt;$D$7,C9&lt;D9)),$AO$7,0)))</f>
        <v>5</v>
      </c>
      <c r="F9" s="17" t="s">
        <v>2</v>
      </c>
      <c r="G9" s="18" t="s">
        <v>84</v>
      </c>
      <c r="H9" s="19" t="str">
        <f t="shared" ref="H9:H24" si="12">IF(OR(EXACT($F$7,F9)*(EXACT($G$7,G9)))=TRUE,$AO$9,IF(($G$7-$F$7=G9-F9),$AO$8,IF(OR(EXACT($F$7&gt;$G$7,F9&gt;G9)*EXACT($F$7=$G$7,F9=G9)*EXACT($F$7&lt;$G$7,F9&lt;G9)),$AO$7,0)))</f>
        <v>5</v>
      </c>
      <c r="I9" s="17" t="s">
        <v>2</v>
      </c>
      <c r="J9" s="18" t="s">
        <v>83</v>
      </c>
      <c r="K9" s="19" t="str">
        <f t="shared" ref="K9:K24" si="13">IF(OR(EXACT($I$7,I9)*(EXACT($J$7,J9)))=TRUE,$AO$9,IF(($J$7-$I$7=J9-I9),$AO$8,IF(OR(EXACT($I$7&gt;$J$7,I9&gt;J9)*EXACT($I$7=$J$7,I9=J9)*EXACT($I$7&lt;$J$7,I9&lt;J9)),$AO$7,0)))</f>
        <v>3</v>
      </c>
      <c r="L9" s="17" t="s">
        <v>12</v>
      </c>
      <c r="M9" s="18" t="s">
        <v>83</v>
      </c>
      <c r="N9" s="19">
        <f t="shared" ref="N9:N24" si="14">IF(OR(EXACT($L$7,L9)*(EXACT($M$7,M9)))=TRUE,$AO$9,IF(($M$7-$L$7=M9-L9),$AO$8,IF(OR(EXACT($L$7&gt;$M$7,L9&gt;M9)*EXACT($L$7=$M$7,L9=M9)*EXACT($L$7&lt;$M$7,L9&lt;M9)),$AO$7,0)))</f>
        <v>0</v>
      </c>
      <c r="O9" s="17" t="s">
        <v>83</v>
      </c>
      <c r="P9" s="18" t="s">
        <v>83</v>
      </c>
      <c r="Q9" s="19">
        <f t="shared" ref="Q9:Q24" si="15">IF(OR(EXACT($O$7,O9)*(EXACT($P$7,P9)))=TRUE,$AO$9,IF(($P$7-$O$7=P9-O9),$AO$8,IF(OR(EXACT($O$7&gt;$P$7,O9&gt;P9)*EXACT($O$7=$P$7,O9=P9)*EXACT($O$7&lt;$P$7,O9&lt;P9)),$AO$7,0)))</f>
        <v>0</v>
      </c>
      <c r="R9" s="17" t="s">
        <v>12</v>
      </c>
      <c r="S9" s="18" t="s">
        <v>83</v>
      </c>
      <c r="T9" s="19" t="str">
        <f t="shared" ref="T9:T24" si="16">IF(OR(EXACT($R$7,R9)*(EXACT($S$7,S9)))=TRUE,$AO$9,IF(($S$7-$R$7=S9-R9),$AO$8,IF(OR(EXACT($R$7&gt;$S$7,R9&gt;S9)*EXACT($R$7=$S$7,R9=S9)*EXACT($R$7&lt;$S$7,R9&lt;S9)),$AO$7,0)))</f>
        <v>3</v>
      </c>
      <c r="U9" s="17" t="s">
        <v>83</v>
      </c>
      <c r="V9" s="18" t="s">
        <v>12</v>
      </c>
      <c r="W9" s="57">
        <f t="shared" ref="W9:W24" si="17">IF(OR(EXACT($U$7,U9)*(EXACT($V$7,V9)))=TRUE,$AO$9,IF(($V$7-$U$7=V9-U9),$AO$8,IF(OR(EXACT($U$7&gt;$V$7,U9&gt;V9)*EXACT($U$7=$V$7,U9=V9)*EXACT($U$7&lt;$V$7,U9&lt;V9)),$AO$7,0)))*4</f>
        <v>0</v>
      </c>
      <c r="X9" s="17" t="s">
        <v>12</v>
      </c>
      <c r="Y9" s="18" t="s">
        <v>84</v>
      </c>
      <c r="Z9" s="19">
        <f t="shared" si="7"/>
        <v>0</v>
      </c>
      <c r="AA9" s="17" t="s">
        <v>83</v>
      </c>
      <c r="AB9" s="18" t="s">
        <v>83</v>
      </c>
      <c r="AC9" s="19">
        <f t="shared" ref="AC9:AC24" si="18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8"/>
        <v>16</v>
      </c>
      <c r="AH9" s="21">
        <f>'9.Spieltag'!AJ9</f>
        <v>114</v>
      </c>
      <c r="AI9" s="28">
        <f>'9.Spieltag'!AK9</f>
        <v>1</v>
      </c>
      <c r="AJ9" s="23">
        <f t="shared" si="9"/>
        <v>130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2</v>
      </c>
      <c r="B10" s="20" t="str">
        <f>'9.Spieltag'!B10</f>
        <v>FlorianS04</v>
      </c>
      <c r="C10" s="17" t="s">
        <v>83</v>
      </c>
      <c r="D10" s="18" t="s">
        <v>12</v>
      </c>
      <c r="E10" s="19">
        <f t="shared" si="11"/>
        <v>0</v>
      </c>
      <c r="F10" s="17" t="s">
        <v>83</v>
      </c>
      <c r="G10" s="18" t="s">
        <v>12</v>
      </c>
      <c r="H10" s="19">
        <f t="shared" si="12"/>
        <v>0</v>
      </c>
      <c r="I10" s="17" t="s">
        <v>12</v>
      </c>
      <c r="J10" s="18" t="s">
        <v>83</v>
      </c>
      <c r="K10" s="19" t="str">
        <f t="shared" si="13"/>
        <v>2</v>
      </c>
      <c r="L10" s="17" t="s">
        <v>83</v>
      </c>
      <c r="M10" s="18" t="s">
        <v>83</v>
      </c>
      <c r="N10" s="19" t="str">
        <f t="shared" si="14"/>
        <v>3</v>
      </c>
      <c r="O10" s="17" t="s">
        <v>84</v>
      </c>
      <c r="P10" s="18" t="s">
        <v>84</v>
      </c>
      <c r="Q10" s="19">
        <f t="shared" si="15"/>
        <v>0</v>
      </c>
      <c r="R10" s="17" t="s">
        <v>12</v>
      </c>
      <c r="S10" s="18" t="s">
        <v>84</v>
      </c>
      <c r="T10" s="19" t="str">
        <f t="shared" si="16"/>
        <v>2</v>
      </c>
      <c r="U10" s="17" t="s">
        <v>84</v>
      </c>
      <c r="V10" s="18" t="s">
        <v>83</v>
      </c>
      <c r="W10" s="57">
        <f t="shared" si="17"/>
        <v>0</v>
      </c>
      <c r="X10" s="17" t="s">
        <v>84</v>
      </c>
      <c r="Y10" s="18" t="s">
        <v>83</v>
      </c>
      <c r="Z10" s="19" t="str">
        <f t="shared" ref="Z10:Z24" si="19">IF(OR(EXACT($X$7,X10)*(EXACT($Y$7,Y10)))=TRUE,$AO$9,IF(($Y$7-$X$7=Y10-X10),$AO$8,IF(OR(EXACT($X$7&gt;$Y$7,X10&gt;Y10)*EXACT($X$7=$Y$7,X10=Y10)*EXACT($X$7&lt;$Y$7,X10&lt;Y10)),$AO$7,0)))</f>
        <v>2</v>
      </c>
      <c r="AA10" s="17" t="s">
        <v>83</v>
      </c>
      <c r="AB10" s="18" t="s">
        <v>2</v>
      </c>
      <c r="AC10" s="19">
        <f t="shared" si="18"/>
        <v>0</v>
      </c>
      <c r="AD10" s="27"/>
      <c r="AE10" s="25"/>
      <c r="AF10" s="19"/>
      <c r="AG10" s="20">
        <f t="shared" si="8"/>
        <v>9</v>
      </c>
      <c r="AH10" s="21">
        <f>'9.Spieltag'!AJ10</f>
        <v>113</v>
      </c>
      <c r="AI10" s="28">
        <f>'9.Spieltag'!AK10</f>
        <v>2</v>
      </c>
      <c r="AJ10" s="23">
        <f t="shared" si="9"/>
        <v>122</v>
      </c>
      <c r="AK10" s="24">
        <f t="shared" si="10"/>
        <v>2</v>
      </c>
      <c r="AL10" s="53"/>
    </row>
    <row r="11" spans="1:41" ht="24.95" customHeight="1" thickBot="1" x14ac:dyDescent="0.25">
      <c r="A11" s="28">
        <f t="shared" si="0"/>
        <v>7</v>
      </c>
      <c r="B11" s="20" t="str">
        <f>'9.Spieltag'!B11</f>
        <v>Franzi04</v>
      </c>
      <c r="C11" s="17" t="s">
        <v>12</v>
      </c>
      <c r="D11" s="18" t="s">
        <v>83</v>
      </c>
      <c r="E11" s="19" t="str">
        <f t="shared" si="11"/>
        <v>5</v>
      </c>
      <c r="F11" s="17" t="s">
        <v>12</v>
      </c>
      <c r="G11" s="18" t="s">
        <v>83</v>
      </c>
      <c r="H11" s="19" t="str">
        <f t="shared" si="12"/>
        <v>2</v>
      </c>
      <c r="I11" s="17" t="s">
        <v>12</v>
      </c>
      <c r="J11" s="18" t="s">
        <v>83</v>
      </c>
      <c r="K11" s="19" t="str">
        <f t="shared" si="13"/>
        <v>2</v>
      </c>
      <c r="L11" s="17" t="s">
        <v>84</v>
      </c>
      <c r="M11" s="18" t="s">
        <v>12</v>
      </c>
      <c r="N11" s="19">
        <f t="shared" si="14"/>
        <v>0</v>
      </c>
      <c r="O11" s="17" t="s">
        <v>83</v>
      </c>
      <c r="P11" s="18" t="s">
        <v>83</v>
      </c>
      <c r="Q11" s="19">
        <f t="shared" si="15"/>
        <v>0</v>
      </c>
      <c r="R11" s="17" t="s">
        <v>83</v>
      </c>
      <c r="S11" s="18" t="s">
        <v>12</v>
      </c>
      <c r="T11" s="19">
        <f t="shared" si="16"/>
        <v>0</v>
      </c>
      <c r="U11" s="17" t="s">
        <v>83</v>
      </c>
      <c r="V11" s="18" t="s">
        <v>12</v>
      </c>
      <c r="W11" s="57">
        <f t="shared" si="17"/>
        <v>0</v>
      </c>
      <c r="X11" s="17" t="s">
        <v>84</v>
      </c>
      <c r="Y11" s="18" t="s">
        <v>83</v>
      </c>
      <c r="Z11" s="19" t="str">
        <f t="shared" si="19"/>
        <v>2</v>
      </c>
      <c r="AA11" s="17" t="s">
        <v>83</v>
      </c>
      <c r="AB11" s="18" t="s">
        <v>12</v>
      </c>
      <c r="AC11" s="19">
        <f t="shared" si="18"/>
        <v>0</v>
      </c>
      <c r="AD11" s="27"/>
      <c r="AE11" s="25"/>
      <c r="AF11" s="19"/>
      <c r="AG11" s="20">
        <f t="shared" si="8"/>
        <v>11</v>
      </c>
      <c r="AH11" s="21">
        <f>'9.Spieltag'!AJ11</f>
        <v>104</v>
      </c>
      <c r="AI11" s="28">
        <f>'9.Spieltag'!AK11</f>
        <v>7</v>
      </c>
      <c r="AJ11" s="23">
        <f t="shared" si="9"/>
        <v>115</v>
      </c>
      <c r="AK11" s="24">
        <f t="shared" si="10"/>
        <v>7</v>
      </c>
      <c r="AL11" s="1"/>
    </row>
    <row r="12" spans="1:41" ht="24.95" customHeight="1" thickBot="1" x14ac:dyDescent="0.25">
      <c r="A12" s="28">
        <f t="shared" si="0"/>
        <v>13</v>
      </c>
      <c r="B12" s="20" t="str">
        <f>'9.Spieltag'!B12</f>
        <v>jupp04</v>
      </c>
      <c r="C12" s="17" t="s">
        <v>12</v>
      </c>
      <c r="D12" s="18" t="s">
        <v>12</v>
      </c>
      <c r="E12" s="19">
        <f t="shared" si="11"/>
        <v>0</v>
      </c>
      <c r="F12" s="17" t="s">
        <v>83</v>
      </c>
      <c r="G12" s="18" t="s">
        <v>12</v>
      </c>
      <c r="H12" s="19">
        <f t="shared" si="12"/>
        <v>0</v>
      </c>
      <c r="I12" s="17" t="s">
        <v>2</v>
      </c>
      <c r="J12" s="18" t="s">
        <v>83</v>
      </c>
      <c r="K12" s="19" t="str">
        <f t="shared" si="13"/>
        <v>3</v>
      </c>
      <c r="L12" s="17" t="s">
        <v>83</v>
      </c>
      <c r="M12" s="18" t="s">
        <v>12</v>
      </c>
      <c r="N12" s="19">
        <f t="shared" si="14"/>
        <v>0</v>
      </c>
      <c r="O12" s="17" t="s">
        <v>12</v>
      </c>
      <c r="P12" s="18" t="s">
        <v>83</v>
      </c>
      <c r="Q12" s="19">
        <f t="shared" si="15"/>
        <v>0</v>
      </c>
      <c r="R12" s="17" t="s">
        <v>12</v>
      </c>
      <c r="S12" s="18" t="s">
        <v>83</v>
      </c>
      <c r="T12" s="19" t="str">
        <f t="shared" si="16"/>
        <v>3</v>
      </c>
      <c r="U12" s="17" t="s">
        <v>83</v>
      </c>
      <c r="V12" s="18" t="s">
        <v>12</v>
      </c>
      <c r="W12" s="57">
        <f t="shared" si="17"/>
        <v>0</v>
      </c>
      <c r="X12" s="17" t="s">
        <v>2</v>
      </c>
      <c r="Y12" s="18" t="s">
        <v>83</v>
      </c>
      <c r="Z12" s="19">
        <f t="shared" si="19"/>
        <v>0</v>
      </c>
      <c r="AA12" s="17" t="s">
        <v>2</v>
      </c>
      <c r="AB12" s="18" t="s">
        <v>12</v>
      </c>
      <c r="AC12" s="19" t="str">
        <f t="shared" si="18"/>
        <v>2</v>
      </c>
      <c r="AD12" s="26"/>
      <c r="AE12" s="25"/>
      <c r="AF12" s="19"/>
      <c r="AG12" s="20">
        <f t="shared" si="8"/>
        <v>8</v>
      </c>
      <c r="AH12" s="21">
        <f>'9.Spieltag'!AJ12</f>
        <v>93</v>
      </c>
      <c r="AI12" s="28">
        <f>'9.Spieltag'!AK12</f>
        <v>13</v>
      </c>
      <c r="AJ12" s="23">
        <f t="shared" si="9"/>
        <v>101</v>
      </c>
      <c r="AK12" s="24">
        <f t="shared" si="10"/>
        <v>13</v>
      </c>
      <c r="AL12" s="1"/>
    </row>
    <row r="13" spans="1:41" ht="24.95" customHeight="1" thickBot="1" x14ac:dyDescent="0.25">
      <c r="A13" s="28">
        <f t="shared" si="0"/>
        <v>12</v>
      </c>
      <c r="B13" s="58" t="str">
        <f>'9.Spieltag'!B13</f>
        <v>Lola04</v>
      </c>
      <c r="C13" s="17" t="s">
        <v>2</v>
      </c>
      <c r="D13" s="18" t="s">
        <v>83</v>
      </c>
      <c r="E13" s="19" t="str">
        <f t="shared" si="11"/>
        <v>2</v>
      </c>
      <c r="F13" s="17" t="s">
        <v>12</v>
      </c>
      <c r="G13" s="18" t="s">
        <v>83</v>
      </c>
      <c r="H13" s="19" t="str">
        <f t="shared" si="12"/>
        <v>2</v>
      </c>
      <c r="I13" s="17" t="s">
        <v>2</v>
      </c>
      <c r="J13" s="18" t="s">
        <v>12</v>
      </c>
      <c r="K13" s="19" t="str">
        <f t="shared" si="13"/>
        <v>2</v>
      </c>
      <c r="L13" s="17" t="s">
        <v>83</v>
      </c>
      <c r="M13" s="18" t="s">
        <v>2</v>
      </c>
      <c r="N13" s="19">
        <f t="shared" si="14"/>
        <v>0</v>
      </c>
      <c r="O13" s="17" t="s">
        <v>12</v>
      </c>
      <c r="P13" s="18" t="s">
        <v>83</v>
      </c>
      <c r="Q13" s="19">
        <f t="shared" si="15"/>
        <v>0</v>
      </c>
      <c r="R13" s="17" t="s">
        <v>2</v>
      </c>
      <c r="S13" s="18" t="s">
        <v>84</v>
      </c>
      <c r="T13" s="19" t="str">
        <f t="shared" si="16"/>
        <v>2</v>
      </c>
      <c r="U13" s="17" t="s">
        <v>83</v>
      </c>
      <c r="V13" s="18" t="s">
        <v>12</v>
      </c>
      <c r="W13" s="57">
        <f t="shared" si="17"/>
        <v>0</v>
      </c>
      <c r="X13" s="17" t="s">
        <v>83</v>
      </c>
      <c r="Y13" s="18" t="s">
        <v>84</v>
      </c>
      <c r="Z13" s="19">
        <f t="shared" si="19"/>
        <v>0</v>
      </c>
      <c r="AA13" s="17" t="s">
        <v>12</v>
      </c>
      <c r="AB13" s="18" t="s">
        <v>84</v>
      </c>
      <c r="AC13" s="19" t="str">
        <f t="shared" si="18"/>
        <v>3</v>
      </c>
      <c r="AD13" s="27"/>
      <c r="AE13" s="25"/>
      <c r="AF13" s="19"/>
      <c r="AG13" s="20">
        <f t="shared" si="8"/>
        <v>11</v>
      </c>
      <c r="AH13" s="21">
        <f>'9.Spieltag'!AJ13</f>
        <v>95</v>
      </c>
      <c r="AI13" s="28">
        <f>'9.Spieltag'!AK13</f>
        <v>12</v>
      </c>
      <c r="AJ13" s="23">
        <f t="shared" si="9"/>
        <v>106</v>
      </c>
      <c r="AK13" s="24">
        <f t="shared" si="10"/>
        <v>12</v>
      </c>
      <c r="AL13" s="1"/>
    </row>
    <row r="14" spans="1:41" ht="24.95" customHeight="1" thickBot="1" x14ac:dyDescent="0.25">
      <c r="A14" s="28">
        <f t="shared" si="0"/>
        <v>2</v>
      </c>
      <c r="B14" s="20" t="str">
        <f>'9.Spieltag'!B14</f>
        <v>Master1</v>
      </c>
      <c r="C14" s="17" t="s">
        <v>12</v>
      </c>
      <c r="D14" s="18" t="s">
        <v>12</v>
      </c>
      <c r="E14" s="19">
        <f t="shared" si="11"/>
        <v>0</v>
      </c>
      <c r="F14" s="17" t="s">
        <v>12</v>
      </c>
      <c r="G14" s="18" t="s">
        <v>83</v>
      </c>
      <c r="H14" s="19" t="str">
        <f t="shared" si="12"/>
        <v>2</v>
      </c>
      <c r="I14" s="17" t="s">
        <v>12</v>
      </c>
      <c r="J14" s="18" t="s">
        <v>83</v>
      </c>
      <c r="K14" s="19" t="str">
        <f t="shared" si="13"/>
        <v>2</v>
      </c>
      <c r="L14" s="17" t="s">
        <v>12</v>
      </c>
      <c r="M14" s="18" t="s">
        <v>12</v>
      </c>
      <c r="N14" s="19" t="str">
        <f t="shared" si="14"/>
        <v>5</v>
      </c>
      <c r="O14" s="17" t="s">
        <v>83</v>
      </c>
      <c r="P14" s="18" t="s">
        <v>84</v>
      </c>
      <c r="Q14" s="19">
        <f t="shared" si="15"/>
        <v>0</v>
      </c>
      <c r="R14" s="17" t="s">
        <v>12</v>
      </c>
      <c r="S14" s="18" t="s">
        <v>83</v>
      </c>
      <c r="T14" s="19" t="str">
        <f t="shared" si="16"/>
        <v>3</v>
      </c>
      <c r="U14" s="17" t="s">
        <v>83</v>
      </c>
      <c r="V14" s="18" t="s">
        <v>2</v>
      </c>
      <c r="W14" s="57">
        <f t="shared" si="17"/>
        <v>0</v>
      </c>
      <c r="X14" s="17" t="s">
        <v>83</v>
      </c>
      <c r="Y14" s="18" t="s">
        <v>12</v>
      </c>
      <c r="Z14" s="19" t="str">
        <f t="shared" si="19"/>
        <v>2</v>
      </c>
      <c r="AA14" s="17" t="s">
        <v>12</v>
      </c>
      <c r="AB14" s="18" t="s">
        <v>83</v>
      </c>
      <c r="AC14" s="19" t="str">
        <f t="shared" si="18"/>
        <v>2</v>
      </c>
      <c r="AD14" s="27"/>
      <c r="AE14" s="25"/>
      <c r="AF14" s="19"/>
      <c r="AG14" s="20">
        <f t="shared" si="8"/>
        <v>16</v>
      </c>
      <c r="AH14" s="21">
        <f>'9.Spieltag'!AJ14</f>
        <v>106</v>
      </c>
      <c r="AI14" s="28">
        <f>'9.Spieltag'!AK14</f>
        <v>4</v>
      </c>
      <c r="AJ14" s="23">
        <f t="shared" si="9"/>
        <v>122</v>
      </c>
      <c r="AK14" s="24">
        <f t="shared" si="10"/>
        <v>2</v>
      </c>
      <c r="AL14" s="1"/>
    </row>
    <row r="15" spans="1:41" ht="24.95" customHeight="1" thickBot="1" x14ac:dyDescent="0.25">
      <c r="A15" s="28">
        <f t="shared" si="0"/>
        <v>2</v>
      </c>
      <c r="B15" s="20" t="str">
        <f>'9.Spieltag'!B15</f>
        <v>Mike04</v>
      </c>
      <c r="C15" s="17" t="s">
        <v>12</v>
      </c>
      <c r="D15" s="18" t="s">
        <v>84</v>
      </c>
      <c r="E15" s="19" t="str">
        <f t="shared" si="11"/>
        <v>2</v>
      </c>
      <c r="F15" s="17" t="s">
        <v>12</v>
      </c>
      <c r="G15" s="18" t="s">
        <v>83</v>
      </c>
      <c r="H15" s="19" t="str">
        <f t="shared" si="12"/>
        <v>2</v>
      </c>
      <c r="I15" s="17" t="s">
        <v>2</v>
      </c>
      <c r="J15" s="18" t="s">
        <v>84</v>
      </c>
      <c r="K15" s="19" t="str">
        <f t="shared" si="13"/>
        <v>2</v>
      </c>
      <c r="L15" s="17" t="s">
        <v>83</v>
      </c>
      <c r="M15" s="18" t="s">
        <v>83</v>
      </c>
      <c r="N15" s="19" t="str">
        <f t="shared" si="14"/>
        <v>3</v>
      </c>
      <c r="O15" s="17" t="s">
        <v>12</v>
      </c>
      <c r="P15" s="18" t="s">
        <v>84</v>
      </c>
      <c r="Q15" s="19">
        <f t="shared" si="15"/>
        <v>0</v>
      </c>
      <c r="R15" s="17" t="s">
        <v>12</v>
      </c>
      <c r="S15" s="18" t="s">
        <v>83</v>
      </c>
      <c r="T15" s="19" t="str">
        <f t="shared" si="16"/>
        <v>3</v>
      </c>
      <c r="U15" s="17" t="s">
        <v>83</v>
      </c>
      <c r="V15" s="18" t="s">
        <v>12</v>
      </c>
      <c r="W15" s="57">
        <f t="shared" si="17"/>
        <v>0</v>
      </c>
      <c r="X15" s="17" t="s">
        <v>84</v>
      </c>
      <c r="Y15" s="18" t="s">
        <v>83</v>
      </c>
      <c r="Z15" s="19" t="str">
        <f t="shared" si="19"/>
        <v>2</v>
      </c>
      <c r="AA15" s="17" t="s">
        <v>83</v>
      </c>
      <c r="AB15" s="18" t="s">
        <v>84</v>
      </c>
      <c r="AC15" s="19" t="str">
        <f t="shared" si="18"/>
        <v>2</v>
      </c>
      <c r="AD15" s="27"/>
      <c r="AE15" s="25"/>
      <c r="AF15" s="19"/>
      <c r="AG15" s="20">
        <f t="shared" si="8"/>
        <v>16</v>
      </c>
      <c r="AH15" s="21">
        <f>'9.Spieltag'!AJ15</f>
        <v>106</v>
      </c>
      <c r="AI15" s="28">
        <f>'9.Spieltag'!AK15</f>
        <v>4</v>
      </c>
      <c r="AJ15" s="23">
        <f t="shared" si="9"/>
        <v>122</v>
      </c>
      <c r="AK15" s="24">
        <f t="shared" si="10"/>
        <v>2</v>
      </c>
      <c r="AL15" s="1"/>
    </row>
    <row r="16" spans="1:41" ht="24.95" customHeight="1" thickBot="1" x14ac:dyDescent="0.25">
      <c r="A16" s="28">
        <f t="shared" si="0"/>
        <v>16</v>
      </c>
      <c r="B16" s="20" t="str">
        <f>'9.Spieltag'!B16</f>
        <v>Nico1904</v>
      </c>
      <c r="C16" s="17" t="s">
        <v>12</v>
      </c>
      <c r="D16" s="18" t="s">
        <v>12</v>
      </c>
      <c r="E16" s="19">
        <f t="shared" si="11"/>
        <v>0</v>
      </c>
      <c r="F16" s="17" t="s">
        <v>83</v>
      </c>
      <c r="G16" s="18" t="s">
        <v>12</v>
      </c>
      <c r="H16" s="19">
        <f t="shared" si="12"/>
        <v>0</v>
      </c>
      <c r="I16" s="17" t="s">
        <v>12</v>
      </c>
      <c r="J16" s="18" t="s">
        <v>83</v>
      </c>
      <c r="K16" s="19" t="str">
        <f t="shared" si="13"/>
        <v>2</v>
      </c>
      <c r="L16" s="17" t="s">
        <v>84</v>
      </c>
      <c r="M16" s="18" t="s">
        <v>83</v>
      </c>
      <c r="N16" s="19">
        <f t="shared" si="14"/>
        <v>0</v>
      </c>
      <c r="O16" s="17" t="s">
        <v>83</v>
      </c>
      <c r="P16" s="18" t="s">
        <v>83</v>
      </c>
      <c r="Q16" s="19">
        <f t="shared" si="15"/>
        <v>0</v>
      </c>
      <c r="R16" s="17" t="s">
        <v>12</v>
      </c>
      <c r="S16" s="18" t="s">
        <v>2</v>
      </c>
      <c r="T16" s="19">
        <f t="shared" si="16"/>
        <v>0</v>
      </c>
      <c r="U16" s="17" t="s">
        <v>83</v>
      </c>
      <c r="V16" s="18" t="s">
        <v>12</v>
      </c>
      <c r="W16" s="57">
        <f t="shared" si="17"/>
        <v>0</v>
      </c>
      <c r="X16" s="17" t="s">
        <v>83</v>
      </c>
      <c r="Y16" s="18" t="s">
        <v>12</v>
      </c>
      <c r="Z16" s="19" t="str">
        <f t="shared" si="19"/>
        <v>2</v>
      </c>
      <c r="AA16" s="17" t="s">
        <v>12</v>
      </c>
      <c r="AB16" s="18" t="s">
        <v>83</v>
      </c>
      <c r="AC16" s="19" t="str">
        <f t="shared" si="18"/>
        <v>2</v>
      </c>
      <c r="AD16" s="27"/>
      <c r="AE16" s="25"/>
      <c r="AF16" s="19"/>
      <c r="AG16" s="20">
        <f t="shared" si="8"/>
        <v>6</v>
      </c>
      <c r="AH16" s="21">
        <f>'9.Spieltag'!AJ16</f>
        <v>27</v>
      </c>
      <c r="AI16" s="28">
        <f>'9.Spieltag'!AK16</f>
        <v>16</v>
      </c>
      <c r="AJ16" s="23">
        <f t="shared" si="9"/>
        <v>33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8</v>
      </c>
      <c r="B17" s="20" t="str">
        <f>'9.Spieltag'!B17</f>
        <v>Reinhold</v>
      </c>
      <c r="C17" s="17" t="s">
        <v>2</v>
      </c>
      <c r="D17" s="18" t="s">
        <v>12</v>
      </c>
      <c r="E17" s="19" t="str">
        <f t="shared" si="11"/>
        <v>3</v>
      </c>
      <c r="F17" s="17" t="s">
        <v>12</v>
      </c>
      <c r="G17" s="18" t="s">
        <v>12</v>
      </c>
      <c r="H17" s="19">
        <f t="shared" si="12"/>
        <v>0</v>
      </c>
      <c r="I17" s="17" t="s">
        <v>83</v>
      </c>
      <c r="J17" s="18" t="s">
        <v>84</v>
      </c>
      <c r="K17" s="19" t="str">
        <f t="shared" si="13"/>
        <v>2</v>
      </c>
      <c r="L17" s="17" t="s">
        <v>12</v>
      </c>
      <c r="M17" s="18" t="s">
        <v>2</v>
      </c>
      <c r="N17" s="19">
        <f t="shared" si="14"/>
        <v>0</v>
      </c>
      <c r="O17" s="17" t="s">
        <v>2</v>
      </c>
      <c r="P17" s="18" t="s">
        <v>83</v>
      </c>
      <c r="Q17" s="19">
        <f t="shared" si="15"/>
        <v>0</v>
      </c>
      <c r="R17" s="17" t="s">
        <v>83</v>
      </c>
      <c r="S17" s="18" t="s">
        <v>84</v>
      </c>
      <c r="T17" s="19" t="str">
        <f t="shared" si="16"/>
        <v>3</v>
      </c>
      <c r="U17" s="17" t="s">
        <v>84</v>
      </c>
      <c r="V17" s="18" t="s">
        <v>83</v>
      </c>
      <c r="W17" s="57">
        <f t="shared" si="17"/>
        <v>0</v>
      </c>
      <c r="X17" s="17" t="s">
        <v>83</v>
      </c>
      <c r="Y17" s="18" t="s">
        <v>2</v>
      </c>
      <c r="Z17" s="19" t="str">
        <f t="shared" si="19"/>
        <v>5</v>
      </c>
      <c r="AA17" s="17" t="s">
        <v>12</v>
      </c>
      <c r="AB17" s="18" t="s">
        <v>83</v>
      </c>
      <c r="AC17" s="19" t="str">
        <f t="shared" si="18"/>
        <v>2</v>
      </c>
      <c r="AD17" s="27"/>
      <c r="AE17" s="25"/>
      <c r="AF17" s="19"/>
      <c r="AG17" s="20">
        <f t="shared" si="8"/>
        <v>15</v>
      </c>
      <c r="AH17" s="21">
        <f>'9.Spieltag'!AJ17</f>
        <v>98</v>
      </c>
      <c r="AI17" s="28">
        <f>'9.Spieltag'!AK17</f>
        <v>9</v>
      </c>
      <c r="AJ17" s="23">
        <f t="shared" si="9"/>
        <v>113</v>
      </c>
      <c r="AK17" s="24">
        <f t="shared" si="10"/>
        <v>8</v>
      </c>
      <c r="AL17" s="1"/>
    </row>
    <row r="18" spans="1:38" ht="24.95" customHeight="1" thickBot="1" x14ac:dyDescent="0.25">
      <c r="A18" s="28">
        <f t="shared" si="0"/>
        <v>11</v>
      </c>
      <c r="B18" s="20" t="str">
        <f>'9.Spieltag'!B18</f>
        <v>Ricardo04</v>
      </c>
      <c r="C18" s="17" t="s">
        <v>12</v>
      </c>
      <c r="D18" s="18" t="s">
        <v>83</v>
      </c>
      <c r="E18" s="19" t="str">
        <f t="shared" si="11"/>
        <v>5</v>
      </c>
      <c r="F18" s="17" t="s">
        <v>84</v>
      </c>
      <c r="G18" s="18" t="s">
        <v>83</v>
      </c>
      <c r="H18" s="19">
        <f t="shared" si="12"/>
        <v>0</v>
      </c>
      <c r="I18" s="17" t="s">
        <v>12</v>
      </c>
      <c r="J18" s="18" t="s">
        <v>84</v>
      </c>
      <c r="K18" s="19" t="str">
        <f t="shared" si="13"/>
        <v>5</v>
      </c>
      <c r="L18" s="17" t="s">
        <v>84</v>
      </c>
      <c r="M18" s="18" t="s">
        <v>12</v>
      </c>
      <c r="N18" s="19">
        <f t="shared" si="14"/>
        <v>0</v>
      </c>
      <c r="O18" s="17" t="s">
        <v>84</v>
      </c>
      <c r="P18" s="18" t="s">
        <v>84</v>
      </c>
      <c r="Q18" s="19">
        <f t="shared" si="15"/>
        <v>0</v>
      </c>
      <c r="R18" s="17" t="s">
        <v>12</v>
      </c>
      <c r="S18" s="18" t="s">
        <v>12</v>
      </c>
      <c r="T18" s="19">
        <f t="shared" si="16"/>
        <v>0</v>
      </c>
      <c r="U18" s="17" t="s">
        <v>84</v>
      </c>
      <c r="V18" s="18" t="s">
        <v>2</v>
      </c>
      <c r="W18" s="57">
        <f t="shared" si="17"/>
        <v>0</v>
      </c>
      <c r="X18" s="17" t="s">
        <v>12</v>
      </c>
      <c r="Y18" s="18" t="s">
        <v>83</v>
      </c>
      <c r="Z18" s="19">
        <f t="shared" si="19"/>
        <v>0</v>
      </c>
      <c r="AA18" s="17" t="s">
        <v>83</v>
      </c>
      <c r="AB18" s="18" t="s">
        <v>12</v>
      </c>
      <c r="AC18" s="19">
        <f t="shared" si="18"/>
        <v>0</v>
      </c>
      <c r="AD18" s="27"/>
      <c r="AE18" s="25"/>
      <c r="AF18" s="19"/>
      <c r="AG18" s="20">
        <f t="shared" si="8"/>
        <v>10</v>
      </c>
      <c r="AH18" s="21">
        <f>'9.Spieltag'!AJ18</f>
        <v>97</v>
      </c>
      <c r="AI18" s="28">
        <f>'9.Spieltag'!AK18</f>
        <v>10</v>
      </c>
      <c r="AJ18" s="23">
        <f t="shared" si="9"/>
        <v>107</v>
      </c>
      <c r="AK18" s="24">
        <f t="shared" si="10"/>
        <v>11</v>
      </c>
      <c r="AL18" s="1"/>
    </row>
    <row r="19" spans="1:38" ht="24.95" customHeight="1" thickBot="1" x14ac:dyDescent="0.25">
      <c r="A19" s="28">
        <f t="shared" si="0"/>
        <v>17</v>
      </c>
      <c r="B19" s="20" t="str">
        <f>'9.Spieltag'!B19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57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'9.Spieltag'!AJ19</f>
        <v>7</v>
      </c>
      <c r="AI19" s="28">
        <f>'9.Spieltag'!AK19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>AK20</f>
        <v>14</v>
      </c>
      <c r="B20" s="20" t="str">
        <f>'9.Spieltag'!B20</f>
        <v>schmiddi04</v>
      </c>
      <c r="C20" s="17" t="s">
        <v>84</v>
      </c>
      <c r="D20" s="18" t="s">
        <v>83</v>
      </c>
      <c r="E20" s="19">
        <f t="shared" si="11"/>
        <v>0</v>
      </c>
      <c r="F20" s="17" t="s">
        <v>84</v>
      </c>
      <c r="G20" s="18" t="s">
        <v>12</v>
      </c>
      <c r="H20" s="19">
        <f t="shared" si="12"/>
        <v>0</v>
      </c>
      <c r="I20" s="17" t="s">
        <v>83</v>
      </c>
      <c r="J20" s="18" t="s">
        <v>84</v>
      </c>
      <c r="K20" s="19" t="str">
        <f t="shared" si="13"/>
        <v>2</v>
      </c>
      <c r="L20" s="17" t="s">
        <v>84</v>
      </c>
      <c r="M20" s="18" t="s">
        <v>2</v>
      </c>
      <c r="N20" s="19">
        <f t="shared" si="14"/>
        <v>0</v>
      </c>
      <c r="O20" s="17" t="s">
        <v>84</v>
      </c>
      <c r="P20" s="18" t="s">
        <v>84</v>
      </c>
      <c r="Q20" s="19">
        <f t="shared" si="15"/>
        <v>0</v>
      </c>
      <c r="R20" s="17" t="s">
        <v>12</v>
      </c>
      <c r="S20" s="18" t="s">
        <v>83</v>
      </c>
      <c r="T20" s="19" t="str">
        <f t="shared" si="16"/>
        <v>3</v>
      </c>
      <c r="U20" s="17" t="s">
        <v>84</v>
      </c>
      <c r="V20" s="18" t="s">
        <v>83</v>
      </c>
      <c r="W20" s="57">
        <f t="shared" si="17"/>
        <v>0</v>
      </c>
      <c r="X20" s="17" t="s">
        <v>83</v>
      </c>
      <c r="Y20" s="18" t="s">
        <v>83</v>
      </c>
      <c r="Z20" s="19">
        <f t="shared" si="19"/>
        <v>0</v>
      </c>
      <c r="AA20" s="17" t="s">
        <v>12</v>
      </c>
      <c r="AB20" s="18" t="s">
        <v>83</v>
      </c>
      <c r="AC20" s="19" t="str">
        <f t="shared" si="18"/>
        <v>2</v>
      </c>
      <c r="AD20" s="27"/>
      <c r="AE20" s="25"/>
      <c r="AF20" s="19"/>
      <c r="AG20" s="20">
        <f>E20+H20+K20+N20+Q20+T20+W20+Z20+AC20+AF20</f>
        <v>7</v>
      </c>
      <c r="AH20" s="21">
        <f>'9.Spieltag'!AJ20</f>
        <v>93</v>
      </c>
      <c r="AI20" s="28">
        <f>'9.Spieltag'!AK20</f>
        <v>13</v>
      </c>
      <c r="AJ20" s="23">
        <f>AG20+AH20</f>
        <v>100</v>
      </c>
      <c r="AK20" s="24">
        <f t="shared" si="10"/>
        <v>14</v>
      </c>
      <c r="AL20" s="1"/>
    </row>
    <row r="21" spans="1:38" ht="24.95" customHeight="1" thickBot="1" x14ac:dyDescent="0.25">
      <c r="A21" s="28">
        <f>AK21</f>
        <v>5</v>
      </c>
      <c r="B21" s="20" t="str">
        <f>'9.Spieltag'!B21</f>
        <v>shiny</v>
      </c>
      <c r="C21" s="17" t="s">
        <v>2</v>
      </c>
      <c r="D21" s="18" t="s">
        <v>12</v>
      </c>
      <c r="E21" s="19" t="str">
        <f t="shared" si="11"/>
        <v>3</v>
      </c>
      <c r="F21" s="17" t="s">
        <v>83</v>
      </c>
      <c r="G21" s="18" t="s">
        <v>83</v>
      </c>
      <c r="H21" s="19">
        <f t="shared" si="12"/>
        <v>0</v>
      </c>
      <c r="I21" s="17" t="s">
        <v>86</v>
      </c>
      <c r="J21" s="18" t="s">
        <v>83</v>
      </c>
      <c r="K21" s="19" t="str">
        <f t="shared" si="13"/>
        <v>2</v>
      </c>
      <c r="L21" s="17" t="s">
        <v>83</v>
      </c>
      <c r="M21" s="18" t="s">
        <v>12</v>
      </c>
      <c r="N21" s="19">
        <f t="shared" si="14"/>
        <v>0</v>
      </c>
      <c r="O21" s="17" t="s">
        <v>12</v>
      </c>
      <c r="P21" s="18" t="s">
        <v>83</v>
      </c>
      <c r="Q21" s="19">
        <f t="shared" si="15"/>
        <v>0</v>
      </c>
      <c r="R21" s="17" t="s">
        <v>12</v>
      </c>
      <c r="S21" s="18" t="s">
        <v>84</v>
      </c>
      <c r="T21" s="19" t="str">
        <f t="shared" si="16"/>
        <v>2</v>
      </c>
      <c r="U21" s="17" t="s">
        <v>83</v>
      </c>
      <c r="V21" s="18" t="s">
        <v>86</v>
      </c>
      <c r="W21" s="57">
        <f t="shared" si="17"/>
        <v>0</v>
      </c>
      <c r="X21" s="17" t="s">
        <v>83</v>
      </c>
      <c r="Y21" s="18" t="s">
        <v>2</v>
      </c>
      <c r="Z21" s="19" t="str">
        <f t="shared" si="19"/>
        <v>5</v>
      </c>
      <c r="AA21" s="17" t="s">
        <v>83</v>
      </c>
      <c r="AB21" s="18" t="s">
        <v>12</v>
      </c>
      <c r="AC21" s="19">
        <f t="shared" si="18"/>
        <v>0</v>
      </c>
      <c r="AD21" s="27"/>
      <c r="AE21" s="25"/>
      <c r="AF21" s="19"/>
      <c r="AG21" s="20">
        <f>E21+H21+K21+N21+Q21+T21+W21+Z21+AC21+AF21</f>
        <v>12</v>
      </c>
      <c r="AH21" s="21">
        <f>'9.Spieltag'!AJ21</f>
        <v>106</v>
      </c>
      <c r="AI21" s="28">
        <f>'9.Spieltag'!AK21</f>
        <v>4</v>
      </c>
      <c r="AJ21" s="23">
        <f>AG21+AH21</f>
        <v>118</v>
      </c>
      <c r="AK21" s="24">
        <f t="shared" si="10"/>
        <v>5</v>
      </c>
      <c r="AL21" s="1"/>
    </row>
    <row r="22" spans="1:38" ht="24.95" customHeight="1" thickBot="1" x14ac:dyDescent="0.25">
      <c r="A22" s="28">
        <f>AK22</f>
        <v>8</v>
      </c>
      <c r="B22" s="20" t="str">
        <f>'9.Spieltag'!B22</f>
        <v>Tanja04</v>
      </c>
      <c r="C22" s="17" t="s">
        <v>12</v>
      </c>
      <c r="D22" s="18" t="s">
        <v>83</v>
      </c>
      <c r="E22" s="19" t="str">
        <f t="shared" si="11"/>
        <v>5</v>
      </c>
      <c r="F22" s="17" t="s">
        <v>83</v>
      </c>
      <c r="G22" s="18" t="s">
        <v>83</v>
      </c>
      <c r="H22" s="19">
        <f t="shared" si="12"/>
        <v>0</v>
      </c>
      <c r="I22" s="17" t="s">
        <v>12</v>
      </c>
      <c r="J22" s="18" t="s">
        <v>84</v>
      </c>
      <c r="K22" s="19" t="str">
        <f t="shared" si="13"/>
        <v>5</v>
      </c>
      <c r="L22" s="17" t="s">
        <v>83</v>
      </c>
      <c r="M22" s="18" t="s">
        <v>12</v>
      </c>
      <c r="N22" s="19">
        <f t="shared" si="14"/>
        <v>0</v>
      </c>
      <c r="O22" s="17" t="s">
        <v>12</v>
      </c>
      <c r="P22" s="18" t="s">
        <v>84</v>
      </c>
      <c r="Q22" s="19">
        <f t="shared" si="15"/>
        <v>0</v>
      </c>
      <c r="R22" s="17" t="s">
        <v>83</v>
      </c>
      <c r="S22" s="18" t="s">
        <v>83</v>
      </c>
      <c r="T22" s="19">
        <f t="shared" si="16"/>
        <v>0</v>
      </c>
      <c r="U22" s="17" t="s">
        <v>84</v>
      </c>
      <c r="V22" s="18" t="s">
        <v>12</v>
      </c>
      <c r="W22" s="57">
        <f t="shared" si="17"/>
        <v>0</v>
      </c>
      <c r="X22" s="17" t="s">
        <v>83</v>
      </c>
      <c r="Y22" s="18" t="s">
        <v>84</v>
      </c>
      <c r="Z22" s="19">
        <f t="shared" si="19"/>
        <v>0</v>
      </c>
      <c r="AA22" s="17" t="s">
        <v>83</v>
      </c>
      <c r="AB22" s="18" t="s">
        <v>12</v>
      </c>
      <c r="AC22" s="19">
        <f t="shared" si="18"/>
        <v>0</v>
      </c>
      <c r="AD22" s="27"/>
      <c r="AE22" s="25"/>
      <c r="AF22" s="19"/>
      <c r="AG22" s="20">
        <f>E22+H22+K22+N22+Q22+T22+W22+Z22+AC22+AF22</f>
        <v>10</v>
      </c>
      <c r="AH22" s="21">
        <f>'9.Spieltag'!AJ22</f>
        <v>103</v>
      </c>
      <c r="AI22" s="28">
        <f>'9.Spieltag'!AK22</f>
        <v>8</v>
      </c>
      <c r="AJ22" s="23">
        <f>AG22+AH22</f>
        <v>113</v>
      </c>
      <c r="AK22" s="24">
        <f t="shared" si="10"/>
        <v>8</v>
      </c>
      <c r="AL22" s="1"/>
    </row>
    <row r="23" spans="1:38" ht="24.95" customHeight="1" thickBot="1" x14ac:dyDescent="0.25">
      <c r="A23" s="28">
        <f>AK23</f>
        <v>10</v>
      </c>
      <c r="B23" s="58" t="str">
        <f>'9.Spieltag'!B23</f>
        <v>Thomas Bülles</v>
      </c>
      <c r="C23" s="17" t="s">
        <v>12</v>
      </c>
      <c r="D23" s="18" t="s">
        <v>83</v>
      </c>
      <c r="E23" s="19" t="str">
        <f t="shared" si="11"/>
        <v>5</v>
      </c>
      <c r="F23" s="17" t="s">
        <v>83</v>
      </c>
      <c r="G23" s="18" t="s">
        <v>84</v>
      </c>
      <c r="H23" s="19" t="str">
        <f t="shared" si="12"/>
        <v>2</v>
      </c>
      <c r="I23" s="17" t="s">
        <v>83</v>
      </c>
      <c r="J23" s="18" t="s">
        <v>84</v>
      </c>
      <c r="K23" s="19" t="str">
        <f t="shared" si="13"/>
        <v>2</v>
      </c>
      <c r="L23" s="17" t="s">
        <v>12</v>
      </c>
      <c r="M23" s="18" t="s">
        <v>83</v>
      </c>
      <c r="N23" s="19">
        <f t="shared" si="14"/>
        <v>0</v>
      </c>
      <c r="O23" s="17" t="s">
        <v>83</v>
      </c>
      <c r="P23" s="18" t="s">
        <v>84</v>
      </c>
      <c r="Q23" s="19">
        <f t="shared" si="15"/>
        <v>0</v>
      </c>
      <c r="R23" s="17" t="s">
        <v>12</v>
      </c>
      <c r="S23" s="18" t="s">
        <v>83</v>
      </c>
      <c r="T23" s="19" t="str">
        <f t="shared" si="16"/>
        <v>3</v>
      </c>
      <c r="U23" s="17" t="s">
        <v>84</v>
      </c>
      <c r="V23" s="18" t="s">
        <v>83</v>
      </c>
      <c r="W23" s="57">
        <f t="shared" si="17"/>
        <v>0</v>
      </c>
      <c r="X23" s="17" t="s">
        <v>12</v>
      </c>
      <c r="Y23" s="18" t="s">
        <v>83</v>
      </c>
      <c r="Z23" s="19">
        <f t="shared" si="19"/>
        <v>0</v>
      </c>
      <c r="AA23" s="17" t="s">
        <v>12</v>
      </c>
      <c r="AB23" s="18" t="s">
        <v>83</v>
      </c>
      <c r="AC23" s="19" t="str">
        <f t="shared" si="18"/>
        <v>2</v>
      </c>
      <c r="AD23" s="27"/>
      <c r="AE23" s="25"/>
      <c r="AF23" s="19"/>
      <c r="AG23" s="20">
        <f>E23+H23+K23+N23+Q23+T23+W23+Z23+AC23+AF23</f>
        <v>14</v>
      </c>
      <c r="AH23" s="21">
        <f>'9.Spieltag'!AJ23</f>
        <v>97</v>
      </c>
      <c r="AI23" s="28">
        <f>'9.Spieltag'!AK23</f>
        <v>10</v>
      </c>
      <c r="AJ23" s="23">
        <f>AG23+AH23</f>
        <v>111</v>
      </c>
      <c r="AK23" s="24">
        <f t="shared" si="10"/>
        <v>10</v>
      </c>
      <c r="AL23" s="1"/>
    </row>
    <row r="24" spans="1:38" ht="24.95" customHeight="1" thickBot="1" x14ac:dyDescent="0.25">
      <c r="A24" s="28">
        <f>AK24</f>
        <v>6</v>
      </c>
      <c r="B24" s="20" t="str">
        <f>'9.Spieltag'!B24</f>
        <v>UltraGE</v>
      </c>
      <c r="C24" s="17" t="s">
        <v>83</v>
      </c>
      <c r="D24" s="18" t="s">
        <v>12</v>
      </c>
      <c r="E24" s="19">
        <f t="shared" si="11"/>
        <v>0</v>
      </c>
      <c r="F24" s="17" t="s">
        <v>12</v>
      </c>
      <c r="G24" s="18" t="s">
        <v>83</v>
      </c>
      <c r="H24" s="19" t="str">
        <f t="shared" si="12"/>
        <v>2</v>
      </c>
      <c r="I24" s="17" t="s">
        <v>2</v>
      </c>
      <c r="J24" s="18" t="s">
        <v>83</v>
      </c>
      <c r="K24" s="19" t="str">
        <f t="shared" si="13"/>
        <v>3</v>
      </c>
      <c r="L24" s="17" t="s">
        <v>83</v>
      </c>
      <c r="M24" s="18" t="s">
        <v>12</v>
      </c>
      <c r="N24" s="19">
        <f t="shared" si="14"/>
        <v>0</v>
      </c>
      <c r="O24" s="17" t="s">
        <v>83</v>
      </c>
      <c r="P24" s="18" t="s">
        <v>83</v>
      </c>
      <c r="Q24" s="19">
        <f t="shared" si="15"/>
        <v>0</v>
      </c>
      <c r="R24" s="17" t="s">
        <v>12</v>
      </c>
      <c r="S24" s="18" t="s">
        <v>12</v>
      </c>
      <c r="T24" s="19">
        <f t="shared" si="16"/>
        <v>0</v>
      </c>
      <c r="U24" s="17" t="s">
        <v>83</v>
      </c>
      <c r="V24" s="18" t="s">
        <v>12</v>
      </c>
      <c r="W24" s="57">
        <f t="shared" si="17"/>
        <v>0</v>
      </c>
      <c r="X24" s="17" t="s">
        <v>12</v>
      </c>
      <c r="Y24" s="18" t="s">
        <v>83</v>
      </c>
      <c r="Z24" s="19">
        <f t="shared" si="19"/>
        <v>0</v>
      </c>
      <c r="AA24" s="17" t="s">
        <v>12</v>
      </c>
      <c r="AB24" s="18" t="s">
        <v>83</v>
      </c>
      <c r="AC24" s="19" t="str">
        <f t="shared" si="18"/>
        <v>2</v>
      </c>
      <c r="AD24" s="27"/>
      <c r="AE24" s="25"/>
      <c r="AF24" s="19"/>
      <c r="AG24" s="20">
        <f>E24+H24+K24+N24+Q24+T24+W24+Z24+AC24+AF24</f>
        <v>7</v>
      </c>
      <c r="AH24" s="21">
        <f>'9.Spieltag'!AJ24</f>
        <v>109</v>
      </c>
      <c r="AI24" s="28">
        <f>'9.Spieltag'!AK24</f>
        <v>3</v>
      </c>
      <c r="AJ24" s="23">
        <f>AG24+AH24</f>
        <v>116</v>
      </c>
      <c r="AK24" s="24">
        <f t="shared" si="10"/>
        <v>6</v>
      </c>
      <c r="AL24" s="1"/>
    </row>
    <row r="25" spans="1:38" ht="24.95" customHeight="1" thickBot="1" x14ac:dyDescent="0.25">
      <c r="A25" s="28">
        <f t="shared" ref="A25:A26" si="20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21">E25+H25+K25+N25+Q25+T25+W25+Z25+AC25+AF25</f>
        <v>0</v>
      </c>
      <c r="AH25" s="21">
        <f>'9.Spieltag'!AJ25</f>
        <v>0</v>
      </c>
      <c r="AI25" s="28">
        <f>'9.Spieltag'!AK25</f>
        <v>0</v>
      </c>
      <c r="AJ25" s="23">
        <f t="shared" ref="AJ25:AJ26" si="22">AG25+AH25</f>
        <v>0</v>
      </c>
      <c r="AK25" s="24">
        <f t="shared" si="10"/>
        <v>18</v>
      </c>
      <c r="AL25" s="1"/>
    </row>
    <row r="26" spans="1:38" ht="28.15" customHeight="1" thickBot="1" x14ac:dyDescent="0.25">
      <c r="A26" s="28">
        <f t="shared" si="20"/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21"/>
        <v>0</v>
      </c>
      <c r="AH26" s="21">
        <f>'9.Spieltag'!AJ26</f>
        <v>0</v>
      </c>
      <c r="AI26" s="28">
        <f>'9.Spieltag'!AK26</f>
        <v>0</v>
      </c>
      <c r="AJ26" s="23">
        <f t="shared" si="22"/>
        <v>0</v>
      </c>
      <c r="AK26" s="24">
        <f t="shared" si="10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100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26" priority="6">
      <formula>($AG8&gt;40)</formula>
    </cfRule>
  </conditionalFormatting>
  <conditionalFormatting sqref="C4 AA4">
    <cfRule type="cellIs" dxfId="125" priority="2" operator="equal">
      <formula>"Schalke 04"</formula>
    </cfRule>
  </conditionalFormatting>
  <conditionalFormatting sqref="F4 I4 L4 O4 R4 U4 X4 C6 F6 I6 L6 O6 R6 U6 X6 AA6">
    <cfRule type="cellIs" dxfId="124" priority="3" operator="equal">
      <formula>"Schalke 04"</formula>
    </cfRule>
  </conditionalFormatting>
  <conditionalFormatting sqref="AG1:AG26 AG28:AG1048576">
    <cfRule type="top10" dxfId="123" priority="1525" rank="3"/>
  </conditionalFormatting>
  <conditionalFormatting sqref="AI8:AI26">
    <cfRule type="colorScale" priority="136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2" priority="1014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O104"/>
  <sheetViews>
    <sheetView workbookViewId="0">
      <selection activeCell="AD7" sqref="AD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E1" s="46"/>
      <c r="AF1" s="46"/>
      <c r="AK1" s="31"/>
    </row>
    <row r="2" spans="1:41" ht="12" x14ac:dyDescent="0.2">
      <c r="B2" s="16"/>
      <c r="F2" s="1"/>
      <c r="R2" s="13"/>
      <c r="AE2" s="47"/>
      <c r="AF2" s="47"/>
    </row>
    <row r="3" spans="1:41" ht="12" x14ac:dyDescent="0.2">
      <c r="B3" s="16"/>
      <c r="AE3" s="46"/>
      <c r="AF3" s="46"/>
    </row>
    <row r="4" spans="1:41" ht="16.5" thickBot="1" x14ac:dyDescent="0.3">
      <c r="A4" s="2" t="s">
        <v>24</v>
      </c>
      <c r="B4" s="16"/>
      <c r="C4" s="16" t="s">
        <v>11</v>
      </c>
      <c r="F4" s="16" t="s">
        <v>62</v>
      </c>
      <c r="I4" s="16" t="s">
        <v>69</v>
      </c>
      <c r="L4" s="16" t="s">
        <v>72</v>
      </c>
      <c r="O4" s="16" t="s">
        <v>73</v>
      </c>
      <c r="R4" s="16" t="s">
        <v>75</v>
      </c>
      <c r="U4" s="16" t="s">
        <v>76</v>
      </c>
      <c r="X4" s="16" t="s">
        <v>79</v>
      </c>
      <c r="AA4" s="16" t="s">
        <v>80</v>
      </c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74</v>
      </c>
      <c r="F6" s="16" t="s">
        <v>70</v>
      </c>
      <c r="I6" s="16" t="s">
        <v>71</v>
      </c>
      <c r="L6" s="16" t="s">
        <v>78</v>
      </c>
      <c r="O6" s="16" t="s">
        <v>67</v>
      </c>
      <c r="R6" s="16" t="s">
        <v>81</v>
      </c>
      <c r="U6" s="16" t="s">
        <v>82</v>
      </c>
      <c r="X6" s="16" t="s">
        <v>68</v>
      </c>
      <c r="AA6" s="16" t="s">
        <v>77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2</v>
      </c>
      <c r="D7" s="49" t="s">
        <v>12</v>
      </c>
      <c r="E7" s="50" t="s">
        <v>1</v>
      </c>
      <c r="F7" s="49" t="s">
        <v>2</v>
      </c>
      <c r="G7" s="49" t="s">
        <v>83</v>
      </c>
      <c r="H7" s="50" t="s">
        <v>1</v>
      </c>
      <c r="I7" s="49" t="s">
        <v>12</v>
      </c>
      <c r="J7" s="49" t="s">
        <v>83</v>
      </c>
      <c r="K7" s="50" t="s">
        <v>1</v>
      </c>
      <c r="L7" s="49" t="s">
        <v>84</v>
      </c>
      <c r="M7" s="49" t="s">
        <v>12</v>
      </c>
      <c r="N7" s="50" t="s">
        <v>1</v>
      </c>
      <c r="O7" s="49" t="s">
        <v>2</v>
      </c>
      <c r="P7" s="49" t="s">
        <v>2</v>
      </c>
      <c r="Q7" s="50" t="s">
        <v>1</v>
      </c>
      <c r="R7" s="49" t="s">
        <v>83</v>
      </c>
      <c r="S7" s="49" t="s">
        <v>12</v>
      </c>
      <c r="T7" s="50" t="s">
        <v>1</v>
      </c>
      <c r="U7" s="49" t="s">
        <v>86</v>
      </c>
      <c r="V7" s="49" t="s">
        <v>84</v>
      </c>
      <c r="W7" s="50" t="s">
        <v>1</v>
      </c>
      <c r="X7" s="49" t="s">
        <v>83</v>
      </c>
      <c r="Y7" s="49" t="s">
        <v>86</v>
      </c>
      <c r="Z7" s="50" t="s">
        <v>1</v>
      </c>
      <c r="AA7" s="49" t="s">
        <v>83</v>
      </c>
      <c r="AB7" s="49" t="s">
        <v>84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14</v>
      </c>
      <c r="B8" s="20" t="str">
        <f>'10.Spieltag'!B8</f>
        <v>atschi91</v>
      </c>
      <c r="C8" s="17" t="s">
        <v>12</v>
      </c>
      <c r="D8" s="18" t="s">
        <v>84</v>
      </c>
      <c r="E8" s="57">
        <f>IF(OR(EXACT($C$7,C8)*(EXACT($D$7,D8)))=TRUE,$AO$9,IF(($D$7-$C$7=D8-C8),$AO$8,IF(OR(EXACT($C$7&gt;$D$7,C8&gt;D8)*EXACT($C$7=$D$7,C8=D8)*EXACT($C$7&lt;$D$7,C8&lt;D8)),$AO$7,0)))*4</f>
        <v>8</v>
      </c>
      <c r="F8" s="17" t="s">
        <v>12</v>
      </c>
      <c r="G8" s="18" t="s">
        <v>83</v>
      </c>
      <c r="H8" s="19" t="str">
        <f t="shared" ref="H8" si="1">IF(OR(EXACT($F$7,F8)*(EXACT($G$7,G8)))=TRUE,$AO$9,IF(($G$7-$F$7=G8-F8),$AO$8,IF(OR(EXACT($F$7&gt;$G$7,F8&gt;G8)*EXACT($F$7=$G$7,F8=G8)*EXACT($F$7&lt;$G$7,F8&lt;G8)),$AO$7,0)))</f>
        <v>2</v>
      </c>
      <c r="I8" s="17" t="s">
        <v>12</v>
      </c>
      <c r="J8" s="18" t="s">
        <v>84</v>
      </c>
      <c r="K8" s="19" t="str">
        <f t="shared" ref="K8" si="2">IF(OR(EXACT($I$7,I8)*(EXACT($J$7,J8)))=TRUE,$AO$9,IF(($J$7-$I$7=J8-I8),$AO$8,IF(OR(EXACT($I$7&gt;$J$7,I8&gt;J8)*EXACT($I$7=$J$7,I8=J8)*EXACT($I$7&lt;$J$7,I8&lt;J8)),$AO$7,0)))</f>
        <v>2</v>
      </c>
      <c r="L8" s="17" t="s">
        <v>12</v>
      </c>
      <c r="M8" s="18" t="s">
        <v>83</v>
      </c>
      <c r="N8" s="19">
        <f t="shared" ref="N8" si="3">IF(OR(EXACT($L$7,L8)*(EXACT($M$7,M8)))=TRUE,$AO$9,IF(($M$7-$L$7=M8-L8),$AO$8,IF(OR(EXACT($L$7&gt;$M$7,L8&gt;M8)*EXACT($L$7=$M$7,L8=M8)*EXACT($L$7&lt;$M$7,L8&lt;M8)),$AO$7,0)))</f>
        <v>0</v>
      </c>
      <c r="O8" s="17" t="s">
        <v>12</v>
      </c>
      <c r="P8" s="18" t="s">
        <v>83</v>
      </c>
      <c r="Q8" s="19">
        <f t="shared" ref="Q8" si="4">IF(OR(EXACT($O$7,O8)*(EXACT($P$7,P8)))=TRUE,$AO$9,IF(($P$7-$O$7=P8-O8),$AO$8,IF(OR(EXACT($O$7&gt;$P$7,O8&gt;P8)*EXACT($O$7=$P$7,O8=P8)*EXACT($O$7&lt;$P$7,O8&lt;P8)),$AO$7,0)))</f>
        <v>0</v>
      </c>
      <c r="R8" s="17" t="s">
        <v>12</v>
      </c>
      <c r="S8" s="18" t="s">
        <v>83</v>
      </c>
      <c r="T8" s="19">
        <f t="shared" ref="T8" si="5">IF(OR(EXACT($R$7,R8)*(EXACT($S$7,S8)))=TRUE,$AO$9,IF(($S$7-$R$7=S8-R8),$AO$8,IF(OR(EXACT($R$7&gt;$S$7,R8&gt;S8)*EXACT($R$7=$S$7,R8=S8)*EXACT($R$7&lt;$S$7,R8&lt;S8)),$AO$7,0)))</f>
        <v>0</v>
      </c>
      <c r="U8" s="17" t="s">
        <v>84</v>
      </c>
      <c r="V8" s="18" t="s">
        <v>12</v>
      </c>
      <c r="W8" s="19">
        <f t="shared" ref="W8" si="6">IF(OR(EXACT($U$7,U8)*(EXACT($V$7,V8)))=TRUE,$AO$9,IF(($V$7-$U$7=V8-U8),$AO$8,IF(OR(EXACT($U$7&gt;$V$7,U8&gt;V8)*EXACT($U$7=$V$7,U8=V8)*EXACT($U$7&lt;$V$7,U8&lt;V8)),$AO$7,0)))</f>
        <v>0</v>
      </c>
      <c r="X8" s="17" t="s">
        <v>83</v>
      </c>
      <c r="Y8" s="18" t="s">
        <v>83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/>
      <c r="AB8" s="18"/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8">E8+H8+K8+N8+Q8+T8+W8+Z8+AC8+AF8</f>
        <v>12</v>
      </c>
      <c r="AH8" s="21">
        <f>'10.Spieltag'!AJ8</f>
        <v>100</v>
      </c>
      <c r="AI8" s="28">
        <f>'10.Spieltag'!AK8</f>
        <v>14</v>
      </c>
      <c r="AJ8" s="23">
        <f t="shared" ref="AJ8:AJ19" si="9">AG8+AH8</f>
        <v>112</v>
      </c>
      <c r="AK8" s="24">
        <f t="shared" ref="AK8:AK24" si="10">RANK(AJ8,$AJ$8:$AJ$26)</f>
        <v>14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>AK9</f>
        <v>1</v>
      </c>
      <c r="B9" s="20" t="str">
        <f>'10.Spieltag'!B9</f>
        <v>Delze</v>
      </c>
      <c r="C9" s="17" t="s">
        <v>12</v>
      </c>
      <c r="D9" s="18" t="s">
        <v>83</v>
      </c>
      <c r="E9" s="57">
        <f t="shared" ref="E9:E24" si="11">IF(OR(EXACT($C$7,C9)*(EXACT($D$7,D9)))=TRUE,$AO$9,IF(($D$7-$C$7=D9-C9),$AO$8,IF(OR(EXACT($C$7&gt;$D$7,C9&gt;D9)*EXACT($C$7=$D$7,C9=D9)*EXACT($C$7&lt;$D$7,C9&lt;D9)),$AO$7,0)))*4</f>
        <v>12</v>
      </c>
      <c r="F9" s="17" t="s">
        <v>12</v>
      </c>
      <c r="G9" s="18" t="s">
        <v>84</v>
      </c>
      <c r="H9" s="19" t="str">
        <f t="shared" ref="H9:H24" si="12">IF(OR(EXACT($F$7,F9)*(EXACT($G$7,G9)))=TRUE,$AO$9,IF(($G$7-$F$7=G9-F9),$AO$8,IF(OR(EXACT($F$7&gt;$G$7,F9&gt;G9)*EXACT($F$7=$G$7,F9=G9)*EXACT($F$7&lt;$G$7,F9&lt;G9)),$AO$7,0)))</f>
        <v>3</v>
      </c>
      <c r="I9" s="17" t="s">
        <v>2</v>
      </c>
      <c r="J9" s="18" t="s">
        <v>83</v>
      </c>
      <c r="K9" s="19" t="str">
        <f t="shared" ref="K9:K24" si="13">IF(OR(EXACT($I$7,I9)*(EXACT($J$7,J9)))=TRUE,$AO$9,IF(($J$7-$I$7=J9-I9),$AO$8,IF(OR(EXACT($I$7&gt;$J$7,I9&gt;J9)*EXACT($I$7=$J$7,I9=J9)*EXACT($I$7&lt;$J$7,I9&lt;J9)),$AO$7,0)))</f>
        <v>2</v>
      </c>
      <c r="L9" s="17" t="s">
        <v>83</v>
      </c>
      <c r="M9" s="18" t="s">
        <v>12</v>
      </c>
      <c r="N9" s="19" t="str">
        <f t="shared" ref="N9:N24" si="14">IF(OR(EXACT($L$7,L9)*(EXACT($M$7,M9)))=TRUE,$AO$9,IF(($M$7-$L$7=M9-L9),$AO$8,IF(OR(EXACT($L$7&gt;$M$7,L9&gt;M9)*EXACT($L$7=$M$7,L9=M9)*EXACT($L$7&lt;$M$7,L9&lt;M9)),$AO$7,0)))</f>
        <v>2</v>
      </c>
      <c r="O9" s="17" t="s">
        <v>83</v>
      </c>
      <c r="P9" s="18" t="s">
        <v>83</v>
      </c>
      <c r="Q9" s="19" t="str">
        <f t="shared" ref="Q9:Q24" si="15">IF(OR(EXACT($O$7,O9)*(EXACT($P$7,P9)))=TRUE,$AO$9,IF(($P$7-$O$7=P9-O9),$AO$8,IF(OR(EXACT($O$7&gt;$P$7,O9&gt;P9)*EXACT($O$7=$P$7,O9=P9)*EXACT($O$7&lt;$P$7,O9&lt;P9)),$AO$7,0)))</f>
        <v>3</v>
      </c>
      <c r="R9" s="17" t="s">
        <v>83</v>
      </c>
      <c r="S9" s="18" t="s">
        <v>84</v>
      </c>
      <c r="T9" s="19">
        <f t="shared" ref="T9:T24" si="16">IF(OR(EXACT($R$7,R9)*(EXACT($S$7,S9)))=TRUE,$AO$9,IF(($S$7-$R$7=S9-R9),$AO$8,IF(OR(EXACT($R$7&gt;$S$7,R9&gt;S9)*EXACT($R$7=$S$7,R9=S9)*EXACT($R$7&lt;$S$7,R9&lt;S9)),$AO$7,0)))</f>
        <v>0</v>
      </c>
      <c r="U9" s="17" t="s">
        <v>12</v>
      </c>
      <c r="V9" s="18" t="s">
        <v>83</v>
      </c>
      <c r="W9" s="19" t="str">
        <f t="shared" ref="W9:W24" si="17">IF(OR(EXACT($U$7,U9)*(EXACT($V$7,V9)))=TRUE,$AO$9,IF(($V$7-$U$7=V9-U9),$AO$8,IF(OR(EXACT($U$7&gt;$V$7,U9&gt;V9)*EXACT($U$7=$V$7,U9=V9)*EXACT($U$7&lt;$V$7,U9&lt;V9)),$AO$7,0)))</f>
        <v>2</v>
      </c>
      <c r="X9" s="17" t="s">
        <v>83</v>
      </c>
      <c r="Y9" s="18" t="s">
        <v>2</v>
      </c>
      <c r="Z9" s="19" t="str">
        <f t="shared" ref="Z9:Z24" si="18">IF(OR(EXACT($X$7,X9)*(EXACT($Y$7,Y9)))=TRUE,$AO$9,IF(($Y$7-$X$7=Y9-X9),$AO$8,IF(OR(EXACT($X$7&gt;$Y$7,X9&gt;Y9)*EXACT($X$7=$Y$7,X9=Y9)*EXACT($X$7&lt;$Y$7,X9&lt;Y9)),$AO$7,0)))</f>
        <v>2</v>
      </c>
      <c r="AA9" s="17" t="s">
        <v>83</v>
      </c>
      <c r="AB9" s="18" t="s">
        <v>12</v>
      </c>
      <c r="AC9" s="19">
        <f t="shared" ref="AC9:AC24" si="19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8"/>
        <v>26</v>
      </c>
      <c r="AH9" s="21">
        <f>'10.Spieltag'!AJ9</f>
        <v>130</v>
      </c>
      <c r="AI9" s="28">
        <f>'10.Spieltag'!AK9</f>
        <v>1</v>
      </c>
      <c r="AJ9" s="23">
        <f t="shared" si="9"/>
        <v>156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10</v>
      </c>
      <c r="B10" s="20" t="str">
        <f>'10.Spieltag'!B10</f>
        <v>FlorianS04</v>
      </c>
      <c r="C10" s="17" t="s">
        <v>84</v>
      </c>
      <c r="D10" s="18" t="s">
        <v>12</v>
      </c>
      <c r="E10" s="19">
        <f t="shared" si="11"/>
        <v>0</v>
      </c>
      <c r="F10" s="17" t="s">
        <v>83</v>
      </c>
      <c r="G10" s="18" t="s">
        <v>84</v>
      </c>
      <c r="H10" s="19" t="str">
        <f t="shared" si="12"/>
        <v>2</v>
      </c>
      <c r="I10" s="17" t="s">
        <v>2</v>
      </c>
      <c r="J10" s="18" t="s">
        <v>83</v>
      </c>
      <c r="K10" s="19" t="str">
        <f t="shared" si="13"/>
        <v>2</v>
      </c>
      <c r="L10" s="17" t="s">
        <v>12</v>
      </c>
      <c r="M10" s="18" t="s">
        <v>12</v>
      </c>
      <c r="N10" s="19">
        <f t="shared" si="14"/>
        <v>0</v>
      </c>
      <c r="O10" s="17" t="s">
        <v>83</v>
      </c>
      <c r="P10" s="18" t="s">
        <v>2</v>
      </c>
      <c r="Q10" s="19">
        <f t="shared" si="15"/>
        <v>0</v>
      </c>
      <c r="R10" s="17" t="s">
        <v>12</v>
      </c>
      <c r="S10" s="18" t="s">
        <v>83</v>
      </c>
      <c r="T10" s="19">
        <f t="shared" si="16"/>
        <v>0</v>
      </c>
      <c r="U10" s="17"/>
      <c r="V10" s="18"/>
      <c r="W10" s="19"/>
      <c r="X10" s="17"/>
      <c r="Y10" s="18"/>
      <c r="Z10" s="19"/>
      <c r="AA10" s="17" t="s">
        <v>83</v>
      </c>
      <c r="AB10" s="18" t="s">
        <v>12</v>
      </c>
      <c r="AC10" s="19">
        <f t="shared" si="19"/>
        <v>0</v>
      </c>
      <c r="AD10" s="27"/>
      <c r="AE10" s="25"/>
      <c r="AF10" s="19"/>
      <c r="AG10" s="20">
        <f t="shared" si="8"/>
        <v>4</v>
      </c>
      <c r="AH10" s="21">
        <f>'10.Spieltag'!AJ10</f>
        <v>122</v>
      </c>
      <c r="AI10" s="28">
        <f>'10.Spieltag'!AK10</f>
        <v>2</v>
      </c>
      <c r="AJ10" s="23">
        <f t="shared" si="9"/>
        <v>126</v>
      </c>
      <c r="AK10" s="24">
        <f t="shared" si="10"/>
        <v>10</v>
      </c>
      <c r="AL10" s="53"/>
    </row>
    <row r="11" spans="1:41" ht="24.95" customHeight="1" thickBot="1" x14ac:dyDescent="0.25">
      <c r="A11" s="28">
        <f t="shared" si="0"/>
        <v>3</v>
      </c>
      <c r="B11" s="20" t="str">
        <f>'10.Spieltag'!B11</f>
        <v>Franzi04</v>
      </c>
      <c r="C11" s="17" t="s">
        <v>12</v>
      </c>
      <c r="D11" s="18" t="s">
        <v>83</v>
      </c>
      <c r="E11" s="57">
        <f t="shared" si="11"/>
        <v>12</v>
      </c>
      <c r="F11" s="17" t="s">
        <v>12</v>
      </c>
      <c r="G11" s="18" t="s">
        <v>83</v>
      </c>
      <c r="H11" s="19" t="str">
        <f t="shared" si="12"/>
        <v>2</v>
      </c>
      <c r="I11" s="17" t="s">
        <v>12</v>
      </c>
      <c r="J11" s="18" t="s">
        <v>83</v>
      </c>
      <c r="K11" s="19" t="str">
        <f t="shared" si="13"/>
        <v>5</v>
      </c>
      <c r="L11" s="17" t="s">
        <v>12</v>
      </c>
      <c r="M11" s="18" t="s">
        <v>83</v>
      </c>
      <c r="N11" s="19">
        <f t="shared" si="14"/>
        <v>0</v>
      </c>
      <c r="O11" s="17" t="s">
        <v>83</v>
      </c>
      <c r="P11" s="18" t="s">
        <v>12</v>
      </c>
      <c r="Q11" s="19">
        <f t="shared" si="15"/>
        <v>0</v>
      </c>
      <c r="R11" s="17" t="s">
        <v>12</v>
      </c>
      <c r="S11" s="18" t="s">
        <v>12</v>
      </c>
      <c r="T11" s="19">
        <f t="shared" si="16"/>
        <v>0</v>
      </c>
      <c r="U11" s="17" t="s">
        <v>12</v>
      </c>
      <c r="V11" s="18" t="s">
        <v>84</v>
      </c>
      <c r="W11" s="19" t="str">
        <f t="shared" si="17"/>
        <v>2</v>
      </c>
      <c r="X11" s="17" t="s">
        <v>84</v>
      </c>
      <c r="Y11" s="18" t="s">
        <v>2</v>
      </c>
      <c r="Z11" s="19" t="str">
        <f t="shared" si="18"/>
        <v>3</v>
      </c>
      <c r="AA11" s="17" t="s">
        <v>83</v>
      </c>
      <c r="AB11" s="18" t="s">
        <v>83</v>
      </c>
      <c r="AC11" s="19">
        <f t="shared" si="19"/>
        <v>0</v>
      </c>
      <c r="AD11" s="27"/>
      <c r="AE11" s="25"/>
      <c r="AF11" s="19"/>
      <c r="AG11" s="20">
        <f t="shared" si="8"/>
        <v>24</v>
      </c>
      <c r="AH11" s="21">
        <f>'10.Spieltag'!AJ11</f>
        <v>115</v>
      </c>
      <c r="AI11" s="28">
        <f>'10.Spieltag'!AK11</f>
        <v>7</v>
      </c>
      <c r="AJ11" s="23">
        <f t="shared" si="9"/>
        <v>139</v>
      </c>
      <c r="AK11" s="24">
        <f t="shared" si="10"/>
        <v>3</v>
      </c>
      <c r="AL11" s="1"/>
    </row>
    <row r="12" spans="1:41" ht="24.95" customHeight="1" thickBot="1" x14ac:dyDescent="0.25">
      <c r="A12" s="28">
        <f t="shared" si="0"/>
        <v>15</v>
      </c>
      <c r="B12" s="20" t="str">
        <f>'10.Spieltag'!B12</f>
        <v>jupp04</v>
      </c>
      <c r="C12" s="17"/>
      <c r="D12" s="18"/>
      <c r="E12" s="19"/>
      <c r="F12" s="17"/>
      <c r="G12" s="18"/>
      <c r="H12" s="19"/>
      <c r="I12" s="17"/>
      <c r="J12" s="18"/>
      <c r="K12" s="19"/>
      <c r="L12" s="17"/>
      <c r="M12" s="18"/>
      <c r="N12" s="19"/>
      <c r="O12" s="17"/>
      <c r="P12" s="18"/>
      <c r="Q12" s="19"/>
      <c r="R12" s="17"/>
      <c r="S12" s="18"/>
      <c r="T12" s="19"/>
      <c r="U12" s="17"/>
      <c r="V12" s="18"/>
      <c r="W12" s="19"/>
      <c r="X12" s="17"/>
      <c r="Y12" s="18"/>
      <c r="Z12" s="19"/>
      <c r="AA12" s="17"/>
      <c r="AB12" s="18"/>
      <c r="AC12" s="19"/>
      <c r="AD12" s="26"/>
      <c r="AE12" s="25"/>
      <c r="AF12" s="19"/>
      <c r="AG12" s="20">
        <f t="shared" si="8"/>
        <v>0</v>
      </c>
      <c r="AH12" s="21">
        <f>'10.Spieltag'!AJ12</f>
        <v>101</v>
      </c>
      <c r="AI12" s="28">
        <f>'10.Spieltag'!AK12</f>
        <v>13</v>
      </c>
      <c r="AJ12" s="23">
        <f t="shared" si="9"/>
        <v>101</v>
      </c>
      <c r="AK12" s="24">
        <f t="shared" si="10"/>
        <v>15</v>
      </c>
      <c r="AL12" s="1"/>
    </row>
    <row r="13" spans="1:41" ht="24.95" customHeight="1" thickBot="1" x14ac:dyDescent="0.25">
      <c r="A13" s="28">
        <f t="shared" si="0"/>
        <v>11</v>
      </c>
      <c r="B13" s="58" t="str">
        <f>'10.Spieltag'!B13</f>
        <v>Lola04</v>
      </c>
      <c r="C13" s="17" t="s">
        <v>2</v>
      </c>
      <c r="D13" s="18" t="s">
        <v>83</v>
      </c>
      <c r="E13" s="57">
        <f t="shared" si="11"/>
        <v>8</v>
      </c>
      <c r="F13" s="17" t="s">
        <v>12</v>
      </c>
      <c r="G13" s="18" t="s">
        <v>83</v>
      </c>
      <c r="H13" s="19" t="str">
        <f t="shared" si="12"/>
        <v>2</v>
      </c>
      <c r="I13" s="17" t="s">
        <v>2</v>
      </c>
      <c r="J13" s="18" t="s">
        <v>84</v>
      </c>
      <c r="K13" s="19" t="str">
        <f t="shared" si="13"/>
        <v>2</v>
      </c>
      <c r="L13" s="17" t="s">
        <v>83</v>
      </c>
      <c r="M13" s="18" t="s">
        <v>84</v>
      </c>
      <c r="N13" s="19">
        <f t="shared" si="14"/>
        <v>0</v>
      </c>
      <c r="O13" s="17" t="s">
        <v>12</v>
      </c>
      <c r="P13" s="18" t="s">
        <v>83</v>
      </c>
      <c r="Q13" s="19">
        <f t="shared" si="15"/>
        <v>0</v>
      </c>
      <c r="R13" s="17" t="s">
        <v>83</v>
      </c>
      <c r="S13" s="18" t="s">
        <v>84</v>
      </c>
      <c r="T13" s="19">
        <f t="shared" si="16"/>
        <v>0</v>
      </c>
      <c r="U13" s="17"/>
      <c r="V13" s="18"/>
      <c r="W13" s="19"/>
      <c r="X13" s="17"/>
      <c r="Y13" s="18"/>
      <c r="Z13" s="19"/>
      <c r="AA13" s="17" t="s">
        <v>12</v>
      </c>
      <c r="AB13" s="18" t="s">
        <v>83</v>
      </c>
      <c r="AC13" s="19" t="str">
        <f t="shared" si="19"/>
        <v>3</v>
      </c>
      <c r="AD13" s="27"/>
      <c r="AE13" s="25"/>
      <c r="AF13" s="19"/>
      <c r="AG13" s="20">
        <f t="shared" si="8"/>
        <v>15</v>
      </c>
      <c r="AH13" s="21">
        <f>'10.Spieltag'!AJ13</f>
        <v>106</v>
      </c>
      <c r="AI13" s="28">
        <f>'10.Spieltag'!AK13</f>
        <v>12</v>
      </c>
      <c r="AJ13" s="23">
        <f t="shared" si="9"/>
        <v>121</v>
      </c>
      <c r="AK13" s="24">
        <f t="shared" si="10"/>
        <v>11</v>
      </c>
      <c r="AL13" s="1"/>
    </row>
    <row r="14" spans="1:41" ht="24.95" customHeight="1" thickBot="1" x14ac:dyDescent="0.25">
      <c r="A14" s="28">
        <f t="shared" si="0"/>
        <v>2</v>
      </c>
      <c r="B14" s="20" t="str">
        <f>'10.Spieltag'!B14</f>
        <v>Master1</v>
      </c>
      <c r="C14" s="17" t="s">
        <v>12</v>
      </c>
      <c r="D14" s="18" t="s">
        <v>83</v>
      </c>
      <c r="E14" s="57">
        <f t="shared" si="11"/>
        <v>12</v>
      </c>
      <c r="F14" s="17" t="s">
        <v>12</v>
      </c>
      <c r="G14" s="18" t="s">
        <v>12</v>
      </c>
      <c r="H14" s="19">
        <f t="shared" si="12"/>
        <v>0</v>
      </c>
      <c r="I14" s="17" t="s">
        <v>2</v>
      </c>
      <c r="J14" s="18" t="s">
        <v>83</v>
      </c>
      <c r="K14" s="19" t="str">
        <f t="shared" si="13"/>
        <v>2</v>
      </c>
      <c r="L14" s="17" t="s">
        <v>2</v>
      </c>
      <c r="M14" s="18" t="s">
        <v>83</v>
      </c>
      <c r="N14" s="19">
        <f t="shared" si="14"/>
        <v>0</v>
      </c>
      <c r="O14" s="17" t="s">
        <v>12</v>
      </c>
      <c r="P14" s="18" t="s">
        <v>12</v>
      </c>
      <c r="Q14" s="19" t="str">
        <f t="shared" si="15"/>
        <v>3</v>
      </c>
      <c r="R14" s="17" t="s">
        <v>83</v>
      </c>
      <c r="S14" s="18" t="s">
        <v>83</v>
      </c>
      <c r="T14" s="19">
        <f t="shared" si="16"/>
        <v>0</v>
      </c>
      <c r="U14" s="17" t="s">
        <v>2</v>
      </c>
      <c r="V14" s="18" t="s">
        <v>83</v>
      </c>
      <c r="W14" s="19" t="str">
        <f t="shared" si="17"/>
        <v>2</v>
      </c>
      <c r="X14" s="17" t="s">
        <v>83</v>
      </c>
      <c r="Y14" s="18" t="s">
        <v>2</v>
      </c>
      <c r="Z14" s="19" t="str">
        <f t="shared" si="18"/>
        <v>2</v>
      </c>
      <c r="AA14" s="17" t="s">
        <v>12</v>
      </c>
      <c r="AB14" s="18" t="s">
        <v>83</v>
      </c>
      <c r="AC14" s="19" t="str">
        <f t="shared" si="19"/>
        <v>3</v>
      </c>
      <c r="AD14" s="27"/>
      <c r="AE14" s="25"/>
      <c r="AF14" s="19"/>
      <c r="AG14" s="20">
        <f t="shared" si="8"/>
        <v>24</v>
      </c>
      <c r="AH14" s="21">
        <f>'10.Spieltag'!AJ14</f>
        <v>122</v>
      </c>
      <c r="AI14" s="28">
        <f>'10.Spieltag'!AK14</f>
        <v>2</v>
      </c>
      <c r="AJ14" s="23">
        <f t="shared" si="9"/>
        <v>146</v>
      </c>
      <c r="AK14" s="24">
        <f t="shared" si="10"/>
        <v>2</v>
      </c>
      <c r="AL14" s="1"/>
    </row>
    <row r="15" spans="1:41" ht="24.95" customHeight="1" thickBot="1" x14ac:dyDescent="0.25">
      <c r="A15" s="28">
        <f t="shared" si="0"/>
        <v>4</v>
      </c>
      <c r="B15" s="20" t="str">
        <f>'10.Spieltag'!B15</f>
        <v>Mike04</v>
      </c>
      <c r="C15" s="17" t="s">
        <v>12</v>
      </c>
      <c r="D15" s="18" t="s">
        <v>84</v>
      </c>
      <c r="E15" s="57">
        <f t="shared" si="11"/>
        <v>8</v>
      </c>
      <c r="F15" s="17" t="s">
        <v>12</v>
      </c>
      <c r="G15" s="18" t="s">
        <v>83</v>
      </c>
      <c r="H15" s="19" t="str">
        <f t="shared" si="12"/>
        <v>2</v>
      </c>
      <c r="I15" s="17" t="s">
        <v>12</v>
      </c>
      <c r="J15" s="18" t="s">
        <v>84</v>
      </c>
      <c r="K15" s="19" t="str">
        <f t="shared" si="13"/>
        <v>2</v>
      </c>
      <c r="L15" s="17" t="s">
        <v>12</v>
      </c>
      <c r="M15" s="18" t="s">
        <v>83</v>
      </c>
      <c r="N15" s="19">
        <f t="shared" si="14"/>
        <v>0</v>
      </c>
      <c r="O15" s="17" t="s">
        <v>84</v>
      </c>
      <c r="P15" s="18" t="s">
        <v>12</v>
      </c>
      <c r="Q15" s="19">
        <f t="shared" si="15"/>
        <v>0</v>
      </c>
      <c r="R15" s="17" t="s">
        <v>12</v>
      </c>
      <c r="S15" s="18" t="s">
        <v>84</v>
      </c>
      <c r="T15" s="19">
        <f t="shared" si="16"/>
        <v>0</v>
      </c>
      <c r="U15" s="17" t="s">
        <v>83</v>
      </c>
      <c r="V15" s="18" t="s">
        <v>84</v>
      </c>
      <c r="W15" s="19" t="str">
        <f t="shared" si="17"/>
        <v>2</v>
      </c>
      <c r="X15" s="17" t="s">
        <v>84</v>
      </c>
      <c r="Y15" s="18" t="s">
        <v>12</v>
      </c>
      <c r="Z15" s="19" t="str">
        <f t="shared" si="18"/>
        <v>2</v>
      </c>
      <c r="AA15" s="17" t="s">
        <v>84</v>
      </c>
      <c r="AB15" s="18" t="s">
        <v>83</v>
      </c>
      <c r="AC15" s="19">
        <f t="shared" si="19"/>
        <v>0</v>
      </c>
      <c r="AD15" s="27"/>
      <c r="AE15" s="25"/>
      <c r="AF15" s="19"/>
      <c r="AG15" s="20">
        <f t="shared" si="8"/>
        <v>16</v>
      </c>
      <c r="AH15" s="21">
        <f>'10.Spieltag'!AJ15</f>
        <v>122</v>
      </c>
      <c r="AI15" s="28">
        <f>'10.Spieltag'!AK15</f>
        <v>2</v>
      </c>
      <c r="AJ15" s="23">
        <f t="shared" si="9"/>
        <v>138</v>
      </c>
      <c r="AK15" s="24">
        <f t="shared" si="10"/>
        <v>4</v>
      </c>
      <c r="AL15" s="1"/>
    </row>
    <row r="16" spans="1:41" ht="24.95" customHeight="1" thickBot="1" x14ac:dyDescent="0.25">
      <c r="A16" s="28">
        <f t="shared" si="0"/>
        <v>16</v>
      </c>
      <c r="B16" s="20" t="str">
        <f>'10.Spieltag'!B16</f>
        <v>Nico1904</v>
      </c>
      <c r="C16" s="17" t="s">
        <v>12</v>
      </c>
      <c r="D16" s="18" t="s">
        <v>83</v>
      </c>
      <c r="E16" s="57">
        <f t="shared" si="11"/>
        <v>12</v>
      </c>
      <c r="F16" s="17" t="s">
        <v>83</v>
      </c>
      <c r="G16" s="18" t="s">
        <v>12</v>
      </c>
      <c r="H16" s="19">
        <f t="shared" si="12"/>
        <v>0</v>
      </c>
      <c r="I16" s="17" t="s">
        <v>12</v>
      </c>
      <c r="J16" s="18" t="s">
        <v>83</v>
      </c>
      <c r="K16" s="19" t="str">
        <f t="shared" si="13"/>
        <v>5</v>
      </c>
      <c r="L16" s="17" t="s">
        <v>83</v>
      </c>
      <c r="M16" s="18" t="s">
        <v>84</v>
      </c>
      <c r="N16" s="19">
        <f t="shared" si="14"/>
        <v>0</v>
      </c>
      <c r="O16" s="17" t="s">
        <v>83</v>
      </c>
      <c r="P16" s="18" t="s">
        <v>2</v>
      </c>
      <c r="Q16" s="19">
        <f t="shared" si="15"/>
        <v>0</v>
      </c>
      <c r="R16" s="17" t="s">
        <v>83</v>
      </c>
      <c r="S16" s="18" t="s">
        <v>83</v>
      </c>
      <c r="T16" s="19">
        <f t="shared" si="16"/>
        <v>0</v>
      </c>
      <c r="U16" s="17" t="s">
        <v>83</v>
      </c>
      <c r="V16" s="18" t="s">
        <v>84</v>
      </c>
      <c r="W16" s="19" t="str">
        <f t="shared" si="17"/>
        <v>2</v>
      </c>
      <c r="X16" s="17" t="s">
        <v>84</v>
      </c>
      <c r="Y16" s="18" t="s">
        <v>2</v>
      </c>
      <c r="Z16" s="19" t="str">
        <f t="shared" si="18"/>
        <v>3</v>
      </c>
      <c r="AA16" s="17" t="s">
        <v>83</v>
      </c>
      <c r="AB16" s="18" t="s">
        <v>12</v>
      </c>
      <c r="AC16" s="19">
        <f t="shared" si="19"/>
        <v>0</v>
      </c>
      <c r="AD16" s="27"/>
      <c r="AE16" s="25"/>
      <c r="AF16" s="19"/>
      <c r="AG16" s="20">
        <f t="shared" si="8"/>
        <v>22</v>
      </c>
      <c r="AH16" s="21">
        <f>'10.Spieltag'!AJ16</f>
        <v>33</v>
      </c>
      <c r="AI16" s="28">
        <f>'10.Spieltag'!AK16</f>
        <v>16</v>
      </c>
      <c r="AJ16" s="23">
        <f t="shared" si="9"/>
        <v>55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8</v>
      </c>
      <c r="B17" s="20" t="str">
        <f>'10.Spieltag'!B17</f>
        <v>Reinhold</v>
      </c>
      <c r="C17" s="17" t="s">
        <v>13</v>
      </c>
      <c r="D17" s="18" t="s">
        <v>12</v>
      </c>
      <c r="E17" s="57">
        <f t="shared" si="11"/>
        <v>8</v>
      </c>
      <c r="F17" s="17" t="s">
        <v>12</v>
      </c>
      <c r="G17" s="18" t="s">
        <v>83</v>
      </c>
      <c r="H17" s="19" t="str">
        <f t="shared" si="12"/>
        <v>2</v>
      </c>
      <c r="I17" s="17" t="s">
        <v>2</v>
      </c>
      <c r="J17" s="18" t="s">
        <v>2</v>
      </c>
      <c r="K17" s="19">
        <f t="shared" si="13"/>
        <v>0</v>
      </c>
      <c r="L17" s="17" t="s">
        <v>12</v>
      </c>
      <c r="M17" s="18" t="s">
        <v>12</v>
      </c>
      <c r="N17" s="19">
        <f t="shared" si="14"/>
        <v>0</v>
      </c>
      <c r="O17" s="17" t="s">
        <v>83</v>
      </c>
      <c r="P17" s="18" t="s">
        <v>83</v>
      </c>
      <c r="Q17" s="19" t="str">
        <f t="shared" si="15"/>
        <v>3</v>
      </c>
      <c r="R17" s="17" t="s">
        <v>2</v>
      </c>
      <c r="S17" s="18" t="s">
        <v>83</v>
      </c>
      <c r="T17" s="19">
        <f t="shared" si="16"/>
        <v>0</v>
      </c>
      <c r="U17" s="17" t="s">
        <v>83</v>
      </c>
      <c r="V17" s="18" t="s">
        <v>83</v>
      </c>
      <c r="W17" s="19">
        <f t="shared" si="17"/>
        <v>0</v>
      </c>
      <c r="X17" s="17" t="s">
        <v>83</v>
      </c>
      <c r="Y17" s="18" t="s">
        <v>2</v>
      </c>
      <c r="Z17" s="19" t="str">
        <f t="shared" si="18"/>
        <v>2</v>
      </c>
      <c r="AA17" s="17" t="s">
        <v>12</v>
      </c>
      <c r="AB17" s="18" t="s">
        <v>12</v>
      </c>
      <c r="AC17" s="19">
        <f t="shared" si="19"/>
        <v>0</v>
      </c>
      <c r="AD17" s="27"/>
      <c r="AE17" s="25"/>
      <c r="AF17" s="19"/>
      <c r="AG17" s="20">
        <f t="shared" si="8"/>
        <v>15</v>
      </c>
      <c r="AH17" s="21">
        <f>'10.Spieltag'!AJ17</f>
        <v>113</v>
      </c>
      <c r="AI17" s="28">
        <f>'10.Spieltag'!AK17</f>
        <v>8</v>
      </c>
      <c r="AJ17" s="23">
        <f t="shared" si="9"/>
        <v>128</v>
      </c>
      <c r="AK17" s="24">
        <f t="shared" si="10"/>
        <v>8</v>
      </c>
      <c r="AL17" s="1"/>
    </row>
    <row r="18" spans="1:38" ht="24.95" customHeight="1" thickBot="1" x14ac:dyDescent="0.25">
      <c r="A18" s="28">
        <f t="shared" si="0"/>
        <v>9</v>
      </c>
      <c r="B18" s="20" t="str">
        <f>'10.Spieltag'!B18</f>
        <v>Ricardo04</v>
      </c>
      <c r="C18" s="17" t="s">
        <v>12</v>
      </c>
      <c r="D18" s="18" t="s">
        <v>84</v>
      </c>
      <c r="E18" s="57">
        <f t="shared" si="11"/>
        <v>8</v>
      </c>
      <c r="F18" s="17" t="s">
        <v>12</v>
      </c>
      <c r="G18" s="18" t="s">
        <v>83</v>
      </c>
      <c r="H18" s="19" t="str">
        <f t="shared" si="12"/>
        <v>2</v>
      </c>
      <c r="I18" s="17" t="s">
        <v>12</v>
      </c>
      <c r="J18" s="18" t="s">
        <v>83</v>
      </c>
      <c r="K18" s="19" t="str">
        <f t="shared" si="13"/>
        <v>5</v>
      </c>
      <c r="L18" s="17" t="s">
        <v>83</v>
      </c>
      <c r="M18" s="18" t="s">
        <v>12</v>
      </c>
      <c r="N18" s="19" t="str">
        <f t="shared" si="14"/>
        <v>2</v>
      </c>
      <c r="O18" s="17" t="s">
        <v>83</v>
      </c>
      <c r="P18" s="18" t="s">
        <v>83</v>
      </c>
      <c r="Q18" s="19" t="str">
        <f t="shared" si="15"/>
        <v>3</v>
      </c>
      <c r="R18" s="17" t="s">
        <v>83</v>
      </c>
      <c r="S18" s="18" t="s">
        <v>84</v>
      </c>
      <c r="T18" s="19">
        <f t="shared" si="16"/>
        <v>0</v>
      </c>
      <c r="U18" s="17"/>
      <c r="V18" s="18"/>
      <c r="W18" s="19"/>
      <c r="X18" s="17"/>
      <c r="Y18" s="18"/>
      <c r="Z18" s="19"/>
      <c r="AA18" s="17" t="s">
        <v>83</v>
      </c>
      <c r="AB18" s="18" t="s">
        <v>12</v>
      </c>
      <c r="AC18" s="19">
        <f t="shared" si="19"/>
        <v>0</v>
      </c>
      <c r="AD18" s="27"/>
      <c r="AE18" s="25"/>
      <c r="AF18" s="19"/>
      <c r="AG18" s="20">
        <f t="shared" si="8"/>
        <v>20</v>
      </c>
      <c r="AH18" s="21">
        <f>'10.Spieltag'!AJ18</f>
        <v>107</v>
      </c>
      <c r="AI18" s="28">
        <f>'10.Spieltag'!AK18</f>
        <v>11</v>
      </c>
      <c r="AJ18" s="23">
        <f t="shared" si="9"/>
        <v>127</v>
      </c>
      <c r="AK18" s="24">
        <f t="shared" si="10"/>
        <v>9</v>
      </c>
      <c r="AL18" s="1"/>
    </row>
    <row r="19" spans="1:38" ht="24.95" customHeight="1" thickBot="1" x14ac:dyDescent="0.25">
      <c r="A19" s="28">
        <f t="shared" si="0"/>
        <v>17</v>
      </c>
      <c r="B19" s="20" t="str">
        <f>'10.Spieltag'!B19</f>
        <v>Schalt04</v>
      </c>
      <c r="C19" s="17"/>
      <c r="D19" s="18"/>
      <c r="E19" s="57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'10.Spieltag'!AJ19</f>
        <v>7</v>
      </c>
      <c r="AI19" s="28">
        <f>'10.Spieltag'!AK19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>AK20</f>
        <v>12</v>
      </c>
      <c r="B20" s="20" t="str">
        <f>'10.Spieltag'!B20</f>
        <v>schmiddi04</v>
      </c>
      <c r="C20" s="17" t="s">
        <v>83</v>
      </c>
      <c r="D20" s="18" t="s">
        <v>84</v>
      </c>
      <c r="E20" s="57">
        <f t="shared" si="11"/>
        <v>12</v>
      </c>
      <c r="F20" s="17" t="s">
        <v>2</v>
      </c>
      <c r="G20" s="18" t="s">
        <v>84</v>
      </c>
      <c r="H20" s="19" t="str">
        <f t="shared" si="12"/>
        <v>2</v>
      </c>
      <c r="I20" s="17" t="s">
        <v>83</v>
      </c>
      <c r="J20" s="18" t="s">
        <v>83</v>
      </c>
      <c r="K20" s="19">
        <f t="shared" si="13"/>
        <v>0</v>
      </c>
      <c r="L20" s="17" t="s">
        <v>84</v>
      </c>
      <c r="M20" s="18" t="s">
        <v>83</v>
      </c>
      <c r="N20" s="19" t="str">
        <f t="shared" si="14"/>
        <v>2</v>
      </c>
      <c r="O20" s="17" t="s">
        <v>83</v>
      </c>
      <c r="P20" s="18" t="s">
        <v>84</v>
      </c>
      <c r="Q20" s="19">
        <f t="shared" si="15"/>
        <v>0</v>
      </c>
      <c r="R20" s="17" t="s">
        <v>84</v>
      </c>
      <c r="S20" s="18" t="s">
        <v>84</v>
      </c>
      <c r="T20" s="19">
        <f t="shared" si="16"/>
        <v>0</v>
      </c>
      <c r="U20" s="17" t="s">
        <v>12</v>
      </c>
      <c r="V20" s="18" t="s">
        <v>83</v>
      </c>
      <c r="W20" s="19" t="str">
        <f t="shared" si="17"/>
        <v>2</v>
      </c>
      <c r="X20" s="17" t="s">
        <v>84</v>
      </c>
      <c r="Y20" s="18" t="s">
        <v>83</v>
      </c>
      <c r="Z20" s="19" t="str">
        <f t="shared" si="18"/>
        <v>2</v>
      </c>
      <c r="AA20" s="17" t="s">
        <v>83</v>
      </c>
      <c r="AB20" s="18" t="s">
        <v>83</v>
      </c>
      <c r="AC20" s="19">
        <f t="shared" si="19"/>
        <v>0</v>
      </c>
      <c r="AD20" s="27"/>
      <c r="AE20" s="25"/>
      <c r="AF20" s="19"/>
      <c r="AG20" s="20">
        <f>E20+H20+K20+N20+Q20+T20+W20+Z20+AC20+AF20</f>
        <v>20</v>
      </c>
      <c r="AH20" s="21">
        <f>'10.Spieltag'!AJ20</f>
        <v>100</v>
      </c>
      <c r="AI20" s="28">
        <f>'10.Spieltag'!AK20</f>
        <v>14</v>
      </c>
      <c r="AJ20" s="23">
        <f>AG20+AH20</f>
        <v>120</v>
      </c>
      <c r="AK20" s="24">
        <f t="shared" si="10"/>
        <v>12</v>
      </c>
      <c r="AL20" s="1"/>
    </row>
    <row r="21" spans="1:38" ht="24.95" customHeight="1" thickBot="1" x14ac:dyDescent="0.25">
      <c r="A21" s="28">
        <f>AK21</f>
        <v>6</v>
      </c>
      <c r="B21" s="20" t="str">
        <f>'10.Spieltag'!B21</f>
        <v>shiny</v>
      </c>
      <c r="C21" s="17" t="s">
        <v>2</v>
      </c>
      <c r="D21" s="18" t="s">
        <v>83</v>
      </c>
      <c r="E21" s="57">
        <f t="shared" si="11"/>
        <v>8</v>
      </c>
      <c r="F21" s="17" t="s">
        <v>12</v>
      </c>
      <c r="G21" s="18" t="s">
        <v>83</v>
      </c>
      <c r="H21" s="19" t="str">
        <f t="shared" si="12"/>
        <v>2</v>
      </c>
      <c r="I21" s="17" t="s">
        <v>2</v>
      </c>
      <c r="J21" s="18" t="s">
        <v>83</v>
      </c>
      <c r="K21" s="19" t="str">
        <f t="shared" si="13"/>
        <v>2</v>
      </c>
      <c r="L21" s="17" t="s">
        <v>12</v>
      </c>
      <c r="M21" s="18" t="s">
        <v>83</v>
      </c>
      <c r="N21" s="19">
        <f t="shared" si="14"/>
        <v>0</v>
      </c>
      <c r="O21" s="17" t="s">
        <v>83</v>
      </c>
      <c r="P21" s="18" t="s">
        <v>12</v>
      </c>
      <c r="Q21" s="19">
        <f t="shared" si="15"/>
        <v>0</v>
      </c>
      <c r="R21" s="17" t="s">
        <v>83</v>
      </c>
      <c r="S21" s="18" t="s">
        <v>83</v>
      </c>
      <c r="T21" s="19">
        <f t="shared" si="16"/>
        <v>0</v>
      </c>
      <c r="U21" s="17" t="s">
        <v>83</v>
      </c>
      <c r="V21" s="18" t="s">
        <v>12</v>
      </c>
      <c r="W21" s="19">
        <f t="shared" si="17"/>
        <v>0</v>
      </c>
      <c r="X21" s="17" t="s">
        <v>83</v>
      </c>
      <c r="Y21" s="18" t="s">
        <v>2</v>
      </c>
      <c r="Z21" s="19" t="str">
        <f t="shared" si="18"/>
        <v>2</v>
      </c>
      <c r="AA21" s="17" t="s">
        <v>12</v>
      </c>
      <c r="AB21" s="18" t="s">
        <v>83</v>
      </c>
      <c r="AC21" s="19" t="str">
        <f t="shared" si="19"/>
        <v>3</v>
      </c>
      <c r="AD21" s="27"/>
      <c r="AE21" s="25"/>
      <c r="AF21" s="19"/>
      <c r="AG21" s="20">
        <f>E21+H21+K21+N21+Q21+T21+W21+Z21+AC21+AF21</f>
        <v>17</v>
      </c>
      <c r="AH21" s="21">
        <f>'10.Spieltag'!AJ21</f>
        <v>118</v>
      </c>
      <c r="AI21" s="28">
        <f>'10.Spieltag'!AK21</f>
        <v>5</v>
      </c>
      <c r="AJ21" s="23">
        <f>AG21+AH21</f>
        <v>135</v>
      </c>
      <c r="AK21" s="24">
        <f t="shared" si="10"/>
        <v>6</v>
      </c>
      <c r="AL21" s="1"/>
    </row>
    <row r="22" spans="1:38" ht="24.95" customHeight="1" thickBot="1" x14ac:dyDescent="0.25">
      <c r="A22" s="28">
        <f>AK22</f>
        <v>5</v>
      </c>
      <c r="B22" s="20" t="str">
        <f>'10.Spieltag'!B22</f>
        <v>Tanja04</v>
      </c>
      <c r="C22" s="17" t="s">
        <v>2</v>
      </c>
      <c r="D22" s="18" t="s">
        <v>83</v>
      </c>
      <c r="E22" s="57">
        <f t="shared" si="11"/>
        <v>8</v>
      </c>
      <c r="F22" s="17" t="s">
        <v>12</v>
      </c>
      <c r="G22" s="18" t="s">
        <v>84</v>
      </c>
      <c r="H22" s="19" t="str">
        <f t="shared" si="12"/>
        <v>3</v>
      </c>
      <c r="I22" s="17" t="s">
        <v>12</v>
      </c>
      <c r="J22" s="18" t="s">
        <v>84</v>
      </c>
      <c r="K22" s="19" t="str">
        <f t="shared" si="13"/>
        <v>2</v>
      </c>
      <c r="L22" s="17" t="s">
        <v>12</v>
      </c>
      <c r="M22" s="18" t="s">
        <v>84</v>
      </c>
      <c r="N22" s="19">
        <f t="shared" si="14"/>
        <v>0</v>
      </c>
      <c r="O22" s="17" t="s">
        <v>83</v>
      </c>
      <c r="P22" s="18" t="s">
        <v>83</v>
      </c>
      <c r="Q22" s="19" t="str">
        <f t="shared" si="15"/>
        <v>3</v>
      </c>
      <c r="R22" s="17" t="s">
        <v>12</v>
      </c>
      <c r="S22" s="18" t="s">
        <v>83</v>
      </c>
      <c r="T22" s="19">
        <f t="shared" si="16"/>
        <v>0</v>
      </c>
      <c r="U22" s="17" t="s">
        <v>12</v>
      </c>
      <c r="V22" s="18" t="s">
        <v>83</v>
      </c>
      <c r="W22" s="19" t="str">
        <f t="shared" si="17"/>
        <v>2</v>
      </c>
      <c r="X22" s="17" t="s">
        <v>83</v>
      </c>
      <c r="Y22" s="18" t="s">
        <v>83</v>
      </c>
      <c r="Z22" s="19">
        <f t="shared" si="18"/>
        <v>0</v>
      </c>
      <c r="AA22" s="17" t="s">
        <v>83</v>
      </c>
      <c r="AB22" s="18" t="s">
        <v>84</v>
      </c>
      <c r="AC22" s="19" t="str">
        <f t="shared" si="19"/>
        <v>5</v>
      </c>
      <c r="AD22" s="27"/>
      <c r="AE22" s="25"/>
      <c r="AF22" s="19"/>
      <c r="AG22" s="20">
        <f>E22+H22+K22+N22+Q22+T22+W22+Z22+AC22+AF22</f>
        <v>23</v>
      </c>
      <c r="AH22" s="21">
        <f>'10.Spieltag'!AJ22</f>
        <v>113</v>
      </c>
      <c r="AI22" s="28">
        <f>'10.Spieltag'!AK22</f>
        <v>8</v>
      </c>
      <c r="AJ22" s="23">
        <f>AG22+AH22</f>
        <v>136</v>
      </c>
      <c r="AK22" s="24">
        <f t="shared" si="10"/>
        <v>5</v>
      </c>
      <c r="AL22" s="1"/>
    </row>
    <row r="23" spans="1:38" ht="24.95" customHeight="1" thickBot="1" x14ac:dyDescent="0.25">
      <c r="A23" s="28">
        <f>AK23</f>
        <v>12</v>
      </c>
      <c r="B23" s="58" t="str">
        <f>'10.Spieltag'!B23</f>
        <v>Thomas Bülles</v>
      </c>
      <c r="C23" s="17" t="s">
        <v>84</v>
      </c>
      <c r="D23" s="18" t="s">
        <v>12</v>
      </c>
      <c r="E23" s="19">
        <f t="shared" si="11"/>
        <v>0</v>
      </c>
      <c r="F23" s="17" t="s">
        <v>83</v>
      </c>
      <c r="G23" s="18" t="s">
        <v>84</v>
      </c>
      <c r="H23" s="19" t="str">
        <f t="shared" si="12"/>
        <v>2</v>
      </c>
      <c r="I23" s="17" t="s">
        <v>12</v>
      </c>
      <c r="J23" s="18" t="s">
        <v>84</v>
      </c>
      <c r="K23" s="19" t="str">
        <f t="shared" si="13"/>
        <v>2</v>
      </c>
      <c r="L23" s="17" t="s">
        <v>12</v>
      </c>
      <c r="M23" s="18" t="s">
        <v>12</v>
      </c>
      <c r="N23" s="19">
        <f t="shared" si="14"/>
        <v>0</v>
      </c>
      <c r="O23" s="17" t="s">
        <v>12</v>
      </c>
      <c r="P23" s="18" t="s">
        <v>83</v>
      </c>
      <c r="Q23" s="19">
        <f t="shared" si="15"/>
        <v>0</v>
      </c>
      <c r="R23" s="17" t="s">
        <v>12</v>
      </c>
      <c r="S23" s="18" t="s">
        <v>83</v>
      </c>
      <c r="T23" s="19">
        <f t="shared" si="16"/>
        <v>0</v>
      </c>
      <c r="U23" s="17" t="s">
        <v>12</v>
      </c>
      <c r="V23" s="18" t="s">
        <v>83</v>
      </c>
      <c r="W23" s="19" t="str">
        <f t="shared" si="17"/>
        <v>2</v>
      </c>
      <c r="X23" s="17" t="s">
        <v>83</v>
      </c>
      <c r="Y23" s="18" t="s">
        <v>84</v>
      </c>
      <c r="Z23" s="19">
        <f t="shared" si="18"/>
        <v>0</v>
      </c>
      <c r="AA23" s="17" t="s">
        <v>12</v>
      </c>
      <c r="AB23" s="18" t="s">
        <v>83</v>
      </c>
      <c r="AC23" s="19" t="str">
        <f t="shared" si="19"/>
        <v>3</v>
      </c>
      <c r="AD23" s="27"/>
      <c r="AE23" s="25"/>
      <c r="AF23" s="19"/>
      <c r="AG23" s="20">
        <f>E23+H23+K23+N23+Q23+T23+W23+Z23+AC23+AF23</f>
        <v>9</v>
      </c>
      <c r="AH23" s="21">
        <f>'10.Spieltag'!AJ23</f>
        <v>111</v>
      </c>
      <c r="AI23" s="28">
        <f>'10.Spieltag'!AK23</f>
        <v>10</v>
      </c>
      <c r="AJ23" s="23">
        <f>AG23+AH23</f>
        <v>120</v>
      </c>
      <c r="AK23" s="24">
        <f t="shared" si="10"/>
        <v>12</v>
      </c>
      <c r="AL23" s="1"/>
    </row>
    <row r="24" spans="1:38" ht="24.95" customHeight="1" thickBot="1" x14ac:dyDescent="0.25">
      <c r="A24" s="28">
        <f>AK24</f>
        <v>7</v>
      </c>
      <c r="B24" s="20" t="str">
        <f>'10.Spieltag'!B24</f>
        <v>UltraGE</v>
      </c>
      <c r="C24" s="17" t="s">
        <v>12</v>
      </c>
      <c r="D24" s="18" t="s">
        <v>83</v>
      </c>
      <c r="E24" s="57">
        <f t="shared" si="11"/>
        <v>12</v>
      </c>
      <c r="F24" s="17" t="s">
        <v>83</v>
      </c>
      <c r="G24" s="18" t="s">
        <v>12</v>
      </c>
      <c r="H24" s="19">
        <f t="shared" si="12"/>
        <v>0</v>
      </c>
      <c r="I24" s="17" t="s">
        <v>2</v>
      </c>
      <c r="J24" s="18" t="s">
        <v>83</v>
      </c>
      <c r="K24" s="19" t="str">
        <f t="shared" si="13"/>
        <v>2</v>
      </c>
      <c r="L24" s="17" t="s">
        <v>83</v>
      </c>
      <c r="M24" s="18" t="s">
        <v>12</v>
      </c>
      <c r="N24" s="19" t="str">
        <f t="shared" si="14"/>
        <v>2</v>
      </c>
      <c r="O24" s="17" t="s">
        <v>83</v>
      </c>
      <c r="P24" s="18" t="s">
        <v>12</v>
      </c>
      <c r="Q24" s="19">
        <f t="shared" si="15"/>
        <v>0</v>
      </c>
      <c r="R24" s="17" t="s">
        <v>12</v>
      </c>
      <c r="S24" s="18" t="s">
        <v>83</v>
      </c>
      <c r="T24" s="19">
        <f t="shared" si="16"/>
        <v>0</v>
      </c>
      <c r="U24" s="17" t="s">
        <v>12</v>
      </c>
      <c r="V24" s="18" t="s">
        <v>83</v>
      </c>
      <c r="W24" s="19" t="str">
        <f t="shared" si="17"/>
        <v>2</v>
      </c>
      <c r="X24" s="17" t="s">
        <v>12</v>
      </c>
      <c r="Y24" s="18" t="s">
        <v>83</v>
      </c>
      <c r="Z24" s="19">
        <f t="shared" si="18"/>
        <v>0</v>
      </c>
      <c r="AA24" s="17" t="s">
        <v>83</v>
      </c>
      <c r="AB24" s="18" t="s">
        <v>12</v>
      </c>
      <c r="AC24" s="19">
        <f t="shared" si="19"/>
        <v>0</v>
      </c>
      <c r="AD24" s="27"/>
      <c r="AE24" s="25"/>
      <c r="AF24" s="19"/>
      <c r="AG24" s="20">
        <f>E24+H24+K24+N24+Q24+T24+W24+Z24+AC24+AF24</f>
        <v>18</v>
      </c>
      <c r="AH24" s="21">
        <f>'10.Spieltag'!AJ24</f>
        <v>116</v>
      </c>
      <c r="AI24" s="28">
        <f>'10.Spieltag'!AK24</f>
        <v>6</v>
      </c>
      <c r="AJ24" s="23">
        <f>AG24+AH24</f>
        <v>134</v>
      </c>
      <c r="AK24" s="24">
        <f t="shared" si="10"/>
        <v>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9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21" priority="6">
      <formula>($AG8&gt;40)</formula>
    </cfRule>
  </conditionalFormatting>
  <conditionalFormatting sqref="C4 I4 L4 O4 R4 U4 X4 C6 F6 L6 O6 R6 U6 AA6">
    <cfRule type="cellIs" dxfId="120" priority="3" operator="equal">
      <formula>"Schalke 04"</formula>
    </cfRule>
  </conditionalFormatting>
  <conditionalFormatting sqref="F4 AA4 I6 X6">
    <cfRule type="cellIs" dxfId="119" priority="2" operator="equal">
      <formula>"Schalke 04"</formula>
    </cfRule>
  </conditionalFormatting>
  <conditionalFormatting sqref="AG1:AG26 AG28:AG1048576">
    <cfRule type="top10" dxfId="118" priority="1520" rank="3"/>
  </conditionalFormatting>
  <conditionalFormatting sqref="AI8:AI26">
    <cfRule type="colorScale" priority="135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7" priority="999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O104"/>
  <sheetViews>
    <sheetView topLeftCell="A6" workbookViewId="0">
      <selection activeCell="U19" sqref="U19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E1" s="46"/>
      <c r="AF1" s="46"/>
      <c r="AK1" s="31"/>
    </row>
    <row r="2" spans="1:41" ht="12" x14ac:dyDescent="0.2">
      <c r="B2" s="16"/>
      <c r="F2" s="1"/>
      <c r="I2" s="13"/>
      <c r="AE2" s="47"/>
      <c r="AF2" s="47"/>
    </row>
    <row r="3" spans="1:41" ht="12" x14ac:dyDescent="0.2">
      <c r="B3" s="16"/>
      <c r="AE3" s="46"/>
      <c r="AF3" s="46"/>
    </row>
    <row r="4" spans="1:41" ht="16.5" thickBot="1" x14ac:dyDescent="0.3">
      <c r="A4" s="2" t="s">
        <v>25</v>
      </c>
      <c r="B4" s="16"/>
      <c r="C4" s="16" t="s">
        <v>67</v>
      </c>
      <c r="F4" s="16" t="s">
        <v>68</v>
      </c>
      <c r="I4" s="16" t="s">
        <v>71</v>
      </c>
      <c r="L4" s="16" t="s">
        <v>73</v>
      </c>
      <c r="O4" s="16" t="s">
        <v>74</v>
      </c>
      <c r="R4" s="16" t="s">
        <v>77</v>
      </c>
      <c r="U4" s="16" t="s">
        <v>78</v>
      </c>
      <c r="X4" s="16" t="s">
        <v>81</v>
      </c>
      <c r="AA4" s="16" t="s">
        <v>82</v>
      </c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75</v>
      </c>
      <c r="F6" s="16" t="s">
        <v>80</v>
      </c>
      <c r="I6" s="16" t="s">
        <v>70</v>
      </c>
      <c r="L6" s="16" t="s">
        <v>76</v>
      </c>
      <c r="O6" s="16" t="s">
        <v>79</v>
      </c>
      <c r="R6" s="16" t="s">
        <v>62</v>
      </c>
      <c r="U6" s="16" t="s">
        <v>11</v>
      </c>
      <c r="X6" s="16" t="s">
        <v>69</v>
      </c>
      <c r="AA6" s="16" t="s">
        <v>72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12</v>
      </c>
      <c r="D7" s="49" t="s">
        <v>84</v>
      </c>
      <c r="E7" s="50" t="s">
        <v>1</v>
      </c>
      <c r="F7" s="49" t="s">
        <v>83</v>
      </c>
      <c r="G7" s="49" t="s">
        <v>2</v>
      </c>
      <c r="H7" s="50" t="s">
        <v>1</v>
      </c>
      <c r="I7" s="49" t="s">
        <v>84</v>
      </c>
      <c r="J7" s="49" t="s">
        <v>2</v>
      </c>
      <c r="K7" s="50" t="s">
        <v>1</v>
      </c>
      <c r="L7" s="49" t="s">
        <v>84</v>
      </c>
      <c r="M7" s="49" t="s">
        <v>12</v>
      </c>
      <c r="N7" s="50" t="s">
        <v>1</v>
      </c>
      <c r="O7" s="49" t="s">
        <v>12</v>
      </c>
      <c r="P7" s="49" t="s">
        <v>84</v>
      </c>
      <c r="Q7" s="50" t="s">
        <v>1</v>
      </c>
      <c r="R7" s="49" t="s">
        <v>84</v>
      </c>
      <c r="S7" s="49" t="s">
        <v>84</v>
      </c>
      <c r="T7" s="50" t="s">
        <v>1</v>
      </c>
      <c r="U7" s="49" t="s">
        <v>83</v>
      </c>
      <c r="V7" s="49" t="s">
        <v>12</v>
      </c>
      <c r="W7" s="50" t="s">
        <v>1</v>
      </c>
      <c r="X7" s="49" t="s">
        <v>84</v>
      </c>
      <c r="Y7" s="49" t="s">
        <v>12</v>
      </c>
      <c r="Z7" s="50" t="s">
        <v>1</v>
      </c>
      <c r="AA7" s="49" t="s">
        <v>83</v>
      </c>
      <c r="AB7" s="49" t="s">
        <v>83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13</v>
      </c>
      <c r="B8" s="20" t="str">
        <f>'11.Spieltag'!B8</f>
        <v>atschi91</v>
      </c>
      <c r="C8" s="17" t="s">
        <v>12</v>
      </c>
      <c r="D8" s="18" t="s">
        <v>83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2</v>
      </c>
      <c r="G8" s="18" t="s">
        <v>83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83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83</v>
      </c>
      <c r="M8" s="18" t="s">
        <v>83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86</v>
      </c>
      <c r="P8" s="18" t="s">
        <v>83</v>
      </c>
      <c r="Q8" s="19" t="str">
        <f t="shared" ref="Q8" si="5">IF(OR(EXACT($O$7,O8)*(EXACT($P$7,P8)))=TRUE,$AO$9,IF(($P$7-$O$7=P8-O8),$AO$8,IF(OR(EXACT($O$7&gt;$P$7,O8&gt;P8)*EXACT($O$7=$P$7,O8=P8)*EXACT($O$7&lt;$P$7,O8&lt;P8)),$AO$7,0)))</f>
        <v>2</v>
      </c>
      <c r="R8" s="17" t="s">
        <v>12</v>
      </c>
      <c r="S8" s="18" t="s">
        <v>83</v>
      </c>
      <c r="T8" s="19">
        <f t="shared" ref="T8" si="6">IF(OR(EXACT($R$7,R8)*(EXACT($S$7,S8)))=TRUE,$AO$9,IF(($S$7-$R$7=S8-R8),$AO$8,IF(OR(EXACT($R$7&gt;$S$7,R8&gt;S8)*EXACT($R$7=$S$7,R8=S8)*EXACT($R$7&lt;$S$7,R8&lt;S8)),$AO$7,0)))</f>
        <v>0</v>
      </c>
      <c r="U8" s="17" t="s">
        <v>83</v>
      </c>
      <c r="V8" s="18" t="s">
        <v>12</v>
      </c>
      <c r="W8" s="57">
        <f>IF(OR(EXACT($U$7,U8)*(EXACT($V$7,V8)))=TRUE,$AO$9,IF(($V$7-$U$7=V8-U8),$AO$8,IF(OR(EXACT($U$7&gt;$V$7,U8&gt;V8)*EXACT($U$7=$V$7,U8=V8)*EXACT($U$7&lt;$V$7,U8&lt;V8)),$AO$7,0)))*4</f>
        <v>20</v>
      </c>
      <c r="X8" s="17" t="s">
        <v>84</v>
      </c>
      <c r="Y8" s="18" t="s">
        <v>12</v>
      </c>
      <c r="Z8" s="19" t="str">
        <f t="shared" ref="Z8" si="7">IF(OR(EXACT($X$7,X8)*(EXACT($Y$7,Y8)))=TRUE,$AO$9,IF(($Y$7-$X$7=Y8-X8),$AO$8,IF(OR(EXACT($X$7&gt;$Y$7,X8&gt;Y8)*EXACT($X$7=$Y$7,X8=Y8)*EXACT($X$7&lt;$Y$7,X8&lt;Y8)),$AO$7,0)))</f>
        <v>5</v>
      </c>
      <c r="AA8" s="17" t="s">
        <v>83</v>
      </c>
      <c r="AB8" s="18" t="s">
        <v>2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8">E8+H8+K8+N8+Q8+T8+W8+Z8+AC8+AF8</f>
        <v>29</v>
      </c>
      <c r="AH8" s="21">
        <f>'11.Spieltag'!AJ8</f>
        <v>112</v>
      </c>
      <c r="AI8" s="28">
        <f>'11.Spieltag'!AK8</f>
        <v>14</v>
      </c>
      <c r="AJ8" s="23">
        <f t="shared" ref="AJ8:AJ19" si="9">AG8+AH8</f>
        <v>141</v>
      </c>
      <c r="AK8" s="24">
        <f t="shared" ref="AK8:AK24" si="10">RANK(AJ8,$AJ$8:$AJ$26)</f>
        <v>13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'11.Spieltag'!B9</f>
        <v>Delze</v>
      </c>
      <c r="C9" s="17" t="s">
        <v>12</v>
      </c>
      <c r="D9" s="18" t="s">
        <v>83</v>
      </c>
      <c r="E9" s="19" t="str">
        <f t="shared" ref="E9:E24" si="11">IF(OR(EXACT($C$7,C9)*(EXACT($D$7,D9)))=TRUE,$AO$9,IF(($D$7-$C$7=D9-C9),$AO$8,IF(OR(EXACT($C$7&gt;$D$7,C9&gt;D9)*EXACT($C$7=$D$7,C9=D9)*EXACT($C$7&lt;$D$7,C9&lt;D9)),$AO$7,0)))</f>
        <v>2</v>
      </c>
      <c r="F9" s="17" t="s">
        <v>12</v>
      </c>
      <c r="G9" s="18" t="s">
        <v>84</v>
      </c>
      <c r="H9" s="19">
        <f t="shared" ref="H9:H24" si="12">IF(OR(EXACT($F$7,F9)*(EXACT($G$7,G9)))=TRUE,$AO$9,IF(($G$7-$F$7=G9-F9),$AO$8,IF(OR(EXACT($F$7&gt;$G$7,F9&gt;G9)*EXACT($F$7=$G$7,F9=G9)*EXACT($F$7&lt;$G$7,F9&lt;G9)),$AO$7,0)))</f>
        <v>0</v>
      </c>
      <c r="I9" s="17" t="s">
        <v>12</v>
      </c>
      <c r="J9" s="18" t="s">
        <v>12</v>
      </c>
      <c r="K9" s="19">
        <f t="shared" ref="K9:K24" si="13">IF(OR(EXACT($I$7,I9)*(EXACT($J$7,J9)))=TRUE,$AO$9,IF(($J$7-$I$7=J9-I9),$AO$8,IF(OR(EXACT($I$7&gt;$J$7,I9&gt;J9)*EXACT($I$7=$J$7,I9=J9)*EXACT($I$7&lt;$J$7,I9&lt;J9)),$AO$7,0)))</f>
        <v>0</v>
      </c>
      <c r="L9" s="17" t="s">
        <v>12</v>
      </c>
      <c r="M9" s="18" t="s">
        <v>83</v>
      </c>
      <c r="N9" s="19">
        <f t="shared" ref="N9:N24" si="14">IF(OR(EXACT($L$7,L9)*(EXACT($M$7,M9)))=TRUE,$AO$9,IF(($M$7-$L$7=M9-L9),$AO$8,IF(OR(EXACT($L$7&gt;$M$7,L9&gt;M9)*EXACT($L$7=$M$7,L9=M9)*EXACT($L$7&lt;$M$7,L9&lt;M9)),$AO$7,0)))</f>
        <v>0</v>
      </c>
      <c r="O9" s="17" t="s">
        <v>2</v>
      </c>
      <c r="P9" s="18" t="s">
        <v>83</v>
      </c>
      <c r="Q9" s="19" t="str">
        <f t="shared" ref="Q9:Q24" si="15">IF(OR(EXACT($O$7,O9)*(EXACT($P$7,P9)))=TRUE,$AO$9,IF(($P$7-$O$7=P9-O9),$AO$8,IF(OR(EXACT($O$7&gt;$P$7,O9&gt;P9)*EXACT($O$7=$P$7,O9=P9)*EXACT($O$7&lt;$P$7,O9&lt;P9)),$AO$7,0)))</f>
        <v>3</v>
      </c>
      <c r="R9" s="17" t="s">
        <v>83</v>
      </c>
      <c r="S9" s="18" t="s">
        <v>12</v>
      </c>
      <c r="T9" s="19">
        <f t="shared" ref="T9:T24" si="16">IF(OR(EXACT($R$7,R9)*(EXACT($S$7,S9)))=TRUE,$AO$9,IF(($S$7-$R$7=S9-R9),$AO$8,IF(OR(EXACT($R$7&gt;$S$7,R9&gt;S9)*EXACT($R$7=$S$7,R9=S9)*EXACT($R$7&lt;$S$7,R9&lt;S9)),$AO$7,0)))</f>
        <v>0</v>
      </c>
      <c r="U9" s="17" t="s">
        <v>83</v>
      </c>
      <c r="V9" s="18" t="s">
        <v>12</v>
      </c>
      <c r="W9" s="57">
        <f t="shared" ref="W9:W24" si="17">IF(OR(EXACT($U$7,U9)*(EXACT($V$7,V9)))=TRUE,$AO$9,IF(($V$7-$U$7=V9-U9),$AO$8,IF(OR(EXACT($U$7&gt;$V$7,U9&gt;V9)*EXACT($U$7=$V$7,U9=V9)*EXACT($U$7&lt;$V$7,U9&lt;V9)),$AO$7,0)))*4</f>
        <v>20</v>
      </c>
      <c r="X9" s="17" t="s">
        <v>83</v>
      </c>
      <c r="Y9" s="18" t="s">
        <v>12</v>
      </c>
      <c r="Z9" s="19" t="str">
        <f t="shared" ref="Z9:Z24" si="18">IF(OR(EXACT($X$7,X9)*(EXACT($Y$7,Y9)))=TRUE,$AO$9,IF(($Y$7-$X$7=Y9-X9),$AO$8,IF(OR(EXACT($X$7&gt;$Y$7,X9&gt;Y9)*EXACT($X$7=$Y$7,X9=Y9)*EXACT($X$7&lt;$Y$7,X9&lt;Y9)),$AO$7,0)))</f>
        <v>2</v>
      </c>
      <c r="AA9" s="17" t="s">
        <v>83</v>
      </c>
      <c r="AB9" s="18" t="s">
        <v>83</v>
      </c>
      <c r="AC9" s="19" t="str">
        <f t="shared" ref="AC9:AC24" si="19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8"/>
        <v>32</v>
      </c>
      <c r="AH9" s="21">
        <f>'11.Spieltag'!AJ9</f>
        <v>156</v>
      </c>
      <c r="AI9" s="28">
        <f>'11.Spieltag'!AK9</f>
        <v>1</v>
      </c>
      <c r="AJ9" s="23">
        <f t="shared" si="9"/>
        <v>188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9</v>
      </c>
      <c r="B10" s="20" t="str">
        <f>'11.Spieltag'!B10</f>
        <v>FlorianS04</v>
      </c>
      <c r="C10" s="17" t="s">
        <v>12</v>
      </c>
      <c r="D10" s="18" t="s">
        <v>83</v>
      </c>
      <c r="E10" s="19" t="str">
        <f t="shared" si="11"/>
        <v>2</v>
      </c>
      <c r="F10" s="17" t="s">
        <v>2</v>
      </c>
      <c r="G10" s="18" t="s">
        <v>83</v>
      </c>
      <c r="H10" s="19">
        <f t="shared" si="12"/>
        <v>0</v>
      </c>
      <c r="I10" s="17" t="s">
        <v>83</v>
      </c>
      <c r="J10" s="18" t="s">
        <v>83</v>
      </c>
      <c r="K10" s="19">
        <f t="shared" si="13"/>
        <v>0</v>
      </c>
      <c r="L10" s="17" t="s">
        <v>12</v>
      </c>
      <c r="M10" s="18" t="s">
        <v>83</v>
      </c>
      <c r="N10" s="19">
        <f t="shared" si="14"/>
        <v>0</v>
      </c>
      <c r="O10" s="17" t="s">
        <v>83</v>
      </c>
      <c r="P10" s="18" t="s">
        <v>84</v>
      </c>
      <c r="Q10" s="19" t="str">
        <f t="shared" si="15"/>
        <v>2</v>
      </c>
      <c r="R10" s="17" t="s">
        <v>84</v>
      </c>
      <c r="S10" s="18" t="s">
        <v>12</v>
      </c>
      <c r="T10" s="19">
        <f t="shared" si="16"/>
        <v>0</v>
      </c>
      <c r="U10" s="17" t="s">
        <v>83</v>
      </c>
      <c r="V10" s="18" t="s">
        <v>12</v>
      </c>
      <c r="W10" s="57">
        <f t="shared" si="17"/>
        <v>20</v>
      </c>
      <c r="X10" s="17" t="s">
        <v>84</v>
      </c>
      <c r="Y10" s="18" t="s">
        <v>2</v>
      </c>
      <c r="Z10" s="19" t="str">
        <f t="shared" si="18"/>
        <v>2</v>
      </c>
      <c r="AA10" s="17" t="s">
        <v>12</v>
      </c>
      <c r="AB10" s="18" t="s">
        <v>12</v>
      </c>
      <c r="AC10" s="19" t="str">
        <f t="shared" si="19"/>
        <v>3</v>
      </c>
      <c r="AD10" s="27"/>
      <c r="AE10" s="25"/>
      <c r="AF10" s="19"/>
      <c r="AG10" s="20">
        <f t="shared" si="8"/>
        <v>29</v>
      </c>
      <c r="AH10" s="21">
        <f>'11.Spieltag'!AJ10</f>
        <v>126</v>
      </c>
      <c r="AI10" s="28">
        <f>'11.Spieltag'!AK10</f>
        <v>10</v>
      </c>
      <c r="AJ10" s="23">
        <f t="shared" si="9"/>
        <v>155</v>
      </c>
      <c r="AK10" s="24">
        <f t="shared" si="10"/>
        <v>9</v>
      </c>
      <c r="AL10" s="53"/>
    </row>
    <row r="11" spans="1:41" ht="24.95" customHeight="1" thickBot="1" x14ac:dyDescent="0.25">
      <c r="A11" s="28">
        <f>AK11</f>
        <v>3</v>
      </c>
      <c r="B11" s="20" t="str">
        <f>'11.Spieltag'!B11</f>
        <v>Franzi04</v>
      </c>
      <c r="C11" s="17" t="s">
        <v>12</v>
      </c>
      <c r="D11" s="18" t="s">
        <v>83</v>
      </c>
      <c r="E11" s="19" t="str">
        <f t="shared" si="11"/>
        <v>2</v>
      </c>
      <c r="F11" s="17" t="s">
        <v>12</v>
      </c>
      <c r="G11" s="18" t="s">
        <v>83</v>
      </c>
      <c r="H11" s="19">
        <f t="shared" si="12"/>
        <v>0</v>
      </c>
      <c r="I11" s="17" t="s">
        <v>12</v>
      </c>
      <c r="J11" s="18" t="s">
        <v>12</v>
      </c>
      <c r="K11" s="19">
        <f t="shared" si="13"/>
        <v>0</v>
      </c>
      <c r="L11" s="17" t="s">
        <v>12</v>
      </c>
      <c r="M11" s="18" t="s">
        <v>83</v>
      </c>
      <c r="N11" s="19">
        <f t="shared" si="14"/>
        <v>0</v>
      </c>
      <c r="O11" s="17" t="s">
        <v>12</v>
      </c>
      <c r="P11" s="18" t="s">
        <v>83</v>
      </c>
      <c r="Q11" s="19" t="str">
        <f t="shared" si="15"/>
        <v>2</v>
      </c>
      <c r="R11" s="17" t="s">
        <v>83</v>
      </c>
      <c r="S11" s="18" t="s">
        <v>12</v>
      </c>
      <c r="T11" s="19">
        <f t="shared" si="16"/>
        <v>0</v>
      </c>
      <c r="U11" s="17" t="s">
        <v>83</v>
      </c>
      <c r="V11" s="18" t="s">
        <v>12</v>
      </c>
      <c r="W11" s="57">
        <f t="shared" si="17"/>
        <v>20</v>
      </c>
      <c r="X11" s="17" t="s">
        <v>84</v>
      </c>
      <c r="Y11" s="18" t="s">
        <v>2</v>
      </c>
      <c r="Z11" s="19" t="str">
        <f t="shared" si="18"/>
        <v>2</v>
      </c>
      <c r="AA11" s="17" t="s">
        <v>83</v>
      </c>
      <c r="AB11" s="18" t="s">
        <v>2</v>
      </c>
      <c r="AC11" s="19">
        <f t="shared" si="19"/>
        <v>0</v>
      </c>
      <c r="AD11" s="27"/>
      <c r="AE11" s="25"/>
      <c r="AF11" s="19"/>
      <c r="AG11" s="20">
        <f t="shared" si="8"/>
        <v>26</v>
      </c>
      <c r="AH11" s="21">
        <f>'11.Spieltag'!AJ11</f>
        <v>139</v>
      </c>
      <c r="AI11" s="28">
        <f>'11.Spieltag'!AK11</f>
        <v>3</v>
      </c>
      <c r="AJ11" s="23">
        <f t="shared" si="9"/>
        <v>165</v>
      </c>
      <c r="AK11" s="24">
        <f t="shared" si="10"/>
        <v>3</v>
      </c>
      <c r="AL11" s="1"/>
    </row>
    <row r="12" spans="1:41" ht="24.95" customHeight="1" thickBot="1" x14ac:dyDescent="0.25">
      <c r="A12" s="28">
        <f t="shared" si="0"/>
        <v>15</v>
      </c>
      <c r="B12" s="20" t="str">
        <f>'11.Spieltag'!B12</f>
        <v>jupp04</v>
      </c>
      <c r="C12" s="17" t="s">
        <v>12</v>
      </c>
      <c r="D12" s="18" t="s">
        <v>83</v>
      </c>
      <c r="E12" s="19" t="str">
        <f t="shared" si="11"/>
        <v>2</v>
      </c>
      <c r="F12" s="17" t="s">
        <v>2</v>
      </c>
      <c r="G12" s="18" t="s">
        <v>83</v>
      </c>
      <c r="H12" s="19">
        <f t="shared" si="12"/>
        <v>0</v>
      </c>
      <c r="I12" s="17" t="s">
        <v>12</v>
      </c>
      <c r="J12" s="18" t="s">
        <v>12</v>
      </c>
      <c r="K12" s="19">
        <f t="shared" si="13"/>
        <v>0</v>
      </c>
      <c r="L12" s="17" t="s">
        <v>12</v>
      </c>
      <c r="M12" s="18" t="s">
        <v>12</v>
      </c>
      <c r="N12" s="19">
        <f t="shared" si="14"/>
        <v>0</v>
      </c>
      <c r="O12" s="17" t="s">
        <v>12</v>
      </c>
      <c r="P12" s="18" t="s">
        <v>83</v>
      </c>
      <c r="Q12" s="19" t="str">
        <f t="shared" si="15"/>
        <v>2</v>
      </c>
      <c r="R12" s="17" t="s">
        <v>83</v>
      </c>
      <c r="S12" s="18" t="s">
        <v>12</v>
      </c>
      <c r="T12" s="19">
        <f t="shared" si="16"/>
        <v>0</v>
      </c>
      <c r="U12" s="17" t="s">
        <v>12</v>
      </c>
      <c r="V12" s="18" t="s">
        <v>2</v>
      </c>
      <c r="W12" s="57">
        <f t="shared" si="17"/>
        <v>12</v>
      </c>
      <c r="X12" s="17" t="s">
        <v>83</v>
      </c>
      <c r="Y12" s="18" t="s">
        <v>2</v>
      </c>
      <c r="Z12" s="19" t="str">
        <f t="shared" si="18"/>
        <v>3</v>
      </c>
      <c r="AA12" s="17" t="s">
        <v>12</v>
      </c>
      <c r="AB12" s="18" t="s">
        <v>83</v>
      </c>
      <c r="AC12" s="19">
        <f t="shared" si="19"/>
        <v>0</v>
      </c>
      <c r="AD12" s="26"/>
      <c r="AE12" s="25"/>
      <c r="AF12" s="19"/>
      <c r="AG12" s="20">
        <f t="shared" si="8"/>
        <v>19</v>
      </c>
      <c r="AH12" s="21">
        <f>'11.Spieltag'!AJ12</f>
        <v>101</v>
      </c>
      <c r="AI12" s="28">
        <f>'11.Spieltag'!AK12</f>
        <v>15</v>
      </c>
      <c r="AJ12" s="23">
        <f t="shared" si="9"/>
        <v>120</v>
      </c>
      <c r="AK12" s="24">
        <f t="shared" si="10"/>
        <v>15</v>
      </c>
      <c r="AL12" s="1"/>
    </row>
    <row r="13" spans="1:41" ht="24.95" customHeight="1" thickBot="1" x14ac:dyDescent="0.25">
      <c r="A13" s="28">
        <f t="shared" si="0"/>
        <v>11</v>
      </c>
      <c r="B13" s="58" t="str">
        <f>'11.Spieltag'!B13</f>
        <v>Lola04</v>
      </c>
      <c r="C13" s="17" t="s">
        <v>2</v>
      </c>
      <c r="D13" s="18" t="s">
        <v>84</v>
      </c>
      <c r="E13" s="19" t="str">
        <f t="shared" si="11"/>
        <v>2</v>
      </c>
      <c r="F13" s="17" t="s">
        <v>2</v>
      </c>
      <c r="G13" s="18" t="s">
        <v>84</v>
      </c>
      <c r="H13" s="19">
        <f t="shared" si="12"/>
        <v>0</v>
      </c>
      <c r="I13" s="17" t="s">
        <v>12</v>
      </c>
      <c r="J13" s="18" t="s">
        <v>12</v>
      </c>
      <c r="K13" s="19">
        <f t="shared" si="13"/>
        <v>0</v>
      </c>
      <c r="L13" s="17" t="s">
        <v>12</v>
      </c>
      <c r="M13" s="18" t="s">
        <v>83</v>
      </c>
      <c r="N13" s="19">
        <f t="shared" si="14"/>
        <v>0</v>
      </c>
      <c r="O13" s="17" t="s">
        <v>2</v>
      </c>
      <c r="P13" s="18" t="s">
        <v>83</v>
      </c>
      <c r="Q13" s="19" t="str">
        <f t="shared" si="15"/>
        <v>3</v>
      </c>
      <c r="R13" s="17" t="s">
        <v>83</v>
      </c>
      <c r="S13" s="18" t="s">
        <v>83</v>
      </c>
      <c r="T13" s="19" t="str">
        <f t="shared" si="16"/>
        <v>3</v>
      </c>
      <c r="U13" s="17" t="s">
        <v>83</v>
      </c>
      <c r="V13" s="18" t="s">
        <v>12</v>
      </c>
      <c r="W13" s="57">
        <f t="shared" si="17"/>
        <v>20</v>
      </c>
      <c r="X13" s="17" t="s">
        <v>83</v>
      </c>
      <c r="Y13" s="18" t="s">
        <v>12</v>
      </c>
      <c r="Z13" s="19" t="str">
        <f t="shared" si="18"/>
        <v>2</v>
      </c>
      <c r="AA13" s="17" t="s">
        <v>83</v>
      </c>
      <c r="AB13" s="18" t="s">
        <v>84</v>
      </c>
      <c r="AC13" s="19">
        <f t="shared" si="19"/>
        <v>0</v>
      </c>
      <c r="AD13" s="27"/>
      <c r="AE13" s="25"/>
      <c r="AF13" s="19"/>
      <c r="AG13" s="20">
        <f t="shared" si="8"/>
        <v>30</v>
      </c>
      <c r="AH13" s="21">
        <f>'11.Spieltag'!AJ13</f>
        <v>121</v>
      </c>
      <c r="AI13" s="28">
        <f>'11.Spieltag'!AK13</f>
        <v>11</v>
      </c>
      <c r="AJ13" s="23">
        <f t="shared" si="9"/>
        <v>151</v>
      </c>
      <c r="AK13" s="24">
        <f t="shared" si="10"/>
        <v>11</v>
      </c>
      <c r="AL13" s="1"/>
    </row>
    <row r="14" spans="1:41" ht="24.95" customHeight="1" thickBot="1" x14ac:dyDescent="0.25">
      <c r="A14" s="28">
        <f t="shared" si="0"/>
        <v>2</v>
      </c>
      <c r="B14" s="20" t="str">
        <f>'11.Spieltag'!B14</f>
        <v>Master1</v>
      </c>
      <c r="C14" s="17" t="s">
        <v>12</v>
      </c>
      <c r="D14" s="18" t="s">
        <v>83</v>
      </c>
      <c r="E14" s="19" t="str">
        <f t="shared" si="11"/>
        <v>2</v>
      </c>
      <c r="F14" s="17" t="s">
        <v>2</v>
      </c>
      <c r="G14" s="18" t="s">
        <v>83</v>
      </c>
      <c r="H14" s="19">
        <f t="shared" si="12"/>
        <v>0</v>
      </c>
      <c r="I14" s="17" t="s">
        <v>83</v>
      </c>
      <c r="J14" s="18" t="s">
        <v>83</v>
      </c>
      <c r="K14" s="19">
        <f t="shared" si="13"/>
        <v>0</v>
      </c>
      <c r="L14" s="17" t="s">
        <v>12</v>
      </c>
      <c r="M14" s="18" t="s">
        <v>83</v>
      </c>
      <c r="N14" s="19">
        <f t="shared" si="14"/>
        <v>0</v>
      </c>
      <c r="O14" s="17" t="s">
        <v>83</v>
      </c>
      <c r="P14" s="18" t="s">
        <v>84</v>
      </c>
      <c r="Q14" s="19" t="str">
        <f t="shared" si="15"/>
        <v>2</v>
      </c>
      <c r="R14" s="17" t="s">
        <v>83</v>
      </c>
      <c r="S14" s="18" t="s">
        <v>83</v>
      </c>
      <c r="T14" s="19" t="str">
        <f t="shared" si="16"/>
        <v>3</v>
      </c>
      <c r="U14" s="17" t="s">
        <v>83</v>
      </c>
      <c r="V14" s="18" t="s">
        <v>12</v>
      </c>
      <c r="W14" s="57">
        <f t="shared" si="17"/>
        <v>20</v>
      </c>
      <c r="X14" s="17" t="s">
        <v>83</v>
      </c>
      <c r="Y14" s="18" t="s">
        <v>2</v>
      </c>
      <c r="Z14" s="19" t="str">
        <f t="shared" si="18"/>
        <v>3</v>
      </c>
      <c r="AA14" s="17" t="s">
        <v>83</v>
      </c>
      <c r="AB14" s="18" t="s">
        <v>12</v>
      </c>
      <c r="AC14" s="19">
        <f t="shared" si="19"/>
        <v>0</v>
      </c>
      <c r="AD14" s="27"/>
      <c r="AE14" s="25"/>
      <c r="AF14" s="19"/>
      <c r="AG14" s="20">
        <f t="shared" si="8"/>
        <v>30</v>
      </c>
      <c r="AH14" s="21">
        <f>'11.Spieltag'!AJ14</f>
        <v>146</v>
      </c>
      <c r="AI14" s="28">
        <f>'11.Spieltag'!AK14</f>
        <v>2</v>
      </c>
      <c r="AJ14" s="23">
        <f t="shared" si="9"/>
        <v>176</v>
      </c>
      <c r="AK14" s="24">
        <f t="shared" si="10"/>
        <v>2</v>
      </c>
      <c r="AL14" s="1"/>
    </row>
    <row r="15" spans="1:41" ht="24.95" customHeight="1" thickBot="1" x14ac:dyDescent="0.25">
      <c r="A15" s="28">
        <f t="shared" si="0"/>
        <v>10</v>
      </c>
      <c r="B15" s="20" t="str">
        <f>'11.Spieltag'!B15</f>
        <v>Mike04</v>
      </c>
      <c r="C15" s="17" t="s">
        <v>2</v>
      </c>
      <c r="D15" s="18" t="s">
        <v>83</v>
      </c>
      <c r="E15" s="19" t="str">
        <f t="shared" si="11"/>
        <v>3</v>
      </c>
      <c r="F15" s="17" t="s">
        <v>12</v>
      </c>
      <c r="G15" s="18" t="s">
        <v>84</v>
      </c>
      <c r="H15" s="19">
        <f t="shared" si="12"/>
        <v>0</v>
      </c>
      <c r="I15" s="17" t="s">
        <v>12</v>
      </c>
      <c r="J15" s="18" t="s">
        <v>83</v>
      </c>
      <c r="K15" s="19">
        <f t="shared" si="13"/>
        <v>0</v>
      </c>
      <c r="L15" s="17" t="s">
        <v>12</v>
      </c>
      <c r="M15" s="18" t="s">
        <v>84</v>
      </c>
      <c r="N15" s="19">
        <f t="shared" si="14"/>
        <v>0</v>
      </c>
      <c r="O15" s="17" t="s">
        <v>12</v>
      </c>
      <c r="P15" s="18" t="s">
        <v>84</v>
      </c>
      <c r="Q15" s="19" t="str">
        <f t="shared" si="15"/>
        <v>5</v>
      </c>
      <c r="R15" s="17" t="s">
        <v>83</v>
      </c>
      <c r="S15" s="18" t="s">
        <v>12</v>
      </c>
      <c r="T15" s="19">
        <f t="shared" si="16"/>
        <v>0</v>
      </c>
      <c r="U15" s="17" t="s">
        <v>84</v>
      </c>
      <c r="V15" s="18" t="s">
        <v>12</v>
      </c>
      <c r="W15" s="57">
        <f t="shared" si="17"/>
        <v>8</v>
      </c>
      <c r="X15" s="17" t="s">
        <v>83</v>
      </c>
      <c r="Y15" s="18" t="s">
        <v>83</v>
      </c>
      <c r="Z15" s="19">
        <f t="shared" si="18"/>
        <v>0</v>
      </c>
      <c r="AA15" s="17" t="s">
        <v>12</v>
      </c>
      <c r="AB15" s="18" t="s">
        <v>83</v>
      </c>
      <c r="AC15" s="19">
        <f t="shared" si="19"/>
        <v>0</v>
      </c>
      <c r="AD15" s="27"/>
      <c r="AE15" s="25"/>
      <c r="AF15" s="19"/>
      <c r="AG15" s="20">
        <f t="shared" si="8"/>
        <v>16</v>
      </c>
      <c r="AH15" s="21">
        <f>'11.Spieltag'!AJ15</f>
        <v>138</v>
      </c>
      <c r="AI15" s="28">
        <f>'11.Spieltag'!AK15</f>
        <v>4</v>
      </c>
      <c r="AJ15" s="23">
        <f t="shared" si="9"/>
        <v>154</v>
      </c>
      <c r="AK15" s="24">
        <f t="shared" si="10"/>
        <v>10</v>
      </c>
      <c r="AL15" s="1"/>
    </row>
    <row r="16" spans="1:41" ht="24.95" customHeight="1" thickBot="1" x14ac:dyDescent="0.25">
      <c r="A16" s="28">
        <f t="shared" si="0"/>
        <v>16</v>
      </c>
      <c r="B16" s="20" t="str">
        <f>'11.Spieltag'!B16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 t="s">
        <v>83</v>
      </c>
      <c r="M16" s="18" t="s">
        <v>12</v>
      </c>
      <c r="N16" s="19" t="str">
        <f t="shared" si="14"/>
        <v>2</v>
      </c>
      <c r="O16" s="17" t="s">
        <v>83</v>
      </c>
      <c r="P16" s="18" t="s">
        <v>83</v>
      </c>
      <c r="Q16" s="19">
        <f t="shared" si="15"/>
        <v>0</v>
      </c>
      <c r="R16" s="17" t="s">
        <v>83</v>
      </c>
      <c r="S16" s="18" t="s">
        <v>12</v>
      </c>
      <c r="T16" s="19">
        <f t="shared" si="16"/>
        <v>0</v>
      </c>
      <c r="U16" s="17" t="s">
        <v>83</v>
      </c>
      <c r="V16" s="18" t="s">
        <v>12</v>
      </c>
      <c r="W16" s="57">
        <f t="shared" si="17"/>
        <v>20</v>
      </c>
      <c r="X16" s="17" t="s">
        <v>84</v>
      </c>
      <c r="Y16" s="18" t="s">
        <v>2</v>
      </c>
      <c r="Z16" s="19" t="str">
        <f t="shared" si="18"/>
        <v>2</v>
      </c>
      <c r="AA16" s="17" t="s">
        <v>83</v>
      </c>
      <c r="AB16" s="18" t="s">
        <v>12</v>
      </c>
      <c r="AC16" s="19">
        <f t="shared" si="19"/>
        <v>0</v>
      </c>
      <c r="AD16" s="27"/>
      <c r="AE16" s="25"/>
      <c r="AF16" s="19"/>
      <c r="AG16" s="20">
        <f t="shared" si="8"/>
        <v>24</v>
      </c>
      <c r="AH16" s="21">
        <f>'11.Spieltag'!AJ16</f>
        <v>55</v>
      </c>
      <c r="AI16" s="28">
        <f>'11.Spieltag'!AK16</f>
        <v>16</v>
      </c>
      <c r="AJ16" s="23">
        <f t="shared" si="9"/>
        <v>79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8</v>
      </c>
      <c r="B17" s="20" t="str">
        <f>'11.Spieltag'!B17</f>
        <v>Reinhold</v>
      </c>
      <c r="C17" s="17" t="s">
        <v>2</v>
      </c>
      <c r="D17" s="18" t="s">
        <v>83</v>
      </c>
      <c r="E17" s="19" t="str">
        <f t="shared" si="11"/>
        <v>3</v>
      </c>
      <c r="F17" s="17" t="s">
        <v>2</v>
      </c>
      <c r="G17" s="18" t="s">
        <v>84</v>
      </c>
      <c r="H17" s="19">
        <f t="shared" si="12"/>
        <v>0</v>
      </c>
      <c r="I17" s="17" t="s">
        <v>12</v>
      </c>
      <c r="J17" s="18" t="s">
        <v>12</v>
      </c>
      <c r="K17" s="19">
        <f t="shared" si="13"/>
        <v>0</v>
      </c>
      <c r="L17" s="17" t="s">
        <v>12</v>
      </c>
      <c r="M17" s="18" t="s">
        <v>84</v>
      </c>
      <c r="N17" s="19">
        <f t="shared" si="14"/>
        <v>0</v>
      </c>
      <c r="O17" s="17" t="s">
        <v>12</v>
      </c>
      <c r="P17" s="18" t="s">
        <v>84</v>
      </c>
      <c r="Q17" s="19" t="str">
        <f t="shared" si="15"/>
        <v>5</v>
      </c>
      <c r="R17" s="17" t="s">
        <v>83</v>
      </c>
      <c r="S17" s="18" t="s">
        <v>84</v>
      </c>
      <c r="T17" s="19">
        <f t="shared" si="16"/>
        <v>0</v>
      </c>
      <c r="U17" s="17" t="s">
        <v>83</v>
      </c>
      <c r="V17" s="18" t="s">
        <v>12</v>
      </c>
      <c r="W17" s="57">
        <f t="shared" si="17"/>
        <v>20</v>
      </c>
      <c r="X17" s="17" t="s">
        <v>84</v>
      </c>
      <c r="Y17" s="18" t="s">
        <v>84</v>
      </c>
      <c r="Z17" s="19">
        <f t="shared" si="18"/>
        <v>0</v>
      </c>
      <c r="AA17" s="17" t="s">
        <v>84</v>
      </c>
      <c r="AB17" s="18" t="s">
        <v>83</v>
      </c>
      <c r="AC17" s="19">
        <f t="shared" si="19"/>
        <v>0</v>
      </c>
      <c r="AD17" s="27"/>
      <c r="AE17" s="25"/>
      <c r="AF17" s="19"/>
      <c r="AG17" s="20">
        <f t="shared" si="8"/>
        <v>28</v>
      </c>
      <c r="AH17" s="21">
        <f>'11.Spieltag'!AJ17</f>
        <v>128</v>
      </c>
      <c r="AI17" s="28">
        <f>'11.Spieltag'!AK17</f>
        <v>8</v>
      </c>
      <c r="AJ17" s="23">
        <f t="shared" si="9"/>
        <v>156</v>
      </c>
      <c r="AK17" s="24">
        <f t="shared" si="10"/>
        <v>8</v>
      </c>
      <c r="AL17" s="1"/>
    </row>
    <row r="18" spans="1:38" ht="24.95" customHeight="1" thickBot="1" x14ac:dyDescent="0.25">
      <c r="A18" s="28">
        <f t="shared" si="0"/>
        <v>7</v>
      </c>
      <c r="B18" s="20" t="str">
        <f>'11.Spieltag'!B18</f>
        <v>Ricardo04</v>
      </c>
      <c r="C18" s="17" t="s">
        <v>12</v>
      </c>
      <c r="D18" s="18" t="s">
        <v>84</v>
      </c>
      <c r="E18" s="19" t="str">
        <f t="shared" si="11"/>
        <v>5</v>
      </c>
      <c r="F18" s="17" t="s">
        <v>12</v>
      </c>
      <c r="G18" s="18" t="s">
        <v>84</v>
      </c>
      <c r="H18" s="19">
        <f t="shared" si="12"/>
        <v>0</v>
      </c>
      <c r="I18" s="17" t="s">
        <v>84</v>
      </c>
      <c r="J18" s="18" t="s">
        <v>83</v>
      </c>
      <c r="K18" s="19" t="str">
        <f t="shared" si="13"/>
        <v>2</v>
      </c>
      <c r="L18" s="17" t="s">
        <v>12</v>
      </c>
      <c r="M18" s="18" t="s">
        <v>84</v>
      </c>
      <c r="N18" s="19">
        <f t="shared" si="14"/>
        <v>0</v>
      </c>
      <c r="O18" s="17" t="s">
        <v>83</v>
      </c>
      <c r="P18" s="18" t="s">
        <v>84</v>
      </c>
      <c r="Q18" s="19" t="str">
        <f t="shared" si="15"/>
        <v>2</v>
      </c>
      <c r="R18" s="17" t="s">
        <v>83</v>
      </c>
      <c r="S18" s="18" t="s">
        <v>84</v>
      </c>
      <c r="T18" s="19">
        <f t="shared" si="16"/>
        <v>0</v>
      </c>
      <c r="U18" s="17" t="s">
        <v>83</v>
      </c>
      <c r="V18" s="18" t="s">
        <v>12</v>
      </c>
      <c r="W18" s="57">
        <f t="shared" si="17"/>
        <v>20</v>
      </c>
      <c r="X18" s="17" t="s">
        <v>83</v>
      </c>
      <c r="Y18" s="18" t="s">
        <v>12</v>
      </c>
      <c r="Z18" s="19" t="str">
        <f t="shared" si="18"/>
        <v>2</v>
      </c>
      <c r="AA18" s="17" t="s">
        <v>84</v>
      </c>
      <c r="AB18" s="18" t="s">
        <v>83</v>
      </c>
      <c r="AC18" s="19">
        <f t="shared" si="19"/>
        <v>0</v>
      </c>
      <c r="AD18" s="27"/>
      <c r="AE18" s="25"/>
      <c r="AF18" s="19"/>
      <c r="AG18" s="20">
        <f t="shared" si="8"/>
        <v>31</v>
      </c>
      <c r="AH18" s="21">
        <f>'11.Spieltag'!AJ18</f>
        <v>127</v>
      </c>
      <c r="AI18" s="28">
        <f>'11.Spieltag'!AK18</f>
        <v>9</v>
      </c>
      <c r="AJ18" s="23">
        <f t="shared" si="9"/>
        <v>158</v>
      </c>
      <c r="AK18" s="24">
        <f t="shared" si="10"/>
        <v>7</v>
      </c>
      <c r="AL18" s="1"/>
    </row>
    <row r="19" spans="1:38" ht="24.95" customHeight="1" thickBot="1" x14ac:dyDescent="0.25">
      <c r="A19" s="28">
        <f t="shared" si="0"/>
        <v>17</v>
      </c>
      <c r="B19" s="20" t="str">
        <f>'11.Spieltag'!B19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57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'11.Spieltag'!AJ19</f>
        <v>7</v>
      </c>
      <c r="AI19" s="28">
        <f>'11.Spieltag'!AK19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>AK20</f>
        <v>12</v>
      </c>
      <c r="B20" s="20" t="str">
        <f>'11.Spieltag'!B20</f>
        <v>schmiddi04</v>
      </c>
      <c r="C20" s="17" t="s">
        <v>12</v>
      </c>
      <c r="D20" s="18" t="s">
        <v>84</v>
      </c>
      <c r="E20" s="19" t="str">
        <f t="shared" si="11"/>
        <v>5</v>
      </c>
      <c r="F20" s="17" t="s">
        <v>2</v>
      </c>
      <c r="G20" s="18" t="s">
        <v>83</v>
      </c>
      <c r="H20" s="19">
        <f t="shared" si="12"/>
        <v>0</v>
      </c>
      <c r="I20" s="17" t="s">
        <v>83</v>
      </c>
      <c r="J20" s="18" t="s">
        <v>83</v>
      </c>
      <c r="K20" s="19">
        <f t="shared" si="13"/>
        <v>0</v>
      </c>
      <c r="L20" s="17" t="s">
        <v>83</v>
      </c>
      <c r="M20" s="18" t="s">
        <v>84</v>
      </c>
      <c r="N20" s="19">
        <f t="shared" si="14"/>
        <v>0</v>
      </c>
      <c r="O20" s="17" t="s">
        <v>84</v>
      </c>
      <c r="P20" s="18" t="s">
        <v>83</v>
      </c>
      <c r="Q20" s="19">
        <f t="shared" si="15"/>
        <v>0</v>
      </c>
      <c r="R20" s="17" t="s">
        <v>83</v>
      </c>
      <c r="S20" s="18" t="s">
        <v>83</v>
      </c>
      <c r="T20" s="19" t="str">
        <f t="shared" si="16"/>
        <v>3</v>
      </c>
      <c r="U20" s="17" t="s">
        <v>84</v>
      </c>
      <c r="V20" s="18" t="s">
        <v>83</v>
      </c>
      <c r="W20" s="57">
        <f t="shared" si="17"/>
        <v>12</v>
      </c>
      <c r="X20" s="17" t="s">
        <v>83</v>
      </c>
      <c r="Y20" s="18" t="s">
        <v>2</v>
      </c>
      <c r="Z20" s="19" t="str">
        <f t="shared" si="18"/>
        <v>3</v>
      </c>
      <c r="AA20" s="17" t="s">
        <v>12</v>
      </c>
      <c r="AB20" s="18" t="s">
        <v>83</v>
      </c>
      <c r="AC20" s="19">
        <f t="shared" si="19"/>
        <v>0</v>
      </c>
      <c r="AD20" s="27"/>
      <c r="AE20" s="25"/>
      <c r="AF20" s="19"/>
      <c r="AG20" s="20">
        <f>E20+H20+K20+N20+Q20+T20+W20+Z20+AC20+AF20</f>
        <v>23</v>
      </c>
      <c r="AH20" s="21">
        <f>'11.Spieltag'!AJ20</f>
        <v>120</v>
      </c>
      <c r="AI20" s="28">
        <f>'11.Spieltag'!AK20</f>
        <v>12</v>
      </c>
      <c r="AJ20" s="23">
        <f>AG20+AH20</f>
        <v>143</v>
      </c>
      <c r="AK20" s="24">
        <f t="shared" si="10"/>
        <v>12</v>
      </c>
      <c r="AL20" s="1"/>
    </row>
    <row r="21" spans="1:38" ht="24.95" customHeight="1" thickBot="1" x14ac:dyDescent="0.25">
      <c r="A21" s="28">
        <f>AK21</f>
        <v>5</v>
      </c>
      <c r="B21" s="20" t="str">
        <f>'11.Spieltag'!B21</f>
        <v>shiny</v>
      </c>
      <c r="C21" s="17" t="s">
        <v>12</v>
      </c>
      <c r="D21" s="18" t="s">
        <v>83</v>
      </c>
      <c r="E21" s="19" t="str">
        <f t="shared" si="11"/>
        <v>2</v>
      </c>
      <c r="F21" s="17" t="s">
        <v>12</v>
      </c>
      <c r="G21" s="18" t="s">
        <v>84</v>
      </c>
      <c r="H21" s="19">
        <f t="shared" si="12"/>
        <v>0</v>
      </c>
      <c r="I21" s="17" t="s">
        <v>12</v>
      </c>
      <c r="J21" s="18" t="s">
        <v>83</v>
      </c>
      <c r="K21" s="19">
        <f t="shared" si="13"/>
        <v>0</v>
      </c>
      <c r="L21" s="17" t="s">
        <v>12</v>
      </c>
      <c r="M21" s="18" t="s">
        <v>83</v>
      </c>
      <c r="N21" s="19">
        <f t="shared" si="14"/>
        <v>0</v>
      </c>
      <c r="O21" s="17" t="s">
        <v>12</v>
      </c>
      <c r="P21" s="18" t="s">
        <v>83</v>
      </c>
      <c r="Q21" s="19" t="str">
        <f t="shared" si="15"/>
        <v>2</v>
      </c>
      <c r="R21" s="17" t="s">
        <v>83</v>
      </c>
      <c r="S21" s="18" t="s">
        <v>12</v>
      </c>
      <c r="T21" s="19">
        <f t="shared" si="16"/>
        <v>0</v>
      </c>
      <c r="U21" s="17" t="s">
        <v>83</v>
      </c>
      <c r="V21" s="18" t="s">
        <v>12</v>
      </c>
      <c r="W21" s="57">
        <f t="shared" si="17"/>
        <v>20</v>
      </c>
      <c r="X21" s="17" t="s">
        <v>83</v>
      </c>
      <c r="Y21" s="18" t="s">
        <v>12</v>
      </c>
      <c r="Z21" s="19" t="str">
        <f t="shared" si="18"/>
        <v>2</v>
      </c>
      <c r="AA21" s="17" t="s">
        <v>83</v>
      </c>
      <c r="AB21" s="18" t="s">
        <v>2</v>
      </c>
      <c r="AC21" s="19">
        <f t="shared" si="19"/>
        <v>0</v>
      </c>
      <c r="AD21" s="27"/>
      <c r="AE21" s="25"/>
      <c r="AF21" s="19"/>
      <c r="AG21" s="20">
        <f>E21+H21+K21+N21+Q21+T21+W21+Z21+AC21+AF21</f>
        <v>26</v>
      </c>
      <c r="AH21" s="21">
        <f>'11.Spieltag'!AJ21</f>
        <v>135</v>
      </c>
      <c r="AI21" s="28">
        <f>'11.Spieltag'!AK21</f>
        <v>6</v>
      </c>
      <c r="AJ21" s="23">
        <f>AG21+AH21</f>
        <v>161</v>
      </c>
      <c r="AK21" s="24">
        <f t="shared" si="10"/>
        <v>5</v>
      </c>
      <c r="AL21" s="1"/>
    </row>
    <row r="22" spans="1:38" ht="24.95" customHeight="1" thickBot="1" x14ac:dyDescent="0.25">
      <c r="A22" s="28">
        <f>AK22</f>
        <v>5</v>
      </c>
      <c r="B22" s="20" t="str">
        <f>'11.Spieltag'!B22</f>
        <v>Tanja04</v>
      </c>
      <c r="C22" s="17" t="s">
        <v>12</v>
      </c>
      <c r="D22" s="18" t="s">
        <v>84</v>
      </c>
      <c r="E22" s="19" t="str">
        <f t="shared" si="11"/>
        <v>5</v>
      </c>
      <c r="F22" s="17" t="s">
        <v>12</v>
      </c>
      <c r="G22" s="18" t="s">
        <v>84</v>
      </c>
      <c r="H22" s="19">
        <f t="shared" si="12"/>
        <v>0</v>
      </c>
      <c r="I22" s="17" t="s">
        <v>83</v>
      </c>
      <c r="J22" s="18" t="s">
        <v>83</v>
      </c>
      <c r="K22" s="19">
        <f t="shared" si="13"/>
        <v>0</v>
      </c>
      <c r="L22" s="17" t="s">
        <v>12</v>
      </c>
      <c r="M22" s="18" t="s">
        <v>84</v>
      </c>
      <c r="N22" s="19">
        <f t="shared" si="14"/>
        <v>0</v>
      </c>
      <c r="O22" s="17" t="s">
        <v>2</v>
      </c>
      <c r="P22" s="18" t="s">
        <v>84</v>
      </c>
      <c r="Q22" s="19" t="str">
        <f t="shared" si="15"/>
        <v>2</v>
      </c>
      <c r="R22" s="17" t="s">
        <v>83</v>
      </c>
      <c r="S22" s="18" t="s">
        <v>83</v>
      </c>
      <c r="T22" s="19" t="str">
        <f t="shared" si="16"/>
        <v>3</v>
      </c>
      <c r="U22" s="17" t="s">
        <v>83</v>
      </c>
      <c r="V22" s="18" t="s">
        <v>2</v>
      </c>
      <c r="W22" s="57">
        <f t="shared" si="17"/>
        <v>8</v>
      </c>
      <c r="X22" s="17" t="s">
        <v>83</v>
      </c>
      <c r="Y22" s="18" t="s">
        <v>12</v>
      </c>
      <c r="Z22" s="19" t="str">
        <f t="shared" si="18"/>
        <v>2</v>
      </c>
      <c r="AA22" s="17" t="s">
        <v>83</v>
      </c>
      <c r="AB22" s="18" t="s">
        <v>83</v>
      </c>
      <c r="AC22" s="19" t="str">
        <f t="shared" si="19"/>
        <v>5</v>
      </c>
      <c r="AD22" s="27"/>
      <c r="AE22" s="25"/>
      <c r="AF22" s="19"/>
      <c r="AG22" s="20">
        <f>E22+H22+K22+N22+Q22+T22+W22+Z22+AC22+AF22</f>
        <v>25</v>
      </c>
      <c r="AH22" s="21">
        <f>'11.Spieltag'!AJ22</f>
        <v>136</v>
      </c>
      <c r="AI22" s="28">
        <f>'11.Spieltag'!AK22</f>
        <v>5</v>
      </c>
      <c r="AJ22" s="23">
        <f>AG22+AH22</f>
        <v>161</v>
      </c>
      <c r="AK22" s="24">
        <f t="shared" si="10"/>
        <v>5</v>
      </c>
      <c r="AL22" s="1"/>
    </row>
    <row r="23" spans="1:38" ht="24.95" customHeight="1" thickBot="1" x14ac:dyDescent="0.25">
      <c r="A23" s="28">
        <f>AK23</f>
        <v>14</v>
      </c>
      <c r="B23" s="58" t="str">
        <f>'11.Spieltag'!B23</f>
        <v>Thomas Bülles</v>
      </c>
      <c r="C23" s="17" t="s">
        <v>86</v>
      </c>
      <c r="D23" s="18" t="s">
        <v>12</v>
      </c>
      <c r="E23" s="19" t="str">
        <f t="shared" si="11"/>
        <v>3</v>
      </c>
      <c r="F23" s="17" t="s">
        <v>2</v>
      </c>
      <c r="G23" s="18" t="s">
        <v>83</v>
      </c>
      <c r="H23" s="19">
        <f t="shared" si="12"/>
        <v>0</v>
      </c>
      <c r="I23" s="17" t="s">
        <v>12</v>
      </c>
      <c r="J23" s="18" t="s">
        <v>12</v>
      </c>
      <c r="K23" s="19">
        <f t="shared" si="13"/>
        <v>0</v>
      </c>
      <c r="L23" s="17" t="s">
        <v>2</v>
      </c>
      <c r="M23" s="18" t="s">
        <v>12</v>
      </c>
      <c r="N23" s="19">
        <f t="shared" si="14"/>
        <v>0</v>
      </c>
      <c r="O23" s="17" t="s">
        <v>2</v>
      </c>
      <c r="P23" s="18" t="s">
        <v>84</v>
      </c>
      <c r="Q23" s="19" t="str">
        <f t="shared" si="15"/>
        <v>2</v>
      </c>
      <c r="R23" s="17" t="s">
        <v>83</v>
      </c>
      <c r="S23" s="18" t="s">
        <v>2</v>
      </c>
      <c r="T23" s="19">
        <f t="shared" si="16"/>
        <v>0</v>
      </c>
      <c r="U23" s="17" t="s">
        <v>83</v>
      </c>
      <c r="V23" s="18" t="s">
        <v>2</v>
      </c>
      <c r="W23" s="57">
        <f t="shared" si="17"/>
        <v>8</v>
      </c>
      <c r="X23" s="17" t="s">
        <v>12</v>
      </c>
      <c r="Y23" s="18" t="s">
        <v>2</v>
      </c>
      <c r="Z23" s="19" t="str">
        <f t="shared" si="18"/>
        <v>2</v>
      </c>
      <c r="AA23" s="17" t="s">
        <v>84</v>
      </c>
      <c r="AB23" s="18" t="s">
        <v>2</v>
      </c>
      <c r="AC23" s="19">
        <f t="shared" si="19"/>
        <v>0</v>
      </c>
      <c r="AD23" s="27"/>
      <c r="AE23" s="25"/>
      <c r="AF23" s="19"/>
      <c r="AG23" s="20">
        <f>E23+H23+K23+N23+Q23+T23+W23+Z23+AC23+AF23</f>
        <v>15</v>
      </c>
      <c r="AH23" s="21">
        <f>'11.Spieltag'!AJ23</f>
        <v>120</v>
      </c>
      <c r="AI23" s="28">
        <f>'11.Spieltag'!AK23</f>
        <v>12</v>
      </c>
      <c r="AJ23" s="23">
        <f>AG23+AH23</f>
        <v>135</v>
      </c>
      <c r="AK23" s="24">
        <f t="shared" si="10"/>
        <v>14</v>
      </c>
      <c r="AL23" s="1"/>
    </row>
    <row r="24" spans="1:38" ht="24.95" customHeight="1" thickBot="1" x14ac:dyDescent="0.25">
      <c r="A24" s="28">
        <f>AK24</f>
        <v>4</v>
      </c>
      <c r="B24" s="20" t="str">
        <f>'11.Spieltag'!B24</f>
        <v>UltraGE</v>
      </c>
      <c r="C24" s="17" t="s">
        <v>2</v>
      </c>
      <c r="D24" s="18" t="s">
        <v>83</v>
      </c>
      <c r="E24" s="19" t="str">
        <f t="shared" si="11"/>
        <v>3</v>
      </c>
      <c r="F24" s="17" t="s">
        <v>2</v>
      </c>
      <c r="G24" s="18" t="s">
        <v>83</v>
      </c>
      <c r="H24" s="19">
        <f t="shared" si="12"/>
        <v>0</v>
      </c>
      <c r="I24" s="17" t="s">
        <v>12</v>
      </c>
      <c r="J24" s="18" t="s">
        <v>83</v>
      </c>
      <c r="K24" s="19">
        <f t="shared" si="13"/>
        <v>0</v>
      </c>
      <c r="L24" s="17" t="s">
        <v>12</v>
      </c>
      <c r="M24" s="18" t="s">
        <v>84</v>
      </c>
      <c r="N24" s="19">
        <f t="shared" si="14"/>
        <v>0</v>
      </c>
      <c r="O24" s="17" t="s">
        <v>12</v>
      </c>
      <c r="P24" s="18" t="s">
        <v>83</v>
      </c>
      <c r="Q24" s="19" t="str">
        <f t="shared" si="15"/>
        <v>2</v>
      </c>
      <c r="R24" s="17" t="s">
        <v>83</v>
      </c>
      <c r="S24" s="18" t="s">
        <v>12</v>
      </c>
      <c r="T24" s="19">
        <f t="shared" si="16"/>
        <v>0</v>
      </c>
      <c r="U24" s="17" t="s">
        <v>83</v>
      </c>
      <c r="V24" s="18" t="s">
        <v>12</v>
      </c>
      <c r="W24" s="57">
        <f t="shared" si="17"/>
        <v>20</v>
      </c>
      <c r="X24" s="17" t="s">
        <v>83</v>
      </c>
      <c r="Y24" s="18" t="s">
        <v>2</v>
      </c>
      <c r="Z24" s="19" t="str">
        <f t="shared" si="18"/>
        <v>3</v>
      </c>
      <c r="AA24" s="17" t="s">
        <v>83</v>
      </c>
      <c r="AB24" s="18" t="s">
        <v>12</v>
      </c>
      <c r="AC24" s="19">
        <f t="shared" si="19"/>
        <v>0</v>
      </c>
      <c r="AD24" s="27"/>
      <c r="AE24" s="25"/>
      <c r="AF24" s="19"/>
      <c r="AG24" s="20">
        <f>E24+H24+K24+N24+Q24+T24+W24+Z24+AC24+AF24</f>
        <v>28</v>
      </c>
      <c r="AH24" s="21">
        <f>'11.Spieltag'!AJ24</f>
        <v>134</v>
      </c>
      <c r="AI24" s="28">
        <f>'11.Spieltag'!AK24</f>
        <v>7</v>
      </c>
      <c r="AJ24" s="23">
        <f>AG24+AH24</f>
        <v>162</v>
      </c>
      <c r="AK24" s="24">
        <f t="shared" si="10"/>
        <v>4</v>
      </c>
      <c r="AL24" s="1"/>
    </row>
    <row r="25" spans="1:38" ht="24.95" customHeight="1" thickBot="1" x14ac:dyDescent="0.25">
      <c r="A25" s="28">
        <f t="shared" ref="A25:A26" si="20">AK25</f>
        <v>0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>
        <f t="shared" si="20"/>
        <v>0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8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16" priority="6">
      <formula>($AG8&gt;40)</formula>
    </cfRule>
  </conditionalFormatting>
  <conditionalFormatting sqref="C4 F4 I4 R4 U4 AA4 O6 U6">
    <cfRule type="cellIs" dxfId="115" priority="2" operator="equal">
      <formula>"Schalke 04"</formula>
    </cfRule>
  </conditionalFormatting>
  <conditionalFormatting sqref="L4 O4 X4 C6 F6 I6 L6 R6 X6 AA6">
    <cfRule type="cellIs" dxfId="114" priority="3" operator="equal">
      <formula>"Schalke 04"</formula>
    </cfRule>
  </conditionalFormatting>
  <conditionalFormatting sqref="AG1:AG26 AG28:AG1048576">
    <cfRule type="top10" dxfId="113" priority="1515" rank="3"/>
  </conditionalFormatting>
  <conditionalFormatting sqref="AI8:AI26">
    <cfRule type="colorScale" priority="134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O104"/>
  <sheetViews>
    <sheetView topLeftCell="B8" workbookViewId="0">
      <selection activeCell="B26" sqref="B2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46"/>
      <c r="AF1" s="46"/>
      <c r="AK1" s="31"/>
    </row>
    <row r="2" spans="1:41" ht="12" x14ac:dyDescent="0.2">
      <c r="B2" s="16"/>
      <c r="F2" s="1"/>
      <c r="X2" s="13"/>
      <c r="AD2" s="16"/>
      <c r="AE2" s="47"/>
      <c r="AF2" s="47"/>
    </row>
    <row r="3" spans="1:41" ht="12" x14ac:dyDescent="0.2">
      <c r="B3" s="16"/>
      <c r="AD3" s="16"/>
      <c r="AE3" s="46"/>
      <c r="AF3" s="46"/>
    </row>
    <row r="4" spans="1:41" ht="16.5" thickBot="1" x14ac:dyDescent="0.3">
      <c r="A4" s="2" t="s">
        <v>27</v>
      </c>
      <c r="B4" s="16"/>
      <c r="C4" s="16" t="s">
        <v>11</v>
      </c>
      <c r="F4" s="16" t="s">
        <v>62</v>
      </c>
      <c r="I4" s="16" t="s">
        <v>69</v>
      </c>
      <c r="L4" s="16" t="s">
        <v>70</v>
      </c>
      <c r="O4" s="16" t="s">
        <v>72</v>
      </c>
      <c r="R4" s="16" t="s">
        <v>75</v>
      </c>
      <c r="U4" s="16" t="s">
        <v>76</v>
      </c>
      <c r="X4" s="16" t="s">
        <v>79</v>
      </c>
      <c r="AA4" s="16" t="s">
        <v>80</v>
      </c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81</v>
      </c>
      <c r="F6" s="16" t="s">
        <v>71</v>
      </c>
      <c r="I6" s="16" t="s">
        <v>74</v>
      </c>
      <c r="L6" s="16" t="s">
        <v>78</v>
      </c>
      <c r="O6" s="16" t="s">
        <v>67</v>
      </c>
      <c r="R6" s="16" t="s">
        <v>77</v>
      </c>
      <c r="U6" s="16" t="s">
        <v>68</v>
      </c>
      <c r="X6" s="16" t="s">
        <v>82</v>
      </c>
      <c r="AA6" s="16" t="s">
        <v>73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83</v>
      </c>
      <c r="D7" s="49" t="s">
        <v>12</v>
      </c>
      <c r="E7" s="50" t="s">
        <v>1</v>
      </c>
      <c r="F7" s="49" t="s">
        <v>12</v>
      </c>
      <c r="G7" s="49" t="s">
        <v>12</v>
      </c>
      <c r="H7" s="50" t="s">
        <v>1</v>
      </c>
      <c r="I7" s="49" t="s">
        <v>84</v>
      </c>
      <c r="J7" s="49" t="s">
        <v>84</v>
      </c>
      <c r="K7" s="50" t="s">
        <v>1</v>
      </c>
      <c r="L7" s="49" t="s">
        <v>83</v>
      </c>
      <c r="M7" s="49" t="s">
        <v>2</v>
      </c>
      <c r="N7" s="50" t="s">
        <v>1</v>
      </c>
      <c r="O7" s="49" t="s">
        <v>86</v>
      </c>
      <c r="P7" s="49" t="s">
        <v>12</v>
      </c>
      <c r="Q7" s="50" t="s">
        <v>1</v>
      </c>
      <c r="R7" s="49" t="s">
        <v>83</v>
      </c>
      <c r="S7" s="49" t="s">
        <v>12</v>
      </c>
      <c r="T7" s="50" t="s">
        <v>1</v>
      </c>
      <c r="U7" s="49" t="s">
        <v>83</v>
      </c>
      <c r="V7" s="49" t="s">
        <v>84</v>
      </c>
      <c r="W7" s="50" t="s">
        <v>1</v>
      </c>
      <c r="X7" s="49" t="s">
        <v>2</v>
      </c>
      <c r="Y7" s="49" t="s">
        <v>12</v>
      </c>
      <c r="Z7" s="50" t="s">
        <v>1</v>
      </c>
      <c r="AA7" s="49" t="s">
        <v>12</v>
      </c>
      <c r="AB7" s="49" t="s">
        <v>83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11</v>
      </c>
      <c r="B8" s="20" t="str">
        <f>'12.Spieltag'!B8</f>
        <v>atschi91</v>
      </c>
      <c r="C8" s="17" t="s">
        <v>86</v>
      </c>
      <c r="D8" s="18" t="s">
        <v>84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12</v>
      </c>
      <c r="G8" s="18" t="s">
        <v>83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83</v>
      </c>
      <c r="J8" s="18" t="s">
        <v>83</v>
      </c>
      <c r="K8" s="19" t="str">
        <f t="shared" ref="K8" si="3">IF(OR(EXACT($I$7,I8)*(EXACT($J$7,J8)))=TRUE,$AO$9,IF(($J$7-$I$7=J8-I8),$AO$8,IF(OR(EXACT($I$7&gt;$J$7,I8&gt;J8)*EXACT($I$7=$J$7,I8=J8)*EXACT($I$7&lt;$J$7,I8&lt;J8)),$AO$7,0)))</f>
        <v>3</v>
      </c>
      <c r="L8" s="17" t="s">
        <v>12</v>
      </c>
      <c r="M8" s="18" t="s">
        <v>83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12</v>
      </c>
      <c r="P8" s="18" t="s">
        <v>83</v>
      </c>
      <c r="Q8" s="19" t="str">
        <f t="shared" ref="Q8" si="5">IF(OR(EXACT($O$7,O8)*(EXACT($P$7,P8)))=TRUE,$AO$9,IF(($P$7-$O$7=P8-O8),$AO$8,IF(OR(EXACT($O$7&gt;$P$7,O8&gt;P8)*EXACT($O$7=$P$7,O8=P8)*EXACT($O$7&lt;$P$7,O8&lt;P8)),$AO$7,0)))</f>
        <v>2</v>
      </c>
      <c r="R8" s="17" t="s">
        <v>12</v>
      </c>
      <c r="S8" s="18" t="s">
        <v>83</v>
      </c>
      <c r="T8" s="19">
        <f t="shared" ref="T8" si="6">IF(OR(EXACT($R$7,R8)*(EXACT($S$7,S8)))=TRUE,$AO$9,IF(($S$7-$R$7=S8-R8),$AO$8,IF(OR(EXACT($R$7&gt;$S$7,R8&gt;S8)*EXACT($R$7=$S$7,R8=S8)*EXACT($R$7&lt;$S$7,R8&lt;S8)),$AO$7,0)))</f>
        <v>0</v>
      </c>
      <c r="U8" s="17" t="s">
        <v>12</v>
      </c>
      <c r="V8" s="18" t="s">
        <v>83</v>
      </c>
      <c r="W8" s="19" t="str">
        <f t="shared" ref="W8" si="7">IF(OR(EXACT($U$7,U8)*(EXACT($V$7,V8)))=TRUE,$AO$9,IF(($V$7-$U$7=V8-U8),$AO$8,IF(OR(EXACT($U$7&gt;$V$7,U8&gt;V8)*EXACT($U$7=$V$7,U8=V8)*EXACT($U$7&lt;$V$7,U8&lt;V8)),$AO$7,0)))</f>
        <v>3</v>
      </c>
      <c r="X8" s="17" t="s">
        <v>84</v>
      </c>
      <c r="Y8" s="18" t="s">
        <v>83</v>
      </c>
      <c r="Z8" s="19">
        <f t="shared" ref="Z8" si="8">IF(OR(EXACT($X$7,X8)*(EXACT($Y$7,Y8)))=TRUE,$AO$9,IF(($Y$7-$X$7=Y8-X8),$AO$8,IF(OR(EXACT($X$7&gt;$Y$7,X8&gt;Y8)*EXACT($X$7=$Y$7,X8=Y8)*EXACT($X$7&lt;$Y$7,X8&lt;Y8)),$AO$7,0)))</f>
        <v>0</v>
      </c>
      <c r="AA8" s="17" t="s">
        <v>12</v>
      </c>
      <c r="AB8" s="18" t="s">
        <v>83</v>
      </c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13</v>
      </c>
      <c r="AH8" s="21">
        <f>'12.Spieltag'!AJ8</f>
        <v>141</v>
      </c>
      <c r="AI8" s="28">
        <f>'12.Spieltag'!AK8</f>
        <v>13</v>
      </c>
      <c r="AJ8" s="23">
        <f t="shared" ref="AJ8:AJ19" si="10">AG8+AH8</f>
        <v>154</v>
      </c>
      <c r="AK8" s="24">
        <f t="shared" ref="AK8:AK24" si="11">RANK(AJ8,$AJ$8:$AJ$26)</f>
        <v>11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'12.Spieltag'!B9</f>
        <v>Delze</v>
      </c>
      <c r="C9" s="17" t="s">
        <v>2</v>
      </c>
      <c r="D9" s="18" t="s">
        <v>83</v>
      </c>
      <c r="E9" s="19">
        <f t="shared" ref="E9:E24" si="12">IF(OR(EXACT($C$7,C9)*(EXACT($D$7,D9)))=TRUE,$AO$9,IF(($D$7-$C$7=D9-C9),$AO$8,IF(OR(EXACT($C$7&gt;$D$7,C9&gt;D9)*EXACT($C$7=$D$7,C9=D9)*EXACT($C$7&lt;$D$7,C9&lt;D9)),$AO$7,0)))</f>
        <v>0</v>
      </c>
      <c r="F9" s="17" t="s">
        <v>12</v>
      </c>
      <c r="G9" s="18" t="s">
        <v>84</v>
      </c>
      <c r="H9" s="19">
        <f t="shared" ref="H9:H24" si="13">IF(OR(EXACT($F$7,F9)*(EXACT($G$7,G9)))=TRUE,$AO$9,IF(($G$7-$F$7=G9-F9),$AO$8,IF(OR(EXACT($F$7&gt;$G$7,F9&gt;G9)*EXACT($F$7=$G$7,F9=G9)*EXACT($F$7&lt;$G$7,F9&lt;G9)),$AO$7,0)))</f>
        <v>0</v>
      </c>
      <c r="I9" s="17" t="s">
        <v>2</v>
      </c>
      <c r="J9" s="18" t="s">
        <v>84</v>
      </c>
      <c r="K9" s="19">
        <f t="shared" ref="K9:K24" si="14">IF(OR(EXACT($I$7,I9)*(EXACT($J$7,J9)))=TRUE,$AO$9,IF(($J$7-$I$7=J9-I9),$AO$8,IF(OR(EXACT($I$7&gt;$J$7,I9&gt;J9)*EXACT($I$7=$J$7,I9=J9)*EXACT($I$7&lt;$J$7,I9&lt;J9)),$AO$7,0)))</f>
        <v>0</v>
      </c>
      <c r="L9" s="17" t="s">
        <v>83</v>
      </c>
      <c r="M9" s="18" t="s">
        <v>83</v>
      </c>
      <c r="N9" s="19">
        <f t="shared" ref="N9:N24" si="15">IF(OR(EXACT($L$7,L9)*(EXACT($M$7,M9)))=TRUE,$AO$9,IF(($M$7-$L$7=M9-L9),$AO$8,IF(OR(EXACT($L$7&gt;$M$7,L9&gt;M9)*EXACT($L$7=$M$7,L9=M9)*EXACT($L$7&lt;$M$7,L9&lt;M9)),$AO$7,0)))</f>
        <v>0</v>
      </c>
      <c r="O9" s="17" t="s">
        <v>83</v>
      </c>
      <c r="P9" s="18" t="s">
        <v>12</v>
      </c>
      <c r="Q9" s="19">
        <f t="shared" ref="Q9:Q24" si="16">IF(OR(EXACT($O$7,O9)*(EXACT($P$7,P9)))=TRUE,$AO$9,IF(($P$7-$O$7=P9-O9),$AO$8,IF(OR(EXACT($O$7&gt;$P$7,O9&gt;P9)*EXACT($O$7=$P$7,O9=P9)*EXACT($O$7&lt;$P$7,O9&lt;P9)),$AO$7,0)))</f>
        <v>0</v>
      </c>
      <c r="R9" s="17" t="s">
        <v>12</v>
      </c>
      <c r="S9" s="18" t="s">
        <v>83</v>
      </c>
      <c r="T9" s="19">
        <f t="shared" ref="T9:T24" si="17">IF(OR(EXACT($R$7,R9)*(EXACT($S$7,S9)))=TRUE,$AO$9,IF(($S$7-$R$7=S9-R9),$AO$8,IF(OR(EXACT($R$7&gt;$S$7,R9&gt;S9)*EXACT($R$7=$S$7,R9=S9)*EXACT($R$7&lt;$S$7,R9&lt;S9)),$AO$7,0)))</f>
        <v>0</v>
      </c>
      <c r="U9" s="17" t="s">
        <v>83</v>
      </c>
      <c r="V9" s="18" t="s">
        <v>83</v>
      </c>
      <c r="W9" s="19">
        <f t="shared" ref="W9:W24" si="18">IF(OR(EXACT($U$7,U9)*(EXACT($V$7,V9)))=TRUE,$AO$9,IF(($V$7-$U$7=V9-U9),$AO$8,IF(OR(EXACT($U$7&gt;$V$7,U9&gt;V9)*EXACT($U$7=$V$7,U9=V9)*EXACT($U$7&lt;$V$7,U9&lt;V9)),$AO$7,0)))</f>
        <v>0</v>
      </c>
      <c r="X9" s="17" t="s">
        <v>12</v>
      </c>
      <c r="Y9" s="18" t="s">
        <v>83</v>
      </c>
      <c r="Z9" s="19" t="str">
        <f t="shared" ref="Z9:Z24" si="19">IF(OR(EXACT($X$7,X9)*(EXACT($Y$7,Y9)))=TRUE,$AO$9,IF(($Y$7-$X$7=Y9-X9),$AO$8,IF(OR(EXACT($X$7&gt;$Y$7,X9&gt;Y9)*EXACT($X$7=$Y$7,X9=Y9)*EXACT($X$7&lt;$Y$7,X9&lt;Y9)),$AO$7,0)))</f>
        <v>3</v>
      </c>
      <c r="AA9" s="17" t="s">
        <v>83</v>
      </c>
      <c r="AB9" s="18" t="s">
        <v>12</v>
      </c>
      <c r="AC9" s="19">
        <f t="shared" ref="AC9:AC24" si="20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9"/>
        <v>3</v>
      </c>
      <c r="AH9" s="21">
        <f>'12.Spieltag'!AJ9</f>
        <v>188</v>
      </c>
      <c r="AI9" s="28">
        <f>'12.Spieltag'!AK9</f>
        <v>1</v>
      </c>
      <c r="AJ9" s="23">
        <f t="shared" si="10"/>
        <v>191</v>
      </c>
      <c r="AK9" s="24">
        <f t="shared" si="11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9</v>
      </c>
      <c r="B10" s="20" t="str">
        <f>'12.Spieltag'!B10</f>
        <v>FlorianS04</v>
      </c>
      <c r="C10" s="17" t="s">
        <v>12</v>
      </c>
      <c r="D10" s="18" t="s">
        <v>84</v>
      </c>
      <c r="E10" s="19">
        <f t="shared" si="12"/>
        <v>0</v>
      </c>
      <c r="F10" s="17" t="s">
        <v>83</v>
      </c>
      <c r="G10" s="18" t="s">
        <v>84</v>
      </c>
      <c r="H10" s="19">
        <f t="shared" si="13"/>
        <v>0</v>
      </c>
      <c r="I10" s="17" t="s">
        <v>12</v>
      </c>
      <c r="J10" s="18" t="s">
        <v>83</v>
      </c>
      <c r="K10" s="19">
        <f t="shared" si="14"/>
        <v>0</v>
      </c>
      <c r="L10" s="17" t="s">
        <v>83</v>
      </c>
      <c r="M10" s="18" t="s">
        <v>83</v>
      </c>
      <c r="N10" s="19">
        <f t="shared" si="15"/>
        <v>0</v>
      </c>
      <c r="O10" s="17" t="s">
        <v>83</v>
      </c>
      <c r="P10" s="18" t="s">
        <v>2</v>
      </c>
      <c r="Q10" s="19">
        <f t="shared" si="16"/>
        <v>0</v>
      </c>
      <c r="R10" s="17" t="s">
        <v>84</v>
      </c>
      <c r="S10" s="18" t="s">
        <v>84</v>
      </c>
      <c r="T10" s="19">
        <f t="shared" si="17"/>
        <v>0</v>
      </c>
      <c r="U10" s="17" t="s">
        <v>83</v>
      </c>
      <c r="V10" s="18" t="s">
        <v>2</v>
      </c>
      <c r="W10" s="19">
        <f t="shared" si="18"/>
        <v>0</v>
      </c>
      <c r="X10" s="17" t="s">
        <v>83</v>
      </c>
      <c r="Y10" s="18" t="s">
        <v>84</v>
      </c>
      <c r="Z10" s="19" t="str">
        <f t="shared" si="19"/>
        <v>3</v>
      </c>
      <c r="AA10" s="17" t="s">
        <v>83</v>
      </c>
      <c r="AB10" s="18" t="s">
        <v>2</v>
      </c>
      <c r="AC10" s="19">
        <f t="shared" si="20"/>
        <v>0</v>
      </c>
      <c r="AD10" s="27"/>
      <c r="AE10" s="25"/>
      <c r="AF10" s="19"/>
      <c r="AG10" s="20">
        <f t="shared" si="9"/>
        <v>3</v>
      </c>
      <c r="AH10" s="21">
        <f>'12.Spieltag'!AJ10</f>
        <v>155</v>
      </c>
      <c r="AI10" s="28">
        <f>'12.Spieltag'!AK10</f>
        <v>9</v>
      </c>
      <c r="AJ10" s="23">
        <f t="shared" si="10"/>
        <v>158</v>
      </c>
      <c r="AK10" s="24">
        <f t="shared" si="11"/>
        <v>9</v>
      </c>
      <c r="AL10" s="53"/>
    </row>
    <row r="11" spans="1:41" ht="24.95" customHeight="1" thickBot="1" x14ac:dyDescent="0.25">
      <c r="A11" s="28">
        <f t="shared" si="0"/>
        <v>3</v>
      </c>
      <c r="B11" s="20" t="str">
        <f>'12.Spieltag'!B11</f>
        <v>Franzi04</v>
      </c>
      <c r="C11" s="17" t="s">
        <v>12</v>
      </c>
      <c r="D11" s="18" t="s">
        <v>83</v>
      </c>
      <c r="E11" s="19">
        <f t="shared" si="12"/>
        <v>0</v>
      </c>
      <c r="F11" s="17" t="s">
        <v>12</v>
      </c>
      <c r="G11" s="18" t="s">
        <v>83</v>
      </c>
      <c r="H11" s="19">
        <f t="shared" si="13"/>
        <v>0</v>
      </c>
      <c r="I11" s="17" t="s">
        <v>2</v>
      </c>
      <c r="J11" s="18" t="s">
        <v>12</v>
      </c>
      <c r="K11" s="19">
        <f t="shared" si="14"/>
        <v>0</v>
      </c>
      <c r="L11" s="17" t="s">
        <v>12</v>
      </c>
      <c r="M11" s="18" t="s">
        <v>83</v>
      </c>
      <c r="N11" s="19">
        <f t="shared" si="15"/>
        <v>0</v>
      </c>
      <c r="O11" s="17" t="s">
        <v>83</v>
      </c>
      <c r="P11" s="18" t="s">
        <v>12</v>
      </c>
      <c r="Q11" s="19">
        <f t="shared" si="16"/>
        <v>0</v>
      </c>
      <c r="R11" s="17" t="s">
        <v>83</v>
      </c>
      <c r="S11" s="18" t="s">
        <v>83</v>
      </c>
      <c r="T11" s="19">
        <f t="shared" si="17"/>
        <v>0</v>
      </c>
      <c r="U11" s="17" t="s">
        <v>12</v>
      </c>
      <c r="V11" s="18" t="s">
        <v>84</v>
      </c>
      <c r="W11" s="19" t="str">
        <f t="shared" si="18"/>
        <v>2</v>
      </c>
      <c r="X11" s="17" t="s">
        <v>84</v>
      </c>
      <c r="Y11" s="18" t="s">
        <v>83</v>
      </c>
      <c r="Z11" s="19">
        <f t="shared" si="19"/>
        <v>0</v>
      </c>
      <c r="AA11" s="17" t="s">
        <v>12</v>
      </c>
      <c r="AB11" s="18" t="s">
        <v>83</v>
      </c>
      <c r="AC11" s="19" t="str">
        <f t="shared" si="20"/>
        <v>5</v>
      </c>
      <c r="AD11" s="27"/>
      <c r="AE11" s="25"/>
      <c r="AF11" s="19"/>
      <c r="AG11" s="20">
        <f t="shared" si="9"/>
        <v>7</v>
      </c>
      <c r="AH11" s="21">
        <f>'12.Spieltag'!AJ11</f>
        <v>165</v>
      </c>
      <c r="AI11" s="28">
        <f>'12.Spieltag'!AK11</f>
        <v>3</v>
      </c>
      <c r="AJ11" s="23">
        <f t="shared" si="10"/>
        <v>172</v>
      </c>
      <c r="AK11" s="24">
        <f t="shared" si="11"/>
        <v>3</v>
      </c>
      <c r="AL11" s="1"/>
    </row>
    <row r="12" spans="1:41" ht="24.95" customHeight="1" thickBot="1" x14ac:dyDescent="0.25">
      <c r="A12" s="28">
        <f t="shared" si="0"/>
        <v>15</v>
      </c>
      <c r="B12" s="20" t="str">
        <f>'12.Spieltag'!B12</f>
        <v>jupp04</v>
      </c>
      <c r="C12" s="17" t="s">
        <v>2</v>
      </c>
      <c r="D12" s="18" t="s">
        <v>12</v>
      </c>
      <c r="E12" s="19">
        <f t="shared" si="12"/>
        <v>0</v>
      </c>
      <c r="F12" s="17" t="s">
        <v>2</v>
      </c>
      <c r="G12" s="18" t="s">
        <v>12</v>
      </c>
      <c r="H12" s="19">
        <f t="shared" si="13"/>
        <v>0</v>
      </c>
      <c r="I12" s="17" t="s">
        <v>2</v>
      </c>
      <c r="J12" s="18" t="s">
        <v>83</v>
      </c>
      <c r="K12" s="19">
        <f t="shared" si="14"/>
        <v>0</v>
      </c>
      <c r="L12" s="17" t="s">
        <v>83</v>
      </c>
      <c r="M12" s="18" t="s">
        <v>12</v>
      </c>
      <c r="N12" s="19" t="str">
        <f t="shared" si="15"/>
        <v>2</v>
      </c>
      <c r="O12" s="17" t="s">
        <v>12</v>
      </c>
      <c r="P12" s="18" t="s">
        <v>12</v>
      </c>
      <c r="Q12" s="19">
        <f t="shared" si="16"/>
        <v>0</v>
      </c>
      <c r="R12" s="17" t="s">
        <v>12</v>
      </c>
      <c r="S12" s="18" t="s">
        <v>12</v>
      </c>
      <c r="T12" s="19">
        <f t="shared" si="17"/>
        <v>0</v>
      </c>
      <c r="U12" s="17" t="s">
        <v>2</v>
      </c>
      <c r="V12" s="18" t="s">
        <v>2</v>
      </c>
      <c r="W12" s="19">
        <f t="shared" si="18"/>
        <v>0</v>
      </c>
      <c r="X12" s="17" t="s">
        <v>83</v>
      </c>
      <c r="Y12" s="18" t="s">
        <v>83</v>
      </c>
      <c r="Z12" s="19">
        <f t="shared" si="19"/>
        <v>0</v>
      </c>
      <c r="AA12" s="17" t="s">
        <v>12</v>
      </c>
      <c r="AB12" s="18" t="s">
        <v>12</v>
      </c>
      <c r="AC12" s="19">
        <f t="shared" si="20"/>
        <v>0</v>
      </c>
      <c r="AD12" s="26"/>
      <c r="AE12" s="25"/>
      <c r="AF12" s="19"/>
      <c r="AG12" s="20">
        <f t="shared" si="9"/>
        <v>2</v>
      </c>
      <c r="AH12" s="21">
        <f>'12.Spieltag'!AJ12</f>
        <v>120</v>
      </c>
      <c r="AI12" s="28">
        <f>'12.Spieltag'!AK12</f>
        <v>15</v>
      </c>
      <c r="AJ12" s="23">
        <f t="shared" si="10"/>
        <v>122</v>
      </c>
      <c r="AK12" s="24">
        <f t="shared" si="11"/>
        <v>15</v>
      </c>
      <c r="AL12" s="1"/>
    </row>
    <row r="13" spans="1:41" ht="24.95" customHeight="1" thickBot="1" x14ac:dyDescent="0.25">
      <c r="A13" s="28">
        <f t="shared" si="0"/>
        <v>12</v>
      </c>
      <c r="B13" s="58" t="str">
        <f>'12.Spieltag'!B13</f>
        <v>Lola04</v>
      </c>
      <c r="C13" s="17" t="s">
        <v>12</v>
      </c>
      <c r="D13" s="18" t="s">
        <v>83</v>
      </c>
      <c r="E13" s="19">
        <f t="shared" si="12"/>
        <v>0</v>
      </c>
      <c r="F13" s="17" t="s">
        <v>12</v>
      </c>
      <c r="G13" s="18" t="s">
        <v>84</v>
      </c>
      <c r="H13" s="19">
        <f t="shared" si="13"/>
        <v>0</v>
      </c>
      <c r="I13" s="17" t="s">
        <v>2</v>
      </c>
      <c r="J13" s="18" t="s">
        <v>83</v>
      </c>
      <c r="K13" s="19">
        <f t="shared" si="14"/>
        <v>0</v>
      </c>
      <c r="L13" s="17" t="s">
        <v>2</v>
      </c>
      <c r="M13" s="18" t="s">
        <v>12</v>
      </c>
      <c r="N13" s="19">
        <f t="shared" si="15"/>
        <v>0</v>
      </c>
      <c r="O13" s="17" t="s">
        <v>83</v>
      </c>
      <c r="P13" s="18" t="s">
        <v>12</v>
      </c>
      <c r="Q13" s="19">
        <f t="shared" si="16"/>
        <v>0</v>
      </c>
      <c r="R13" s="17" t="s">
        <v>12</v>
      </c>
      <c r="S13" s="18" t="s">
        <v>83</v>
      </c>
      <c r="T13" s="19">
        <f t="shared" si="17"/>
        <v>0</v>
      </c>
      <c r="U13" s="17" t="s">
        <v>12</v>
      </c>
      <c r="V13" s="18" t="s">
        <v>12</v>
      </c>
      <c r="W13" s="19">
        <f t="shared" si="18"/>
        <v>0</v>
      </c>
      <c r="X13" s="17" t="s">
        <v>83</v>
      </c>
      <c r="Y13" s="18" t="s">
        <v>83</v>
      </c>
      <c r="Z13" s="19">
        <f t="shared" si="19"/>
        <v>0</v>
      </c>
      <c r="AA13" s="17" t="s">
        <v>12</v>
      </c>
      <c r="AB13" s="18" t="s">
        <v>84</v>
      </c>
      <c r="AC13" s="19" t="str">
        <f t="shared" si="20"/>
        <v>2</v>
      </c>
      <c r="AD13" s="27"/>
      <c r="AE13" s="25"/>
      <c r="AF13" s="19"/>
      <c r="AG13" s="20">
        <f t="shared" si="9"/>
        <v>2</v>
      </c>
      <c r="AH13" s="21">
        <f>'12.Spieltag'!AJ13</f>
        <v>151</v>
      </c>
      <c r="AI13" s="28">
        <f>'12.Spieltag'!AK13</f>
        <v>11</v>
      </c>
      <c r="AJ13" s="23">
        <f t="shared" si="10"/>
        <v>153</v>
      </c>
      <c r="AK13" s="24">
        <f t="shared" si="11"/>
        <v>12</v>
      </c>
      <c r="AL13" s="1"/>
    </row>
    <row r="14" spans="1:41" ht="24.95" customHeight="1" thickBot="1" x14ac:dyDescent="0.25">
      <c r="A14" s="28">
        <f t="shared" si="0"/>
        <v>2</v>
      </c>
      <c r="B14" s="20" t="str">
        <f>'12.Spieltag'!B14</f>
        <v>Master1</v>
      </c>
      <c r="C14" s="17" t="s">
        <v>2</v>
      </c>
      <c r="D14" s="18" t="s">
        <v>83</v>
      </c>
      <c r="E14" s="19">
        <f t="shared" si="12"/>
        <v>0</v>
      </c>
      <c r="F14" s="17" t="s">
        <v>12</v>
      </c>
      <c r="G14" s="18" t="s">
        <v>84</v>
      </c>
      <c r="H14" s="19">
        <f t="shared" si="13"/>
        <v>0</v>
      </c>
      <c r="I14" s="17" t="s">
        <v>12</v>
      </c>
      <c r="J14" s="18" t="s">
        <v>83</v>
      </c>
      <c r="K14" s="19">
        <f t="shared" si="14"/>
        <v>0</v>
      </c>
      <c r="L14" s="17" t="s">
        <v>12</v>
      </c>
      <c r="M14" s="18" t="s">
        <v>83</v>
      </c>
      <c r="N14" s="19">
        <f t="shared" si="15"/>
        <v>0</v>
      </c>
      <c r="O14" s="17" t="s">
        <v>83</v>
      </c>
      <c r="P14" s="18" t="s">
        <v>83</v>
      </c>
      <c r="Q14" s="19">
        <f t="shared" si="16"/>
        <v>0</v>
      </c>
      <c r="R14" s="17" t="s">
        <v>12</v>
      </c>
      <c r="S14" s="18" t="s">
        <v>83</v>
      </c>
      <c r="T14" s="19">
        <f t="shared" si="17"/>
        <v>0</v>
      </c>
      <c r="U14" s="17" t="s">
        <v>83</v>
      </c>
      <c r="V14" s="18" t="s">
        <v>83</v>
      </c>
      <c r="W14" s="19">
        <f t="shared" si="18"/>
        <v>0</v>
      </c>
      <c r="X14" s="17" t="s">
        <v>83</v>
      </c>
      <c r="Y14" s="18" t="s">
        <v>12</v>
      </c>
      <c r="Z14" s="19">
        <f t="shared" si="19"/>
        <v>0</v>
      </c>
      <c r="AA14" s="17" t="s">
        <v>12</v>
      </c>
      <c r="AB14" s="18" t="s">
        <v>12</v>
      </c>
      <c r="AC14" s="19">
        <f t="shared" si="20"/>
        <v>0</v>
      </c>
      <c r="AD14" s="27"/>
      <c r="AE14" s="25"/>
      <c r="AF14" s="19"/>
      <c r="AG14" s="20">
        <f t="shared" si="9"/>
        <v>0</v>
      </c>
      <c r="AH14" s="21">
        <f>'12.Spieltag'!AJ14</f>
        <v>176</v>
      </c>
      <c r="AI14" s="28">
        <f>'12.Spieltag'!AK14</f>
        <v>2</v>
      </c>
      <c r="AJ14" s="23">
        <f t="shared" si="10"/>
        <v>176</v>
      </c>
      <c r="AK14" s="24">
        <f t="shared" si="11"/>
        <v>2</v>
      </c>
      <c r="AL14" s="1"/>
    </row>
    <row r="15" spans="1:41" ht="24.95" customHeight="1" thickBot="1" x14ac:dyDescent="0.25">
      <c r="A15" s="28">
        <f t="shared" si="0"/>
        <v>10</v>
      </c>
      <c r="B15" s="20" t="str">
        <f>'12.Spieltag'!B15</f>
        <v>Mike04</v>
      </c>
      <c r="C15" s="17" t="s">
        <v>12</v>
      </c>
      <c r="D15" s="18" t="s">
        <v>84</v>
      </c>
      <c r="E15" s="19">
        <f t="shared" si="12"/>
        <v>0</v>
      </c>
      <c r="F15" s="17" t="s">
        <v>12</v>
      </c>
      <c r="G15" s="18" t="s">
        <v>84</v>
      </c>
      <c r="H15" s="19">
        <f t="shared" si="13"/>
        <v>0</v>
      </c>
      <c r="I15" s="17" t="s">
        <v>12</v>
      </c>
      <c r="J15" s="18" t="s">
        <v>83</v>
      </c>
      <c r="K15" s="19">
        <f t="shared" si="14"/>
        <v>0</v>
      </c>
      <c r="L15" s="17" t="s">
        <v>12</v>
      </c>
      <c r="M15" s="18" t="s">
        <v>84</v>
      </c>
      <c r="N15" s="19">
        <f t="shared" si="15"/>
        <v>0</v>
      </c>
      <c r="O15" s="17" t="s">
        <v>84</v>
      </c>
      <c r="P15" s="18" t="s">
        <v>12</v>
      </c>
      <c r="Q15" s="19">
        <f t="shared" si="16"/>
        <v>0</v>
      </c>
      <c r="R15" s="17" t="s">
        <v>12</v>
      </c>
      <c r="S15" s="18" t="s">
        <v>84</v>
      </c>
      <c r="T15" s="19">
        <f t="shared" si="17"/>
        <v>0</v>
      </c>
      <c r="U15" s="17" t="s">
        <v>84</v>
      </c>
      <c r="V15" s="18" t="s">
        <v>12</v>
      </c>
      <c r="W15" s="19">
        <f t="shared" si="18"/>
        <v>0</v>
      </c>
      <c r="X15" s="17" t="s">
        <v>12</v>
      </c>
      <c r="Y15" s="18" t="s">
        <v>83</v>
      </c>
      <c r="Z15" s="19" t="str">
        <f t="shared" si="19"/>
        <v>3</v>
      </c>
      <c r="AA15" s="17" t="s">
        <v>84</v>
      </c>
      <c r="AB15" s="18" t="s">
        <v>12</v>
      </c>
      <c r="AC15" s="19">
        <f t="shared" si="20"/>
        <v>0</v>
      </c>
      <c r="AD15" s="27"/>
      <c r="AE15" s="25"/>
      <c r="AF15" s="19"/>
      <c r="AG15" s="20">
        <f t="shared" si="9"/>
        <v>3</v>
      </c>
      <c r="AH15" s="21">
        <f>'12.Spieltag'!AJ15</f>
        <v>154</v>
      </c>
      <c r="AI15" s="28">
        <f>'12.Spieltag'!AK15</f>
        <v>10</v>
      </c>
      <c r="AJ15" s="23">
        <f t="shared" si="10"/>
        <v>157</v>
      </c>
      <c r="AK15" s="24">
        <f t="shared" si="11"/>
        <v>10</v>
      </c>
      <c r="AL15" s="1"/>
    </row>
    <row r="16" spans="1:41" ht="24.95" customHeight="1" thickBot="1" x14ac:dyDescent="0.25">
      <c r="A16" s="28">
        <f t="shared" si="0"/>
        <v>16</v>
      </c>
      <c r="B16" s="20" t="str">
        <f>'12.Spieltag'!B16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9"/>
        <v>0</v>
      </c>
      <c r="AH16" s="21">
        <f>'12.Spieltag'!AJ16</f>
        <v>79</v>
      </c>
      <c r="AI16" s="28">
        <f>'12.Spieltag'!AK16</f>
        <v>16</v>
      </c>
      <c r="AJ16" s="23">
        <f t="shared" si="10"/>
        <v>79</v>
      </c>
      <c r="AK16" s="24">
        <f t="shared" si="11"/>
        <v>16</v>
      </c>
      <c r="AL16" s="1"/>
    </row>
    <row r="17" spans="1:38" ht="24.95" customHeight="1" thickBot="1" x14ac:dyDescent="0.25">
      <c r="A17" s="28">
        <f t="shared" si="0"/>
        <v>8</v>
      </c>
      <c r="B17" s="20" t="str">
        <f>'12.Spieltag'!B17</f>
        <v>Reinhold</v>
      </c>
      <c r="C17" s="17" t="s">
        <v>12</v>
      </c>
      <c r="D17" s="18" t="s">
        <v>84</v>
      </c>
      <c r="E17" s="19">
        <f t="shared" si="12"/>
        <v>0</v>
      </c>
      <c r="F17" s="17" t="s">
        <v>83</v>
      </c>
      <c r="G17" s="18" t="s">
        <v>83</v>
      </c>
      <c r="H17" s="19" t="str">
        <f t="shared" si="13"/>
        <v>3</v>
      </c>
      <c r="I17" s="17" t="s">
        <v>12</v>
      </c>
      <c r="J17" s="18" t="s">
        <v>83</v>
      </c>
      <c r="K17" s="19">
        <f t="shared" si="14"/>
        <v>0</v>
      </c>
      <c r="L17" s="17" t="s">
        <v>2</v>
      </c>
      <c r="M17" s="18" t="s">
        <v>12</v>
      </c>
      <c r="N17" s="19">
        <f t="shared" si="15"/>
        <v>0</v>
      </c>
      <c r="O17" s="17" t="s">
        <v>83</v>
      </c>
      <c r="P17" s="18" t="s">
        <v>83</v>
      </c>
      <c r="Q17" s="19">
        <f t="shared" si="16"/>
        <v>0</v>
      </c>
      <c r="R17" s="17" t="s">
        <v>12</v>
      </c>
      <c r="S17" s="18" t="s">
        <v>83</v>
      </c>
      <c r="T17" s="19">
        <f t="shared" si="17"/>
        <v>0</v>
      </c>
      <c r="U17" s="17" t="s">
        <v>83</v>
      </c>
      <c r="V17" s="18" t="s">
        <v>86</v>
      </c>
      <c r="W17" s="19">
        <f t="shared" si="18"/>
        <v>0</v>
      </c>
      <c r="X17" s="17" t="s">
        <v>83</v>
      </c>
      <c r="Y17" s="18" t="s">
        <v>83</v>
      </c>
      <c r="Z17" s="19">
        <f t="shared" si="19"/>
        <v>0</v>
      </c>
      <c r="AA17" s="17" t="s">
        <v>12</v>
      </c>
      <c r="AB17" s="18" t="s">
        <v>12</v>
      </c>
      <c r="AC17" s="19">
        <f t="shared" si="20"/>
        <v>0</v>
      </c>
      <c r="AD17" s="27"/>
      <c r="AE17" s="25"/>
      <c r="AF17" s="19"/>
      <c r="AG17" s="20">
        <f t="shared" si="9"/>
        <v>3</v>
      </c>
      <c r="AH17" s="21">
        <f>'12.Spieltag'!AJ17</f>
        <v>156</v>
      </c>
      <c r="AI17" s="28">
        <f>'12.Spieltag'!AK17</f>
        <v>8</v>
      </c>
      <c r="AJ17" s="23">
        <f t="shared" si="10"/>
        <v>159</v>
      </c>
      <c r="AK17" s="24">
        <f t="shared" si="11"/>
        <v>8</v>
      </c>
      <c r="AL17" s="1"/>
    </row>
    <row r="18" spans="1:38" ht="24.95" customHeight="1" thickBot="1" x14ac:dyDescent="0.25">
      <c r="A18" s="28">
        <f t="shared" si="0"/>
        <v>4</v>
      </c>
      <c r="B18" s="20" t="str">
        <f>'12.Spieltag'!B18</f>
        <v>Ricardo04</v>
      </c>
      <c r="C18" s="17" t="s">
        <v>12</v>
      </c>
      <c r="D18" s="18" t="s">
        <v>84</v>
      </c>
      <c r="E18" s="19">
        <f t="shared" si="12"/>
        <v>0</v>
      </c>
      <c r="F18" s="17" t="s">
        <v>12</v>
      </c>
      <c r="G18" s="18" t="s">
        <v>84</v>
      </c>
      <c r="H18" s="19">
        <f t="shared" si="13"/>
        <v>0</v>
      </c>
      <c r="I18" s="17" t="s">
        <v>83</v>
      </c>
      <c r="J18" s="18" t="s">
        <v>83</v>
      </c>
      <c r="K18" s="19" t="str">
        <f t="shared" si="14"/>
        <v>3</v>
      </c>
      <c r="L18" s="17" t="s">
        <v>83</v>
      </c>
      <c r="M18" s="18" t="s">
        <v>12</v>
      </c>
      <c r="N18" s="19" t="str">
        <f t="shared" si="15"/>
        <v>2</v>
      </c>
      <c r="O18" s="17" t="s">
        <v>83</v>
      </c>
      <c r="P18" s="18" t="s">
        <v>12</v>
      </c>
      <c r="Q18" s="19">
        <f t="shared" si="16"/>
        <v>0</v>
      </c>
      <c r="R18" s="17" t="s">
        <v>83</v>
      </c>
      <c r="S18" s="18" t="s">
        <v>12</v>
      </c>
      <c r="T18" s="19" t="str">
        <f t="shared" si="17"/>
        <v>5</v>
      </c>
      <c r="U18" s="17" t="s">
        <v>84</v>
      </c>
      <c r="V18" s="18" t="s">
        <v>12</v>
      </c>
      <c r="W18" s="19">
        <f t="shared" si="18"/>
        <v>0</v>
      </c>
      <c r="X18" s="17" t="s">
        <v>12</v>
      </c>
      <c r="Y18" s="18" t="s">
        <v>83</v>
      </c>
      <c r="Z18" s="19" t="str">
        <f t="shared" si="19"/>
        <v>3</v>
      </c>
      <c r="AA18" s="17" t="s">
        <v>83</v>
      </c>
      <c r="AB18" s="18" t="s">
        <v>12</v>
      </c>
      <c r="AC18" s="19">
        <f t="shared" si="20"/>
        <v>0</v>
      </c>
      <c r="AD18" s="27"/>
      <c r="AE18" s="25"/>
      <c r="AF18" s="19"/>
      <c r="AG18" s="20">
        <f t="shared" si="9"/>
        <v>13</v>
      </c>
      <c r="AH18" s="21">
        <f>'12.Spieltag'!AJ18</f>
        <v>158</v>
      </c>
      <c r="AI18" s="28">
        <f>'12.Spieltag'!AK18</f>
        <v>7</v>
      </c>
      <c r="AJ18" s="23">
        <f t="shared" si="10"/>
        <v>171</v>
      </c>
      <c r="AK18" s="24">
        <f t="shared" si="11"/>
        <v>4</v>
      </c>
      <c r="AL18" s="1"/>
    </row>
    <row r="19" spans="1:38" ht="24.95" customHeight="1" thickBot="1" x14ac:dyDescent="0.25">
      <c r="A19" s="28">
        <f t="shared" si="0"/>
        <v>17</v>
      </c>
      <c r="B19" s="20" t="str">
        <f>'12.Spieltag'!B19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9"/>
        <v>0</v>
      </c>
      <c r="AH19" s="21">
        <f>'12.Spieltag'!AJ19</f>
        <v>7</v>
      </c>
      <c r="AI19" s="28">
        <f>'12.Spieltag'!AK19</f>
        <v>17</v>
      </c>
      <c r="AJ19" s="23">
        <f t="shared" si="10"/>
        <v>7</v>
      </c>
      <c r="AK19" s="24">
        <f t="shared" si="11"/>
        <v>17</v>
      </c>
      <c r="AL19" s="1"/>
    </row>
    <row r="20" spans="1:38" ht="24.95" customHeight="1" thickBot="1" x14ac:dyDescent="0.25">
      <c r="A20" s="28">
        <f>AK20</f>
        <v>13</v>
      </c>
      <c r="B20" s="20" t="str">
        <f>'12.Spieltag'!B20</f>
        <v>schmiddi04</v>
      </c>
      <c r="C20" s="17" t="s">
        <v>2</v>
      </c>
      <c r="D20" s="18" t="s">
        <v>84</v>
      </c>
      <c r="E20" s="19">
        <f t="shared" si="12"/>
        <v>0</v>
      </c>
      <c r="F20" s="17" t="s">
        <v>83</v>
      </c>
      <c r="G20" s="18" t="s">
        <v>84</v>
      </c>
      <c r="H20" s="19">
        <f t="shared" si="13"/>
        <v>0</v>
      </c>
      <c r="I20" s="17" t="s">
        <v>12</v>
      </c>
      <c r="J20" s="18" t="s">
        <v>83</v>
      </c>
      <c r="K20" s="19">
        <f t="shared" si="14"/>
        <v>0</v>
      </c>
      <c r="L20" s="17" t="s">
        <v>84</v>
      </c>
      <c r="M20" s="18" t="s">
        <v>83</v>
      </c>
      <c r="N20" s="19" t="str">
        <f t="shared" si="15"/>
        <v>2</v>
      </c>
      <c r="O20" s="17" t="s">
        <v>83</v>
      </c>
      <c r="P20" s="18" t="s">
        <v>83</v>
      </c>
      <c r="Q20" s="19">
        <f t="shared" si="16"/>
        <v>0</v>
      </c>
      <c r="R20" s="17" t="s">
        <v>84</v>
      </c>
      <c r="S20" s="18" t="s">
        <v>83</v>
      </c>
      <c r="T20" s="19" t="str">
        <f t="shared" si="17"/>
        <v>3</v>
      </c>
      <c r="U20" s="17" t="s">
        <v>83</v>
      </c>
      <c r="V20" s="18" t="s">
        <v>83</v>
      </c>
      <c r="W20" s="19">
        <f t="shared" si="18"/>
        <v>0</v>
      </c>
      <c r="X20" s="17" t="s">
        <v>84</v>
      </c>
      <c r="Y20" s="18" t="s">
        <v>12</v>
      </c>
      <c r="Z20" s="19">
        <f t="shared" si="19"/>
        <v>0</v>
      </c>
      <c r="AA20" s="17" t="s">
        <v>84</v>
      </c>
      <c r="AB20" s="18" t="s">
        <v>12</v>
      </c>
      <c r="AC20" s="19">
        <f t="shared" si="20"/>
        <v>0</v>
      </c>
      <c r="AD20" s="27"/>
      <c r="AE20" s="25"/>
      <c r="AF20" s="19"/>
      <c r="AG20" s="20">
        <f>E20+H20+K20+N20+Q20+T20+W20+Z20+AC20+AF20</f>
        <v>5</v>
      </c>
      <c r="AH20" s="21">
        <f>'12.Spieltag'!AJ20</f>
        <v>143</v>
      </c>
      <c r="AI20" s="28">
        <f>'12.Spieltag'!AK20</f>
        <v>12</v>
      </c>
      <c r="AJ20" s="23">
        <f>AG20+AH20</f>
        <v>148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7</v>
      </c>
      <c r="B21" s="20" t="str">
        <f>'12.Spieltag'!B21</f>
        <v>shiny</v>
      </c>
      <c r="C21" s="17" t="s">
        <v>12</v>
      </c>
      <c r="D21" s="18" t="s">
        <v>83</v>
      </c>
      <c r="E21" s="19">
        <f t="shared" si="12"/>
        <v>0</v>
      </c>
      <c r="F21" s="17" t="s">
        <v>12</v>
      </c>
      <c r="G21" s="18" t="s">
        <v>84</v>
      </c>
      <c r="H21" s="19">
        <f t="shared" si="13"/>
        <v>0</v>
      </c>
      <c r="I21" s="17" t="s">
        <v>12</v>
      </c>
      <c r="J21" s="18" t="s">
        <v>83</v>
      </c>
      <c r="K21" s="19">
        <f t="shared" si="14"/>
        <v>0</v>
      </c>
      <c r="L21" s="17" t="s">
        <v>83</v>
      </c>
      <c r="M21" s="18" t="s">
        <v>84</v>
      </c>
      <c r="N21" s="19">
        <f t="shared" si="15"/>
        <v>0</v>
      </c>
      <c r="O21" s="17" t="s">
        <v>83</v>
      </c>
      <c r="P21" s="18" t="s">
        <v>83</v>
      </c>
      <c r="Q21" s="19">
        <f t="shared" si="16"/>
        <v>0</v>
      </c>
      <c r="R21" s="17" t="s">
        <v>83</v>
      </c>
      <c r="S21" s="18" t="s">
        <v>83</v>
      </c>
      <c r="T21" s="19">
        <f t="shared" si="17"/>
        <v>0</v>
      </c>
      <c r="U21" s="17" t="s">
        <v>83</v>
      </c>
      <c r="V21" s="18" t="s">
        <v>12</v>
      </c>
      <c r="W21" s="19">
        <f t="shared" si="18"/>
        <v>0</v>
      </c>
      <c r="X21" s="17" t="s">
        <v>83</v>
      </c>
      <c r="Y21" s="18" t="s">
        <v>83</v>
      </c>
      <c r="Z21" s="19">
        <f t="shared" si="19"/>
        <v>0</v>
      </c>
      <c r="AA21" s="17" t="s">
        <v>83</v>
      </c>
      <c r="AB21" s="18" t="s">
        <v>83</v>
      </c>
      <c r="AC21" s="19">
        <f t="shared" si="20"/>
        <v>0</v>
      </c>
      <c r="AD21" s="27"/>
      <c r="AE21" s="25"/>
      <c r="AF21" s="19"/>
      <c r="AG21" s="20">
        <f>E21+H21+K21+N21+Q21+T21+W21+Z21+AC21+AF21</f>
        <v>0</v>
      </c>
      <c r="AH21" s="21">
        <f>'12.Spieltag'!AJ21</f>
        <v>161</v>
      </c>
      <c r="AI21" s="28">
        <f>'12.Spieltag'!AK21</f>
        <v>5</v>
      </c>
      <c r="AJ21" s="23">
        <f>AG21+AH21</f>
        <v>161</v>
      </c>
      <c r="AK21" s="24">
        <f t="shared" si="11"/>
        <v>7</v>
      </c>
      <c r="AL21" s="1"/>
    </row>
    <row r="22" spans="1:38" ht="24.95" customHeight="1" thickBot="1" x14ac:dyDescent="0.25">
      <c r="A22" s="28">
        <f>AK22</f>
        <v>6</v>
      </c>
      <c r="B22" s="20" t="str">
        <f>'12.Spieltag'!B22</f>
        <v>Tanja04</v>
      </c>
      <c r="C22" s="17" t="s">
        <v>2</v>
      </c>
      <c r="D22" s="18" t="s">
        <v>83</v>
      </c>
      <c r="E22" s="19">
        <f t="shared" si="12"/>
        <v>0</v>
      </c>
      <c r="F22" s="17" t="s">
        <v>12</v>
      </c>
      <c r="G22" s="18" t="s">
        <v>83</v>
      </c>
      <c r="H22" s="19">
        <f t="shared" si="13"/>
        <v>0</v>
      </c>
      <c r="I22" s="17" t="s">
        <v>83</v>
      </c>
      <c r="J22" s="18" t="s">
        <v>83</v>
      </c>
      <c r="K22" s="19" t="str">
        <f t="shared" si="14"/>
        <v>3</v>
      </c>
      <c r="L22" s="17" t="s">
        <v>12</v>
      </c>
      <c r="M22" s="18" t="s">
        <v>84</v>
      </c>
      <c r="N22" s="19">
        <f t="shared" si="15"/>
        <v>0</v>
      </c>
      <c r="O22" s="17" t="s">
        <v>83</v>
      </c>
      <c r="P22" s="18" t="s">
        <v>12</v>
      </c>
      <c r="Q22" s="19">
        <f t="shared" si="16"/>
        <v>0</v>
      </c>
      <c r="R22" s="17" t="s">
        <v>12</v>
      </c>
      <c r="S22" s="18" t="s">
        <v>83</v>
      </c>
      <c r="T22" s="19">
        <f t="shared" si="17"/>
        <v>0</v>
      </c>
      <c r="U22" s="17" t="s">
        <v>83</v>
      </c>
      <c r="V22" s="18" t="s">
        <v>83</v>
      </c>
      <c r="W22" s="19">
        <f t="shared" si="18"/>
        <v>0</v>
      </c>
      <c r="X22" s="17" t="s">
        <v>83</v>
      </c>
      <c r="Y22" s="18" t="s">
        <v>12</v>
      </c>
      <c r="Z22" s="19">
        <f t="shared" si="19"/>
        <v>0</v>
      </c>
      <c r="AA22" s="17" t="s">
        <v>84</v>
      </c>
      <c r="AB22" s="18" t="s">
        <v>12</v>
      </c>
      <c r="AC22" s="19">
        <f t="shared" si="20"/>
        <v>0</v>
      </c>
      <c r="AD22" s="27"/>
      <c r="AE22" s="25"/>
      <c r="AF22" s="19"/>
      <c r="AG22" s="20">
        <f>E22+H22+K22+N22+Q22+T22+W22+Z22+AC22+AF22</f>
        <v>3</v>
      </c>
      <c r="AH22" s="21">
        <f>'12.Spieltag'!AJ22</f>
        <v>161</v>
      </c>
      <c r="AI22" s="28">
        <f>'12.Spieltag'!AK22</f>
        <v>5</v>
      </c>
      <c r="AJ22" s="23">
        <f>AG22+AH22</f>
        <v>164</v>
      </c>
      <c r="AK22" s="24">
        <f t="shared" si="11"/>
        <v>6</v>
      </c>
      <c r="AL22" s="1"/>
    </row>
    <row r="23" spans="1:38" ht="24.95" customHeight="1" thickBot="1" x14ac:dyDescent="0.25">
      <c r="A23" s="28">
        <f>AK23</f>
        <v>13</v>
      </c>
      <c r="B23" s="58" t="str">
        <f>'12.Spieltag'!B23</f>
        <v>Thomas Bülles</v>
      </c>
      <c r="C23" s="17" t="s">
        <v>12</v>
      </c>
      <c r="D23" s="18" t="s">
        <v>84</v>
      </c>
      <c r="E23" s="19">
        <f t="shared" si="12"/>
        <v>0</v>
      </c>
      <c r="F23" s="17" t="s">
        <v>83</v>
      </c>
      <c r="G23" s="18" t="s">
        <v>12</v>
      </c>
      <c r="H23" s="19">
        <f t="shared" si="13"/>
        <v>0</v>
      </c>
      <c r="I23" s="17" t="s">
        <v>12</v>
      </c>
      <c r="J23" s="18" t="s">
        <v>84</v>
      </c>
      <c r="K23" s="19">
        <f t="shared" si="14"/>
        <v>0</v>
      </c>
      <c r="L23" s="17" t="s">
        <v>83</v>
      </c>
      <c r="M23" s="18" t="s">
        <v>84</v>
      </c>
      <c r="N23" s="19">
        <f t="shared" si="15"/>
        <v>0</v>
      </c>
      <c r="O23" s="17" t="s">
        <v>12</v>
      </c>
      <c r="P23" s="18" t="s">
        <v>83</v>
      </c>
      <c r="Q23" s="19" t="str">
        <f t="shared" si="16"/>
        <v>2</v>
      </c>
      <c r="R23" s="17" t="s">
        <v>12</v>
      </c>
      <c r="S23" s="18" t="s">
        <v>84</v>
      </c>
      <c r="T23" s="19">
        <f t="shared" si="17"/>
        <v>0</v>
      </c>
      <c r="U23" s="17" t="s">
        <v>83</v>
      </c>
      <c r="V23" s="18" t="s">
        <v>84</v>
      </c>
      <c r="W23" s="19" t="str">
        <f t="shared" si="18"/>
        <v>5</v>
      </c>
      <c r="X23" s="17" t="s">
        <v>12</v>
      </c>
      <c r="Y23" s="18" t="s">
        <v>83</v>
      </c>
      <c r="Z23" s="19" t="str">
        <f t="shared" si="19"/>
        <v>3</v>
      </c>
      <c r="AA23" s="17" t="s">
        <v>83</v>
      </c>
      <c r="AB23" s="18" t="s">
        <v>84</v>
      </c>
      <c r="AC23" s="19" t="str">
        <f t="shared" si="20"/>
        <v>3</v>
      </c>
      <c r="AD23" s="27"/>
      <c r="AE23" s="25"/>
      <c r="AF23" s="19"/>
      <c r="AG23" s="20">
        <f>E23+H23+K23+N23+Q23+T23+W23+Z23+AC23+AF23</f>
        <v>13</v>
      </c>
      <c r="AH23" s="21">
        <f>'12.Spieltag'!AJ23</f>
        <v>135</v>
      </c>
      <c r="AI23" s="28">
        <f>'12.Spieltag'!AK23</f>
        <v>14</v>
      </c>
      <c r="AJ23" s="23">
        <f>AG23+AH23</f>
        <v>148</v>
      </c>
      <c r="AK23" s="24">
        <f t="shared" si="11"/>
        <v>13</v>
      </c>
      <c r="AL23" s="1"/>
    </row>
    <row r="24" spans="1:38" ht="24.95" customHeight="1" thickBot="1" x14ac:dyDescent="0.25">
      <c r="A24" s="28">
        <f>AK24</f>
        <v>5</v>
      </c>
      <c r="B24" s="20" t="str">
        <f>'12.Spieltag'!B24</f>
        <v>UltraGE</v>
      </c>
      <c r="C24" s="17" t="s">
        <v>2</v>
      </c>
      <c r="D24" s="18" t="s">
        <v>83</v>
      </c>
      <c r="E24" s="19">
        <f t="shared" si="12"/>
        <v>0</v>
      </c>
      <c r="F24" s="17" t="s">
        <v>12</v>
      </c>
      <c r="G24" s="18" t="s">
        <v>83</v>
      </c>
      <c r="H24" s="19">
        <f t="shared" si="13"/>
        <v>0</v>
      </c>
      <c r="I24" s="17" t="s">
        <v>12</v>
      </c>
      <c r="J24" s="18" t="s">
        <v>83</v>
      </c>
      <c r="K24" s="19">
        <f t="shared" si="14"/>
        <v>0</v>
      </c>
      <c r="L24" s="17" t="s">
        <v>83</v>
      </c>
      <c r="M24" s="18" t="s">
        <v>12</v>
      </c>
      <c r="N24" s="19" t="str">
        <f t="shared" si="15"/>
        <v>2</v>
      </c>
      <c r="O24" s="17" t="s">
        <v>83</v>
      </c>
      <c r="P24" s="18" t="s">
        <v>2</v>
      </c>
      <c r="Q24" s="19">
        <f t="shared" si="16"/>
        <v>0</v>
      </c>
      <c r="R24" s="17" t="s">
        <v>12</v>
      </c>
      <c r="S24" s="18" t="s">
        <v>83</v>
      </c>
      <c r="T24" s="19">
        <f t="shared" si="17"/>
        <v>0</v>
      </c>
      <c r="U24" s="17" t="s">
        <v>83</v>
      </c>
      <c r="V24" s="18" t="s">
        <v>12</v>
      </c>
      <c r="W24" s="19">
        <f t="shared" si="18"/>
        <v>0</v>
      </c>
      <c r="X24" s="17" t="s">
        <v>83</v>
      </c>
      <c r="Y24" s="18" t="s">
        <v>83</v>
      </c>
      <c r="Z24" s="19">
        <f t="shared" si="19"/>
        <v>0</v>
      </c>
      <c r="AA24" s="17" t="s">
        <v>12</v>
      </c>
      <c r="AB24" s="18" t="s">
        <v>83</v>
      </c>
      <c r="AC24" s="19" t="str">
        <f t="shared" si="20"/>
        <v>5</v>
      </c>
      <c r="AD24" s="27"/>
      <c r="AE24" s="25"/>
      <c r="AF24" s="19"/>
      <c r="AG24" s="20">
        <f>E24+H24+K24+N24+Q24+T24+W24+Z24+AC24+AF24</f>
        <v>7</v>
      </c>
      <c r="AH24" s="21">
        <f>'12.Spieltag'!AJ24</f>
        <v>162</v>
      </c>
      <c r="AI24" s="28">
        <f>'12.Spieltag'!AK24</f>
        <v>4</v>
      </c>
      <c r="AJ24" s="23">
        <f>AG24+AH24</f>
        <v>169</v>
      </c>
      <c r="AK24" s="24">
        <f t="shared" si="11"/>
        <v>5</v>
      </c>
      <c r="AL24" s="1"/>
    </row>
    <row r="25" spans="1:38" ht="24.95" customHeight="1" thickBot="1" x14ac:dyDescent="0.25">
      <c r="A25" s="28">
        <f t="shared" ref="A25:A26" si="21">AK25</f>
        <v>0</v>
      </c>
      <c r="B25" s="20" t="s">
        <v>91</v>
      </c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>
        <f t="shared" si="21"/>
        <v>0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6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12" priority="6">
      <formula>($AG8&gt;40)</formula>
    </cfRule>
  </conditionalFormatting>
  <conditionalFormatting sqref="C4 I4 L4 O4 R4 U4 X4 AA4 C6 I6 O6 U6 X6 AA6">
    <cfRule type="cellIs" dxfId="111" priority="3" operator="equal">
      <formula>"Schalke 04"</formula>
    </cfRule>
  </conditionalFormatting>
  <conditionalFormatting sqref="F4 F6 L6 R6">
    <cfRule type="cellIs" dxfId="110" priority="2" operator="equal">
      <formula>"Schalke 04"</formula>
    </cfRule>
  </conditionalFormatting>
  <conditionalFormatting sqref="AG1:AG26 AG28:AG1048576">
    <cfRule type="top10" dxfId="109" priority="1510" rank="3"/>
  </conditionalFormatting>
  <conditionalFormatting sqref="AI8:AI26">
    <cfRule type="colorScale" priority="133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08" priority="97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O104"/>
  <sheetViews>
    <sheetView topLeftCell="B1" workbookViewId="0">
      <selection activeCell="U20" sqref="U20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46"/>
      <c r="AF1" s="46"/>
      <c r="AK1" s="31"/>
    </row>
    <row r="2" spans="1:41" ht="12" x14ac:dyDescent="0.2">
      <c r="B2" s="16"/>
      <c r="F2" s="1"/>
      <c r="X2" s="13"/>
      <c r="AD2" s="16"/>
      <c r="AE2" s="47"/>
      <c r="AF2" s="47"/>
    </row>
    <row r="3" spans="1:41" ht="12" x14ac:dyDescent="0.2">
      <c r="B3" s="16"/>
      <c r="AD3" s="16"/>
      <c r="AE3" s="46"/>
      <c r="AF3" s="46"/>
    </row>
    <row r="4" spans="1:41" ht="16.5" thickBot="1" x14ac:dyDescent="0.3">
      <c r="A4" s="2" t="s">
        <v>26</v>
      </c>
      <c r="B4" s="16"/>
      <c r="C4" s="16" t="s">
        <v>67</v>
      </c>
      <c r="F4" s="16" t="s">
        <v>68</v>
      </c>
      <c r="I4" s="16" t="s">
        <v>71</v>
      </c>
      <c r="L4" s="16" t="s">
        <v>73</v>
      </c>
      <c r="O4" s="16" t="s">
        <v>74</v>
      </c>
      <c r="R4" s="16" t="s">
        <v>76</v>
      </c>
      <c r="U4" s="16" t="s">
        <v>77</v>
      </c>
      <c r="X4" s="16" t="s">
        <v>81</v>
      </c>
      <c r="AA4" s="16" t="s">
        <v>82</v>
      </c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79</v>
      </c>
      <c r="F6" s="16" t="s">
        <v>11</v>
      </c>
      <c r="I6" s="16" t="s">
        <v>78</v>
      </c>
      <c r="L6" s="16" t="s">
        <v>72</v>
      </c>
      <c r="O6" s="16" t="s">
        <v>62</v>
      </c>
      <c r="R6" s="16" t="s">
        <v>80</v>
      </c>
      <c r="U6" s="16" t="s">
        <v>69</v>
      </c>
      <c r="X6" s="16" t="s">
        <v>70</v>
      </c>
      <c r="AA6" s="16" t="s">
        <v>75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12</v>
      </c>
      <c r="D7" s="49" t="s">
        <v>83</v>
      </c>
      <c r="E7" s="50" t="s">
        <v>1</v>
      </c>
      <c r="F7" s="49" t="s">
        <v>13</v>
      </c>
      <c r="G7" s="49" t="s">
        <v>2</v>
      </c>
      <c r="H7" s="50" t="s">
        <v>1</v>
      </c>
      <c r="I7" s="49" t="s">
        <v>86</v>
      </c>
      <c r="J7" s="49" t="s">
        <v>83</v>
      </c>
      <c r="K7" s="50" t="s">
        <v>1</v>
      </c>
      <c r="L7" s="49" t="s">
        <v>84</v>
      </c>
      <c r="M7" s="49" t="s">
        <v>2</v>
      </c>
      <c r="N7" s="50" t="s">
        <v>1</v>
      </c>
      <c r="O7" s="49" t="s">
        <v>12</v>
      </c>
      <c r="P7" s="49" t="s">
        <v>12</v>
      </c>
      <c r="Q7" s="50" t="s">
        <v>1</v>
      </c>
      <c r="R7" s="49" t="s">
        <v>12</v>
      </c>
      <c r="S7" s="49" t="s">
        <v>84</v>
      </c>
      <c r="T7" s="50" t="s">
        <v>1</v>
      </c>
      <c r="U7" s="49" t="s">
        <v>12</v>
      </c>
      <c r="V7" s="49" t="s">
        <v>2</v>
      </c>
      <c r="W7" s="50" t="s">
        <v>1</v>
      </c>
      <c r="X7" s="49" t="s">
        <v>86</v>
      </c>
      <c r="Y7" s="49" t="s">
        <v>83</v>
      </c>
      <c r="Z7" s="50" t="s">
        <v>1</v>
      </c>
      <c r="AA7" s="49" t="s">
        <v>84</v>
      </c>
      <c r="AB7" s="49" t="s">
        <v>12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8</v>
      </c>
      <c r="B8" s="20" t="str">
        <f>'13.Spieltag'!B8</f>
        <v>atschi91</v>
      </c>
      <c r="C8" s="17" t="s">
        <v>12</v>
      </c>
      <c r="D8" s="18" t="s">
        <v>84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12</v>
      </c>
      <c r="G8" s="18" t="s">
        <v>2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83</v>
      </c>
      <c r="K8" s="19" t="str">
        <f t="shared" ref="K8" si="3">IF(OR(EXACT($I$7,I8)*(EXACT($J$7,J8)))=TRUE,$AO$9,IF(($J$7-$I$7=J8-I8),$AO$8,IF(OR(EXACT($I$7&gt;$J$7,I8&gt;J8)*EXACT($I$7=$J$7,I8=J8)*EXACT($I$7&lt;$J$7,I8&lt;J8)),$AO$7,0)))</f>
        <v>2</v>
      </c>
      <c r="L8" s="17" t="s">
        <v>12</v>
      </c>
      <c r="M8" s="18" t="s">
        <v>83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12</v>
      </c>
      <c r="P8" s="18" t="s">
        <v>83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2</v>
      </c>
      <c r="S8" s="18" t="s">
        <v>84</v>
      </c>
      <c r="T8" s="19" t="str">
        <f t="shared" ref="T8" si="6">IF(OR(EXACT($R$7,R8)*(EXACT($S$7,S8)))=TRUE,$AO$9,IF(($S$7-$R$7=S8-R8),$AO$8,IF(OR(EXACT($R$7&gt;$S$7,R8&gt;S8)*EXACT($R$7=$S$7,R8=S8)*EXACT($R$7&lt;$S$7,R8&lt;S8)),$AO$7,0)))</f>
        <v>2</v>
      </c>
      <c r="U8" s="17" t="s">
        <v>83</v>
      </c>
      <c r="V8" s="18" t="s">
        <v>83</v>
      </c>
      <c r="W8" s="19">
        <f t="shared" ref="W8" si="7">IF(OR(EXACT($U$7,U8)*(EXACT($V$7,V8)))=TRUE,$AO$9,IF(($V$7-$U$7=V8-U8),$AO$8,IF(OR(EXACT($U$7&gt;$V$7,U8&gt;V8)*EXACT($U$7=$V$7,U8=V8)*EXACT($U$7&lt;$V$7,U8&lt;V8)),$AO$7,0)))</f>
        <v>0</v>
      </c>
      <c r="X8" s="17" t="s">
        <v>12</v>
      </c>
      <c r="Y8" s="18" t="s">
        <v>83</v>
      </c>
      <c r="Z8" s="19" t="str">
        <f t="shared" ref="Z8" si="8">IF(OR(EXACT($X$7,X8)*(EXACT($Y$7,Y8)))=TRUE,$AO$9,IF(($Y$7-$X$7=Y8-X8),$AO$8,IF(OR(EXACT($X$7&gt;$Y$7,X8&gt;Y8)*EXACT($X$7=$Y$7,X8=Y8)*EXACT($X$7&lt;$Y$7,X8&lt;Y8)),$AO$7,0)))</f>
        <v>2</v>
      </c>
      <c r="AA8" s="17" t="s">
        <v>84</v>
      </c>
      <c r="AB8" s="18" t="s">
        <v>12</v>
      </c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13</v>
      </c>
      <c r="AH8" s="21">
        <f>'13.Spieltag'!AJ8</f>
        <v>154</v>
      </c>
      <c r="AI8" s="28">
        <f>'13.Spieltag'!AK8</f>
        <v>11</v>
      </c>
      <c r="AJ8" s="23">
        <f t="shared" ref="AJ8:AJ19" si="10">AG8+AH8</f>
        <v>167</v>
      </c>
      <c r="AK8" s="24">
        <f t="shared" ref="AK8:AK24" si="11">RANK(AJ8,$AJ$8:$AJ$26)</f>
        <v>8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'13.Spieltag'!B9</f>
        <v>Delze</v>
      </c>
      <c r="C9" s="17" t="s">
        <v>12</v>
      </c>
      <c r="D9" s="18" t="s">
        <v>84</v>
      </c>
      <c r="E9" s="19" t="str">
        <f t="shared" ref="E9:E24" si="12">IF(OR(EXACT($C$7,C9)*(EXACT($D$7,D9)))=TRUE,$AO$9,IF(($D$7-$C$7=D9-C9),$AO$8,IF(OR(EXACT($C$7&gt;$D$7,C9&gt;D9)*EXACT($C$7=$D$7,C9=D9)*EXACT($C$7&lt;$D$7,C9&lt;D9)),$AO$7,0)))</f>
        <v>2</v>
      </c>
      <c r="F9" s="17" t="s">
        <v>83</v>
      </c>
      <c r="G9" s="18" t="s">
        <v>12</v>
      </c>
      <c r="H9" s="19">
        <f t="shared" ref="H9:H24" si="13">IF(OR(EXACT($F$7,F9)*(EXACT($G$7,G9)))=TRUE,$AO$9,IF(($G$7-$F$7=G9-F9),$AO$8,IF(OR(EXACT($F$7&gt;$G$7,F9&gt;G9)*EXACT($F$7=$G$7,F9=G9)*EXACT($F$7&lt;$G$7,F9&lt;G9)),$AO$7,0)))</f>
        <v>0</v>
      </c>
      <c r="I9" s="17" t="s">
        <v>83</v>
      </c>
      <c r="J9" s="18" t="s">
        <v>12</v>
      </c>
      <c r="K9" s="19">
        <f t="shared" ref="K9:K24" si="14">IF(OR(EXACT($I$7,I9)*(EXACT($J$7,J9)))=TRUE,$AO$9,IF(($J$7-$I$7=J9-I9),$AO$8,IF(OR(EXACT($I$7&gt;$J$7,I9&gt;J9)*EXACT($I$7=$J$7,I9=J9)*EXACT($I$7&lt;$J$7,I9&lt;J9)),$AO$7,0)))</f>
        <v>0</v>
      </c>
      <c r="L9" s="17" t="s">
        <v>83</v>
      </c>
      <c r="M9" s="18" t="s">
        <v>83</v>
      </c>
      <c r="N9" s="19">
        <f t="shared" ref="N9:N24" si="15">IF(OR(EXACT($L$7,L9)*(EXACT($M$7,M9)))=TRUE,$AO$9,IF(($M$7-$L$7=M9-L9),$AO$8,IF(OR(EXACT($L$7&gt;$M$7,L9&gt;M9)*EXACT($L$7=$M$7,L9=M9)*EXACT($L$7&lt;$M$7,L9&lt;M9)),$AO$7,0)))</f>
        <v>0</v>
      </c>
      <c r="O9" s="17" t="s">
        <v>12</v>
      </c>
      <c r="P9" s="18" t="s">
        <v>84</v>
      </c>
      <c r="Q9" s="19">
        <f t="shared" ref="Q9:Q24" si="16">IF(OR(EXACT($O$7,O9)*(EXACT($P$7,P9)))=TRUE,$AO$9,IF(($P$7-$O$7=P9-O9),$AO$8,IF(OR(EXACT($O$7&gt;$P$7,O9&gt;P9)*EXACT($O$7=$P$7,O9=P9)*EXACT($O$7&lt;$P$7,O9&lt;P9)),$AO$7,0)))</f>
        <v>0</v>
      </c>
      <c r="R9" s="17" t="s">
        <v>84</v>
      </c>
      <c r="S9" s="18" t="s">
        <v>84</v>
      </c>
      <c r="T9" s="19">
        <f t="shared" ref="T9:T24" si="17">IF(OR(EXACT($R$7,R9)*(EXACT($S$7,S9)))=TRUE,$AO$9,IF(($S$7-$R$7=S9-R9),$AO$8,IF(OR(EXACT($R$7&gt;$S$7,R9&gt;S9)*EXACT($R$7=$S$7,R9=S9)*EXACT($R$7&lt;$S$7,R9&lt;S9)),$AO$7,0)))</f>
        <v>0</v>
      </c>
      <c r="U9" s="17" t="s">
        <v>83</v>
      </c>
      <c r="V9" s="18" t="s">
        <v>12</v>
      </c>
      <c r="W9" s="19" t="str">
        <f t="shared" ref="W9:W24" si="18">IF(OR(EXACT($U$7,U9)*(EXACT($V$7,V9)))=TRUE,$AO$9,IF(($V$7-$U$7=V9-U9),$AO$8,IF(OR(EXACT($U$7&gt;$V$7,U9&gt;V9)*EXACT($U$7=$V$7,U9=V9)*EXACT($U$7&lt;$V$7,U9&lt;V9)),$AO$7,0)))</f>
        <v>3</v>
      </c>
      <c r="X9" s="17" t="s">
        <v>12</v>
      </c>
      <c r="Y9" s="18" t="s">
        <v>84</v>
      </c>
      <c r="Z9" s="19" t="str">
        <f t="shared" ref="Z9:Z24" si="19">IF(OR(EXACT($X$7,X9)*(EXACT($Y$7,Y9)))=TRUE,$AO$9,IF(($Y$7-$X$7=Y9-X9),$AO$8,IF(OR(EXACT($X$7&gt;$Y$7,X9&gt;Y9)*EXACT($X$7=$Y$7,X9=Y9)*EXACT($X$7&lt;$Y$7,X9&lt;Y9)),$AO$7,0)))</f>
        <v>2</v>
      </c>
      <c r="AA9" s="17" t="s">
        <v>83</v>
      </c>
      <c r="AB9" s="18" t="s">
        <v>84</v>
      </c>
      <c r="AC9" s="19">
        <f t="shared" ref="AC9:AC24" si="20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9"/>
        <v>7</v>
      </c>
      <c r="AH9" s="21">
        <f>'13.Spieltag'!AJ9</f>
        <v>191</v>
      </c>
      <c r="AI9" s="28">
        <f>'13.Spieltag'!AK9</f>
        <v>1</v>
      </c>
      <c r="AJ9" s="23">
        <f t="shared" si="10"/>
        <v>198</v>
      </c>
      <c r="AK9" s="24">
        <f t="shared" si="11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10</v>
      </c>
      <c r="B10" s="20" t="str">
        <f>'13.Spieltag'!B10</f>
        <v>FlorianS04</v>
      </c>
      <c r="C10" s="17" t="s">
        <v>83</v>
      </c>
      <c r="D10" s="18" t="s">
        <v>83</v>
      </c>
      <c r="E10" s="19">
        <f t="shared" si="12"/>
        <v>0</v>
      </c>
      <c r="F10" s="17" t="s">
        <v>12</v>
      </c>
      <c r="G10" s="18" t="s">
        <v>83</v>
      </c>
      <c r="H10" s="19" t="str">
        <f t="shared" si="13"/>
        <v>2</v>
      </c>
      <c r="I10" s="17" t="s">
        <v>83</v>
      </c>
      <c r="J10" s="18" t="s">
        <v>2</v>
      </c>
      <c r="K10" s="19">
        <f t="shared" si="14"/>
        <v>0</v>
      </c>
      <c r="L10" s="17" t="s">
        <v>83</v>
      </c>
      <c r="M10" s="18" t="s">
        <v>83</v>
      </c>
      <c r="N10" s="19">
        <f t="shared" si="15"/>
        <v>0</v>
      </c>
      <c r="O10" s="17" t="s">
        <v>83</v>
      </c>
      <c r="P10" s="18" t="s">
        <v>12</v>
      </c>
      <c r="Q10" s="19">
        <f t="shared" si="16"/>
        <v>0</v>
      </c>
      <c r="R10" s="17" t="s">
        <v>12</v>
      </c>
      <c r="S10" s="18" t="s">
        <v>83</v>
      </c>
      <c r="T10" s="19" t="str">
        <f t="shared" si="17"/>
        <v>2</v>
      </c>
      <c r="U10" s="17" t="s">
        <v>83</v>
      </c>
      <c r="V10" s="18" t="s">
        <v>12</v>
      </c>
      <c r="W10" s="19" t="str">
        <f t="shared" si="18"/>
        <v>3</v>
      </c>
      <c r="X10" s="17" t="s">
        <v>83</v>
      </c>
      <c r="Y10" s="18" t="s">
        <v>12</v>
      </c>
      <c r="Z10" s="19">
        <f t="shared" si="19"/>
        <v>0</v>
      </c>
      <c r="AA10" s="17" t="s">
        <v>83</v>
      </c>
      <c r="AB10" s="18" t="s">
        <v>83</v>
      </c>
      <c r="AC10" s="19">
        <f t="shared" si="20"/>
        <v>0</v>
      </c>
      <c r="AD10" s="27"/>
      <c r="AE10" s="25"/>
      <c r="AF10" s="19"/>
      <c r="AG10" s="20">
        <f t="shared" si="9"/>
        <v>7</v>
      </c>
      <c r="AH10" s="21">
        <f>'13.Spieltag'!AJ10</f>
        <v>158</v>
      </c>
      <c r="AI10" s="28">
        <f>'13.Spieltag'!AK10</f>
        <v>9</v>
      </c>
      <c r="AJ10" s="23">
        <f t="shared" si="10"/>
        <v>165</v>
      </c>
      <c r="AK10" s="24">
        <f t="shared" si="11"/>
        <v>10</v>
      </c>
      <c r="AL10" s="53"/>
    </row>
    <row r="11" spans="1:41" ht="24.95" customHeight="1" thickBot="1" x14ac:dyDescent="0.25">
      <c r="A11" s="28">
        <f t="shared" si="0"/>
        <v>3</v>
      </c>
      <c r="B11" s="20" t="str">
        <f>'13.Spieltag'!B11</f>
        <v>Franzi04</v>
      </c>
      <c r="C11" s="17" t="s">
        <v>2</v>
      </c>
      <c r="D11" s="18" t="s">
        <v>84</v>
      </c>
      <c r="E11" s="19" t="str">
        <f t="shared" si="12"/>
        <v>2</v>
      </c>
      <c r="F11" s="17" t="s">
        <v>83</v>
      </c>
      <c r="G11" s="18" t="s">
        <v>12</v>
      </c>
      <c r="H11" s="19">
        <f t="shared" si="13"/>
        <v>0</v>
      </c>
      <c r="I11" s="17" t="s">
        <v>12</v>
      </c>
      <c r="J11" s="18" t="s">
        <v>83</v>
      </c>
      <c r="K11" s="19" t="str">
        <f t="shared" si="14"/>
        <v>2</v>
      </c>
      <c r="L11" s="17" t="s">
        <v>83</v>
      </c>
      <c r="M11" s="18" t="s">
        <v>12</v>
      </c>
      <c r="N11" s="19" t="str">
        <f t="shared" si="15"/>
        <v>2</v>
      </c>
      <c r="O11" s="17" t="s">
        <v>84</v>
      </c>
      <c r="P11" s="18" t="s">
        <v>12</v>
      </c>
      <c r="Q11" s="19">
        <f t="shared" si="16"/>
        <v>0</v>
      </c>
      <c r="R11" s="17" t="s">
        <v>83</v>
      </c>
      <c r="S11" s="18" t="s">
        <v>12</v>
      </c>
      <c r="T11" s="19">
        <f t="shared" si="17"/>
        <v>0</v>
      </c>
      <c r="U11" s="17" t="s">
        <v>83</v>
      </c>
      <c r="V11" s="18" t="s">
        <v>2</v>
      </c>
      <c r="W11" s="19" t="str">
        <f t="shared" si="18"/>
        <v>2</v>
      </c>
      <c r="X11" s="17" t="s">
        <v>84</v>
      </c>
      <c r="Y11" s="18" t="s">
        <v>83</v>
      </c>
      <c r="Z11" s="19">
        <f t="shared" si="19"/>
        <v>0</v>
      </c>
      <c r="AA11" s="17" t="s">
        <v>83</v>
      </c>
      <c r="AB11" s="18" t="s">
        <v>12</v>
      </c>
      <c r="AC11" s="19" t="str">
        <f t="shared" si="20"/>
        <v>2</v>
      </c>
      <c r="AD11" s="27"/>
      <c r="AE11" s="25"/>
      <c r="AF11" s="19"/>
      <c r="AG11" s="20">
        <f t="shared" si="9"/>
        <v>10</v>
      </c>
      <c r="AH11" s="21">
        <f>'13.Spieltag'!AJ11</f>
        <v>172</v>
      </c>
      <c r="AI11" s="28">
        <f>'13.Spieltag'!AK11</f>
        <v>3</v>
      </c>
      <c r="AJ11" s="23">
        <f t="shared" si="10"/>
        <v>182</v>
      </c>
      <c r="AK11" s="24">
        <f t="shared" si="11"/>
        <v>3</v>
      </c>
      <c r="AL11" s="1"/>
    </row>
    <row r="12" spans="1:41" ht="24.95" customHeight="1" thickBot="1" x14ac:dyDescent="0.25">
      <c r="A12" s="28">
        <f t="shared" si="0"/>
        <v>15</v>
      </c>
      <c r="B12" s="20" t="str">
        <f>'13.Spieltag'!B12</f>
        <v>jupp04</v>
      </c>
      <c r="C12" s="17" t="s">
        <v>2</v>
      </c>
      <c r="D12" s="18" t="s">
        <v>84</v>
      </c>
      <c r="E12" s="19" t="str">
        <f t="shared" si="12"/>
        <v>2</v>
      </c>
      <c r="F12" s="17" t="s">
        <v>84</v>
      </c>
      <c r="G12" s="18" t="s">
        <v>83</v>
      </c>
      <c r="H12" s="19">
        <f t="shared" si="13"/>
        <v>0</v>
      </c>
      <c r="I12" s="17" t="s">
        <v>83</v>
      </c>
      <c r="J12" s="18" t="s">
        <v>12</v>
      </c>
      <c r="K12" s="19">
        <f t="shared" si="14"/>
        <v>0</v>
      </c>
      <c r="L12" s="17" t="s">
        <v>2</v>
      </c>
      <c r="M12" s="18" t="s">
        <v>12</v>
      </c>
      <c r="N12" s="19">
        <f t="shared" si="15"/>
        <v>0</v>
      </c>
      <c r="O12" s="17" t="s">
        <v>12</v>
      </c>
      <c r="P12" s="18" t="s">
        <v>12</v>
      </c>
      <c r="Q12" s="19" t="str">
        <f t="shared" si="16"/>
        <v>5</v>
      </c>
      <c r="R12" s="17" t="s">
        <v>12</v>
      </c>
      <c r="S12" s="18" t="s">
        <v>83</v>
      </c>
      <c r="T12" s="19" t="str">
        <f t="shared" si="17"/>
        <v>2</v>
      </c>
      <c r="U12" s="17" t="s">
        <v>83</v>
      </c>
      <c r="V12" s="18" t="s">
        <v>2</v>
      </c>
      <c r="W12" s="19" t="str">
        <f t="shared" si="18"/>
        <v>2</v>
      </c>
      <c r="X12" s="17" t="s">
        <v>12</v>
      </c>
      <c r="Y12" s="18" t="s">
        <v>83</v>
      </c>
      <c r="Z12" s="19" t="str">
        <f t="shared" si="19"/>
        <v>2</v>
      </c>
      <c r="AA12" s="17" t="s">
        <v>12</v>
      </c>
      <c r="AB12" s="18" t="s">
        <v>12</v>
      </c>
      <c r="AC12" s="19">
        <f t="shared" si="20"/>
        <v>0</v>
      </c>
      <c r="AD12" s="26"/>
      <c r="AE12" s="25"/>
      <c r="AF12" s="19"/>
      <c r="AG12" s="20">
        <f t="shared" si="9"/>
        <v>13</v>
      </c>
      <c r="AH12" s="21">
        <f>'13.Spieltag'!AJ12</f>
        <v>122</v>
      </c>
      <c r="AI12" s="28">
        <f>'13.Spieltag'!AK12</f>
        <v>15</v>
      </c>
      <c r="AJ12" s="23">
        <f t="shared" si="10"/>
        <v>135</v>
      </c>
      <c r="AK12" s="24">
        <f t="shared" si="11"/>
        <v>15</v>
      </c>
      <c r="AL12" s="1"/>
    </row>
    <row r="13" spans="1:41" ht="24.95" customHeight="1" thickBot="1" x14ac:dyDescent="0.25">
      <c r="A13" s="28">
        <f t="shared" si="0"/>
        <v>10</v>
      </c>
      <c r="B13" s="58" t="str">
        <f>'13.Spieltag'!B13</f>
        <v>Lola04</v>
      </c>
      <c r="C13" s="17" t="s">
        <v>2</v>
      </c>
      <c r="D13" s="18" t="s">
        <v>83</v>
      </c>
      <c r="E13" s="19" t="str">
        <f t="shared" si="12"/>
        <v>2</v>
      </c>
      <c r="F13" s="17" t="s">
        <v>83</v>
      </c>
      <c r="G13" s="18" t="s">
        <v>12</v>
      </c>
      <c r="H13" s="19">
        <f t="shared" si="13"/>
        <v>0</v>
      </c>
      <c r="I13" s="17" t="s">
        <v>83</v>
      </c>
      <c r="J13" s="18" t="s">
        <v>12</v>
      </c>
      <c r="K13" s="19">
        <f t="shared" si="14"/>
        <v>0</v>
      </c>
      <c r="L13" s="17" t="s">
        <v>12</v>
      </c>
      <c r="M13" s="18" t="s">
        <v>83</v>
      </c>
      <c r="N13" s="19">
        <f t="shared" si="15"/>
        <v>0</v>
      </c>
      <c r="O13" s="17" t="s">
        <v>12</v>
      </c>
      <c r="P13" s="18" t="s">
        <v>12</v>
      </c>
      <c r="Q13" s="19" t="str">
        <f t="shared" si="16"/>
        <v>5</v>
      </c>
      <c r="R13" s="17" t="s">
        <v>84</v>
      </c>
      <c r="S13" s="18" t="s">
        <v>84</v>
      </c>
      <c r="T13" s="19">
        <f t="shared" si="17"/>
        <v>0</v>
      </c>
      <c r="U13" s="17" t="s">
        <v>83</v>
      </c>
      <c r="V13" s="18" t="s">
        <v>86</v>
      </c>
      <c r="W13" s="19" t="str">
        <f t="shared" si="18"/>
        <v>2</v>
      </c>
      <c r="X13" s="17" t="s">
        <v>2</v>
      </c>
      <c r="Y13" s="18" t="s">
        <v>84</v>
      </c>
      <c r="Z13" s="19" t="str">
        <f t="shared" si="19"/>
        <v>3</v>
      </c>
      <c r="AA13" s="17" t="s">
        <v>12</v>
      </c>
      <c r="AB13" s="18" t="s">
        <v>83</v>
      </c>
      <c r="AC13" s="19">
        <f t="shared" si="20"/>
        <v>0</v>
      </c>
      <c r="AD13" s="27"/>
      <c r="AE13" s="25"/>
      <c r="AF13" s="19"/>
      <c r="AG13" s="20">
        <f t="shared" si="9"/>
        <v>12</v>
      </c>
      <c r="AH13" s="21">
        <f>'13.Spieltag'!AJ13</f>
        <v>153</v>
      </c>
      <c r="AI13" s="28">
        <f>'13.Spieltag'!AK13</f>
        <v>12</v>
      </c>
      <c r="AJ13" s="23">
        <f t="shared" si="10"/>
        <v>165</v>
      </c>
      <c r="AK13" s="24">
        <f t="shared" si="11"/>
        <v>10</v>
      </c>
      <c r="AL13" s="1"/>
    </row>
    <row r="14" spans="1:41" ht="24.95" customHeight="1" thickBot="1" x14ac:dyDescent="0.25">
      <c r="A14" s="28">
        <f t="shared" si="0"/>
        <v>2</v>
      </c>
      <c r="B14" s="20" t="str">
        <f>'13.Spieltag'!B14</f>
        <v>Master1</v>
      </c>
      <c r="C14" s="17" t="s">
        <v>2</v>
      </c>
      <c r="D14" s="18" t="s">
        <v>83</v>
      </c>
      <c r="E14" s="19" t="str">
        <f t="shared" si="12"/>
        <v>2</v>
      </c>
      <c r="F14" s="17" t="s">
        <v>12</v>
      </c>
      <c r="G14" s="18" t="s">
        <v>2</v>
      </c>
      <c r="H14" s="19">
        <f t="shared" si="13"/>
        <v>0</v>
      </c>
      <c r="I14" s="17" t="s">
        <v>12</v>
      </c>
      <c r="J14" s="18" t="s">
        <v>12</v>
      </c>
      <c r="K14" s="19">
        <f t="shared" si="14"/>
        <v>0</v>
      </c>
      <c r="L14" s="17" t="s">
        <v>12</v>
      </c>
      <c r="M14" s="18" t="s">
        <v>2</v>
      </c>
      <c r="N14" s="19" t="str">
        <f t="shared" si="15"/>
        <v>2</v>
      </c>
      <c r="O14" s="17" t="s">
        <v>12</v>
      </c>
      <c r="P14" s="18" t="s">
        <v>83</v>
      </c>
      <c r="Q14" s="19">
        <f t="shared" si="16"/>
        <v>0</v>
      </c>
      <c r="R14" s="17" t="s">
        <v>83</v>
      </c>
      <c r="S14" s="18" t="s">
        <v>83</v>
      </c>
      <c r="T14" s="19">
        <f t="shared" si="17"/>
        <v>0</v>
      </c>
      <c r="U14" s="17" t="s">
        <v>83</v>
      </c>
      <c r="V14" s="18" t="s">
        <v>12</v>
      </c>
      <c r="W14" s="19" t="str">
        <f t="shared" si="18"/>
        <v>3</v>
      </c>
      <c r="X14" s="17" t="s">
        <v>83</v>
      </c>
      <c r="Y14" s="18" t="s">
        <v>84</v>
      </c>
      <c r="Z14" s="19" t="str">
        <f t="shared" si="19"/>
        <v>2</v>
      </c>
      <c r="AA14" s="17" t="s">
        <v>12</v>
      </c>
      <c r="AB14" s="18" t="s">
        <v>83</v>
      </c>
      <c r="AC14" s="19">
        <f t="shared" si="20"/>
        <v>0</v>
      </c>
      <c r="AD14" s="27"/>
      <c r="AE14" s="25"/>
      <c r="AF14" s="19"/>
      <c r="AG14" s="20">
        <f t="shared" si="9"/>
        <v>9</v>
      </c>
      <c r="AH14" s="21">
        <f>'13.Spieltag'!AJ14</f>
        <v>176</v>
      </c>
      <c r="AI14" s="28">
        <f>'13.Spieltag'!AK14</f>
        <v>2</v>
      </c>
      <c r="AJ14" s="23">
        <f t="shared" si="10"/>
        <v>185</v>
      </c>
      <c r="AK14" s="24">
        <f t="shared" si="11"/>
        <v>2</v>
      </c>
      <c r="AL14" s="1"/>
    </row>
    <row r="15" spans="1:41" ht="24.95" customHeight="1" thickBot="1" x14ac:dyDescent="0.25">
      <c r="A15" s="28">
        <f t="shared" si="0"/>
        <v>10</v>
      </c>
      <c r="B15" s="20" t="str">
        <f>'13.Spieltag'!B15</f>
        <v>Mike04</v>
      </c>
      <c r="C15" s="17" t="s">
        <v>12</v>
      </c>
      <c r="D15" s="18" t="s">
        <v>84</v>
      </c>
      <c r="E15" s="19" t="str">
        <f t="shared" si="12"/>
        <v>2</v>
      </c>
      <c r="F15" s="17" t="s">
        <v>83</v>
      </c>
      <c r="G15" s="18" t="s">
        <v>2</v>
      </c>
      <c r="H15" s="19">
        <f t="shared" si="13"/>
        <v>0</v>
      </c>
      <c r="I15" s="17" t="s">
        <v>83</v>
      </c>
      <c r="J15" s="18" t="s">
        <v>12</v>
      </c>
      <c r="K15" s="19">
        <f t="shared" si="14"/>
        <v>0</v>
      </c>
      <c r="L15" s="17" t="s">
        <v>12</v>
      </c>
      <c r="M15" s="18" t="s">
        <v>83</v>
      </c>
      <c r="N15" s="19">
        <f t="shared" si="15"/>
        <v>0</v>
      </c>
      <c r="O15" s="17" t="s">
        <v>12</v>
      </c>
      <c r="P15" s="18" t="s">
        <v>84</v>
      </c>
      <c r="Q15" s="19">
        <f t="shared" si="16"/>
        <v>0</v>
      </c>
      <c r="R15" s="17" t="s">
        <v>83</v>
      </c>
      <c r="S15" s="18" t="s">
        <v>84</v>
      </c>
      <c r="T15" s="19" t="str">
        <f t="shared" si="17"/>
        <v>2</v>
      </c>
      <c r="U15" s="17" t="s">
        <v>84</v>
      </c>
      <c r="V15" s="18" t="s">
        <v>12</v>
      </c>
      <c r="W15" s="19" t="str">
        <f t="shared" si="18"/>
        <v>2</v>
      </c>
      <c r="X15" s="17" t="s">
        <v>12</v>
      </c>
      <c r="Y15" s="18" t="s">
        <v>83</v>
      </c>
      <c r="Z15" s="19" t="str">
        <f t="shared" si="19"/>
        <v>2</v>
      </c>
      <c r="AA15" s="17" t="s">
        <v>83</v>
      </c>
      <c r="AB15" s="18" t="s">
        <v>84</v>
      </c>
      <c r="AC15" s="19">
        <f t="shared" si="20"/>
        <v>0</v>
      </c>
      <c r="AD15" s="27"/>
      <c r="AE15" s="25"/>
      <c r="AF15" s="19"/>
      <c r="AG15" s="20">
        <f t="shared" si="9"/>
        <v>8</v>
      </c>
      <c r="AH15" s="21">
        <f>'13.Spieltag'!AJ15</f>
        <v>157</v>
      </c>
      <c r="AI15" s="28">
        <f>'13.Spieltag'!AK15</f>
        <v>10</v>
      </c>
      <c r="AJ15" s="23">
        <f t="shared" si="10"/>
        <v>165</v>
      </c>
      <c r="AK15" s="24">
        <f t="shared" si="11"/>
        <v>10</v>
      </c>
      <c r="AL15" s="1"/>
    </row>
    <row r="16" spans="1:41" ht="24.95" customHeight="1" thickBot="1" x14ac:dyDescent="0.25">
      <c r="A16" s="28">
        <f t="shared" si="0"/>
        <v>16</v>
      </c>
      <c r="B16" s="20" t="str">
        <f>'13.Spieltag'!B16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9"/>
        <v>0</v>
      </c>
      <c r="AH16" s="21">
        <f>'13.Spieltag'!AJ16</f>
        <v>79</v>
      </c>
      <c r="AI16" s="28">
        <f>'13.Spieltag'!AK16</f>
        <v>16</v>
      </c>
      <c r="AJ16" s="23">
        <f t="shared" si="10"/>
        <v>79</v>
      </c>
      <c r="AK16" s="24">
        <f t="shared" si="11"/>
        <v>16</v>
      </c>
      <c r="AL16" s="1"/>
    </row>
    <row r="17" spans="1:38" ht="24.95" customHeight="1" thickBot="1" x14ac:dyDescent="0.25">
      <c r="A17" s="28">
        <f t="shared" si="0"/>
        <v>9</v>
      </c>
      <c r="B17" s="20" t="str">
        <f>'13.Spieltag'!B17</f>
        <v>Reinhold</v>
      </c>
      <c r="C17" s="17" t="s">
        <v>86</v>
      </c>
      <c r="D17" s="18" t="s">
        <v>12</v>
      </c>
      <c r="E17" s="19" t="str">
        <f t="shared" si="12"/>
        <v>2</v>
      </c>
      <c r="F17" s="17" t="s">
        <v>84</v>
      </c>
      <c r="G17" s="18" t="s">
        <v>12</v>
      </c>
      <c r="H17" s="19">
        <f t="shared" si="13"/>
        <v>0</v>
      </c>
      <c r="I17" s="17" t="s">
        <v>2</v>
      </c>
      <c r="J17" s="18" t="s">
        <v>12</v>
      </c>
      <c r="K17" s="19" t="str">
        <f t="shared" si="14"/>
        <v>2</v>
      </c>
      <c r="L17" s="17" t="s">
        <v>83</v>
      </c>
      <c r="M17" s="18" t="s">
        <v>83</v>
      </c>
      <c r="N17" s="19">
        <f t="shared" si="15"/>
        <v>0</v>
      </c>
      <c r="O17" s="17" t="s">
        <v>12</v>
      </c>
      <c r="P17" s="18" t="s">
        <v>84</v>
      </c>
      <c r="Q17" s="19">
        <f t="shared" si="16"/>
        <v>0</v>
      </c>
      <c r="R17" s="17" t="s">
        <v>84</v>
      </c>
      <c r="S17" s="18" t="s">
        <v>84</v>
      </c>
      <c r="T17" s="19">
        <f t="shared" si="17"/>
        <v>0</v>
      </c>
      <c r="U17" s="17" t="s">
        <v>83</v>
      </c>
      <c r="V17" s="18" t="s">
        <v>12</v>
      </c>
      <c r="W17" s="19" t="str">
        <f t="shared" si="18"/>
        <v>3</v>
      </c>
      <c r="X17" s="17" t="s">
        <v>84</v>
      </c>
      <c r="Y17" s="18" t="s">
        <v>84</v>
      </c>
      <c r="Z17" s="19">
        <f t="shared" si="19"/>
        <v>0</v>
      </c>
      <c r="AA17" s="17" t="s">
        <v>12</v>
      </c>
      <c r="AB17" s="18" t="s">
        <v>83</v>
      </c>
      <c r="AC17" s="19">
        <f t="shared" si="20"/>
        <v>0</v>
      </c>
      <c r="AD17" s="27"/>
      <c r="AE17" s="25"/>
      <c r="AF17" s="19"/>
      <c r="AG17" s="20">
        <f t="shared" si="9"/>
        <v>7</v>
      </c>
      <c r="AH17" s="21">
        <f>'13.Spieltag'!AJ17</f>
        <v>159</v>
      </c>
      <c r="AI17" s="28">
        <f>'13.Spieltag'!AK17</f>
        <v>8</v>
      </c>
      <c r="AJ17" s="23">
        <f t="shared" si="10"/>
        <v>166</v>
      </c>
      <c r="AK17" s="24">
        <f t="shared" si="11"/>
        <v>9</v>
      </c>
      <c r="AL17" s="1"/>
    </row>
    <row r="18" spans="1:38" ht="24.95" customHeight="1" thickBot="1" x14ac:dyDescent="0.25">
      <c r="A18" s="28">
        <f t="shared" si="0"/>
        <v>5</v>
      </c>
      <c r="B18" s="20" t="str">
        <f>'13.Spieltag'!B18</f>
        <v>Ricardo04</v>
      </c>
      <c r="C18" s="17" t="s">
        <v>12</v>
      </c>
      <c r="D18" s="18" t="s">
        <v>84</v>
      </c>
      <c r="E18" s="19" t="str">
        <f t="shared" si="12"/>
        <v>2</v>
      </c>
      <c r="F18" s="17" t="s">
        <v>83</v>
      </c>
      <c r="G18" s="18" t="s">
        <v>12</v>
      </c>
      <c r="H18" s="19">
        <f t="shared" si="13"/>
        <v>0</v>
      </c>
      <c r="I18" s="17" t="s">
        <v>83</v>
      </c>
      <c r="J18" s="18" t="s">
        <v>12</v>
      </c>
      <c r="K18" s="19">
        <f t="shared" si="14"/>
        <v>0</v>
      </c>
      <c r="L18" s="17" t="s">
        <v>12</v>
      </c>
      <c r="M18" s="18" t="s">
        <v>83</v>
      </c>
      <c r="N18" s="19">
        <f t="shared" si="15"/>
        <v>0</v>
      </c>
      <c r="O18" s="17" t="s">
        <v>83</v>
      </c>
      <c r="P18" s="18" t="s">
        <v>12</v>
      </c>
      <c r="Q18" s="19">
        <f t="shared" si="16"/>
        <v>0</v>
      </c>
      <c r="R18" s="17" t="s">
        <v>83</v>
      </c>
      <c r="S18" s="18" t="s">
        <v>83</v>
      </c>
      <c r="T18" s="19">
        <f t="shared" si="17"/>
        <v>0</v>
      </c>
      <c r="U18" s="17" t="s">
        <v>83</v>
      </c>
      <c r="V18" s="18" t="s">
        <v>83</v>
      </c>
      <c r="W18" s="19">
        <f t="shared" si="18"/>
        <v>0</v>
      </c>
      <c r="X18" s="17" t="s">
        <v>84</v>
      </c>
      <c r="Y18" s="18" t="s">
        <v>83</v>
      </c>
      <c r="Z18" s="19">
        <f t="shared" si="19"/>
        <v>0</v>
      </c>
      <c r="AA18" s="17" t="s">
        <v>84</v>
      </c>
      <c r="AB18" s="18" t="s">
        <v>83</v>
      </c>
      <c r="AC18" s="19" t="str">
        <f t="shared" si="20"/>
        <v>2</v>
      </c>
      <c r="AD18" s="27"/>
      <c r="AE18" s="25"/>
      <c r="AF18" s="19"/>
      <c r="AG18" s="20">
        <f t="shared" si="9"/>
        <v>4</v>
      </c>
      <c r="AH18" s="21">
        <f>'13.Spieltag'!AJ18</f>
        <v>171</v>
      </c>
      <c r="AI18" s="28">
        <f>'13.Spieltag'!AK18</f>
        <v>4</v>
      </c>
      <c r="AJ18" s="23">
        <f t="shared" si="10"/>
        <v>175</v>
      </c>
      <c r="AK18" s="24">
        <f t="shared" si="11"/>
        <v>5</v>
      </c>
      <c r="AL18" s="1"/>
    </row>
    <row r="19" spans="1:38" ht="24.95" customHeight="1" thickBot="1" x14ac:dyDescent="0.25">
      <c r="A19" s="28">
        <f t="shared" si="0"/>
        <v>17</v>
      </c>
      <c r="B19" s="20" t="str">
        <f>'13.Spieltag'!B19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9"/>
        <v>0</v>
      </c>
      <c r="AH19" s="21">
        <f>'13.Spieltag'!AJ19</f>
        <v>7</v>
      </c>
      <c r="AI19" s="28">
        <f>'13.Spieltag'!AK19</f>
        <v>17</v>
      </c>
      <c r="AJ19" s="23">
        <f t="shared" si="10"/>
        <v>7</v>
      </c>
      <c r="AK19" s="24">
        <f t="shared" si="11"/>
        <v>17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schmiddi04</v>
      </c>
      <c r="C20" s="17" t="s">
        <v>83</v>
      </c>
      <c r="D20" s="18" t="s">
        <v>84</v>
      </c>
      <c r="E20" s="19" t="str">
        <f t="shared" si="12"/>
        <v>3</v>
      </c>
      <c r="F20" s="17" t="s">
        <v>84</v>
      </c>
      <c r="G20" s="18" t="s">
        <v>12</v>
      </c>
      <c r="H20" s="19">
        <f t="shared" si="13"/>
        <v>0</v>
      </c>
      <c r="I20" s="17" t="s">
        <v>83</v>
      </c>
      <c r="J20" s="18" t="s">
        <v>83</v>
      </c>
      <c r="K20" s="19">
        <f t="shared" si="14"/>
        <v>0</v>
      </c>
      <c r="L20" s="17" t="s">
        <v>83</v>
      </c>
      <c r="M20" s="18" t="s">
        <v>12</v>
      </c>
      <c r="N20" s="19" t="str">
        <f t="shared" si="15"/>
        <v>2</v>
      </c>
      <c r="O20" s="17" t="s">
        <v>12</v>
      </c>
      <c r="P20" s="18" t="s">
        <v>83</v>
      </c>
      <c r="Q20" s="19">
        <f t="shared" si="16"/>
        <v>0</v>
      </c>
      <c r="R20" s="17" t="s">
        <v>84</v>
      </c>
      <c r="S20" s="18" t="s">
        <v>83</v>
      </c>
      <c r="T20" s="19">
        <f t="shared" si="17"/>
        <v>0</v>
      </c>
      <c r="U20" s="17" t="s">
        <v>84</v>
      </c>
      <c r="V20" s="18" t="s">
        <v>83</v>
      </c>
      <c r="W20" s="19" t="str">
        <f t="shared" si="18"/>
        <v>3</v>
      </c>
      <c r="X20" s="17" t="s">
        <v>83</v>
      </c>
      <c r="Y20" s="18" t="s">
        <v>12</v>
      </c>
      <c r="Z20" s="19">
        <f t="shared" si="19"/>
        <v>0</v>
      </c>
      <c r="AA20" s="17" t="s">
        <v>83</v>
      </c>
      <c r="AB20" s="18" t="s">
        <v>84</v>
      </c>
      <c r="AC20" s="19">
        <f t="shared" si="20"/>
        <v>0</v>
      </c>
      <c r="AD20" s="27"/>
      <c r="AE20" s="25"/>
      <c r="AF20" s="19"/>
      <c r="AG20" s="20">
        <f>E20+H20+K20+N20+Q20+T20+W20+Z20+AC20+AF20</f>
        <v>8</v>
      </c>
      <c r="AH20" s="21">
        <f>'13.Spieltag'!AJ20</f>
        <v>148</v>
      </c>
      <c r="AI20" s="28">
        <f>'13.Spieltag'!AK20</f>
        <v>13</v>
      </c>
      <c r="AJ20" s="23">
        <f>AG20+AH20</f>
        <v>156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7</v>
      </c>
      <c r="B21" s="20" t="str">
        <f>'13.Spieltag'!B21</f>
        <v>shiny</v>
      </c>
      <c r="C21" s="17" t="s">
        <v>2</v>
      </c>
      <c r="D21" s="18" t="s">
        <v>83</v>
      </c>
      <c r="E21" s="19" t="str">
        <f t="shared" si="12"/>
        <v>2</v>
      </c>
      <c r="F21" s="17" t="s">
        <v>83</v>
      </c>
      <c r="G21" s="18" t="s">
        <v>12</v>
      </c>
      <c r="H21" s="19">
        <f t="shared" si="13"/>
        <v>0</v>
      </c>
      <c r="I21" s="17" t="s">
        <v>83</v>
      </c>
      <c r="J21" s="18" t="s">
        <v>83</v>
      </c>
      <c r="K21" s="19">
        <f t="shared" si="14"/>
        <v>0</v>
      </c>
      <c r="L21" s="17" t="s">
        <v>83</v>
      </c>
      <c r="M21" s="18" t="s">
        <v>83</v>
      </c>
      <c r="N21" s="19">
        <f t="shared" si="15"/>
        <v>0</v>
      </c>
      <c r="O21" s="17" t="s">
        <v>83</v>
      </c>
      <c r="P21" s="18" t="s">
        <v>83</v>
      </c>
      <c r="Q21" s="19" t="str">
        <f t="shared" si="16"/>
        <v>3</v>
      </c>
      <c r="R21" s="17" t="s">
        <v>83</v>
      </c>
      <c r="S21" s="18" t="s">
        <v>12</v>
      </c>
      <c r="T21" s="19">
        <f t="shared" si="17"/>
        <v>0</v>
      </c>
      <c r="U21" s="17" t="s">
        <v>83</v>
      </c>
      <c r="V21" s="18" t="s">
        <v>12</v>
      </c>
      <c r="W21" s="19" t="str">
        <f t="shared" si="18"/>
        <v>3</v>
      </c>
      <c r="X21" s="17" t="s">
        <v>12</v>
      </c>
      <c r="Y21" s="18" t="s">
        <v>83</v>
      </c>
      <c r="Z21" s="19" t="str">
        <f t="shared" si="19"/>
        <v>2</v>
      </c>
      <c r="AA21" s="17" t="s">
        <v>83</v>
      </c>
      <c r="AB21" s="18" t="s">
        <v>12</v>
      </c>
      <c r="AC21" s="19" t="str">
        <f t="shared" si="20"/>
        <v>2</v>
      </c>
      <c r="AD21" s="27"/>
      <c r="AE21" s="25"/>
      <c r="AF21" s="19"/>
      <c r="AG21" s="20">
        <f>E21+H21+K21+N21+Q21+T21+W21+Z21+AC21+AF21</f>
        <v>12</v>
      </c>
      <c r="AH21" s="21">
        <f>'13.Spieltag'!AJ21</f>
        <v>161</v>
      </c>
      <c r="AI21" s="28">
        <f>'13.Spieltag'!AK21</f>
        <v>7</v>
      </c>
      <c r="AJ21" s="23">
        <f>AG21+AH21</f>
        <v>173</v>
      </c>
      <c r="AK21" s="24">
        <f t="shared" si="11"/>
        <v>7</v>
      </c>
      <c r="AL21" s="1"/>
    </row>
    <row r="22" spans="1:38" ht="24.95" customHeight="1" thickBot="1" x14ac:dyDescent="0.25">
      <c r="A22" s="28">
        <f>AK22</f>
        <v>5</v>
      </c>
      <c r="B22" s="20" t="str">
        <f>'13.Spieltag'!B22</f>
        <v>Tanja04</v>
      </c>
      <c r="C22" s="17" t="s">
        <v>2</v>
      </c>
      <c r="D22" s="18" t="s">
        <v>84</v>
      </c>
      <c r="E22" s="19" t="str">
        <f t="shared" si="12"/>
        <v>2</v>
      </c>
      <c r="F22" s="17" t="s">
        <v>84</v>
      </c>
      <c r="G22" s="18" t="s">
        <v>12</v>
      </c>
      <c r="H22" s="19">
        <f t="shared" si="13"/>
        <v>0</v>
      </c>
      <c r="I22" s="17" t="s">
        <v>83</v>
      </c>
      <c r="J22" s="18" t="s">
        <v>83</v>
      </c>
      <c r="K22" s="19">
        <f t="shared" si="14"/>
        <v>0</v>
      </c>
      <c r="L22" s="17" t="s">
        <v>12</v>
      </c>
      <c r="M22" s="18" t="s">
        <v>84</v>
      </c>
      <c r="N22" s="19">
        <f t="shared" si="15"/>
        <v>0</v>
      </c>
      <c r="O22" s="17" t="s">
        <v>12</v>
      </c>
      <c r="P22" s="18" t="s">
        <v>84</v>
      </c>
      <c r="Q22" s="19">
        <f t="shared" si="16"/>
        <v>0</v>
      </c>
      <c r="R22" s="17" t="s">
        <v>12</v>
      </c>
      <c r="S22" s="18" t="s">
        <v>84</v>
      </c>
      <c r="T22" s="19" t="str">
        <f t="shared" si="17"/>
        <v>5</v>
      </c>
      <c r="U22" s="17" t="s">
        <v>83</v>
      </c>
      <c r="V22" s="18" t="s">
        <v>83</v>
      </c>
      <c r="W22" s="19">
        <f t="shared" si="18"/>
        <v>0</v>
      </c>
      <c r="X22" s="17" t="s">
        <v>12</v>
      </c>
      <c r="Y22" s="18" t="s">
        <v>83</v>
      </c>
      <c r="Z22" s="19" t="str">
        <f t="shared" si="19"/>
        <v>2</v>
      </c>
      <c r="AA22" s="17" t="s">
        <v>83</v>
      </c>
      <c r="AB22" s="18" t="s">
        <v>12</v>
      </c>
      <c r="AC22" s="19" t="str">
        <f t="shared" si="20"/>
        <v>2</v>
      </c>
      <c r="AD22" s="27"/>
      <c r="AE22" s="25"/>
      <c r="AF22" s="19"/>
      <c r="AG22" s="20">
        <f>E22+H22+K22+N22+Q22+T22+W22+Z22+AC22+AF22</f>
        <v>11</v>
      </c>
      <c r="AH22" s="21">
        <f>'13.Spieltag'!AJ22</f>
        <v>164</v>
      </c>
      <c r="AI22" s="28">
        <f>'13.Spieltag'!AK22</f>
        <v>6</v>
      </c>
      <c r="AJ22" s="23">
        <f>AG22+AH22</f>
        <v>175</v>
      </c>
      <c r="AK22" s="24">
        <f t="shared" si="11"/>
        <v>5</v>
      </c>
      <c r="AL22" s="1"/>
    </row>
    <row r="23" spans="1:38" ht="24.95" customHeight="1" thickBot="1" x14ac:dyDescent="0.25">
      <c r="A23" s="28">
        <f>AK23</f>
        <v>13</v>
      </c>
      <c r="B23" s="58" t="str">
        <f>'13.Spieltag'!B23</f>
        <v>Thomas Bülles</v>
      </c>
      <c r="C23" s="17" t="s">
        <v>2</v>
      </c>
      <c r="D23" s="18" t="s">
        <v>84</v>
      </c>
      <c r="E23" s="19" t="str">
        <f t="shared" si="12"/>
        <v>2</v>
      </c>
      <c r="F23" s="17" t="s">
        <v>83</v>
      </c>
      <c r="G23" s="18" t="s">
        <v>12</v>
      </c>
      <c r="H23" s="19">
        <f t="shared" si="13"/>
        <v>0</v>
      </c>
      <c r="I23" s="17" t="s">
        <v>83</v>
      </c>
      <c r="J23" s="18" t="s">
        <v>12</v>
      </c>
      <c r="K23" s="19">
        <f t="shared" si="14"/>
        <v>0</v>
      </c>
      <c r="L23" s="17" t="s">
        <v>2</v>
      </c>
      <c r="M23" s="18" t="s">
        <v>83</v>
      </c>
      <c r="N23" s="19">
        <f t="shared" si="15"/>
        <v>0</v>
      </c>
      <c r="O23" s="17" t="s">
        <v>83</v>
      </c>
      <c r="P23" s="18" t="s">
        <v>12</v>
      </c>
      <c r="Q23" s="19">
        <f t="shared" si="16"/>
        <v>0</v>
      </c>
      <c r="R23" s="17" t="s">
        <v>12</v>
      </c>
      <c r="S23" s="18" t="s">
        <v>12</v>
      </c>
      <c r="T23" s="19">
        <f t="shared" si="17"/>
        <v>0</v>
      </c>
      <c r="U23" s="17" t="s">
        <v>83</v>
      </c>
      <c r="V23" s="18" t="s">
        <v>2</v>
      </c>
      <c r="W23" s="19" t="str">
        <f t="shared" si="18"/>
        <v>2</v>
      </c>
      <c r="X23" s="17" t="s">
        <v>2</v>
      </c>
      <c r="Y23" s="18" t="s">
        <v>12</v>
      </c>
      <c r="Z23" s="19" t="str">
        <f t="shared" si="19"/>
        <v>2</v>
      </c>
      <c r="AA23" s="17" t="s">
        <v>83</v>
      </c>
      <c r="AB23" s="18" t="s">
        <v>12</v>
      </c>
      <c r="AC23" s="19" t="str">
        <f t="shared" si="20"/>
        <v>2</v>
      </c>
      <c r="AD23" s="27"/>
      <c r="AE23" s="25"/>
      <c r="AF23" s="19"/>
      <c r="AG23" s="20">
        <f>E23+H23+K23+N23+Q23+T23+W23+Z23+AC23+AF23</f>
        <v>8</v>
      </c>
      <c r="AH23" s="21">
        <f>'13.Spieltag'!AJ23</f>
        <v>148</v>
      </c>
      <c r="AI23" s="28">
        <f>'13.Spieltag'!AK23</f>
        <v>13</v>
      </c>
      <c r="AJ23" s="23">
        <f>AG23+AH23</f>
        <v>156</v>
      </c>
      <c r="AK23" s="24">
        <f t="shared" si="11"/>
        <v>13</v>
      </c>
      <c r="AL23" s="1"/>
    </row>
    <row r="24" spans="1:38" ht="24.95" customHeight="1" thickBot="1" x14ac:dyDescent="0.25">
      <c r="A24" s="28">
        <f>AK24</f>
        <v>4</v>
      </c>
      <c r="B24" s="20" t="str">
        <f>'13.Spieltag'!B24</f>
        <v>UltraGE</v>
      </c>
      <c r="C24" s="17" t="s">
        <v>2</v>
      </c>
      <c r="D24" s="18" t="s">
        <v>83</v>
      </c>
      <c r="E24" s="19" t="str">
        <f t="shared" si="12"/>
        <v>2</v>
      </c>
      <c r="F24" s="17" t="s">
        <v>86</v>
      </c>
      <c r="G24" s="18" t="s">
        <v>83</v>
      </c>
      <c r="H24" s="19" t="str">
        <f t="shared" si="13"/>
        <v>2</v>
      </c>
      <c r="I24" s="17" t="s">
        <v>83</v>
      </c>
      <c r="J24" s="18" t="s">
        <v>12</v>
      </c>
      <c r="K24" s="19">
        <f t="shared" si="14"/>
        <v>0</v>
      </c>
      <c r="L24" s="17" t="s">
        <v>12</v>
      </c>
      <c r="M24" s="18" t="s">
        <v>83</v>
      </c>
      <c r="N24" s="19">
        <f t="shared" si="15"/>
        <v>0</v>
      </c>
      <c r="O24" s="17" t="s">
        <v>12</v>
      </c>
      <c r="P24" s="18" t="s">
        <v>83</v>
      </c>
      <c r="Q24" s="19">
        <f t="shared" si="16"/>
        <v>0</v>
      </c>
      <c r="R24" s="17" t="s">
        <v>12</v>
      </c>
      <c r="S24" s="18" t="s">
        <v>12</v>
      </c>
      <c r="T24" s="19">
        <f t="shared" si="17"/>
        <v>0</v>
      </c>
      <c r="U24" s="17" t="s">
        <v>83</v>
      </c>
      <c r="V24" s="18" t="s">
        <v>2</v>
      </c>
      <c r="W24" s="19" t="str">
        <f t="shared" si="18"/>
        <v>2</v>
      </c>
      <c r="X24" s="17" t="s">
        <v>12</v>
      </c>
      <c r="Y24" s="18" t="s">
        <v>83</v>
      </c>
      <c r="Z24" s="19" t="str">
        <f t="shared" si="19"/>
        <v>2</v>
      </c>
      <c r="AA24" s="17" t="s">
        <v>83</v>
      </c>
      <c r="AB24" s="18" t="s">
        <v>12</v>
      </c>
      <c r="AC24" s="19" t="str">
        <f t="shared" si="20"/>
        <v>2</v>
      </c>
      <c r="AD24" s="27"/>
      <c r="AE24" s="25"/>
      <c r="AF24" s="19"/>
      <c r="AG24" s="20">
        <f>E24+H24+K24+N24+Q24+T24+W24+Z24+AC24+AF24</f>
        <v>10</v>
      </c>
      <c r="AH24" s="21">
        <f>'13.Spieltag'!AJ24</f>
        <v>169</v>
      </c>
      <c r="AI24" s="28">
        <f>'13.Spieltag'!AK24</f>
        <v>5</v>
      </c>
      <c r="AJ24" s="23">
        <f>AG24+AH24</f>
        <v>179</v>
      </c>
      <c r="AK24" s="24">
        <f t="shared" si="11"/>
        <v>4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5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07" priority="6">
      <formula>($AG8&gt;40)</formula>
    </cfRule>
  </conditionalFormatting>
  <conditionalFormatting sqref="C4 I4 O4 R4 U4 X4 AA4 C6 F6 I6 L6 O6 R6 AA6">
    <cfRule type="cellIs" dxfId="106" priority="3" operator="equal">
      <formula>"Schalke 04"</formula>
    </cfRule>
  </conditionalFormatting>
  <conditionalFormatting sqref="F4 L4 U6 X6">
    <cfRule type="cellIs" dxfId="105" priority="2" operator="equal">
      <formula>"Schalke 04"</formula>
    </cfRule>
  </conditionalFormatting>
  <conditionalFormatting sqref="AG1:AG26 AG28:AG1048576">
    <cfRule type="top10" dxfId="104" priority="1505" rank="3"/>
  </conditionalFormatting>
  <conditionalFormatting sqref="AI8:AI26">
    <cfRule type="colorScale" priority="132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03" priority="95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AO104"/>
  <sheetViews>
    <sheetView topLeftCell="B4" workbookViewId="0">
      <selection activeCell="AL17" sqref="AL1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E1" s="46"/>
      <c r="AF1" s="46"/>
      <c r="AK1" s="31"/>
    </row>
    <row r="2" spans="1:41" ht="12" x14ac:dyDescent="0.2">
      <c r="B2" s="16"/>
      <c r="F2" s="1"/>
      <c r="AA2" s="13"/>
      <c r="AE2" s="47"/>
      <c r="AF2" s="47"/>
    </row>
    <row r="3" spans="1:41" ht="12" x14ac:dyDescent="0.2">
      <c r="B3" s="16"/>
      <c r="AE3" s="46"/>
      <c r="AF3" s="46"/>
    </row>
    <row r="4" spans="1:41" ht="16.5" thickBot="1" x14ac:dyDescent="0.3">
      <c r="A4" s="2" t="s">
        <v>28</v>
      </c>
      <c r="B4" s="16"/>
      <c r="C4" s="16" t="s">
        <v>11</v>
      </c>
      <c r="F4" s="16" t="s">
        <v>62</v>
      </c>
      <c r="I4" s="16" t="s">
        <v>69</v>
      </c>
      <c r="L4" s="16" t="s">
        <v>70</v>
      </c>
      <c r="O4" s="16" t="s">
        <v>71</v>
      </c>
      <c r="R4" s="16" t="s">
        <v>72</v>
      </c>
      <c r="U4" s="16" t="s">
        <v>75</v>
      </c>
      <c r="X4" s="16" t="s">
        <v>78</v>
      </c>
      <c r="AA4" s="16" t="s">
        <v>79</v>
      </c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82</v>
      </c>
      <c r="F6" s="16" t="s">
        <v>81</v>
      </c>
      <c r="I6" s="16" t="s">
        <v>67</v>
      </c>
      <c r="L6" s="16" t="s">
        <v>74</v>
      </c>
      <c r="O6" s="16" t="s">
        <v>77</v>
      </c>
      <c r="R6" s="16" t="s">
        <v>80</v>
      </c>
      <c r="U6" s="16" t="s">
        <v>73</v>
      </c>
      <c r="X6" s="16" t="s">
        <v>68</v>
      </c>
      <c r="AA6" s="16" t="s">
        <v>76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86</v>
      </c>
      <c r="D7" s="49" t="s">
        <v>84</v>
      </c>
      <c r="E7" s="50" t="s">
        <v>1</v>
      </c>
      <c r="F7" s="49" t="s">
        <v>13</v>
      </c>
      <c r="G7" s="49" t="s">
        <v>83</v>
      </c>
      <c r="H7" s="50" t="s">
        <v>1</v>
      </c>
      <c r="I7" s="49" t="s">
        <v>12</v>
      </c>
      <c r="J7" s="49" t="s">
        <v>12</v>
      </c>
      <c r="K7" s="50" t="s">
        <v>1</v>
      </c>
      <c r="L7" s="49" t="s">
        <v>83</v>
      </c>
      <c r="M7" s="49" t="s">
        <v>84</v>
      </c>
      <c r="N7" s="50" t="s">
        <v>1</v>
      </c>
      <c r="O7" s="49" t="s">
        <v>12</v>
      </c>
      <c r="P7" s="49" t="s">
        <v>12</v>
      </c>
      <c r="Q7" s="50" t="s">
        <v>1</v>
      </c>
      <c r="R7" s="49" t="s">
        <v>2</v>
      </c>
      <c r="S7" s="49" t="s">
        <v>12</v>
      </c>
      <c r="T7" s="50" t="s">
        <v>1</v>
      </c>
      <c r="U7" s="49" t="s">
        <v>86</v>
      </c>
      <c r="V7" s="49" t="s">
        <v>83</v>
      </c>
      <c r="W7" s="50" t="s">
        <v>1</v>
      </c>
      <c r="X7" s="49" t="s">
        <v>84</v>
      </c>
      <c r="Y7" s="49" t="s">
        <v>13</v>
      </c>
      <c r="Z7" s="50" t="s">
        <v>1</v>
      </c>
      <c r="AA7" s="49" t="s">
        <v>84</v>
      </c>
      <c r="AB7" s="49" t="s">
        <v>83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8</v>
      </c>
      <c r="B8" s="20" t="str">
        <f>'13.Spieltag'!B8</f>
        <v>atschi91</v>
      </c>
      <c r="C8" s="17" t="s">
        <v>2</v>
      </c>
      <c r="D8" s="18" t="s">
        <v>83</v>
      </c>
      <c r="E8" s="57">
        <f>IF(OR(EXACT($C$7,C8)*(EXACT($D$7,D8)))=TRUE,$AO$9,IF(($D$7-$C$7=D8-C8),$AO$8,IF(OR(EXACT($C$7&gt;$D$7,C8&gt;D8)*EXACT($C$7=$D$7,C8=D8)*EXACT($C$7&lt;$D$7,C8&lt;D8)),$AO$7,0)))*4</f>
        <v>8</v>
      </c>
      <c r="F8" s="17" t="s">
        <v>12</v>
      </c>
      <c r="G8" s="18" t="s">
        <v>83</v>
      </c>
      <c r="H8" s="19" t="str">
        <f t="shared" ref="H8" si="1">IF(OR(EXACT($F$7,F8)*(EXACT($G$7,G8)))=TRUE,$AO$9,IF(($G$7-$F$7=G8-F8),$AO$8,IF(OR(EXACT($F$7&gt;$G$7,F8&gt;G8)*EXACT($F$7=$G$7,F8=G8)*EXACT($F$7&lt;$G$7,F8&lt;G8)),$AO$7,0)))</f>
        <v>2</v>
      </c>
      <c r="I8" s="17" t="s">
        <v>12</v>
      </c>
      <c r="J8" s="18" t="s">
        <v>83</v>
      </c>
      <c r="K8" s="19">
        <f t="shared" ref="K8" si="2">IF(OR(EXACT($I$7,I8)*(EXACT($J$7,J8)))=TRUE,$AO$9,IF(($J$7-$I$7=J8-I8),$AO$8,IF(OR(EXACT($I$7&gt;$J$7,I8&gt;J8)*EXACT($I$7=$J$7,I8=J8)*EXACT($I$7&lt;$J$7,I8&lt;J8)),$AO$7,0)))</f>
        <v>0</v>
      </c>
      <c r="L8" s="17" t="s">
        <v>83</v>
      </c>
      <c r="M8" s="18" t="s">
        <v>83</v>
      </c>
      <c r="N8" s="19">
        <f t="shared" ref="N8" si="3">IF(OR(EXACT($L$7,L8)*(EXACT($M$7,M8)))=TRUE,$AO$9,IF(($M$7-$L$7=M8-L8),$AO$8,IF(OR(EXACT($L$7&gt;$M$7,L8&gt;M8)*EXACT($L$7=$M$7,L8=M8)*EXACT($L$7&lt;$M$7,L8&lt;M8)),$AO$7,0)))</f>
        <v>0</v>
      </c>
      <c r="O8" s="17" t="s">
        <v>83</v>
      </c>
      <c r="P8" s="18" t="s">
        <v>83</v>
      </c>
      <c r="Q8" s="19" t="str">
        <f t="shared" ref="Q8" si="4">IF(OR(EXACT($O$7,O8)*(EXACT($P$7,P8)))=TRUE,$AO$9,IF(($P$7-$O$7=P8-O8),$AO$8,IF(OR(EXACT($O$7&gt;$P$7,O8&gt;P8)*EXACT($O$7=$P$7,O8=P8)*EXACT($O$7&lt;$P$7,O8&lt;P8)),$AO$7,0)))</f>
        <v>3</v>
      </c>
      <c r="R8" s="17" t="s">
        <v>12</v>
      </c>
      <c r="S8" s="18" t="s">
        <v>83</v>
      </c>
      <c r="T8" s="19" t="str">
        <f t="shared" ref="T8" si="5">IF(OR(EXACT($R$7,R8)*(EXACT($S$7,S8)))=TRUE,$AO$9,IF(($S$7-$R$7=S8-R8),$AO$8,IF(OR(EXACT($R$7&gt;$S$7,R8&gt;S8)*EXACT($R$7=$S$7,R8=S8)*EXACT($R$7&lt;$S$7,R8&lt;S8)),$AO$7,0)))</f>
        <v>3</v>
      </c>
      <c r="U8" s="17" t="s">
        <v>12</v>
      </c>
      <c r="V8" s="18" t="s">
        <v>83</v>
      </c>
      <c r="W8" s="19" t="str">
        <f t="shared" ref="W8" si="6">IF(OR(EXACT($U$7,U8)*(EXACT($V$7,V8)))=TRUE,$AO$9,IF(($V$7-$U$7=V8-U8),$AO$8,IF(OR(EXACT($U$7&gt;$V$7,U8&gt;V8)*EXACT($U$7=$V$7,U8=V8)*EXACT($U$7&lt;$V$7,U8&lt;V8)),$AO$7,0)))</f>
        <v>2</v>
      </c>
      <c r="X8" s="17" t="s">
        <v>83</v>
      </c>
      <c r="Y8" s="18" t="s">
        <v>12</v>
      </c>
      <c r="Z8" s="19" t="str">
        <f t="shared" ref="Z8" si="7">IF(OR(EXACT($X$7,X8)*(EXACT($Y$7,Y8)))=TRUE,$AO$9,IF(($Y$7-$X$7=Y8-X8),$AO$8,IF(OR(EXACT($X$7&gt;$Y$7,X8&gt;Y8)*EXACT($X$7=$Y$7,X8=Y8)*EXACT($X$7&lt;$Y$7,X8&lt;Y8)),$AO$7,0)))</f>
        <v>2</v>
      </c>
      <c r="AA8" s="17" t="s">
        <v>84</v>
      </c>
      <c r="AB8" s="18" t="s">
        <v>2</v>
      </c>
      <c r="AC8" s="19" t="str">
        <f>IF(OR(EXACT($AA$7,AA8)*(EXACT($AB$7,AB8)))=TRUE,$AO$9,IF(($AB$7-$AA$7=AB8-AA8),$AO$8,IF(OR(EXACT($AA$7&gt;$AB$7,AA8&gt;AB8)*EXACT($AA$7=$AB$7,AA8=AB8)*EXACT($AA$7&lt;$AB$7,AA8&lt;AB8)),$AO$7,0)))</f>
        <v>2</v>
      </c>
      <c r="AD8" s="27"/>
      <c r="AE8" s="25"/>
      <c r="AF8" s="19"/>
      <c r="AG8" s="20">
        <f t="shared" ref="AG8:AG19" si="8">E8+H8+K8+N8+Q8+T8+W8+Z8+AC8+AF8</f>
        <v>22</v>
      </c>
      <c r="AH8" s="21">
        <f>'14.Spieltag'!AJ8</f>
        <v>167</v>
      </c>
      <c r="AI8" s="28">
        <f>'14.Spieltag'!AK8</f>
        <v>8</v>
      </c>
      <c r="AJ8" s="23">
        <f t="shared" ref="AJ8:AJ19" si="9">AG8+AH8</f>
        <v>189</v>
      </c>
      <c r="AK8" s="24">
        <f t="shared" ref="AK8:AK24" si="10">RANK(AJ8,$AJ$8:$AJ$26)</f>
        <v>8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'13.Spieltag'!B9</f>
        <v>Delze</v>
      </c>
      <c r="C9" s="17" t="s">
        <v>2</v>
      </c>
      <c r="D9" s="18" t="s">
        <v>83</v>
      </c>
      <c r="E9" s="57">
        <f t="shared" ref="E9:E24" si="11">IF(OR(EXACT($C$7,C9)*(EXACT($D$7,D9)))=TRUE,$AO$9,IF(($D$7-$C$7=D9-C9),$AO$8,IF(OR(EXACT($C$7&gt;$D$7,C9&gt;D9)*EXACT($C$7=$D$7,C9=D9)*EXACT($C$7&lt;$D$7,C9&lt;D9)),$AO$7,0)))*4</f>
        <v>8</v>
      </c>
      <c r="F9" s="17" t="s">
        <v>12</v>
      </c>
      <c r="G9" s="18" t="s">
        <v>83</v>
      </c>
      <c r="H9" s="19" t="str">
        <f t="shared" ref="H9:H24" si="12">IF(OR(EXACT($F$7,F9)*(EXACT($G$7,G9)))=TRUE,$AO$9,IF(($G$7-$F$7=G9-F9),$AO$8,IF(OR(EXACT($F$7&gt;$G$7,F9&gt;G9)*EXACT($F$7=$G$7,F9=G9)*EXACT($F$7&lt;$G$7,F9&lt;G9)),$AO$7,0)))</f>
        <v>2</v>
      </c>
      <c r="I9" s="17" t="s">
        <v>12</v>
      </c>
      <c r="J9" s="18" t="s">
        <v>12</v>
      </c>
      <c r="K9" s="19" t="str">
        <f t="shared" ref="K9:K24" si="13">IF(OR(EXACT($I$7,I9)*(EXACT($J$7,J9)))=TRUE,$AO$9,IF(($J$7-$I$7=J9-I9),$AO$8,IF(OR(EXACT($I$7&gt;$J$7,I9&gt;J9)*EXACT($I$7=$J$7,I9=J9)*EXACT($I$7&lt;$J$7,I9&lt;J9)),$AO$7,0)))</f>
        <v>5</v>
      </c>
      <c r="L9" s="17" t="s">
        <v>83</v>
      </c>
      <c r="M9" s="18" t="s">
        <v>12</v>
      </c>
      <c r="N9" s="19">
        <f t="shared" ref="N9:N24" si="14">IF(OR(EXACT($L$7,L9)*(EXACT($M$7,M9)))=TRUE,$AO$9,IF(($M$7-$L$7=M9-L9),$AO$8,IF(OR(EXACT($L$7&gt;$M$7,L9&gt;M9)*EXACT($L$7=$M$7,L9=M9)*EXACT($L$7&lt;$M$7,L9&lt;M9)),$AO$7,0)))</f>
        <v>0</v>
      </c>
      <c r="O9" s="17" t="s">
        <v>12</v>
      </c>
      <c r="P9" s="18" t="s">
        <v>83</v>
      </c>
      <c r="Q9" s="19">
        <f t="shared" ref="Q9:Q24" si="15">IF(OR(EXACT($O$7,O9)*(EXACT($P$7,P9)))=TRUE,$AO$9,IF(($P$7-$O$7=P9-O9),$AO$8,IF(OR(EXACT($O$7&gt;$P$7,O9&gt;P9)*EXACT($O$7=$P$7,O9=P9)*EXACT($O$7&lt;$P$7,O9&lt;P9)),$AO$7,0)))</f>
        <v>0</v>
      </c>
      <c r="R9" s="17" t="s">
        <v>12</v>
      </c>
      <c r="S9" s="18" t="s">
        <v>84</v>
      </c>
      <c r="T9" s="19" t="str">
        <f t="shared" ref="T9:T24" si="16">IF(OR(EXACT($R$7,R9)*(EXACT($S$7,S9)))=TRUE,$AO$9,IF(($S$7-$R$7=S9-R9),$AO$8,IF(OR(EXACT($R$7&gt;$S$7,R9&gt;S9)*EXACT($R$7=$S$7,R9=S9)*EXACT($R$7&lt;$S$7,R9&lt;S9)),$AO$7,0)))</f>
        <v>2</v>
      </c>
      <c r="U9" s="17" t="s">
        <v>83</v>
      </c>
      <c r="V9" s="18" t="s">
        <v>2</v>
      </c>
      <c r="W9" s="19">
        <f t="shared" ref="W9:W24" si="17">IF(OR(EXACT($U$7,U9)*(EXACT($V$7,V9)))=TRUE,$AO$9,IF(($V$7-$U$7=V9-U9),$AO$8,IF(OR(EXACT($U$7&gt;$V$7,U9&gt;V9)*EXACT($U$7=$V$7,U9=V9)*EXACT($U$7&lt;$V$7,U9&lt;V9)),$AO$7,0)))</f>
        <v>0</v>
      </c>
      <c r="X9" s="17" t="s">
        <v>12</v>
      </c>
      <c r="Y9" s="18" t="s">
        <v>84</v>
      </c>
      <c r="Z9" s="19">
        <f t="shared" ref="Z9:Z24" si="18">IF(OR(EXACT($X$7,X9)*(EXACT($Y$7,Y9)))=TRUE,$AO$9,IF(($Y$7-$X$7=Y9-X9),$AO$8,IF(OR(EXACT($X$7&gt;$Y$7,X9&gt;Y9)*EXACT($X$7=$Y$7,X9=Y9)*EXACT($X$7&lt;$Y$7,X9&lt;Y9)),$AO$7,0)))</f>
        <v>0</v>
      </c>
      <c r="AA9" s="17" t="s">
        <v>83</v>
      </c>
      <c r="AB9" s="18" t="s">
        <v>12</v>
      </c>
      <c r="AC9" s="19" t="str">
        <f t="shared" ref="AC9:AC24" si="19">IF(OR(EXACT($AA$7,AA9)*(EXACT($AB$7,AB9)))=TRUE,$AO$9,IF(($AB$7-$AA$7=AB9-AA9),$AO$8,IF(OR(EXACT($AA$7&gt;$AB$7,AA9&gt;AB9)*EXACT($AA$7=$AB$7,AA9=AB9)*EXACT($AA$7&lt;$AB$7,AA9&lt;AB9)),$AO$7,0)))</f>
        <v>3</v>
      </c>
      <c r="AD9" s="27"/>
      <c r="AE9" s="25"/>
      <c r="AF9" s="19"/>
      <c r="AG9" s="20">
        <f t="shared" si="8"/>
        <v>20</v>
      </c>
      <c r="AH9" s="21">
        <f>'14.Spieltag'!AJ9</f>
        <v>198</v>
      </c>
      <c r="AI9" s="28">
        <f>'14.Spieltag'!AK9</f>
        <v>1</v>
      </c>
      <c r="AJ9" s="23">
        <f t="shared" si="9"/>
        <v>218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9</v>
      </c>
      <c r="B10" s="20" t="str">
        <f>'13.Spieltag'!B10</f>
        <v>FlorianS04</v>
      </c>
      <c r="C10" s="17" t="s">
        <v>12</v>
      </c>
      <c r="D10" s="18" t="s">
        <v>83</v>
      </c>
      <c r="E10" s="57">
        <f t="shared" si="11"/>
        <v>8</v>
      </c>
      <c r="F10" s="17" t="s">
        <v>2</v>
      </c>
      <c r="G10" s="18" t="s">
        <v>83</v>
      </c>
      <c r="H10" s="19" t="str">
        <f t="shared" si="12"/>
        <v>2</v>
      </c>
      <c r="I10" s="17" t="s">
        <v>12</v>
      </c>
      <c r="J10" s="18" t="s">
        <v>12</v>
      </c>
      <c r="K10" s="19" t="str">
        <f t="shared" si="13"/>
        <v>5</v>
      </c>
      <c r="L10" s="17" t="s">
        <v>83</v>
      </c>
      <c r="M10" s="18" t="s">
        <v>2</v>
      </c>
      <c r="N10" s="19">
        <f t="shared" si="14"/>
        <v>0</v>
      </c>
      <c r="O10" s="17" t="s">
        <v>83</v>
      </c>
      <c r="P10" s="18" t="s">
        <v>83</v>
      </c>
      <c r="Q10" s="19" t="str">
        <f t="shared" si="15"/>
        <v>3</v>
      </c>
      <c r="R10" s="17" t="s">
        <v>83</v>
      </c>
      <c r="S10" s="18" t="s">
        <v>84</v>
      </c>
      <c r="T10" s="19" t="str">
        <f t="shared" si="16"/>
        <v>3</v>
      </c>
      <c r="U10" s="17" t="s">
        <v>83</v>
      </c>
      <c r="V10" s="18" t="s">
        <v>12</v>
      </c>
      <c r="W10" s="19">
        <f t="shared" si="17"/>
        <v>0</v>
      </c>
      <c r="X10" s="17" t="s">
        <v>83</v>
      </c>
      <c r="Y10" s="18" t="s">
        <v>2</v>
      </c>
      <c r="Z10" s="19" t="str">
        <f t="shared" si="18"/>
        <v>2</v>
      </c>
      <c r="AA10" s="17" t="s">
        <v>83</v>
      </c>
      <c r="AB10" s="18" t="s">
        <v>83</v>
      </c>
      <c r="AC10" s="19">
        <f t="shared" si="19"/>
        <v>0</v>
      </c>
      <c r="AD10" s="27"/>
      <c r="AE10" s="25"/>
      <c r="AF10" s="19"/>
      <c r="AG10" s="20">
        <f t="shared" si="8"/>
        <v>23</v>
      </c>
      <c r="AH10" s="21">
        <f>'14.Spieltag'!AJ10</f>
        <v>165</v>
      </c>
      <c r="AI10" s="28">
        <f>'14.Spieltag'!AK10</f>
        <v>10</v>
      </c>
      <c r="AJ10" s="23">
        <f t="shared" si="9"/>
        <v>188</v>
      </c>
      <c r="AK10" s="24">
        <f t="shared" si="10"/>
        <v>9</v>
      </c>
      <c r="AL10" s="53"/>
    </row>
    <row r="11" spans="1:41" ht="24.95" customHeight="1" thickBot="1" x14ac:dyDescent="0.25">
      <c r="A11" s="28">
        <f t="shared" si="0"/>
        <v>2</v>
      </c>
      <c r="B11" s="20" t="str">
        <f>'13.Spieltag'!B11</f>
        <v>Franzi04</v>
      </c>
      <c r="C11" s="17" t="s">
        <v>12</v>
      </c>
      <c r="D11" s="18" t="s">
        <v>83</v>
      </c>
      <c r="E11" s="57">
        <f t="shared" si="11"/>
        <v>8</v>
      </c>
      <c r="F11" s="17" t="s">
        <v>12</v>
      </c>
      <c r="G11" s="18" t="s">
        <v>84</v>
      </c>
      <c r="H11" s="19" t="str">
        <f t="shared" si="12"/>
        <v>2</v>
      </c>
      <c r="I11" s="17" t="s">
        <v>12</v>
      </c>
      <c r="J11" s="18" t="s">
        <v>12</v>
      </c>
      <c r="K11" s="19" t="str">
        <f t="shared" si="13"/>
        <v>5</v>
      </c>
      <c r="L11" s="17" t="s">
        <v>83</v>
      </c>
      <c r="M11" s="18" t="s">
        <v>12</v>
      </c>
      <c r="N11" s="19">
        <f t="shared" si="14"/>
        <v>0</v>
      </c>
      <c r="O11" s="17" t="s">
        <v>12</v>
      </c>
      <c r="P11" s="18" t="s">
        <v>12</v>
      </c>
      <c r="Q11" s="19" t="str">
        <f t="shared" si="15"/>
        <v>5</v>
      </c>
      <c r="R11" s="17" t="s">
        <v>12</v>
      </c>
      <c r="S11" s="18" t="s">
        <v>83</v>
      </c>
      <c r="T11" s="19" t="str">
        <f t="shared" si="16"/>
        <v>3</v>
      </c>
      <c r="U11" s="17" t="s">
        <v>83</v>
      </c>
      <c r="V11" s="18" t="s">
        <v>12</v>
      </c>
      <c r="W11" s="19">
        <f t="shared" si="17"/>
        <v>0</v>
      </c>
      <c r="X11" s="17" t="s">
        <v>84</v>
      </c>
      <c r="Y11" s="18" t="s">
        <v>83</v>
      </c>
      <c r="Z11" s="19" t="str">
        <f t="shared" si="18"/>
        <v>2</v>
      </c>
      <c r="AA11" s="17" t="s">
        <v>84</v>
      </c>
      <c r="AB11" s="18" t="s">
        <v>12</v>
      </c>
      <c r="AC11" s="19" t="str">
        <f t="shared" si="19"/>
        <v>2</v>
      </c>
      <c r="AD11" s="27"/>
      <c r="AE11" s="25"/>
      <c r="AF11" s="19"/>
      <c r="AG11" s="20">
        <f t="shared" si="8"/>
        <v>27</v>
      </c>
      <c r="AH11" s="21">
        <f>'14.Spieltag'!AJ11</f>
        <v>182</v>
      </c>
      <c r="AI11" s="28">
        <f>'14.Spieltag'!AK11</f>
        <v>3</v>
      </c>
      <c r="AJ11" s="23">
        <f t="shared" si="9"/>
        <v>209</v>
      </c>
      <c r="AK11" s="24">
        <f t="shared" si="10"/>
        <v>2</v>
      </c>
      <c r="AL11" s="1"/>
    </row>
    <row r="12" spans="1:41" ht="24.95" customHeight="1" thickBot="1" x14ac:dyDescent="0.25">
      <c r="A12" s="28">
        <f t="shared" si="0"/>
        <v>15</v>
      </c>
      <c r="B12" s="20" t="str">
        <f>'13.Spieltag'!B12</f>
        <v>jupp04</v>
      </c>
      <c r="C12" s="17" t="s">
        <v>12</v>
      </c>
      <c r="D12" s="18" t="s">
        <v>83</v>
      </c>
      <c r="E12" s="57">
        <f t="shared" si="11"/>
        <v>8</v>
      </c>
      <c r="F12" s="17" t="s">
        <v>2</v>
      </c>
      <c r="G12" s="18" t="s">
        <v>83</v>
      </c>
      <c r="H12" s="19" t="str">
        <f t="shared" si="12"/>
        <v>2</v>
      </c>
      <c r="I12" s="17" t="s">
        <v>12</v>
      </c>
      <c r="J12" s="18" t="s">
        <v>83</v>
      </c>
      <c r="K12" s="19">
        <f t="shared" si="13"/>
        <v>0</v>
      </c>
      <c r="L12" s="17" t="s">
        <v>83</v>
      </c>
      <c r="M12" s="18" t="s">
        <v>12</v>
      </c>
      <c r="N12" s="19">
        <f t="shared" si="14"/>
        <v>0</v>
      </c>
      <c r="O12" s="17" t="s">
        <v>12</v>
      </c>
      <c r="P12" s="18" t="s">
        <v>12</v>
      </c>
      <c r="Q12" s="19" t="str">
        <f t="shared" si="15"/>
        <v>5</v>
      </c>
      <c r="R12" s="17" t="s">
        <v>2</v>
      </c>
      <c r="S12" s="18" t="s">
        <v>83</v>
      </c>
      <c r="T12" s="19" t="str">
        <f t="shared" si="16"/>
        <v>2</v>
      </c>
      <c r="U12" s="17" t="s">
        <v>12</v>
      </c>
      <c r="V12" s="18" t="s">
        <v>2</v>
      </c>
      <c r="W12" s="19">
        <f t="shared" si="17"/>
        <v>0</v>
      </c>
      <c r="X12" s="17" t="s">
        <v>83</v>
      </c>
      <c r="Y12" s="18" t="s">
        <v>12</v>
      </c>
      <c r="Z12" s="19" t="str">
        <f t="shared" si="18"/>
        <v>2</v>
      </c>
      <c r="AA12" s="17" t="s">
        <v>83</v>
      </c>
      <c r="AB12" s="18" t="s">
        <v>12</v>
      </c>
      <c r="AC12" s="19" t="str">
        <f t="shared" si="19"/>
        <v>3</v>
      </c>
      <c r="AD12" s="26"/>
      <c r="AE12" s="25"/>
      <c r="AF12" s="19"/>
      <c r="AG12" s="20">
        <f t="shared" si="8"/>
        <v>22</v>
      </c>
      <c r="AH12" s="21">
        <f>'14.Spieltag'!AJ12</f>
        <v>135</v>
      </c>
      <c r="AI12" s="28">
        <f>'14.Spieltag'!AK12</f>
        <v>15</v>
      </c>
      <c r="AJ12" s="23">
        <f t="shared" si="9"/>
        <v>157</v>
      </c>
      <c r="AK12" s="24">
        <f t="shared" si="10"/>
        <v>15</v>
      </c>
      <c r="AL12" s="1"/>
    </row>
    <row r="13" spans="1:41" ht="24.95" customHeight="1" thickBot="1" x14ac:dyDescent="0.25">
      <c r="A13" s="28">
        <f t="shared" si="0"/>
        <v>10</v>
      </c>
      <c r="B13" s="58" t="str">
        <f>'13.Spieltag'!B13</f>
        <v>Lola04</v>
      </c>
      <c r="C13" s="17" t="s">
        <v>13</v>
      </c>
      <c r="D13" s="18" t="s">
        <v>12</v>
      </c>
      <c r="E13" s="57">
        <f t="shared" si="11"/>
        <v>8</v>
      </c>
      <c r="F13" s="17" t="s">
        <v>12</v>
      </c>
      <c r="G13" s="18" t="s">
        <v>12</v>
      </c>
      <c r="H13" s="19">
        <f t="shared" si="12"/>
        <v>0</v>
      </c>
      <c r="I13" s="17" t="s">
        <v>12</v>
      </c>
      <c r="J13" s="18" t="s">
        <v>83</v>
      </c>
      <c r="K13" s="19">
        <f t="shared" si="13"/>
        <v>0</v>
      </c>
      <c r="L13" s="17" t="s">
        <v>2</v>
      </c>
      <c r="M13" s="18" t="s">
        <v>83</v>
      </c>
      <c r="N13" s="19" t="str">
        <f t="shared" si="14"/>
        <v>2</v>
      </c>
      <c r="O13" s="17" t="s">
        <v>12</v>
      </c>
      <c r="P13" s="18" t="s">
        <v>84</v>
      </c>
      <c r="Q13" s="19">
        <f t="shared" si="15"/>
        <v>0</v>
      </c>
      <c r="R13" s="17" t="s">
        <v>2</v>
      </c>
      <c r="S13" s="18" t="s">
        <v>83</v>
      </c>
      <c r="T13" s="19" t="str">
        <f t="shared" si="16"/>
        <v>2</v>
      </c>
      <c r="U13" s="17" t="s">
        <v>83</v>
      </c>
      <c r="V13" s="18" t="s">
        <v>84</v>
      </c>
      <c r="W13" s="19" t="str">
        <f t="shared" si="17"/>
        <v>2</v>
      </c>
      <c r="X13" s="17" t="s">
        <v>12</v>
      </c>
      <c r="Y13" s="18" t="s">
        <v>84</v>
      </c>
      <c r="Z13" s="19">
        <f t="shared" si="18"/>
        <v>0</v>
      </c>
      <c r="AA13" s="17" t="s">
        <v>83</v>
      </c>
      <c r="AB13" s="18" t="s">
        <v>12</v>
      </c>
      <c r="AC13" s="19" t="str">
        <f t="shared" si="19"/>
        <v>3</v>
      </c>
      <c r="AD13" s="27"/>
      <c r="AE13" s="25"/>
      <c r="AF13" s="19"/>
      <c r="AG13" s="20">
        <f t="shared" si="8"/>
        <v>17</v>
      </c>
      <c r="AH13" s="21">
        <f>'14.Spieltag'!AJ13</f>
        <v>165</v>
      </c>
      <c r="AI13" s="28">
        <f>'14.Spieltag'!AK13</f>
        <v>10</v>
      </c>
      <c r="AJ13" s="23">
        <f t="shared" si="9"/>
        <v>182</v>
      </c>
      <c r="AK13" s="24">
        <f t="shared" si="10"/>
        <v>10</v>
      </c>
      <c r="AL13" s="1"/>
    </row>
    <row r="14" spans="1:41" ht="24.95" customHeight="1" thickBot="1" x14ac:dyDescent="0.25">
      <c r="A14" s="28">
        <f t="shared" si="0"/>
        <v>3</v>
      </c>
      <c r="B14" s="20" t="str">
        <f>'13.Spieltag'!B14</f>
        <v>Master1</v>
      </c>
      <c r="C14" s="17" t="s">
        <v>12</v>
      </c>
      <c r="D14" s="18" t="s">
        <v>83</v>
      </c>
      <c r="E14" s="57">
        <f t="shared" si="11"/>
        <v>8</v>
      </c>
      <c r="F14" s="17" t="s">
        <v>12</v>
      </c>
      <c r="G14" s="18" t="s">
        <v>12</v>
      </c>
      <c r="H14" s="19">
        <f t="shared" si="12"/>
        <v>0</v>
      </c>
      <c r="I14" s="17" t="s">
        <v>2</v>
      </c>
      <c r="J14" s="18" t="s">
        <v>83</v>
      </c>
      <c r="K14" s="19">
        <f t="shared" si="13"/>
        <v>0</v>
      </c>
      <c r="L14" s="17" t="s">
        <v>83</v>
      </c>
      <c r="M14" s="18" t="s">
        <v>83</v>
      </c>
      <c r="N14" s="19">
        <f t="shared" si="14"/>
        <v>0</v>
      </c>
      <c r="O14" s="17" t="s">
        <v>2</v>
      </c>
      <c r="P14" s="18" t="s">
        <v>83</v>
      </c>
      <c r="Q14" s="19">
        <f t="shared" si="15"/>
        <v>0</v>
      </c>
      <c r="R14" s="17" t="s">
        <v>12</v>
      </c>
      <c r="S14" s="18" t="s">
        <v>83</v>
      </c>
      <c r="T14" s="19" t="str">
        <f t="shared" si="16"/>
        <v>3</v>
      </c>
      <c r="U14" s="17" t="s">
        <v>83</v>
      </c>
      <c r="V14" s="18" t="s">
        <v>84</v>
      </c>
      <c r="W14" s="19" t="str">
        <f t="shared" si="17"/>
        <v>2</v>
      </c>
      <c r="X14" s="17" t="s">
        <v>12</v>
      </c>
      <c r="Y14" s="18" t="s">
        <v>83</v>
      </c>
      <c r="Z14" s="19">
        <f t="shared" si="18"/>
        <v>0</v>
      </c>
      <c r="AA14" s="17" t="s">
        <v>83</v>
      </c>
      <c r="AB14" s="18" t="s">
        <v>2</v>
      </c>
      <c r="AC14" s="19" t="str">
        <f t="shared" si="19"/>
        <v>2</v>
      </c>
      <c r="AD14" s="27"/>
      <c r="AE14" s="25"/>
      <c r="AF14" s="19"/>
      <c r="AG14" s="20">
        <f t="shared" si="8"/>
        <v>15</v>
      </c>
      <c r="AH14" s="21">
        <f>'14.Spieltag'!AJ14</f>
        <v>185</v>
      </c>
      <c r="AI14" s="28">
        <f>'14.Spieltag'!AK14</f>
        <v>2</v>
      </c>
      <c r="AJ14" s="23">
        <f t="shared" si="9"/>
        <v>200</v>
      </c>
      <c r="AK14" s="24">
        <f t="shared" si="10"/>
        <v>3</v>
      </c>
      <c r="AL14" s="1"/>
    </row>
    <row r="15" spans="1:41" ht="24.95" customHeight="1" thickBot="1" x14ac:dyDescent="0.25">
      <c r="A15" s="28">
        <f t="shared" si="0"/>
        <v>11</v>
      </c>
      <c r="B15" s="20" t="str">
        <f>'13.Spieltag'!B15</f>
        <v>Mike04</v>
      </c>
      <c r="C15" s="17" t="s">
        <v>2</v>
      </c>
      <c r="D15" s="18" t="s">
        <v>84</v>
      </c>
      <c r="E15" s="57">
        <f t="shared" si="11"/>
        <v>8</v>
      </c>
      <c r="F15" s="17" t="s">
        <v>12</v>
      </c>
      <c r="G15" s="18" t="s">
        <v>84</v>
      </c>
      <c r="H15" s="19" t="str">
        <f t="shared" si="12"/>
        <v>2</v>
      </c>
      <c r="I15" s="17" t="s">
        <v>12</v>
      </c>
      <c r="J15" s="18" t="s">
        <v>83</v>
      </c>
      <c r="K15" s="19">
        <f t="shared" si="13"/>
        <v>0</v>
      </c>
      <c r="L15" s="17" t="s">
        <v>83</v>
      </c>
      <c r="M15" s="18" t="s">
        <v>12</v>
      </c>
      <c r="N15" s="19">
        <f t="shared" si="14"/>
        <v>0</v>
      </c>
      <c r="O15" s="17" t="s">
        <v>12</v>
      </c>
      <c r="P15" s="18" t="s">
        <v>84</v>
      </c>
      <c r="Q15" s="19">
        <f t="shared" si="15"/>
        <v>0</v>
      </c>
      <c r="R15" s="17" t="s">
        <v>12</v>
      </c>
      <c r="S15" s="18" t="s">
        <v>84</v>
      </c>
      <c r="T15" s="19" t="str">
        <f t="shared" si="16"/>
        <v>2</v>
      </c>
      <c r="U15" s="17" t="s">
        <v>12</v>
      </c>
      <c r="V15" s="18" t="s">
        <v>83</v>
      </c>
      <c r="W15" s="19" t="str">
        <f t="shared" si="17"/>
        <v>2</v>
      </c>
      <c r="X15" s="17" t="s">
        <v>12</v>
      </c>
      <c r="Y15" s="18" t="s">
        <v>83</v>
      </c>
      <c r="Z15" s="19">
        <f t="shared" si="18"/>
        <v>0</v>
      </c>
      <c r="AA15" s="17" t="s">
        <v>12</v>
      </c>
      <c r="AB15" s="18" t="s">
        <v>84</v>
      </c>
      <c r="AC15" s="19">
        <f t="shared" si="19"/>
        <v>0</v>
      </c>
      <c r="AD15" s="27"/>
      <c r="AE15" s="25"/>
      <c r="AF15" s="19"/>
      <c r="AG15" s="20">
        <f t="shared" si="8"/>
        <v>14</v>
      </c>
      <c r="AH15" s="21">
        <f>'14.Spieltag'!AJ15</f>
        <v>165</v>
      </c>
      <c r="AI15" s="28">
        <f>'14.Spieltag'!AK15</f>
        <v>10</v>
      </c>
      <c r="AJ15" s="23">
        <f t="shared" si="9"/>
        <v>179</v>
      </c>
      <c r="AK15" s="24">
        <f t="shared" si="10"/>
        <v>11</v>
      </c>
      <c r="AL15" s="1"/>
    </row>
    <row r="16" spans="1:41" ht="24.95" customHeight="1" thickBot="1" x14ac:dyDescent="0.25">
      <c r="A16" s="28">
        <f t="shared" si="0"/>
        <v>16</v>
      </c>
      <c r="B16" s="20" t="str">
        <f>'13.Spieltag'!B16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'14.Spieltag'!AJ16</f>
        <v>79</v>
      </c>
      <c r="AI16" s="28">
        <f>'14.Spieltag'!AK16</f>
        <v>16</v>
      </c>
      <c r="AJ16" s="23">
        <f t="shared" si="9"/>
        <v>79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12</v>
      </c>
      <c r="B17" s="20" t="str">
        <f>'13.Spieltag'!B17</f>
        <v>Reinhold</v>
      </c>
      <c r="C17" s="17" t="s">
        <v>89</v>
      </c>
      <c r="D17" s="18" t="s">
        <v>13</v>
      </c>
      <c r="E17" s="57">
        <f t="shared" si="11"/>
        <v>8</v>
      </c>
      <c r="F17" s="17" t="s">
        <v>12</v>
      </c>
      <c r="G17" s="18" t="s">
        <v>83</v>
      </c>
      <c r="H17" s="19" t="str">
        <f t="shared" si="12"/>
        <v>2</v>
      </c>
      <c r="I17" s="17" t="s">
        <v>12</v>
      </c>
      <c r="J17" s="18" t="s">
        <v>83</v>
      </c>
      <c r="K17" s="19">
        <f t="shared" si="13"/>
        <v>0</v>
      </c>
      <c r="L17" s="17" t="s">
        <v>12</v>
      </c>
      <c r="M17" s="18" t="s">
        <v>2</v>
      </c>
      <c r="N17" s="19">
        <f t="shared" si="14"/>
        <v>0</v>
      </c>
      <c r="O17" s="17" t="s">
        <v>12</v>
      </c>
      <c r="P17" s="18" t="s">
        <v>84</v>
      </c>
      <c r="Q17" s="19">
        <f t="shared" si="15"/>
        <v>0</v>
      </c>
      <c r="R17" s="17" t="s">
        <v>2</v>
      </c>
      <c r="S17" s="18" t="s">
        <v>83</v>
      </c>
      <c r="T17" s="19" t="str">
        <f t="shared" si="16"/>
        <v>2</v>
      </c>
      <c r="U17" s="17" t="s">
        <v>83</v>
      </c>
      <c r="V17" s="18" t="s">
        <v>83</v>
      </c>
      <c r="W17" s="19">
        <f t="shared" si="17"/>
        <v>0</v>
      </c>
      <c r="X17" s="17" t="s">
        <v>12</v>
      </c>
      <c r="Y17" s="18" t="s">
        <v>83</v>
      </c>
      <c r="Z17" s="19">
        <f t="shared" si="18"/>
        <v>0</v>
      </c>
      <c r="AA17" s="17" t="s">
        <v>83</v>
      </c>
      <c r="AB17" s="18" t="s">
        <v>83</v>
      </c>
      <c r="AC17" s="19">
        <f t="shared" si="19"/>
        <v>0</v>
      </c>
      <c r="AD17" s="27"/>
      <c r="AE17" s="25"/>
      <c r="AF17" s="19"/>
      <c r="AG17" s="20">
        <f t="shared" si="8"/>
        <v>12</v>
      </c>
      <c r="AH17" s="21">
        <f>'14.Spieltag'!AJ17</f>
        <v>166</v>
      </c>
      <c r="AI17" s="28">
        <f>'14.Spieltag'!AK17</f>
        <v>9</v>
      </c>
      <c r="AJ17" s="23">
        <f t="shared" si="9"/>
        <v>178</v>
      </c>
      <c r="AK17" s="24">
        <f t="shared" si="10"/>
        <v>12</v>
      </c>
      <c r="AL17" s="1"/>
    </row>
    <row r="18" spans="1:38" ht="24.95" customHeight="1" thickBot="1" x14ac:dyDescent="0.25">
      <c r="A18" s="28">
        <f t="shared" si="0"/>
        <v>4</v>
      </c>
      <c r="B18" s="20" t="str">
        <f>'13.Spieltag'!B18</f>
        <v>Ricardo04</v>
      </c>
      <c r="C18" s="17" t="s">
        <v>12</v>
      </c>
      <c r="D18" s="18" t="s">
        <v>84</v>
      </c>
      <c r="E18" s="57">
        <f t="shared" si="11"/>
        <v>8</v>
      </c>
      <c r="F18" s="17" t="s">
        <v>12</v>
      </c>
      <c r="G18" s="18" t="s">
        <v>84</v>
      </c>
      <c r="H18" s="19" t="str">
        <f t="shared" si="12"/>
        <v>2</v>
      </c>
      <c r="I18" s="17" t="s">
        <v>12</v>
      </c>
      <c r="J18" s="18" t="s">
        <v>12</v>
      </c>
      <c r="K18" s="19" t="str">
        <f t="shared" si="13"/>
        <v>5</v>
      </c>
      <c r="L18" s="17" t="s">
        <v>83</v>
      </c>
      <c r="M18" s="18" t="s">
        <v>12</v>
      </c>
      <c r="N18" s="19">
        <f t="shared" si="14"/>
        <v>0</v>
      </c>
      <c r="O18" s="17" t="s">
        <v>83</v>
      </c>
      <c r="P18" s="18" t="s">
        <v>12</v>
      </c>
      <c r="Q18" s="19">
        <f t="shared" si="15"/>
        <v>0</v>
      </c>
      <c r="R18" s="17" t="s">
        <v>12</v>
      </c>
      <c r="S18" s="18" t="s">
        <v>84</v>
      </c>
      <c r="T18" s="19" t="str">
        <f t="shared" si="16"/>
        <v>2</v>
      </c>
      <c r="U18" s="17" t="s">
        <v>83</v>
      </c>
      <c r="V18" s="18" t="s">
        <v>12</v>
      </c>
      <c r="W18" s="19">
        <f t="shared" si="17"/>
        <v>0</v>
      </c>
      <c r="X18" s="17" t="s">
        <v>83</v>
      </c>
      <c r="Y18" s="18" t="s">
        <v>12</v>
      </c>
      <c r="Z18" s="19" t="str">
        <f t="shared" si="18"/>
        <v>2</v>
      </c>
      <c r="AA18" s="17" t="s">
        <v>83</v>
      </c>
      <c r="AB18" s="18" t="s">
        <v>84</v>
      </c>
      <c r="AC18" s="19">
        <f t="shared" si="19"/>
        <v>0</v>
      </c>
      <c r="AD18" s="27"/>
      <c r="AE18" s="25"/>
      <c r="AF18" s="19"/>
      <c r="AG18" s="20">
        <f t="shared" si="8"/>
        <v>19</v>
      </c>
      <c r="AH18" s="21">
        <f>'14.Spieltag'!AJ18</f>
        <v>175</v>
      </c>
      <c r="AI18" s="28">
        <f>'14.Spieltag'!AK18</f>
        <v>5</v>
      </c>
      <c r="AJ18" s="23">
        <f t="shared" si="9"/>
        <v>194</v>
      </c>
      <c r="AK18" s="24">
        <f t="shared" si="10"/>
        <v>4</v>
      </c>
      <c r="AL18" s="1"/>
    </row>
    <row r="19" spans="1:38" ht="24.95" customHeight="1" thickBot="1" x14ac:dyDescent="0.25">
      <c r="A19" s="28">
        <f t="shared" si="0"/>
        <v>17</v>
      </c>
      <c r="B19" s="20" t="str">
        <f>'13.Spieltag'!B19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'14.Spieltag'!AJ19</f>
        <v>7</v>
      </c>
      <c r="AI19" s="28">
        <f>'14.Spieltag'!AK19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>AK20</f>
        <v>14</v>
      </c>
      <c r="B20" s="20" t="str">
        <f>'13.Spieltag'!B20</f>
        <v>schmiddi04</v>
      </c>
      <c r="C20" s="17" t="s">
        <v>12</v>
      </c>
      <c r="D20" s="18" t="s">
        <v>84</v>
      </c>
      <c r="E20" s="57">
        <f t="shared" si="11"/>
        <v>8</v>
      </c>
      <c r="F20" s="17" t="s">
        <v>83</v>
      </c>
      <c r="G20" s="18" t="s">
        <v>83</v>
      </c>
      <c r="H20" s="19">
        <f t="shared" si="12"/>
        <v>0</v>
      </c>
      <c r="I20" s="17" t="s">
        <v>12</v>
      </c>
      <c r="J20" s="18" t="s">
        <v>83</v>
      </c>
      <c r="K20" s="19">
        <f t="shared" si="13"/>
        <v>0</v>
      </c>
      <c r="L20" s="17" t="s">
        <v>84</v>
      </c>
      <c r="M20" s="18" t="s">
        <v>83</v>
      </c>
      <c r="N20" s="19">
        <f t="shared" si="14"/>
        <v>0</v>
      </c>
      <c r="O20" s="17" t="s">
        <v>83</v>
      </c>
      <c r="P20" s="18" t="s">
        <v>12</v>
      </c>
      <c r="Q20" s="19">
        <f t="shared" si="15"/>
        <v>0</v>
      </c>
      <c r="R20" s="17" t="s">
        <v>83</v>
      </c>
      <c r="S20" s="18" t="s">
        <v>84</v>
      </c>
      <c r="T20" s="19" t="str">
        <f t="shared" si="16"/>
        <v>3</v>
      </c>
      <c r="U20" s="17" t="s">
        <v>12</v>
      </c>
      <c r="V20" s="18" t="s">
        <v>12</v>
      </c>
      <c r="W20" s="19">
        <f t="shared" si="17"/>
        <v>0</v>
      </c>
      <c r="X20" s="17" t="s">
        <v>12</v>
      </c>
      <c r="Y20" s="18" t="s">
        <v>83</v>
      </c>
      <c r="Z20" s="19">
        <f t="shared" si="18"/>
        <v>0</v>
      </c>
      <c r="AA20" s="17" t="s">
        <v>83</v>
      </c>
      <c r="AB20" s="18" t="s">
        <v>84</v>
      </c>
      <c r="AC20" s="19">
        <f t="shared" si="19"/>
        <v>0</v>
      </c>
      <c r="AD20" s="27"/>
      <c r="AE20" s="25"/>
      <c r="AF20" s="19"/>
      <c r="AG20" s="20">
        <f>E20+H20+K20+N20+Q20+T20+W20+Z20+AC20+AF20</f>
        <v>11</v>
      </c>
      <c r="AH20" s="21">
        <f>'14.Spieltag'!AJ20</f>
        <v>156</v>
      </c>
      <c r="AI20" s="28">
        <f>'14.Spieltag'!AK20</f>
        <v>13</v>
      </c>
      <c r="AJ20" s="23">
        <f>AG20+AH20</f>
        <v>167</v>
      </c>
      <c r="AK20" s="24">
        <f t="shared" si="10"/>
        <v>14</v>
      </c>
      <c r="AL20" s="1"/>
    </row>
    <row r="21" spans="1:38" ht="24.95" customHeight="1" thickBot="1" x14ac:dyDescent="0.25">
      <c r="A21" s="28">
        <f>AK21</f>
        <v>6</v>
      </c>
      <c r="B21" s="20" t="str">
        <f>'13.Spieltag'!B21</f>
        <v>shiny</v>
      </c>
      <c r="C21" s="17" t="s">
        <v>86</v>
      </c>
      <c r="D21" s="18" t="s">
        <v>83</v>
      </c>
      <c r="E21" s="57">
        <f t="shared" si="11"/>
        <v>8</v>
      </c>
      <c r="F21" s="17" t="s">
        <v>83</v>
      </c>
      <c r="G21" s="18" t="s">
        <v>12</v>
      </c>
      <c r="H21" s="19">
        <f t="shared" si="12"/>
        <v>0</v>
      </c>
      <c r="I21" s="17" t="s">
        <v>83</v>
      </c>
      <c r="J21" s="18" t="s">
        <v>83</v>
      </c>
      <c r="K21" s="19" t="str">
        <f t="shared" si="13"/>
        <v>3</v>
      </c>
      <c r="L21" s="17" t="s">
        <v>83</v>
      </c>
      <c r="M21" s="18" t="s">
        <v>12</v>
      </c>
      <c r="N21" s="19">
        <f t="shared" si="14"/>
        <v>0</v>
      </c>
      <c r="O21" s="17" t="s">
        <v>12</v>
      </c>
      <c r="P21" s="18" t="s">
        <v>83</v>
      </c>
      <c r="Q21" s="19">
        <f t="shared" si="15"/>
        <v>0</v>
      </c>
      <c r="R21" s="17" t="s">
        <v>12</v>
      </c>
      <c r="S21" s="18" t="s">
        <v>83</v>
      </c>
      <c r="T21" s="19" t="str">
        <f t="shared" si="16"/>
        <v>3</v>
      </c>
      <c r="U21" s="17" t="s">
        <v>83</v>
      </c>
      <c r="V21" s="18" t="s">
        <v>83</v>
      </c>
      <c r="W21" s="19">
        <f t="shared" si="17"/>
        <v>0</v>
      </c>
      <c r="X21" s="17" t="s">
        <v>83</v>
      </c>
      <c r="Y21" s="18" t="s">
        <v>2</v>
      </c>
      <c r="Z21" s="19" t="str">
        <f t="shared" si="18"/>
        <v>2</v>
      </c>
      <c r="AA21" s="17" t="s">
        <v>83</v>
      </c>
      <c r="AB21" s="18" t="s">
        <v>12</v>
      </c>
      <c r="AC21" s="19" t="str">
        <f t="shared" si="19"/>
        <v>3</v>
      </c>
      <c r="AD21" s="27"/>
      <c r="AE21" s="25"/>
      <c r="AF21" s="19"/>
      <c r="AG21" s="20">
        <f>E21+H21+K21+N21+Q21+T21+W21+Z21+AC21+AF21</f>
        <v>19</v>
      </c>
      <c r="AH21" s="21">
        <f>'14.Spieltag'!AJ21</f>
        <v>173</v>
      </c>
      <c r="AI21" s="28">
        <f>'14.Spieltag'!AK21</f>
        <v>7</v>
      </c>
      <c r="AJ21" s="23">
        <f>AG21+AH21</f>
        <v>192</v>
      </c>
      <c r="AK21" s="24">
        <f t="shared" si="10"/>
        <v>6</v>
      </c>
      <c r="AL21" s="1"/>
    </row>
    <row r="22" spans="1:38" ht="24.95" customHeight="1" thickBot="1" x14ac:dyDescent="0.25">
      <c r="A22" s="28">
        <f>AK22</f>
        <v>6</v>
      </c>
      <c r="B22" s="20" t="str">
        <f>'13.Spieltag'!B22</f>
        <v>Tanja04</v>
      </c>
      <c r="C22" s="17" t="s">
        <v>12</v>
      </c>
      <c r="D22" s="18" t="s">
        <v>84</v>
      </c>
      <c r="E22" s="57">
        <f t="shared" si="11"/>
        <v>8</v>
      </c>
      <c r="F22" s="17" t="s">
        <v>12</v>
      </c>
      <c r="G22" s="18" t="s">
        <v>83</v>
      </c>
      <c r="H22" s="19" t="str">
        <f t="shared" si="12"/>
        <v>2</v>
      </c>
      <c r="I22" s="17" t="s">
        <v>83</v>
      </c>
      <c r="J22" s="18" t="s">
        <v>83</v>
      </c>
      <c r="K22" s="19" t="str">
        <f t="shared" si="13"/>
        <v>3</v>
      </c>
      <c r="L22" s="17" t="s">
        <v>84</v>
      </c>
      <c r="M22" s="18" t="s">
        <v>12</v>
      </c>
      <c r="N22" s="19">
        <f t="shared" si="14"/>
        <v>0</v>
      </c>
      <c r="O22" s="17" t="s">
        <v>12</v>
      </c>
      <c r="P22" s="18" t="s">
        <v>83</v>
      </c>
      <c r="Q22" s="19">
        <f t="shared" si="15"/>
        <v>0</v>
      </c>
      <c r="R22" s="17" t="s">
        <v>12</v>
      </c>
      <c r="S22" s="18" t="s">
        <v>84</v>
      </c>
      <c r="T22" s="19" t="str">
        <f t="shared" si="16"/>
        <v>2</v>
      </c>
      <c r="U22" s="17" t="s">
        <v>83</v>
      </c>
      <c r="V22" s="18" t="s">
        <v>83</v>
      </c>
      <c r="W22" s="19">
        <f t="shared" si="17"/>
        <v>0</v>
      </c>
      <c r="X22" s="17" t="s">
        <v>83</v>
      </c>
      <c r="Y22" s="18" t="s">
        <v>12</v>
      </c>
      <c r="Z22" s="19" t="str">
        <f t="shared" si="18"/>
        <v>2</v>
      </c>
      <c r="AA22" s="17" t="s">
        <v>83</v>
      </c>
      <c r="AB22" s="18" t="s">
        <v>84</v>
      </c>
      <c r="AC22" s="19">
        <f t="shared" si="19"/>
        <v>0</v>
      </c>
      <c r="AD22" s="27"/>
      <c r="AE22" s="25"/>
      <c r="AF22" s="19"/>
      <c r="AG22" s="20">
        <f>E22+H22+K22+N22+Q22+T22+W22+Z22+AC22+AF22</f>
        <v>17</v>
      </c>
      <c r="AH22" s="21">
        <f>'14.Spieltag'!AJ22</f>
        <v>175</v>
      </c>
      <c r="AI22" s="28">
        <f>'14.Spieltag'!AK22</f>
        <v>5</v>
      </c>
      <c r="AJ22" s="23">
        <f>AG22+AH22</f>
        <v>192</v>
      </c>
      <c r="AK22" s="24">
        <f t="shared" si="10"/>
        <v>6</v>
      </c>
      <c r="AL22" s="1"/>
    </row>
    <row r="23" spans="1:38" ht="24.95" customHeight="1" thickBot="1" x14ac:dyDescent="0.25">
      <c r="A23" s="28">
        <f>AK23</f>
        <v>13</v>
      </c>
      <c r="B23" s="58" t="str">
        <f>'13.Spieltag'!B23</f>
        <v>Thomas Bülles</v>
      </c>
      <c r="C23" s="17" t="s">
        <v>12</v>
      </c>
      <c r="D23" s="18" t="s">
        <v>84</v>
      </c>
      <c r="E23" s="57">
        <f t="shared" si="11"/>
        <v>8</v>
      </c>
      <c r="F23" s="17" t="s">
        <v>83</v>
      </c>
      <c r="G23" s="18" t="s">
        <v>12</v>
      </c>
      <c r="H23" s="19">
        <f t="shared" si="12"/>
        <v>0</v>
      </c>
      <c r="I23" s="17" t="s">
        <v>83</v>
      </c>
      <c r="J23" s="18" t="s">
        <v>84</v>
      </c>
      <c r="K23" s="19">
        <f t="shared" si="13"/>
        <v>0</v>
      </c>
      <c r="L23" s="17" t="s">
        <v>83</v>
      </c>
      <c r="M23" s="18" t="s">
        <v>84</v>
      </c>
      <c r="N23" s="19" t="str">
        <f t="shared" si="14"/>
        <v>5</v>
      </c>
      <c r="O23" s="17" t="s">
        <v>12</v>
      </c>
      <c r="P23" s="18" t="s">
        <v>83</v>
      </c>
      <c r="Q23" s="19">
        <f t="shared" si="15"/>
        <v>0</v>
      </c>
      <c r="R23" s="17" t="s">
        <v>12</v>
      </c>
      <c r="S23" s="18" t="s">
        <v>83</v>
      </c>
      <c r="T23" s="19" t="str">
        <f t="shared" si="16"/>
        <v>3</v>
      </c>
      <c r="U23" s="17" t="s">
        <v>83</v>
      </c>
      <c r="V23" s="18" t="s">
        <v>84</v>
      </c>
      <c r="W23" s="19" t="str">
        <f t="shared" si="17"/>
        <v>2</v>
      </c>
      <c r="X23" s="17" t="s">
        <v>83</v>
      </c>
      <c r="Y23" s="18" t="s">
        <v>84</v>
      </c>
      <c r="Z23" s="19">
        <f t="shared" si="18"/>
        <v>0</v>
      </c>
      <c r="AA23" s="17" t="s">
        <v>83</v>
      </c>
      <c r="AB23" s="18" t="s">
        <v>12</v>
      </c>
      <c r="AC23" s="19" t="str">
        <f t="shared" si="19"/>
        <v>3</v>
      </c>
      <c r="AD23" s="27"/>
      <c r="AE23" s="25"/>
      <c r="AF23" s="19"/>
      <c r="AG23" s="20">
        <f>E23+H23+K23+N23+Q23+T23+W23+Z23+AC23+AF23</f>
        <v>21</v>
      </c>
      <c r="AH23" s="21">
        <f>'14.Spieltag'!AJ23</f>
        <v>156</v>
      </c>
      <c r="AI23" s="28">
        <f>'14.Spieltag'!AK23</f>
        <v>13</v>
      </c>
      <c r="AJ23" s="23">
        <f>AG23+AH23</f>
        <v>177</v>
      </c>
      <c r="AK23" s="24">
        <f t="shared" si="10"/>
        <v>13</v>
      </c>
      <c r="AL23" s="1"/>
    </row>
    <row r="24" spans="1:38" ht="24.95" customHeight="1" thickBot="1" x14ac:dyDescent="0.25">
      <c r="A24" s="28">
        <f>AK24</f>
        <v>4</v>
      </c>
      <c r="B24" s="20" t="str">
        <f>'13.Spieltag'!B24</f>
        <v>UltraGE</v>
      </c>
      <c r="C24" s="17" t="s">
        <v>12</v>
      </c>
      <c r="D24" s="18" t="s">
        <v>83</v>
      </c>
      <c r="E24" s="57">
        <f t="shared" si="11"/>
        <v>8</v>
      </c>
      <c r="F24" s="17" t="s">
        <v>83</v>
      </c>
      <c r="G24" s="18" t="s">
        <v>12</v>
      </c>
      <c r="H24" s="19">
        <f t="shared" si="12"/>
        <v>0</v>
      </c>
      <c r="I24" s="17" t="s">
        <v>2</v>
      </c>
      <c r="J24" s="18" t="s">
        <v>12</v>
      </c>
      <c r="K24" s="19">
        <f t="shared" si="13"/>
        <v>0</v>
      </c>
      <c r="L24" s="17" t="s">
        <v>83</v>
      </c>
      <c r="M24" s="18" t="s">
        <v>12</v>
      </c>
      <c r="N24" s="19">
        <f t="shared" si="14"/>
        <v>0</v>
      </c>
      <c r="O24" s="17" t="s">
        <v>12</v>
      </c>
      <c r="P24" s="18" t="s">
        <v>83</v>
      </c>
      <c r="Q24" s="19">
        <f t="shared" si="15"/>
        <v>0</v>
      </c>
      <c r="R24" s="17" t="s">
        <v>12</v>
      </c>
      <c r="S24" s="18" t="s">
        <v>83</v>
      </c>
      <c r="T24" s="19" t="str">
        <f t="shared" si="16"/>
        <v>3</v>
      </c>
      <c r="U24" s="17" t="s">
        <v>2</v>
      </c>
      <c r="V24" s="18" t="s">
        <v>83</v>
      </c>
      <c r="W24" s="19" t="str">
        <f t="shared" si="17"/>
        <v>2</v>
      </c>
      <c r="X24" s="17" t="s">
        <v>12</v>
      </c>
      <c r="Y24" s="18" t="s">
        <v>83</v>
      </c>
      <c r="Z24" s="19">
        <f t="shared" si="18"/>
        <v>0</v>
      </c>
      <c r="AA24" s="17" t="s">
        <v>83</v>
      </c>
      <c r="AB24" s="18" t="s">
        <v>2</v>
      </c>
      <c r="AC24" s="19" t="str">
        <f t="shared" si="19"/>
        <v>2</v>
      </c>
      <c r="AD24" s="27"/>
      <c r="AE24" s="25"/>
      <c r="AF24" s="19"/>
      <c r="AG24" s="20">
        <f>E24+H24+K24+N24+Q24+T24+W24+Z24+AC24+AF24</f>
        <v>15</v>
      </c>
      <c r="AH24" s="21">
        <f>'14.Spieltag'!AJ24</f>
        <v>179</v>
      </c>
      <c r="AI24" s="28">
        <f>'14.Spieltag'!AK24</f>
        <v>4</v>
      </c>
      <c r="AJ24" s="23">
        <f>AG24+AH24</f>
        <v>194</v>
      </c>
      <c r="AK24" s="24">
        <f t="shared" si="10"/>
        <v>4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3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02" priority="4">
      <formula>($AG8&gt;40)</formula>
    </cfRule>
  </conditionalFormatting>
  <conditionalFormatting sqref="C4 I4 L4 O4 U4 X4 F6 I6 L6 O6 R6 AA6">
    <cfRule type="cellIs" dxfId="101" priority="3" operator="equal">
      <formula>"Schalke 04"</formula>
    </cfRule>
  </conditionalFormatting>
  <conditionalFormatting sqref="F4 R4 AA4 C6 U6 X6">
    <cfRule type="cellIs" dxfId="100" priority="2" operator="equal">
      <formula>"Schalke 04"</formula>
    </cfRule>
  </conditionalFormatting>
  <conditionalFormatting sqref="AG1:AG26 AG28:AG1048576">
    <cfRule type="top10" dxfId="99" priority="1500" rank="3"/>
  </conditionalFormatting>
  <conditionalFormatting sqref="AI8:AI26">
    <cfRule type="colorScale" priority="13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8" priority="940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O103"/>
  <sheetViews>
    <sheetView topLeftCell="B8" workbookViewId="0">
      <selection activeCell="AB22" sqref="AB22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E1" s="46"/>
      <c r="AF1" s="46"/>
      <c r="AK1" s="31"/>
    </row>
    <row r="2" spans="1:41" ht="12" x14ac:dyDescent="0.2">
      <c r="B2" s="16"/>
      <c r="C2" s="13"/>
      <c r="F2" s="1"/>
      <c r="AE2" s="47"/>
      <c r="AF2" s="47"/>
    </row>
    <row r="3" spans="1:41" ht="12" x14ac:dyDescent="0.2">
      <c r="B3" s="16"/>
      <c r="AE3" s="46"/>
      <c r="AF3" s="46"/>
    </row>
    <row r="4" spans="1:41" ht="16.5" thickBot="1" x14ac:dyDescent="0.3">
      <c r="A4" s="2" t="s">
        <v>29</v>
      </c>
      <c r="B4" s="16"/>
      <c r="C4" s="16" t="s">
        <v>74</v>
      </c>
      <c r="F4" s="16" t="s">
        <v>80</v>
      </c>
      <c r="I4" s="16" t="s">
        <v>67</v>
      </c>
      <c r="L4" s="16" t="s">
        <v>73</v>
      </c>
      <c r="O4" s="16" t="s">
        <v>76</v>
      </c>
      <c r="R4" s="16" t="s">
        <v>82</v>
      </c>
      <c r="U4" s="16" t="s">
        <v>68</v>
      </c>
      <c r="X4" s="16" t="s">
        <v>77</v>
      </c>
      <c r="AA4" s="16" t="s">
        <v>81</v>
      </c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71</v>
      </c>
      <c r="F6" s="16" t="s">
        <v>79</v>
      </c>
      <c r="I6" s="16" t="s">
        <v>70</v>
      </c>
      <c r="L6" s="16" t="s">
        <v>62</v>
      </c>
      <c r="O6" s="16" t="s">
        <v>75</v>
      </c>
      <c r="R6" s="16" t="s">
        <v>69</v>
      </c>
      <c r="U6" s="16" t="s">
        <v>72</v>
      </c>
      <c r="X6" s="16" t="s">
        <v>11</v>
      </c>
      <c r="AA6" s="16" t="s">
        <v>78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12</v>
      </c>
      <c r="D7" s="49" t="s">
        <v>12</v>
      </c>
      <c r="E7" s="50" t="s">
        <v>1</v>
      </c>
      <c r="F7" s="49" t="s">
        <v>83</v>
      </c>
      <c r="G7" s="49" t="s">
        <v>2</v>
      </c>
      <c r="H7" s="50" t="s">
        <v>1</v>
      </c>
      <c r="I7" s="49" t="s">
        <v>83</v>
      </c>
      <c r="J7" s="49" t="s">
        <v>12</v>
      </c>
      <c r="K7" s="50" t="s">
        <v>1</v>
      </c>
      <c r="L7" s="49" t="s">
        <v>83</v>
      </c>
      <c r="M7" s="49" t="s">
        <v>12</v>
      </c>
      <c r="N7" s="50" t="s">
        <v>1</v>
      </c>
      <c r="O7" s="49" t="s">
        <v>83</v>
      </c>
      <c r="P7" s="49" t="s">
        <v>83</v>
      </c>
      <c r="Q7" s="50" t="s">
        <v>1</v>
      </c>
      <c r="R7" s="49" t="s">
        <v>83</v>
      </c>
      <c r="S7" s="49" t="s">
        <v>83</v>
      </c>
      <c r="T7" s="50" t="s">
        <v>1</v>
      </c>
      <c r="U7" s="49" t="s">
        <v>84</v>
      </c>
      <c r="V7" s="49" t="s">
        <v>83</v>
      </c>
      <c r="W7" s="50" t="s">
        <v>1</v>
      </c>
      <c r="X7" s="49" t="s">
        <v>84</v>
      </c>
      <c r="Y7" s="49" t="s">
        <v>12</v>
      </c>
      <c r="Z7" s="50" t="s">
        <v>1</v>
      </c>
      <c r="AA7" s="49" t="s">
        <v>84</v>
      </c>
      <c r="AB7" s="49" t="s">
        <v>83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9</v>
      </c>
      <c r="B8" s="20" t="str">
        <f>'13.Spieltag'!B8</f>
        <v>atschi91</v>
      </c>
      <c r="C8" s="17" t="s">
        <v>12</v>
      </c>
      <c r="D8" s="18" t="s">
        <v>83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12</v>
      </c>
      <c r="G8" s="18" t="s">
        <v>83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84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12</v>
      </c>
      <c r="M8" s="18" t="s">
        <v>83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2</v>
      </c>
      <c r="P8" s="18" t="s">
        <v>84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84</v>
      </c>
      <c r="S8" s="18" t="s">
        <v>12</v>
      </c>
      <c r="T8" s="19">
        <f t="shared" ref="T8" si="6">IF(OR(EXACT($R$7,R8)*(EXACT($S$7,S8)))=TRUE,$AO$9,IF(($S$7-$R$7=S8-R8),$AO$8,IF(OR(EXACT($R$7&gt;$S$7,R8&gt;S8)*EXACT($R$7=$S$7,R8=S8)*EXACT($R$7&lt;$S$7,R8&lt;S8)),$AO$7,0)))</f>
        <v>0</v>
      </c>
      <c r="U8" s="17" t="s">
        <v>2</v>
      </c>
      <c r="V8" s="18" t="s">
        <v>12</v>
      </c>
      <c r="W8" s="19">
        <f t="shared" ref="W8" si="7">IF(OR(EXACT($U$7,U8)*(EXACT($V$7,V8)))=TRUE,$AO$9,IF(($V$7-$U$7=V8-U8),$AO$8,IF(OR(EXACT($U$7&gt;$V$7,U8&gt;V8)*EXACT($U$7=$V$7,U8=V8)*EXACT($U$7&lt;$V$7,U8&lt;V8)),$AO$7,0)))</f>
        <v>0</v>
      </c>
      <c r="X8" s="17" t="s">
        <v>84</v>
      </c>
      <c r="Y8" s="18" t="s">
        <v>86</v>
      </c>
      <c r="Z8" s="19">
        <f>IF(OR(EXACT($X$7,X8)*(EXACT($Y$7,Y8)))=TRUE,$AO$9,IF(($Y$7-$X$7=Y8-X8),$AO$8,IF(OR(EXACT($X$7&gt;$Y$7,X8&gt;Y8)*EXACT($X$7=$Y$7,X8=Y8)*EXACT($X$7&lt;$Y$7,X8&lt;Y8)),$AO$7,0)))*4</f>
        <v>8</v>
      </c>
      <c r="AA8" s="17" t="s">
        <v>12</v>
      </c>
      <c r="AB8" s="18" t="s">
        <v>83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8">E8+H8+K8+N8+Q8+T8+W8+Z8+AC8+AF8</f>
        <v>8</v>
      </c>
      <c r="AH8" s="21">
        <f>'15.Spieltag'!AJ8</f>
        <v>189</v>
      </c>
      <c r="AI8" s="28">
        <f>'15.Spieltag'!AK8</f>
        <v>8</v>
      </c>
      <c r="AJ8" s="23">
        <f t="shared" ref="AJ8:AJ19" si="9">AG8+AH8</f>
        <v>197</v>
      </c>
      <c r="AK8" s="24">
        <f t="shared" ref="AK8:AK26" si="10">RANK(AJ8,$AJ$8:$AJ$26)</f>
        <v>9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'13.Spieltag'!B9</f>
        <v>Delze</v>
      </c>
      <c r="C9" s="17" t="s">
        <v>12</v>
      </c>
      <c r="D9" s="18" t="s">
        <v>83</v>
      </c>
      <c r="E9" s="19">
        <f t="shared" ref="E9:E24" si="11">IF(OR(EXACT($C$7,C9)*(EXACT($D$7,D9)))=TRUE,$AO$9,IF(($D$7-$C$7=D9-C9),$AO$8,IF(OR(EXACT($C$7&gt;$D$7,C9&gt;D9)*EXACT($C$7=$D$7,C9=D9)*EXACT($C$7&lt;$D$7,C9&lt;D9)),$AO$7,0)))</f>
        <v>0</v>
      </c>
      <c r="F9" s="17" t="s">
        <v>12</v>
      </c>
      <c r="G9" s="18" t="s">
        <v>84</v>
      </c>
      <c r="H9" s="19">
        <f t="shared" ref="H9:H24" si="12">IF(OR(EXACT($F$7,F9)*(EXACT($G$7,G9)))=TRUE,$AO$9,IF(($G$7-$F$7=G9-F9),$AO$8,IF(OR(EXACT($F$7&gt;$G$7,F9&gt;G9)*EXACT($F$7=$G$7,F9=G9)*EXACT($F$7&lt;$G$7,F9&lt;G9)),$AO$7,0)))</f>
        <v>0</v>
      </c>
      <c r="I9" s="17" t="s">
        <v>2</v>
      </c>
      <c r="J9" s="18" t="s">
        <v>83</v>
      </c>
      <c r="K9" s="19">
        <f t="shared" ref="K9:K24" si="13">IF(OR(EXACT($I$7,I9)*(EXACT($J$7,J9)))=TRUE,$AO$9,IF(($J$7-$I$7=J9-I9),$AO$8,IF(OR(EXACT($I$7&gt;$J$7,I9&gt;J9)*EXACT($I$7=$J$7,I9=J9)*EXACT($I$7&lt;$J$7,I9&lt;J9)),$AO$7,0)))</f>
        <v>0</v>
      </c>
      <c r="L9" s="17" t="s">
        <v>12</v>
      </c>
      <c r="M9" s="18" t="s">
        <v>83</v>
      </c>
      <c r="N9" s="19">
        <f t="shared" ref="N9:N24" si="14">IF(OR(EXACT($L$7,L9)*(EXACT($M$7,M9)))=TRUE,$AO$9,IF(($M$7-$L$7=M9-L9),$AO$8,IF(OR(EXACT($L$7&gt;$M$7,L9&gt;M9)*EXACT($L$7=$M$7,L9=M9)*EXACT($L$7&lt;$M$7,L9&lt;M9)),$AO$7,0)))</f>
        <v>0</v>
      </c>
      <c r="O9" s="17" t="s">
        <v>12</v>
      </c>
      <c r="P9" s="18" t="s">
        <v>84</v>
      </c>
      <c r="Q9" s="19">
        <f t="shared" ref="Q9:Q24" si="15">IF(OR(EXACT($O$7,O9)*(EXACT($P$7,P9)))=TRUE,$AO$9,IF(($P$7-$O$7=P9-O9),$AO$8,IF(OR(EXACT($O$7&gt;$P$7,O9&gt;P9)*EXACT($O$7=$P$7,O9=P9)*EXACT($O$7&lt;$P$7,O9&lt;P9)),$AO$7,0)))</f>
        <v>0</v>
      </c>
      <c r="R9" s="17" t="s">
        <v>84</v>
      </c>
      <c r="S9" s="18" t="s">
        <v>2</v>
      </c>
      <c r="T9" s="19">
        <f t="shared" ref="T9:T24" si="16">IF(OR(EXACT($R$7,R9)*(EXACT($S$7,S9)))=TRUE,$AO$9,IF(($S$7-$R$7=S9-R9),$AO$8,IF(OR(EXACT($R$7&gt;$S$7,R9&gt;S9)*EXACT($R$7=$S$7,R9=S9)*EXACT($R$7&lt;$S$7,R9&lt;S9)),$AO$7,0)))</f>
        <v>0</v>
      </c>
      <c r="U9" s="17" t="s">
        <v>12</v>
      </c>
      <c r="V9" s="18" t="s">
        <v>83</v>
      </c>
      <c r="W9" s="19">
        <f t="shared" ref="W9:W24" si="17">IF(OR(EXACT($U$7,U9)*(EXACT($V$7,V9)))=TRUE,$AO$9,IF(($V$7-$U$7=V9-U9),$AO$8,IF(OR(EXACT($U$7&gt;$V$7,U9&gt;V9)*EXACT($U$7=$V$7,U9=V9)*EXACT($U$7&lt;$V$7,U9&lt;V9)),$AO$7,0)))</f>
        <v>0</v>
      </c>
      <c r="X9" s="17" t="s">
        <v>83</v>
      </c>
      <c r="Y9" s="18" t="s">
        <v>12</v>
      </c>
      <c r="Z9" s="19">
        <f t="shared" ref="Z9:Z24" si="18">IF(OR(EXACT($X$7,X9)*(EXACT($Y$7,Y9)))=TRUE,$AO$9,IF(($Y$7-$X$7=Y9-X9),$AO$8,IF(OR(EXACT($X$7&gt;$Y$7,X9&gt;Y9)*EXACT($X$7=$Y$7,X9=Y9)*EXACT($X$7&lt;$Y$7,X9&lt;Y9)),$AO$7,0)))*4</f>
        <v>8</v>
      </c>
      <c r="AA9" s="17" t="s">
        <v>2</v>
      </c>
      <c r="AB9" s="18" t="s">
        <v>83</v>
      </c>
      <c r="AC9" s="19">
        <f t="shared" ref="AC9:AC24" si="19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8"/>
        <v>8</v>
      </c>
      <c r="AH9" s="21">
        <f>'15.Spieltag'!AJ9</f>
        <v>218</v>
      </c>
      <c r="AI9" s="28">
        <f>'15.Spieltag'!AK9</f>
        <v>1</v>
      </c>
      <c r="AJ9" s="23">
        <f t="shared" si="9"/>
        <v>226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8</v>
      </c>
      <c r="B10" s="20" t="str">
        <f>'13.Spieltag'!B10</f>
        <v>FlorianS04</v>
      </c>
      <c r="C10" s="17" t="s">
        <v>83</v>
      </c>
      <c r="D10" s="18" t="s">
        <v>83</v>
      </c>
      <c r="E10" s="19" t="str">
        <f t="shared" si="11"/>
        <v>3</v>
      </c>
      <c r="F10" s="17" t="s">
        <v>83</v>
      </c>
      <c r="G10" s="18" t="s">
        <v>12</v>
      </c>
      <c r="H10" s="19" t="str">
        <f t="shared" si="12"/>
        <v>2</v>
      </c>
      <c r="I10" s="17" t="s">
        <v>2</v>
      </c>
      <c r="J10" s="18" t="s">
        <v>12</v>
      </c>
      <c r="K10" s="19">
        <f t="shared" si="13"/>
        <v>0</v>
      </c>
      <c r="L10" s="17" t="s">
        <v>83</v>
      </c>
      <c r="M10" s="18" t="s">
        <v>84</v>
      </c>
      <c r="N10" s="19">
        <f t="shared" si="14"/>
        <v>0</v>
      </c>
      <c r="O10" s="17" t="s">
        <v>83</v>
      </c>
      <c r="P10" s="18" t="s">
        <v>83</v>
      </c>
      <c r="Q10" s="19" t="str">
        <f t="shared" si="15"/>
        <v>5</v>
      </c>
      <c r="R10" s="17" t="s">
        <v>83</v>
      </c>
      <c r="S10" s="18" t="s">
        <v>2</v>
      </c>
      <c r="T10" s="19">
        <f t="shared" si="16"/>
        <v>0</v>
      </c>
      <c r="U10" s="17" t="s">
        <v>12</v>
      </c>
      <c r="V10" s="18" t="s">
        <v>12</v>
      </c>
      <c r="W10" s="19">
        <f t="shared" si="17"/>
        <v>0</v>
      </c>
      <c r="X10" s="17" t="s">
        <v>83</v>
      </c>
      <c r="Y10" s="18" t="s">
        <v>83</v>
      </c>
      <c r="Z10" s="19">
        <f t="shared" si="18"/>
        <v>0</v>
      </c>
      <c r="AA10" s="17" t="s">
        <v>83</v>
      </c>
      <c r="AB10" s="18" t="s">
        <v>84</v>
      </c>
      <c r="AC10" s="19">
        <f t="shared" si="19"/>
        <v>0</v>
      </c>
      <c r="AD10" s="27"/>
      <c r="AE10" s="25"/>
      <c r="AF10" s="19"/>
      <c r="AG10" s="20">
        <f t="shared" si="8"/>
        <v>10</v>
      </c>
      <c r="AH10" s="21">
        <f>'15.Spieltag'!AJ10</f>
        <v>188</v>
      </c>
      <c r="AI10" s="28">
        <f>'15.Spieltag'!AK10</f>
        <v>9</v>
      </c>
      <c r="AJ10" s="23">
        <f t="shared" si="9"/>
        <v>198</v>
      </c>
      <c r="AK10" s="24">
        <f t="shared" si="10"/>
        <v>8</v>
      </c>
      <c r="AL10" s="53"/>
    </row>
    <row r="11" spans="1:41" ht="24.95" customHeight="1" thickBot="1" x14ac:dyDescent="0.25">
      <c r="A11" s="28">
        <f t="shared" si="0"/>
        <v>2</v>
      </c>
      <c r="B11" s="20" t="str">
        <f>'13.Spieltag'!B11</f>
        <v>Franzi04</v>
      </c>
      <c r="C11" s="17" t="s">
        <v>12</v>
      </c>
      <c r="D11" s="18" t="s">
        <v>83</v>
      </c>
      <c r="E11" s="19">
        <f t="shared" si="11"/>
        <v>0</v>
      </c>
      <c r="F11" s="17" t="s">
        <v>12</v>
      </c>
      <c r="G11" s="18" t="s">
        <v>84</v>
      </c>
      <c r="H11" s="19">
        <f t="shared" si="12"/>
        <v>0</v>
      </c>
      <c r="I11" s="17" t="s">
        <v>12</v>
      </c>
      <c r="J11" s="18" t="s">
        <v>83</v>
      </c>
      <c r="K11" s="19">
        <f t="shared" si="13"/>
        <v>0</v>
      </c>
      <c r="L11" s="17" t="s">
        <v>83</v>
      </c>
      <c r="M11" s="18" t="s">
        <v>12</v>
      </c>
      <c r="N11" s="19" t="str">
        <f t="shared" si="14"/>
        <v>5</v>
      </c>
      <c r="O11" s="17" t="s">
        <v>12</v>
      </c>
      <c r="P11" s="18" t="s">
        <v>83</v>
      </c>
      <c r="Q11" s="19">
        <f t="shared" si="15"/>
        <v>0</v>
      </c>
      <c r="R11" s="17" t="s">
        <v>83</v>
      </c>
      <c r="S11" s="18" t="s">
        <v>2</v>
      </c>
      <c r="T11" s="19">
        <f t="shared" si="16"/>
        <v>0</v>
      </c>
      <c r="U11" s="17" t="s">
        <v>83</v>
      </c>
      <c r="V11" s="18" t="s">
        <v>12</v>
      </c>
      <c r="W11" s="19" t="str">
        <f t="shared" si="17"/>
        <v>3</v>
      </c>
      <c r="X11" s="17" t="s">
        <v>83</v>
      </c>
      <c r="Y11" s="18" t="s">
        <v>12</v>
      </c>
      <c r="Z11" s="19">
        <f t="shared" si="18"/>
        <v>8</v>
      </c>
      <c r="AA11" s="17" t="s">
        <v>12</v>
      </c>
      <c r="AB11" s="18" t="s">
        <v>83</v>
      </c>
      <c r="AC11" s="19">
        <f t="shared" si="19"/>
        <v>0</v>
      </c>
      <c r="AD11" s="27"/>
      <c r="AE11" s="25"/>
      <c r="AF11" s="19"/>
      <c r="AG11" s="20">
        <f t="shared" si="8"/>
        <v>16</v>
      </c>
      <c r="AH11" s="21">
        <f>'15.Spieltag'!AJ11</f>
        <v>209</v>
      </c>
      <c r="AI11" s="28">
        <f>'15.Spieltag'!AK11</f>
        <v>2</v>
      </c>
      <c r="AJ11" s="23">
        <f t="shared" si="9"/>
        <v>225</v>
      </c>
      <c r="AK11" s="24">
        <f t="shared" si="10"/>
        <v>2</v>
      </c>
      <c r="AL11" s="1"/>
    </row>
    <row r="12" spans="1:41" ht="24.95" customHeight="1" thickBot="1" x14ac:dyDescent="0.25">
      <c r="A12" s="28">
        <f t="shared" si="0"/>
        <v>15</v>
      </c>
      <c r="B12" s="20" t="str">
        <f>'13.Spieltag'!B12</f>
        <v>jupp04</v>
      </c>
      <c r="C12" s="17" t="s">
        <v>12</v>
      </c>
      <c r="D12" s="18" t="s">
        <v>83</v>
      </c>
      <c r="E12" s="19">
        <f t="shared" si="11"/>
        <v>0</v>
      </c>
      <c r="F12" s="17" t="s">
        <v>2</v>
      </c>
      <c r="G12" s="18" t="s">
        <v>83</v>
      </c>
      <c r="H12" s="19">
        <f t="shared" si="12"/>
        <v>0</v>
      </c>
      <c r="I12" s="17" t="s">
        <v>2</v>
      </c>
      <c r="J12" s="18" t="s">
        <v>83</v>
      </c>
      <c r="K12" s="19">
        <f t="shared" si="13"/>
        <v>0</v>
      </c>
      <c r="L12" s="17" t="s">
        <v>12</v>
      </c>
      <c r="M12" s="18" t="s">
        <v>12</v>
      </c>
      <c r="N12" s="19">
        <f t="shared" si="14"/>
        <v>0</v>
      </c>
      <c r="O12" s="17" t="s">
        <v>2</v>
      </c>
      <c r="P12" s="18" t="s">
        <v>12</v>
      </c>
      <c r="Q12" s="19">
        <f t="shared" si="15"/>
        <v>0</v>
      </c>
      <c r="R12" s="17" t="s">
        <v>2</v>
      </c>
      <c r="S12" s="18" t="s">
        <v>2</v>
      </c>
      <c r="T12" s="19" t="str">
        <f t="shared" si="16"/>
        <v>3</v>
      </c>
      <c r="U12" s="17" t="s">
        <v>12</v>
      </c>
      <c r="V12" s="18" t="s">
        <v>83</v>
      </c>
      <c r="W12" s="19">
        <f t="shared" si="17"/>
        <v>0</v>
      </c>
      <c r="X12" s="17" t="s">
        <v>83</v>
      </c>
      <c r="Y12" s="18" t="s">
        <v>12</v>
      </c>
      <c r="Z12" s="19">
        <f t="shared" si="18"/>
        <v>8</v>
      </c>
      <c r="AA12" s="17" t="s">
        <v>83</v>
      </c>
      <c r="AB12" s="18" t="s">
        <v>2</v>
      </c>
      <c r="AC12" s="19" t="str">
        <f t="shared" si="19"/>
        <v>2</v>
      </c>
      <c r="AD12" s="26"/>
      <c r="AE12" s="25"/>
      <c r="AF12" s="19"/>
      <c r="AG12" s="20">
        <f t="shared" si="8"/>
        <v>13</v>
      </c>
      <c r="AH12" s="21">
        <f>'15.Spieltag'!AJ12</f>
        <v>157</v>
      </c>
      <c r="AI12" s="28">
        <f>'15.Spieltag'!AK12</f>
        <v>15</v>
      </c>
      <c r="AJ12" s="23">
        <f t="shared" si="9"/>
        <v>170</v>
      </c>
      <c r="AK12" s="24">
        <f t="shared" si="10"/>
        <v>15</v>
      </c>
      <c r="AL12" s="1"/>
    </row>
    <row r="13" spans="1:41" ht="24.95" customHeight="1" thickBot="1" x14ac:dyDescent="0.25">
      <c r="A13" s="28">
        <f t="shared" si="0"/>
        <v>9</v>
      </c>
      <c r="B13" s="58" t="str">
        <f>'13.Spieltag'!B13</f>
        <v>Lola04</v>
      </c>
      <c r="C13" s="17" t="s">
        <v>2</v>
      </c>
      <c r="D13" s="18" t="s">
        <v>83</v>
      </c>
      <c r="E13" s="19">
        <f t="shared" si="11"/>
        <v>0</v>
      </c>
      <c r="F13" s="17" t="s">
        <v>12</v>
      </c>
      <c r="G13" s="18" t="s">
        <v>84</v>
      </c>
      <c r="H13" s="19">
        <f t="shared" si="12"/>
        <v>0</v>
      </c>
      <c r="I13" s="17" t="s">
        <v>12</v>
      </c>
      <c r="J13" s="18" t="s">
        <v>83</v>
      </c>
      <c r="K13" s="19">
        <f t="shared" si="13"/>
        <v>0</v>
      </c>
      <c r="L13" s="17" t="s">
        <v>83</v>
      </c>
      <c r="M13" s="18" t="s">
        <v>86</v>
      </c>
      <c r="N13" s="19" t="str">
        <f t="shared" si="14"/>
        <v>2</v>
      </c>
      <c r="O13" s="17" t="s">
        <v>83</v>
      </c>
      <c r="P13" s="18" t="s">
        <v>83</v>
      </c>
      <c r="Q13" s="19" t="str">
        <f t="shared" si="15"/>
        <v>5</v>
      </c>
      <c r="R13" s="17" t="s">
        <v>84</v>
      </c>
      <c r="S13" s="18" t="s">
        <v>2</v>
      </c>
      <c r="T13" s="19">
        <f t="shared" si="16"/>
        <v>0</v>
      </c>
      <c r="U13" s="17" t="s">
        <v>12</v>
      </c>
      <c r="V13" s="18" t="s">
        <v>83</v>
      </c>
      <c r="W13" s="19">
        <f t="shared" si="17"/>
        <v>0</v>
      </c>
      <c r="X13" s="17" t="s">
        <v>12</v>
      </c>
      <c r="Y13" s="18" t="s">
        <v>2</v>
      </c>
      <c r="Z13" s="19">
        <f t="shared" si="18"/>
        <v>8</v>
      </c>
      <c r="AA13" s="17" t="s">
        <v>12</v>
      </c>
      <c r="AB13" s="18" t="s">
        <v>12</v>
      </c>
      <c r="AC13" s="19">
        <f t="shared" si="19"/>
        <v>0</v>
      </c>
      <c r="AD13" s="27"/>
      <c r="AE13" s="25"/>
      <c r="AF13" s="19"/>
      <c r="AG13" s="20">
        <f t="shared" si="8"/>
        <v>15</v>
      </c>
      <c r="AH13" s="21">
        <f>'15.Spieltag'!AJ13</f>
        <v>182</v>
      </c>
      <c r="AI13" s="28">
        <f>'15.Spieltag'!AK13</f>
        <v>10</v>
      </c>
      <c r="AJ13" s="23">
        <f t="shared" si="9"/>
        <v>197</v>
      </c>
      <c r="AK13" s="24">
        <f t="shared" si="10"/>
        <v>9</v>
      </c>
      <c r="AL13" s="1"/>
    </row>
    <row r="14" spans="1:41" ht="24.95" customHeight="1" thickBot="1" x14ac:dyDescent="0.25">
      <c r="A14" s="28">
        <f t="shared" si="0"/>
        <v>4</v>
      </c>
      <c r="B14" s="20" t="str">
        <f>'13.Spieltag'!B14</f>
        <v>Master1</v>
      </c>
      <c r="C14" s="17" t="s">
        <v>12</v>
      </c>
      <c r="D14" s="18" t="s">
        <v>83</v>
      </c>
      <c r="E14" s="19">
        <f t="shared" si="11"/>
        <v>0</v>
      </c>
      <c r="F14" s="17" t="s">
        <v>2</v>
      </c>
      <c r="G14" s="18" t="s">
        <v>83</v>
      </c>
      <c r="H14" s="19">
        <f t="shared" si="12"/>
        <v>0</v>
      </c>
      <c r="I14" s="17" t="s">
        <v>12</v>
      </c>
      <c r="J14" s="18" t="s">
        <v>83</v>
      </c>
      <c r="K14" s="19">
        <f t="shared" si="13"/>
        <v>0</v>
      </c>
      <c r="L14" s="17" t="s">
        <v>12</v>
      </c>
      <c r="M14" s="18" t="s">
        <v>12</v>
      </c>
      <c r="N14" s="19">
        <f t="shared" si="14"/>
        <v>0</v>
      </c>
      <c r="O14" s="17" t="s">
        <v>2</v>
      </c>
      <c r="P14" s="18" t="s">
        <v>12</v>
      </c>
      <c r="Q14" s="19">
        <f t="shared" si="15"/>
        <v>0</v>
      </c>
      <c r="R14" s="17" t="s">
        <v>83</v>
      </c>
      <c r="S14" s="18" t="s">
        <v>2</v>
      </c>
      <c r="T14" s="19">
        <f t="shared" si="16"/>
        <v>0</v>
      </c>
      <c r="U14" s="17" t="s">
        <v>12</v>
      </c>
      <c r="V14" s="18" t="s">
        <v>12</v>
      </c>
      <c r="W14" s="19">
        <f t="shared" si="17"/>
        <v>0</v>
      </c>
      <c r="X14" s="17" t="s">
        <v>12</v>
      </c>
      <c r="Y14" s="18" t="s">
        <v>2</v>
      </c>
      <c r="Z14" s="19">
        <f t="shared" si="18"/>
        <v>8</v>
      </c>
      <c r="AA14" s="17" t="s">
        <v>12</v>
      </c>
      <c r="AB14" s="18" t="s">
        <v>83</v>
      </c>
      <c r="AC14" s="19">
        <f t="shared" si="19"/>
        <v>0</v>
      </c>
      <c r="AD14" s="27"/>
      <c r="AE14" s="25"/>
      <c r="AF14" s="19"/>
      <c r="AG14" s="20">
        <f t="shared" si="8"/>
        <v>8</v>
      </c>
      <c r="AH14" s="21">
        <f>'15.Spieltag'!AJ14</f>
        <v>200</v>
      </c>
      <c r="AI14" s="28">
        <f>'15.Spieltag'!AK14</f>
        <v>3</v>
      </c>
      <c r="AJ14" s="23">
        <f t="shared" si="9"/>
        <v>208</v>
      </c>
      <c r="AK14" s="24">
        <f t="shared" si="10"/>
        <v>4</v>
      </c>
      <c r="AL14" s="1"/>
    </row>
    <row r="15" spans="1:41" ht="24.95" customHeight="1" thickBot="1" x14ac:dyDescent="0.25">
      <c r="A15" s="28">
        <f t="shared" si="0"/>
        <v>6</v>
      </c>
      <c r="B15" s="20" t="str">
        <f>'13.Spieltag'!B15</f>
        <v>Mike04</v>
      </c>
      <c r="C15" s="17" t="s">
        <v>12</v>
      </c>
      <c r="D15" s="18" t="s">
        <v>84</v>
      </c>
      <c r="E15" s="19">
        <f t="shared" si="11"/>
        <v>0</v>
      </c>
      <c r="F15" s="17" t="s">
        <v>83</v>
      </c>
      <c r="G15" s="18" t="s">
        <v>83</v>
      </c>
      <c r="H15" s="19">
        <f t="shared" si="12"/>
        <v>0</v>
      </c>
      <c r="I15" s="17" t="s">
        <v>12</v>
      </c>
      <c r="J15" s="18" t="s">
        <v>84</v>
      </c>
      <c r="K15" s="19">
        <f t="shared" si="13"/>
        <v>0</v>
      </c>
      <c r="L15" s="17" t="s">
        <v>12</v>
      </c>
      <c r="M15" s="18" t="s">
        <v>83</v>
      </c>
      <c r="N15" s="19">
        <f t="shared" si="14"/>
        <v>0</v>
      </c>
      <c r="O15" s="17" t="s">
        <v>12</v>
      </c>
      <c r="P15" s="18" t="s">
        <v>83</v>
      </c>
      <c r="Q15" s="19">
        <f t="shared" si="15"/>
        <v>0</v>
      </c>
      <c r="R15" s="17" t="s">
        <v>84</v>
      </c>
      <c r="S15" s="18" t="s">
        <v>12</v>
      </c>
      <c r="T15" s="19">
        <f t="shared" si="16"/>
        <v>0</v>
      </c>
      <c r="U15" s="17" t="s">
        <v>12</v>
      </c>
      <c r="V15" s="18" t="s">
        <v>84</v>
      </c>
      <c r="W15" s="19">
        <f t="shared" si="17"/>
        <v>0</v>
      </c>
      <c r="X15" s="17" t="s">
        <v>84</v>
      </c>
      <c r="Y15" s="18" t="s">
        <v>12</v>
      </c>
      <c r="Z15" s="19">
        <f t="shared" si="18"/>
        <v>20</v>
      </c>
      <c r="AA15" s="17" t="s">
        <v>83</v>
      </c>
      <c r="AB15" s="18" t="s">
        <v>12</v>
      </c>
      <c r="AC15" s="19" t="str">
        <f t="shared" si="19"/>
        <v>3</v>
      </c>
      <c r="AD15" s="27"/>
      <c r="AE15" s="25"/>
      <c r="AF15" s="19"/>
      <c r="AG15" s="20">
        <f t="shared" si="8"/>
        <v>23</v>
      </c>
      <c r="AH15" s="21">
        <f>'15.Spieltag'!AJ15</f>
        <v>179</v>
      </c>
      <c r="AI15" s="28">
        <f>'15.Spieltag'!AK15</f>
        <v>11</v>
      </c>
      <c r="AJ15" s="23">
        <f t="shared" si="9"/>
        <v>202</v>
      </c>
      <c r="AK15" s="24">
        <f t="shared" si="10"/>
        <v>6</v>
      </c>
      <c r="AL15" s="1"/>
    </row>
    <row r="16" spans="1:41" ht="24.95" customHeight="1" thickBot="1" x14ac:dyDescent="0.25">
      <c r="A16" s="28">
        <f t="shared" si="0"/>
        <v>16</v>
      </c>
      <c r="B16" s="20" t="str">
        <f>'13.Spieltag'!B16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'15.Spieltag'!AJ16</f>
        <v>79</v>
      </c>
      <c r="AI16" s="28">
        <f>'15.Spieltag'!AK16</f>
        <v>16</v>
      </c>
      <c r="AJ16" s="23">
        <f t="shared" si="9"/>
        <v>79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12</v>
      </c>
      <c r="B17" s="20" t="str">
        <f>'13.Spieltag'!B17</f>
        <v>Reinhold</v>
      </c>
      <c r="C17" s="17" t="s">
        <v>2</v>
      </c>
      <c r="D17" s="18" t="s">
        <v>83</v>
      </c>
      <c r="E17" s="19">
        <f t="shared" si="11"/>
        <v>0</v>
      </c>
      <c r="F17" s="17" t="s">
        <v>12</v>
      </c>
      <c r="G17" s="18" t="s">
        <v>83</v>
      </c>
      <c r="H17" s="19">
        <f t="shared" si="12"/>
        <v>0</v>
      </c>
      <c r="I17" s="17" t="s">
        <v>2</v>
      </c>
      <c r="J17" s="18" t="s">
        <v>83</v>
      </c>
      <c r="K17" s="19">
        <f t="shared" si="13"/>
        <v>0</v>
      </c>
      <c r="L17" s="17" t="s">
        <v>83</v>
      </c>
      <c r="M17" s="18" t="s">
        <v>83</v>
      </c>
      <c r="N17" s="19">
        <f t="shared" si="14"/>
        <v>0</v>
      </c>
      <c r="O17" s="17" t="s">
        <v>2</v>
      </c>
      <c r="P17" s="18" t="s">
        <v>12</v>
      </c>
      <c r="Q17" s="19">
        <f t="shared" si="15"/>
        <v>0</v>
      </c>
      <c r="R17" s="17" t="s">
        <v>84</v>
      </c>
      <c r="S17" s="18" t="s">
        <v>2</v>
      </c>
      <c r="T17" s="19">
        <f t="shared" si="16"/>
        <v>0</v>
      </c>
      <c r="U17" s="17" t="s">
        <v>12</v>
      </c>
      <c r="V17" s="18" t="s">
        <v>12</v>
      </c>
      <c r="W17" s="19">
        <f t="shared" si="17"/>
        <v>0</v>
      </c>
      <c r="X17" s="17" t="s">
        <v>83</v>
      </c>
      <c r="Y17" s="18" t="s">
        <v>2</v>
      </c>
      <c r="Z17" s="19">
        <f t="shared" si="18"/>
        <v>12</v>
      </c>
      <c r="AA17" s="17" t="s">
        <v>12</v>
      </c>
      <c r="AB17" s="18" t="s">
        <v>83</v>
      </c>
      <c r="AC17" s="19">
        <f t="shared" si="19"/>
        <v>0</v>
      </c>
      <c r="AD17" s="27"/>
      <c r="AE17" s="25"/>
      <c r="AF17" s="19"/>
      <c r="AG17" s="20">
        <f t="shared" si="8"/>
        <v>12</v>
      </c>
      <c r="AH17" s="21">
        <f>'15.Spieltag'!AJ17</f>
        <v>178</v>
      </c>
      <c r="AI17" s="28">
        <f>'15.Spieltag'!AK17</f>
        <v>12</v>
      </c>
      <c r="AJ17" s="23">
        <f t="shared" si="9"/>
        <v>190</v>
      </c>
      <c r="AK17" s="24">
        <f t="shared" si="10"/>
        <v>12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/>
      <c r="F18" s="17"/>
      <c r="G18" s="18"/>
      <c r="H18" s="19"/>
      <c r="I18" s="17"/>
      <c r="J18" s="18"/>
      <c r="K18" s="19"/>
      <c r="L18" s="17"/>
      <c r="M18" s="18"/>
      <c r="N18" s="19"/>
      <c r="O18" s="17"/>
      <c r="P18" s="18"/>
      <c r="Q18" s="19"/>
      <c r="R18" s="17"/>
      <c r="S18" s="18"/>
      <c r="T18" s="19"/>
      <c r="U18" s="17"/>
      <c r="V18" s="18"/>
      <c r="W18" s="19"/>
      <c r="X18" s="17"/>
      <c r="Y18" s="18"/>
      <c r="Z18" s="19"/>
      <c r="AA18" s="17"/>
      <c r="AB18" s="18"/>
      <c r="AC18" s="19"/>
      <c r="AD18" s="27"/>
      <c r="AE18" s="25"/>
      <c r="AF18" s="19"/>
      <c r="AG18" s="20">
        <f t="shared" si="8"/>
        <v>0</v>
      </c>
      <c r="AH18" s="21">
        <f>'15.Spieltag'!AJ18</f>
        <v>194</v>
      </c>
      <c r="AI18" s="28">
        <f>'15.Spieltag'!AK18</f>
        <v>4</v>
      </c>
      <c r="AJ18" s="23">
        <f t="shared" si="9"/>
        <v>194</v>
      </c>
      <c r="AK18" s="24">
        <f t="shared" si="10"/>
        <v>11</v>
      </c>
      <c r="AL18" s="1"/>
    </row>
    <row r="19" spans="1:38" ht="24.95" customHeight="1" thickBot="1" x14ac:dyDescent="0.25">
      <c r="A19" s="28">
        <f t="shared" si="0"/>
        <v>17</v>
      </c>
      <c r="B19" s="20" t="str">
        <f>'13.Spieltag'!B19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'15.Spieltag'!AJ19</f>
        <v>7</v>
      </c>
      <c r="AI19" s="28">
        <f>'15.Spieltag'!AK19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>AK20</f>
        <v>14</v>
      </c>
      <c r="B20" s="20" t="str">
        <f>'13.Spieltag'!B20</f>
        <v>schmiddi04</v>
      </c>
      <c r="C20" s="17" t="s">
        <v>83</v>
      </c>
      <c r="D20" s="18" t="s">
        <v>84</v>
      </c>
      <c r="E20" s="19">
        <f t="shared" si="11"/>
        <v>0</v>
      </c>
      <c r="F20" s="17" t="s">
        <v>83</v>
      </c>
      <c r="G20" s="18" t="s">
        <v>84</v>
      </c>
      <c r="H20" s="19">
        <f t="shared" si="12"/>
        <v>0</v>
      </c>
      <c r="I20" s="17" t="s">
        <v>2</v>
      </c>
      <c r="J20" s="18" t="s">
        <v>84</v>
      </c>
      <c r="K20" s="19">
        <f t="shared" si="13"/>
        <v>0</v>
      </c>
      <c r="L20" s="17" t="s">
        <v>83</v>
      </c>
      <c r="M20" s="18" t="s">
        <v>83</v>
      </c>
      <c r="N20" s="19">
        <f t="shared" si="14"/>
        <v>0</v>
      </c>
      <c r="O20" s="17" t="s">
        <v>84</v>
      </c>
      <c r="P20" s="18" t="s">
        <v>83</v>
      </c>
      <c r="Q20" s="19">
        <f t="shared" si="15"/>
        <v>0</v>
      </c>
      <c r="R20" s="17" t="s">
        <v>84</v>
      </c>
      <c r="S20" s="18" t="s">
        <v>12</v>
      </c>
      <c r="T20" s="19">
        <f t="shared" si="16"/>
        <v>0</v>
      </c>
      <c r="U20" s="17" t="s">
        <v>83</v>
      </c>
      <c r="V20" s="18" t="s">
        <v>83</v>
      </c>
      <c r="W20" s="19">
        <f t="shared" si="17"/>
        <v>0</v>
      </c>
      <c r="X20" s="17" t="s">
        <v>84</v>
      </c>
      <c r="Y20" s="18" t="s">
        <v>83</v>
      </c>
      <c r="Z20" s="19">
        <f t="shared" si="18"/>
        <v>8</v>
      </c>
      <c r="AA20" s="17"/>
      <c r="AB20" s="18" t="s">
        <v>84</v>
      </c>
      <c r="AC20" s="19">
        <v>2</v>
      </c>
      <c r="AD20" s="27"/>
      <c r="AE20" s="25"/>
      <c r="AF20" s="19"/>
      <c r="AG20" s="20">
        <f>E20+H20+K20+N20+Q20+T20+W20+Z20+AC20+AF20</f>
        <v>10</v>
      </c>
      <c r="AH20" s="21">
        <f>'15.Spieltag'!AJ20</f>
        <v>167</v>
      </c>
      <c r="AI20" s="28">
        <f>'15.Spieltag'!AK20</f>
        <v>14</v>
      </c>
      <c r="AJ20" s="23">
        <f>AG20+AH20</f>
        <v>177</v>
      </c>
      <c r="AK20" s="24">
        <f t="shared" si="10"/>
        <v>14</v>
      </c>
      <c r="AL20" s="1"/>
    </row>
    <row r="21" spans="1:38" ht="24.95" customHeight="1" thickBot="1" x14ac:dyDescent="0.25">
      <c r="A21" s="28">
        <f>AK21</f>
        <v>7</v>
      </c>
      <c r="B21" s="20" t="str">
        <f>'13.Spieltag'!B21</f>
        <v>shiny</v>
      </c>
      <c r="C21" s="17"/>
      <c r="D21" s="18"/>
      <c r="E21" s="19"/>
      <c r="F21" s="17"/>
      <c r="G21" s="18"/>
      <c r="H21" s="19"/>
      <c r="I21" s="17" t="s">
        <v>12</v>
      </c>
      <c r="J21" s="18" t="s">
        <v>84</v>
      </c>
      <c r="K21" s="19">
        <f t="shared" si="13"/>
        <v>0</v>
      </c>
      <c r="L21" s="17" t="s">
        <v>12</v>
      </c>
      <c r="M21" s="18" t="s">
        <v>83</v>
      </c>
      <c r="N21" s="19">
        <f t="shared" si="14"/>
        <v>0</v>
      </c>
      <c r="O21" s="17" t="s">
        <v>83</v>
      </c>
      <c r="P21" s="18" t="s">
        <v>12</v>
      </c>
      <c r="Q21" s="19">
        <f t="shared" si="15"/>
        <v>0</v>
      </c>
      <c r="R21" s="17" t="s">
        <v>83</v>
      </c>
      <c r="S21" s="18" t="s">
        <v>12</v>
      </c>
      <c r="T21" s="19">
        <f t="shared" si="16"/>
        <v>0</v>
      </c>
      <c r="U21" s="17" t="s">
        <v>83</v>
      </c>
      <c r="V21" s="18" t="s">
        <v>83</v>
      </c>
      <c r="W21" s="19">
        <f t="shared" si="17"/>
        <v>0</v>
      </c>
      <c r="X21" s="17" t="s">
        <v>83</v>
      </c>
      <c r="Y21" s="18" t="s">
        <v>12</v>
      </c>
      <c r="Z21" s="19">
        <f t="shared" si="18"/>
        <v>8</v>
      </c>
      <c r="AA21" s="17" t="s">
        <v>2</v>
      </c>
      <c r="AB21" s="18" t="s">
        <v>83</v>
      </c>
      <c r="AC21" s="19">
        <f t="shared" si="19"/>
        <v>0</v>
      </c>
      <c r="AD21" s="27"/>
      <c r="AE21" s="25"/>
      <c r="AF21" s="19"/>
      <c r="AG21" s="20">
        <f>E21+H21+K21+N21+Q21+T21+W21+Z21+AC21+AF21</f>
        <v>8</v>
      </c>
      <c r="AH21" s="21">
        <f>'15.Spieltag'!AJ21</f>
        <v>192</v>
      </c>
      <c r="AI21" s="28">
        <f>'15.Spieltag'!AK21</f>
        <v>6</v>
      </c>
      <c r="AJ21" s="23">
        <f>AG21+AH21</f>
        <v>200</v>
      </c>
      <c r="AK21" s="24">
        <f t="shared" si="10"/>
        <v>7</v>
      </c>
      <c r="AL21" s="1"/>
    </row>
    <row r="22" spans="1:38" ht="24.95" customHeight="1" thickBot="1" x14ac:dyDescent="0.25">
      <c r="A22" s="28">
        <f>AK22</f>
        <v>5</v>
      </c>
      <c r="B22" s="20" t="str">
        <f>'13.Spieltag'!B22</f>
        <v>Tanja04</v>
      </c>
      <c r="C22" s="17" t="s">
        <v>12</v>
      </c>
      <c r="D22" s="18" t="s">
        <v>83</v>
      </c>
      <c r="E22" s="19">
        <f t="shared" ref="E22" si="20">IF(OR(EXACT($C$7,C22)*(EXACT($D$7,D22)))=TRUE,$AO$9,IF(($D$7-$C$7=D22-C22),$AO$8,IF(OR(EXACT($C$7&gt;$D$7,C22&gt;D22)*EXACT($C$7=$D$7,C22=D22)*EXACT($C$7&lt;$D$7,C22&lt;D22)),$AO$7,0)))</f>
        <v>0</v>
      </c>
      <c r="F22" s="17" t="s">
        <v>83</v>
      </c>
      <c r="G22" s="18" t="s">
        <v>12</v>
      </c>
      <c r="H22" s="19" t="str">
        <f t="shared" ref="H22" si="21">IF(OR(EXACT($F$7,F22)*(EXACT($G$7,G22)))=TRUE,$AO$9,IF(($G$7-$F$7=G22-F22),$AO$8,IF(OR(EXACT($F$7&gt;$G$7,F22&gt;G22)*EXACT($F$7=$G$7,F22=G22)*EXACT($F$7&lt;$G$7,F22&lt;G22)),$AO$7,0)))</f>
        <v>2</v>
      </c>
      <c r="I22" s="17" t="s">
        <v>2</v>
      </c>
      <c r="J22" s="18" t="s">
        <v>84</v>
      </c>
      <c r="K22" s="19">
        <f t="shared" ref="K22" si="22">IF(OR(EXACT($I$7,I22)*(EXACT($J$7,J22)))=TRUE,$AO$9,IF(($J$7-$I$7=J22-I22),$AO$8,IF(OR(EXACT($I$7&gt;$J$7,I22&gt;J22)*EXACT($I$7=$J$7,I22=J22)*EXACT($I$7&lt;$J$7,I22&lt;J22)),$AO$7,0)))</f>
        <v>0</v>
      </c>
      <c r="L22" s="17" t="s">
        <v>83</v>
      </c>
      <c r="M22" s="18" t="s">
        <v>83</v>
      </c>
      <c r="N22" s="19">
        <f t="shared" ref="N22" si="23">IF(OR(EXACT($L$7,L22)*(EXACT($M$7,M22)))=TRUE,$AO$9,IF(($M$7-$L$7=M22-L22),$AO$8,IF(OR(EXACT($L$7&gt;$M$7,L22&gt;M22)*EXACT($L$7=$M$7,L22=M22)*EXACT($L$7&lt;$M$7,L22&lt;M22)),$AO$7,0)))</f>
        <v>0</v>
      </c>
      <c r="O22" s="17" t="s">
        <v>83</v>
      </c>
      <c r="P22" s="18" t="s">
        <v>84</v>
      </c>
      <c r="Q22" s="19">
        <f t="shared" ref="Q22" si="24">IF(OR(EXACT($O$7,O22)*(EXACT($P$7,P22)))=TRUE,$AO$9,IF(($P$7-$O$7=P22-O22),$AO$8,IF(OR(EXACT($O$7&gt;$P$7,O22&gt;P22)*EXACT($O$7=$P$7,O22=P22)*EXACT($O$7&lt;$P$7,O22&lt;P22)),$AO$7,0)))</f>
        <v>0</v>
      </c>
      <c r="R22" s="17" t="s">
        <v>83</v>
      </c>
      <c r="S22" s="18" t="s">
        <v>2</v>
      </c>
      <c r="T22" s="19">
        <f t="shared" ref="T22" si="25">IF(OR(EXACT($R$7,R22)*(EXACT($S$7,S22)))=TRUE,$AO$9,IF(($S$7-$R$7=S22-R22),$AO$8,IF(OR(EXACT($R$7&gt;$S$7,R22&gt;S22)*EXACT($R$7=$S$7,R22=S22)*EXACT($R$7&lt;$S$7,R22&lt;S22)),$AO$7,0)))</f>
        <v>0</v>
      </c>
      <c r="U22" s="17" t="s">
        <v>12</v>
      </c>
      <c r="V22" s="18" t="s">
        <v>83</v>
      </c>
      <c r="W22" s="19">
        <f t="shared" ref="W22" si="26">IF(OR(EXACT($U$7,U22)*(EXACT($V$7,V22)))=TRUE,$AO$9,IF(($V$7-$U$7=V22-U22),$AO$8,IF(OR(EXACT($U$7&gt;$V$7,U22&gt;V22)*EXACT($U$7=$V$7,U22=V22)*EXACT($U$7&lt;$V$7,U22&lt;V22)),$AO$7,0)))</f>
        <v>0</v>
      </c>
      <c r="X22" s="17" t="s">
        <v>83</v>
      </c>
      <c r="Y22" s="18" t="s">
        <v>2</v>
      </c>
      <c r="Z22" s="19">
        <f t="shared" si="18"/>
        <v>12</v>
      </c>
      <c r="AA22" s="17" t="s">
        <v>12</v>
      </c>
      <c r="AB22" s="18" t="s">
        <v>83</v>
      </c>
      <c r="AC22" s="19">
        <f t="shared" si="19"/>
        <v>0</v>
      </c>
      <c r="AD22" s="27"/>
      <c r="AE22" s="25"/>
      <c r="AF22" s="19"/>
      <c r="AG22" s="20">
        <f>E22+H22+K22+N22+Q22+T22+W22+Z22+AC22+AF22</f>
        <v>14</v>
      </c>
      <c r="AH22" s="21">
        <f>'15.Spieltag'!AJ22</f>
        <v>192</v>
      </c>
      <c r="AI22" s="28">
        <f>'15.Spieltag'!AK22</f>
        <v>6</v>
      </c>
      <c r="AJ22" s="23">
        <f>AG22+AH22</f>
        <v>206</v>
      </c>
      <c r="AK22" s="24">
        <f t="shared" si="10"/>
        <v>5</v>
      </c>
      <c r="AL22" s="1"/>
    </row>
    <row r="23" spans="1:38" ht="24.95" customHeight="1" thickBot="1" x14ac:dyDescent="0.25">
      <c r="A23" s="28">
        <f>AK23</f>
        <v>13</v>
      </c>
      <c r="B23" s="58" t="str">
        <f>'13.Spieltag'!B23</f>
        <v>Thomas Bülles</v>
      </c>
      <c r="C23" s="17" t="s">
        <v>83</v>
      </c>
      <c r="D23" s="18" t="s">
        <v>84</v>
      </c>
      <c r="E23" s="19">
        <f t="shared" si="11"/>
        <v>0</v>
      </c>
      <c r="F23" s="17" t="s">
        <v>12</v>
      </c>
      <c r="G23" s="18" t="s">
        <v>83</v>
      </c>
      <c r="H23" s="19">
        <f t="shared" si="12"/>
        <v>0</v>
      </c>
      <c r="I23" s="17" t="s">
        <v>83</v>
      </c>
      <c r="J23" s="18" t="s">
        <v>84</v>
      </c>
      <c r="K23" s="19">
        <f t="shared" si="13"/>
        <v>0</v>
      </c>
      <c r="L23" s="17" t="s">
        <v>83</v>
      </c>
      <c r="M23" s="18" t="s">
        <v>84</v>
      </c>
      <c r="N23" s="19">
        <f t="shared" si="14"/>
        <v>0</v>
      </c>
      <c r="O23" s="17" t="s">
        <v>12</v>
      </c>
      <c r="P23" s="18" t="s">
        <v>83</v>
      </c>
      <c r="Q23" s="19">
        <f t="shared" si="15"/>
        <v>0</v>
      </c>
      <c r="R23" s="17" t="s">
        <v>83</v>
      </c>
      <c r="S23" s="18" t="s">
        <v>12</v>
      </c>
      <c r="T23" s="19">
        <f t="shared" si="16"/>
        <v>0</v>
      </c>
      <c r="U23" s="17" t="s">
        <v>12</v>
      </c>
      <c r="V23" s="18" t="s">
        <v>84</v>
      </c>
      <c r="W23" s="19">
        <f t="shared" si="17"/>
        <v>0</v>
      </c>
      <c r="X23" s="17" t="s">
        <v>84</v>
      </c>
      <c r="Y23" s="18" t="s">
        <v>83</v>
      </c>
      <c r="Z23" s="19">
        <f t="shared" si="18"/>
        <v>8</v>
      </c>
      <c r="AA23" s="17" t="s">
        <v>83</v>
      </c>
      <c r="AB23" s="18" t="s">
        <v>84</v>
      </c>
      <c r="AC23" s="19">
        <f t="shared" si="19"/>
        <v>0</v>
      </c>
      <c r="AD23" s="27"/>
      <c r="AE23" s="25"/>
      <c r="AF23" s="19"/>
      <c r="AG23" s="20">
        <f>E23+H23+K23+N23+Q23+T23+W23+Z23+AC23+AF23</f>
        <v>8</v>
      </c>
      <c r="AH23" s="21">
        <f>'15.Spieltag'!AJ23</f>
        <v>177</v>
      </c>
      <c r="AI23" s="28">
        <f>'15.Spieltag'!AK23</f>
        <v>13</v>
      </c>
      <c r="AJ23" s="23">
        <f>AG23+AH23</f>
        <v>185</v>
      </c>
      <c r="AK23" s="24">
        <f t="shared" si="10"/>
        <v>13</v>
      </c>
      <c r="AL23" s="1"/>
    </row>
    <row r="24" spans="1:38" ht="24.95" customHeight="1" thickBot="1" x14ac:dyDescent="0.25">
      <c r="A24" s="28">
        <f>AK24</f>
        <v>3</v>
      </c>
      <c r="B24" s="20" t="str">
        <f>'13.Spieltag'!B24</f>
        <v>UltraGE</v>
      </c>
      <c r="C24" s="17" t="s">
        <v>2</v>
      </c>
      <c r="D24" s="18" t="s">
        <v>83</v>
      </c>
      <c r="E24" s="19">
        <f t="shared" si="11"/>
        <v>0</v>
      </c>
      <c r="F24" s="17" t="s">
        <v>12</v>
      </c>
      <c r="G24" s="18" t="s">
        <v>83</v>
      </c>
      <c r="H24" s="19">
        <f t="shared" si="12"/>
        <v>0</v>
      </c>
      <c r="I24" s="17" t="s">
        <v>2</v>
      </c>
      <c r="J24" s="18" t="s">
        <v>83</v>
      </c>
      <c r="K24" s="19">
        <f t="shared" si="13"/>
        <v>0</v>
      </c>
      <c r="L24" s="17" t="s">
        <v>83</v>
      </c>
      <c r="M24" s="18" t="s">
        <v>12</v>
      </c>
      <c r="N24" s="19" t="str">
        <f t="shared" si="14"/>
        <v>5</v>
      </c>
      <c r="O24" s="17" t="s">
        <v>12</v>
      </c>
      <c r="P24" s="18" t="s">
        <v>83</v>
      </c>
      <c r="Q24" s="19">
        <f t="shared" si="15"/>
        <v>0</v>
      </c>
      <c r="R24" s="17" t="s">
        <v>83</v>
      </c>
      <c r="S24" s="18" t="s">
        <v>2</v>
      </c>
      <c r="T24" s="19">
        <f t="shared" si="16"/>
        <v>0</v>
      </c>
      <c r="U24" s="17" t="s">
        <v>12</v>
      </c>
      <c r="V24" s="18" t="s">
        <v>12</v>
      </c>
      <c r="W24" s="19">
        <f t="shared" si="17"/>
        <v>0</v>
      </c>
      <c r="X24" s="17" t="s">
        <v>83</v>
      </c>
      <c r="Y24" s="18" t="s">
        <v>12</v>
      </c>
      <c r="Z24" s="19">
        <f t="shared" si="18"/>
        <v>8</v>
      </c>
      <c r="AA24" s="17" t="s">
        <v>83</v>
      </c>
      <c r="AB24" s="18" t="s">
        <v>12</v>
      </c>
      <c r="AC24" s="19" t="str">
        <f t="shared" si="19"/>
        <v>3</v>
      </c>
      <c r="AD24" s="27"/>
      <c r="AE24" s="25"/>
      <c r="AF24" s="19"/>
      <c r="AG24" s="20">
        <f>E24+H24+K24+N24+Q24+T24+W24+Z24+AC24+AF24</f>
        <v>16</v>
      </c>
      <c r="AH24" s="21">
        <f>'15.Spieltag'!AJ24</f>
        <v>194</v>
      </c>
      <c r="AI24" s="28">
        <f>'15.Spieltag'!AK24</f>
        <v>4</v>
      </c>
      <c r="AJ24" s="23">
        <f>AG24+AH24</f>
        <v>210</v>
      </c>
      <c r="AK24" s="24">
        <f t="shared" si="10"/>
        <v>3</v>
      </c>
      <c r="AL24" s="1"/>
    </row>
    <row r="25" spans="1:38" ht="24.95" customHeight="1" thickBot="1" x14ac:dyDescent="0.25">
      <c r="A25" s="28">
        <f t="shared" ref="A25:A26" si="27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28">E25+H25+K25+N25+Q25+T25+W25+Z25+AC25+AF25</f>
        <v>0</v>
      </c>
      <c r="AH25" s="21">
        <f>'15.Spieltag'!AJ25</f>
        <v>0</v>
      </c>
      <c r="AI25" s="28">
        <f>'15.Spieltag'!AK25</f>
        <v>0</v>
      </c>
      <c r="AJ25" s="23">
        <f t="shared" ref="AJ25:AJ26" si="29">AG25+AH25</f>
        <v>0</v>
      </c>
      <c r="AK25" s="24">
        <f t="shared" si="10"/>
        <v>18</v>
      </c>
      <c r="AL25" s="1"/>
    </row>
    <row r="26" spans="1:38" ht="28.15" customHeight="1" thickBot="1" x14ac:dyDescent="0.25">
      <c r="A26" s="28">
        <f t="shared" si="27"/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28"/>
        <v>0</v>
      </c>
      <c r="AH26" s="21">
        <f>'15.Spieltag'!AJ26</f>
        <v>0</v>
      </c>
      <c r="AI26" s="28">
        <f>'15.Spieltag'!AK26</f>
        <v>0</v>
      </c>
      <c r="AJ26" s="23">
        <f t="shared" si="29"/>
        <v>0</v>
      </c>
      <c r="AK26" s="24">
        <f t="shared" si="10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2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97" priority="9">
      <formula>($AG8&gt;40)</formula>
    </cfRule>
  </conditionalFormatting>
  <conditionalFormatting sqref="C4 F4 I4 L4 O4 R4 X4 AA4 C6 F6 I6 L6 O6 R6 U6 X6">
    <cfRule type="cellIs" dxfId="96" priority="3" operator="equal">
      <formula>"Schalke 04"</formula>
    </cfRule>
  </conditionalFormatting>
  <conditionalFormatting sqref="U4 AA6">
    <cfRule type="cellIs" dxfId="95" priority="2" operator="equal">
      <formula>"Schalke 04"</formula>
    </cfRule>
  </conditionalFormatting>
  <conditionalFormatting sqref="AG1:AG26 AG28:AG1048576">
    <cfRule type="top10" dxfId="94" priority="1495" rank="3"/>
  </conditionalFormatting>
  <conditionalFormatting sqref="AI8:AI26">
    <cfRule type="colorScale" priority="130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3" priority="928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O104"/>
  <sheetViews>
    <sheetView topLeftCell="B6" workbookViewId="0">
      <selection activeCell="L7" sqref="L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E1" s="46"/>
      <c r="AF1" s="46"/>
      <c r="AK1" s="31"/>
    </row>
    <row r="2" spans="1:41" ht="12" x14ac:dyDescent="0.2">
      <c r="B2" s="16"/>
      <c r="F2" s="1"/>
      <c r="U2" s="13"/>
      <c r="AE2" s="47"/>
      <c r="AF2" s="47"/>
    </row>
    <row r="3" spans="1:41" ht="12" x14ac:dyDescent="0.2">
      <c r="B3" s="16"/>
      <c r="AE3" s="46"/>
      <c r="AF3" s="46"/>
    </row>
    <row r="4" spans="1:41" ht="16.5" thickBot="1" x14ac:dyDescent="0.3">
      <c r="A4" s="2" t="s">
        <v>30</v>
      </c>
      <c r="B4" s="16"/>
      <c r="C4" s="16" t="s">
        <v>11</v>
      </c>
      <c r="F4" s="16" t="s">
        <v>70</v>
      </c>
      <c r="I4" s="16" t="s">
        <v>62</v>
      </c>
      <c r="L4" s="16" t="s">
        <v>75</v>
      </c>
      <c r="O4" s="16" t="s">
        <v>78</v>
      </c>
      <c r="R4" s="16" t="s">
        <v>72</v>
      </c>
      <c r="U4" s="16" t="s">
        <v>69</v>
      </c>
      <c r="X4" s="16" t="s">
        <v>71</v>
      </c>
      <c r="AA4" s="16" t="s">
        <v>79</v>
      </c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76</v>
      </c>
      <c r="F6" s="16" t="s">
        <v>77</v>
      </c>
      <c r="I6" s="16" t="s">
        <v>82</v>
      </c>
      <c r="L6" s="16" t="s">
        <v>68</v>
      </c>
      <c r="O6" s="16" t="s">
        <v>67</v>
      </c>
      <c r="R6" s="16" t="s">
        <v>74</v>
      </c>
      <c r="U6" s="16" t="s">
        <v>80</v>
      </c>
      <c r="X6" s="16" t="s">
        <v>81</v>
      </c>
      <c r="AA6" s="16" t="s">
        <v>73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12</v>
      </c>
      <c r="D7" s="49" t="s">
        <v>12</v>
      </c>
      <c r="E7" s="50" t="s">
        <v>1</v>
      </c>
      <c r="F7" s="49" t="s">
        <v>2</v>
      </c>
      <c r="G7" s="49" t="s">
        <v>84</v>
      </c>
      <c r="H7" s="50" t="s">
        <v>1</v>
      </c>
      <c r="I7" s="49" t="s">
        <v>84</v>
      </c>
      <c r="J7" s="49" t="s">
        <v>84</v>
      </c>
      <c r="K7" s="50" t="s">
        <v>1</v>
      </c>
      <c r="L7" s="49" t="s">
        <v>12</v>
      </c>
      <c r="M7" s="49" t="s">
        <v>2</v>
      </c>
      <c r="N7" s="50" t="s">
        <v>1</v>
      </c>
      <c r="O7" s="49" t="s">
        <v>84</v>
      </c>
      <c r="P7" s="49" t="s">
        <v>12</v>
      </c>
      <c r="Q7" s="50" t="s">
        <v>1</v>
      </c>
      <c r="R7" s="49" t="s">
        <v>2</v>
      </c>
      <c r="S7" s="49" t="s">
        <v>84</v>
      </c>
      <c r="T7" s="50" t="s">
        <v>1</v>
      </c>
      <c r="U7" s="49" t="s">
        <v>83</v>
      </c>
      <c r="V7" s="49" t="s">
        <v>83</v>
      </c>
      <c r="W7" s="50" t="s">
        <v>1</v>
      </c>
      <c r="X7" s="49" t="s">
        <v>2</v>
      </c>
      <c r="Y7" s="49" t="s">
        <v>12</v>
      </c>
      <c r="Z7" s="50" t="s">
        <v>1</v>
      </c>
      <c r="AA7" s="49" t="s">
        <v>12</v>
      </c>
      <c r="AB7" s="49" t="s">
        <v>83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9</v>
      </c>
      <c r="B8" s="20" t="str">
        <f>'13.Spieltag'!B8</f>
        <v>atschi91</v>
      </c>
      <c r="C8" s="17" t="s">
        <v>83</v>
      </c>
      <c r="D8" s="18" t="s">
        <v>84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12</v>
      </c>
      <c r="G8" s="18" t="s">
        <v>83</v>
      </c>
      <c r="H8" s="19" t="str">
        <f t="shared" ref="H8" si="2">IF(OR(EXACT($F$7,F8)*(EXACT($G$7,G8)))=TRUE,$AO$9,IF(($G$7-$F$7=G8-F8),$AO$8,IF(OR(EXACT($F$7&gt;$G$7,F8&gt;G8)*EXACT($F$7=$G$7,F8=G8)*EXACT($F$7&lt;$G$7,F8&lt;G8)),$AO$7,0)))</f>
        <v>2</v>
      </c>
      <c r="I8" s="17" t="s">
        <v>2</v>
      </c>
      <c r="J8" s="18" t="s">
        <v>84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83</v>
      </c>
      <c r="M8" s="18" t="s">
        <v>12</v>
      </c>
      <c r="N8" s="19" t="str">
        <f t="shared" ref="N8" si="4">IF(OR(EXACT($L$7,L8)*(EXACT($M$7,M8)))=TRUE,$AO$9,IF(($M$7-$L$7=M8-L8),$AO$8,IF(OR(EXACT($L$7&gt;$M$7,L8&gt;M8)*EXACT($L$7=$M$7,L8=M8)*EXACT($L$7&lt;$M$7,L8&lt;M8)),$AO$7,0)))</f>
        <v>3</v>
      </c>
      <c r="O8" s="17" t="s">
        <v>12</v>
      </c>
      <c r="P8" s="18" t="s">
        <v>83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12</v>
      </c>
      <c r="S8" s="18" t="s">
        <v>83</v>
      </c>
      <c r="T8" s="19" t="str">
        <f t="shared" ref="T8" si="6">IF(OR(EXACT($R$7,R8)*(EXACT($S$7,S8)))=TRUE,$AO$9,IF(($S$7-$R$7=S8-R8),$AO$8,IF(OR(EXACT($R$7&gt;$S$7,R8&gt;S8)*EXACT($R$7=$S$7,R8=S8)*EXACT($R$7&lt;$S$7,R8&lt;S8)),$AO$7,0)))</f>
        <v>2</v>
      </c>
      <c r="U8" s="17" t="s">
        <v>2</v>
      </c>
      <c r="V8" s="18" t="s">
        <v>83</v>
      </c>
      <c r="W8" s="19">
        <f t="shared" ref="W8" si="7">IF(OR(EXACT($U$7,U8)*(EXACT($V$7,V8)))=TRUE,$AO$9,IF(($V$7-$U$7=V8-U8),$AO$8,IF(OR(EXACT($U$7&gt;$V$7,U8&gt;V8)*EXACT($U$7=$V$7,U8=V8)*EXACT($U$7&lt;$V$7,U8&lt;V8)),$AO$7,0)))</f>
        <v>0</v>
      </c>
      <c r="X8" s="17" t="s">
        <v>84</v>
      </c>
      <c r="Y8" s="18" t="s">
        <v>12</v>
      </c>
      <c r="Z8" s="19">
        <f t="shared" ref="Z8" si="8">IF(OR(EXACT($X$7,X8)*(EXACT($Y$7,Y8)))=TRUE,$AO$9,IF(($Y$7-$X$7=Y8-X8),$AO$8,IF(OR(EXACT($X$7&gt;$Y$7,X8&gt;Y8)*EXACT($X$7=$Y$7,X8=Y8)*EXACT($X$7&lt;$Y$7,X8&lt;Y8)),$AO$7,0)))</f>
        <v>0</v>
      </c>
      <c r="AA8" s="17" t="s">
        <v>83</v>
      </c>
      <c r="AB8" s="18" t="s">
        <v>83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9">E8+H8+K8+N8+Q8+T8+W8+Z8+AC8+AF8</f>
        <v>7</v>
      </c>
      <c r="AH8" s="21">
        <f>'16.Spieltag'!AJ8</f>
        <v>197</v>
      </c>
      <c r="AI8" s="28">
        <f>'16.Spieltag'!AK8</f>
        <v>9</v>
      </c>
      <c r="AJ8" s="23">
        <f t="shared" ref="AJ8:AJ19" si="10">AG8+AH8</f>
        <v>204</v>
      </c>
      <c r="AK8" s="24">
        <f t="shared" ref="AK8:AK24" si="11">RANK(AJ8,$AJ$8:$AJ$26)</f>
        <v>9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'13.Spieltag'!B9</f>
        <v>Delze</v>
      </c>
      <c r="C9" s="17" t="s">
        <v>12</v>
      </c>
      <c r="D9" s="18" t="s">
        <v>84</v>
      </c>
      <c r="E9" s="19">
        <f t="shared" ref="E9:E24" si="12">IF(OR(EXACT($C$7,C9)*(EXACT($D$7,D9)))=TRUE,$AO$9,IF(($D$7-$C$7=D9-C9),$AO$8,IF(OR(EXACT($C$7&gt;$D$7,C9&gt;D9)*EXACT($C$7=$D$7,C9=D9)*EXACT($C$7&lt;$D$7,C9&lt;D9)),$AO$7,0)))</f>
        <v>0</v>
      </c>
      <c r="F9" s="17" t="s">
        <v>12</v>
      </c>
      <c r="G9" s="18" t="s">
        <v>83</v>
      </c>
      <c r="H9" s="19" t="str">
        <f t="shared" ref="H9:H24" si="13">IF(OR(EXACT($F$7,F9)*(EXACT($G$7,G9)))=TRUE,$AO$9,IF(($G$7-$F$7=G9-F9),$AO$8,IF(OR(EXACT($F$7&gt;$G$7,F9&gt;G9)*EXACT($F$7=$G$7,F9=G9)*EXACT($F$7&lt;$G$7,F9&lt;G9)),$AO$7,0)))</f>
        <v>2</v>
      </c>
      <c r="I9" s="17" t="s">
        <v>2</v>
      </c>
      <c r="J9" s="18" t="s">
        <v>83</v>
      </c>
      <c r="K9" s="19">
        <f t="shared" ref="K9:K24" si="14">IF(OR(EXACT($I$7,I9)*(EXACT($J$7,J9)))=TRUE,$AO$9,IF(($J$7-$I$7=J9-I9),$AO$8,IF(OR(EXACT($I$7&gt;$J$7,I9&gt;J9)*EXACT($I$7=$J$7,I9=J9)*EXACT($I$7&lt;$J$7,I9&lt;J9)),$AO$7,0)))</f>
        <v>0</v>
      </c>
      <c r="L9" s="17" t="s">
        <v>83</v>
      </c>
      <c r="M9" s="18" t="s">
        <v>12</v>
      </c>
      <c r="N9" s="19" t="str">
        <f t="shared" ref="N9:N24" si="15">IF(OR(EXACT($L$7,L9)*(EXACT($M$7,M9)))=TRUE,$AO$9,IF(($M$7-$L$7=M9-L9),$AO$8,IF(OR(EXACT($L$7&gt;$M$7,L9&gt;M9)*EXACT($L$7=$M$7,L9=M9)*EXACT($L$7&lt;$M$7,L9&lt;M9)),$AO$7,0)))</f>
        <v>3</v>
      </c>
      <c r="O9" s="17" t="s">
        <v>83</v>
      </c>
      <c r="P9" s="18" t="s">
        <v>83</v>
      </c>
      <c r="Q9" s="19">
        <f t="shared" ref="Q9:Q24" si="16">IF(OR(EXACT($O$7,O9)*(EXACT($P$7,P9)))=TRUE,$AO$9,IF(($P$7-$O$7=P9-O9),$AO$8,IF(OR(EXACT($O$7&gt;$P$7,O9&gt;P9)*EXACT($O$7=$P$7,O9=P9)*EXACT($O$7&lt;$P$7,O9&lt;P9)),$AO$7,0)))</f>
        <v>0</v>
      </c>
      <c r="R9" s="17" t="s">
        <v>12</v>
      </c>
      <c r="S9" s="18" t="s">
        <v>84</v>
      </c>
      <c r="T9" s="19" t="str">
        <f t="shared" ref="T9:T24" si="17">IF(OR(EXACT($R$7,R9)*(EXACT($S$7,S9)))=TRUE,$AO$9,IF(($S$7-$R$7=S9-R9),$AO$8,IF(OR(EXACT($R$7&gt;$S$7,R9&gt;S9)*EXACT($R$7=$S$7,R9=S9)*EXACT($R$7&lt;$S$7,R9&lt;S9)),$AO$7,0)))</f>
        <v>2</v>
      </c>
      <c r="U9" s="17" t="s">
        <v>2</v>
      </c>
      <c r="V9" s="18" t="s">
        <v>83</v>
      </c>
      <c r="W9" s="19">
        <f t="shared" ref="W9:W24" si="18">IF(OR(EXACT($U$7,U9)*(EXACT($V$7,V9)))=TRUE,$AO$9,IF(($V$7-$U$7=V9-U9),$AO$8,IF(OR(EXACT($U$7&gt;$V$7,U9&gt;V9)*EXACT($U$7=$V$7,U9=V9)*EXACT($U$7&lt;$V$7,U9&lt;V9)),$AO$7,0)))</f>
        <v>0</v>
      </c>
      <c r="X9" s="17" t="s">
        <v>12</v>
      </c>
      <c r="Y9" s="18" t="s">
        <v>83</v>
      </c>
      <c r="Z9" s="19" t="str">
        <f t="shared" ref="Z9:Z24" si="19">IF(OR(EXACT($X$7,X9)*(EXACT($Y$7,Y9)))=TRUE,$AO$9,IF(($Y$7-$X$7=Y9-X9),$AO$8,IF(OR(EXACT($X$7&gt;$Y$7,X9&gt;Y9)*EXACT($X$7=$Y$7,X9=Y9)*EXACT($X$7&lt;$Y$7,X9&lt;Y9)),$AO$7,0)))</f>
        <v>3</v>
      </c>
      <c r="AA9" s="17" t="s">
        <v>12</v>
      </c>
      <c r="AB9" s="18" t="s">
        <v>83</v>
      </c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15</v>
      </c>
      <c r="AH9" s="21">
        <f>'16.Spieltag'!AJ9</f>
        <v>226</v>
      </c>
      <c r="AI9" s="28">
        <f>'16.Spieltag'!AK9</f>
        <v>1</v>
      </c>
      <c r="AJ9" s="23">
        <f t="shared" si="10"/>
        <v>241</v>
      </c>
      <c r="AK9" s="24">
        <f t="shared" si="11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10</v>
      </c>
      <c r="B10" s="20" t="str">
        <f>'13.Spieltag'!B10</f>
        <v>FlorianS04</v>
      </c>
      <c r="C10" s="17" t="s">
        <v>12</v>
      </c>
      <c r="D10" s="18" t="s">
        <v>83</v>
      </c>
      <c r="E10" s="19">
        <f t="shared" si="12"/>
        <v>0</v>
      </c>
      <c r="F10" s="17" t="s">
        <v>83</v>
      </c>
      <c r="G10" s="18" t="s">
        <v>84</v>
      </c>
      <c r="H10" s="19" t="str">
        <f t="shared" si="13"/>
        <v>2</v>
      </c>
      <c r="I10" s="17" t="s">
        <v>83</v>
      </c>
      <c r="J10" s="18" t="s">
        <v>84</v>
      </c>
      <c r="K10" s="19">
        <f t="shared" si="14"/>
        <v>0</v>
      </c>
      <c r="L10" s="17" t="s">
        <v>83</v>
      </c>
      <c r="M10" s="18" t="s">
        <v>2</v>
      </c>
      <c r="N10" s="19" t="str">
        <f t="shared" si="15"/>
        <v>2</v>
      </c>
      <c r="O10" s="17" t="s">
        <v>12</v>
      </c>
      <c r="P10" s="18" t="s">
        <v>12</v>
      </c>
      <c r="Q10" s="19">
        <f t="shared" si="16"/>
        <v>0</v>
      </c>
      <c r="R10" s="17" t="s">
        <v>83</v>
      </c>
      <c r="S10" s="18" t="s">
        <v>83</v>
      </c>
      <c r="T10" s="19">
        <f t="shared" si="17"/>
        <v>0</v>
      </c>
      <c r="U10" s="17" t="s">
        <v>2</v>
      </c>
      <c r="V10" s="18" t="s">
        <v>83</v>
      </c>
      <c r="W10" s="19">
        <f t="shared" si="18"/>
        <v>0</v>
      </c>
      <c r="X10" s="17" t="s">
        <v>83</v>
      </c>
      <c r="Y10" s="18" t="s">
        <v>83</v>
      </c>
      <c r="Z10" s="19">
        <f t="shared" si="19"/>
        <v>0</v>
      </c>
      <c r="AA10" s="17" t="s">
        <v>84</v>
      </c>
      <c r="AB10" s="18" t="s">
        <v>84</v>
      </c>
      <c r="AC10" s="19">
        <f t="shared" si="20"/>
        <v>0</v>
      </c>
      <c r="AD10" s="27"/>
      <c r="AE10" s="25"/>
      <c r="AF10" s="19"/>
      <c r="AG10" s="20">
        <f t="shared" si="9"/>
        <v>4</v>
      </c>
      <c r="AH10" s="21">
        <f>'16.Spieltag'!AJ10</f>
        <v>198</v>
      </c>
      <c r="AI10" s="28">
        <f>'16.Spieltag'!AK10</f>
        <v>8</v>
      </c>
      <c r="AJ10" s="23">
        <f t="shared" si="10"/>
        <v>202</v>
      </c>
      <c r="AK10" s="24">
        <f t="shared" si="11"/>
        <v>10</v>
      </c>
      <c r="AL10" s="53"/>
    </row>
    <row r="11" spans="1:41" ht="24.95" customHeight="1" thickBot="1" x14ac:dyDescent="0.25">
      <c r="A11" s="28">
        <f t="shared" si="0"/>
        <v>2</v>
      </c>
      <c r="B11" s="20" t="str">
        <f>'13.Spieltag'!B11</f>
        <v>Franzi04</v>
      </c>
      <c r="C11" s="17" t="s">
        <v>12</v>
      </c>
      <c r="D11" s="18" t="s">
        <v>83</v>
      </c>
      <c r="E11" s="19">
        <f t="shared" si="12"/>
        <v>0</v>
      </c>
      <c r="F11" s="17" t="s">
        <v>12</v>
      </c>
      <c r="G11" s="18" t="s">
        <v>83</v>
      </c>
      <c r="H11" s="19" t="str">
        <f t="shared" si="13"/>
        <v>2</v>
      </c>
      <c r="I11" s="17" t="s">
        <v>12</v>
      </c>
      <c r="J11" s="18" t="s">
        <v>84</v>
      </c>
      <c r="K11" s="19">
        <f t="shared" si="14"/>
        <v>0</v>
      </c>
      <c r="L11" s="17" t="s">
        <v>83</v>
      </c>
      <c r="M11" s="18" t="s">
        <v>12</v>
      </c>
      <c r="N11" s="19" t="str">
        <f t="shared" si="15"/>
        <v>3</v>
      </c>
      <c r="O11" s="17" t="s">
        <v>12</v>
      </c>
      <c r="P11" s="18" t="s">
        <v>83</v>
      </c>
      <c r="Q11" s="19">
        <f t="shared" si="16"/>
        <v>0</v>
      </c>
      <c r="R11" s="17" t="s">
        <v>12</v>
      </c>
      <c r="S11" s="18" t="s">
        <v>83</v>
      </c>
      <c r="T11" s="19" t="str">
        <f t="shared" si="17"/>
        <v>2</v>
      </c>
      <c r="U11" s="17" t="s">
        <v>12</v>
      </c>
      <c r="V11" s="18" t="s">
        <v>83</v>
      </c>
      <c r="W11" s="19">
        <f t="shared" si="18"/>
        <v>0</v>
      </c>
      <c r="X11" s="17" t="s">
        <v>83</v>
      </c>
      <c r="Y11" s="18" t="s">
        <v>12</v>
      </c>
      <c r="Z11" s="19">
        <f t="shared" si="19"/>
        <v>0</v>
      </c>
      <c r="AA11" s="17" t="s">
        <v>83</v>
      </c>
      <c r="AB11" s="18" t="s">
        <v>12</v>
      </c>
      <c r="AC11" s="19">
        <f t="shared" si="20"/>
        <v>0</v>
      </c>
      <c r="AD11" s="27"/>
      <c r="AE11" s="25"/>
      <c r="AF11" s="19"/>
      <c r="AG11" s="20">
        <f t="shared" si="9"/>
        <v>7</v>
      </c>
      <c r="AH11" s="21">
        <f>'16.Spieltag'!AJ11</f>
        <v>225</v>
      </c>
      <c r="AI11" s="28">
        <f>'16.Spieltag'!AK11</f>
        <v>2</v>
      </c>
      <c r="AJ11" s="23">
        <f t="shared" si="10"/>
        <v>232</v>
      </c>
      <c r="AK11" s="24">
        <f t="shared" si="11"/>
        <v>2</v>
      </c>
      <c r="AL11" s="1"/>
    </row>
    <row r="12" spans="1:41" ht="24.95" customHeight="1" thickBot="1" x14ac:dyDescent="0.25">
      <c r="A12" s="28">
        <f t="shared" si="0"/>
        <v>15</v>
      </c>
      <c r="B12" s="20" t="str">
        <f>'13.Spieltag'!B12</f>
        <v>jupp04</v>
      </c>
      <c r="C12" s="17" t="s">
        <v>12</v>
      </c>
      <c r="D12" s="18" t="s">
        <v>83</v>
      </c>
      <c r="E12" s="19">
        <f t="shared" si="12"/>
        <v>0</v>
      </c>
      <c r="F12" s="17" t="s">
        <v>12</v>
      </c>
      <c r="G12" s="18" t="s">
        <v>83</v>
      </c>
      <c r="H12" s="19" t="str">
        <f t="shared" si="13"/>
        <v>2</v>
      </c>
      <c r="I12" s="17" t="s">
        <v>2</v>
      </c>
      <c r="J12" s="18" t="s">
        <v>83</v>
      </c>
      <c r="K12" s="19">
        <f t="shared" si="14"/>
        <v>0</v>
      </c>
      <c r="L12" s="17" t="s">
        <v>83</v>
      </c>
      <c r="M12" s="18" t="s">
        <v>12</v>
      </c>
      <c r="N12" s="19" t="str">
        <f t="shared" si="15"/>
        <v>3</v>
      </c>
      <c r="O12" s="17" t="s">
        <v>12</v>
      </c>
      <c r="P12" s="18" t="s">
        <v>2</v>
      </c>
      <c r="Q12" s="19" t="str">
        <f t="shared" si="16"/>
        <v>2</v>
      </c>
      <c r="R12" s="17" t="s">
        <v>12</v>
      </c>
      <c r="S12" s="18" t="s">
        <v>12</v>
      </c>
      <c r="T12" s="19">
        <f t="shared" si="17"/>
        <v>0</v>
      </c>
      <c r="U12" s="17" t="s">
        <v>2</v>
      </c>
      <c r="V12" s="18" t="s">
        <v>83</v>
      </c>
      <c r="W12" s="19">
        <f t="shared" si="18"/>
        <v>0</v>
      </c>
      <c r="X12" s="17" t="s">
        <v>12</v>
      </c>
      <c r="Y12" s="18" t="s">
        <v>83</v>
      </c>
      <c r="Z12" s="19" t="str">
        <f t="shared" si="19"/>
        <v>3</v>
      </c>
      <c r="AA12" s="17" t="s">
        <v>83</v>
      </c>
      <c r="AB12" s="18" t="s">
        <v>12</v>
      </c>
      <c r="AC12" s="19">
        <f t="shared" si="20"/>
        <v>0</v>
      </c>
      <c r="AD12" s="26"/>
      <c r="AE12" s="25"/>
      <c r="AF12" s="19"/>
      <c r="AG12" s="20">
        <f t="shared" si="9"/>
        <v>10</v>
      </c>
      <c r="AH12" s="21">
        <f>'16.Spieltag'!AJ12</f>
        <v>170</v>
      </c>
      <c r="AI12" s="28">
        <f>'16.Spieltag'!AK12</f>
        <v>15</v>
      </c>
      <c r="AJ12" s="23">
        <f t="shared" si="10"/>
        <v>180</v>
      </c>
      <c r="AK12" s="24">
        <f t="shared" si="11"/>
        <v>15</v>
      </c>
      <c r="AL12" s="1"/>
    </row>
    <row r="13" spans="1:41" ht="24.95" customHeight="1" thickBot="1" x14ac:dyDescent="0.25">
      <c r="A13" s="28">
        <f t="shared" si="0"/>
        <v>7</v>
      </c>
      <c r="B13" s="58" t="str">
        <f>'13.Spieltag'!B13</f>
        <v>Lola04</v>
      </c>
      <c r="C13" s="17" t="s">
        <v>2</v>
      </c>
      <c r="D13" s="18" t="s">
        <v>83</v>
      </c>
      <c r="E13" s="19">
        <f t="shared" si="12"/>
        <v>0</v>
      </c>
      <c r="F13" s="17" t="s">
        <v>12</v>
      </c>
      <c r="G13" s="18" t="s">
        <v>84</v>
      </c>
      <c r="H13" s="19" t="str">
        <f t="shared" si="13"/>
        <v>2</v>
      </c>
      <c r="I13" s="17" t="s">
        <v>2</v>
      </c>
      <c r="J13" s="18" t="s">
        <v>84</v>
      </c>
      <c r="K13" s="19">
        <f t="shared" si="14"/>
        <v>0</v>
      </c>
      <c r="L13" s="17" t="s">
        <v>83</v>
      </c>
      <c r="M13" s="18" t="s">
        <v>12</v>
      </c>
      <c r="N13" s="19" t="str">
        <f t="shared" si="15"/>
        <v>3</v>
      </c>
      <c r="O13" s="17" t="s">
        <v>83</v>
      </c>
      <c r="P13" s="18" t="s">
        <v>83</v>
      </c>
      <c r="Q13" s="19">
        <f t="shared" si="16"/>
        <v>0</v>
      </c>
      <c r="R13" s="17" t="s">
        <v>12</v>
      </c>
      <c r="S13" s="18" t="s">
        <v>83</v>
      </c>
      <c r="T13" s="19" t="str">
        <f t="shared" si="17"/>
        <v>2</v>
      </c>
      <c r="U13" s="17" t="s">
        <v>86</v>
      </c>
      <c r="V13" s="18" t="s">
        <v>84</v>
      </c>
      <c r="W13" s="19">
        <f t="shared" si="18"/>
        <v>0</v>
      </c>
      <c r="X13" s="17" t="s">
        <v>12</v>
      </c>
      <c r="Y13" s="18" t="s">
        <v>83</v>
      </c>
      <c r="Z13" s="19" t="str">
        <f t="shared" si="19"/>
        <v>3</v>
      </c>
      <c r="AA13" s="17" t="s">
        <v>83</v>
      </c>
      <c r="AB13" s="18" t="s">
        <v>83</v>
      </c>
      <c r="AC13" s="19">
        <f t="shared" si="20"/>
        <v>0</v>
      </c>
      <c r="AD13" s="27"/>
      <c r="AE13" s="25"/>
      <c r="AF13" s="19"/>
      <c r="AG13" s="20">
        <f t="shared" si="9"/>
        <v>10</v>
      </c>
      <c r="AH13" s="21">
        <f>'16.Spieltag'!AJ13</f>
        <v>197</v>
      </c>
      <c r="AI13" s="28">
        <f>'16.Spieltag'!AK13</f>
        <v>9</v>
      </c>
      <c r="AJ13" s="23">
        <f t="shared" si="10"/>
        <v>207</v>
      </c>
      <c r="AK13" s="24">
        <f t="shared" si="11"/>
        <v>7</v>
      </c>
      <c r="AL13" s="1"/>
    </row>
    <row r="14" spans="1:41" ht="24.95" customHeight="1" thickBot="1" x14ac:dyDescent="0.25">
      <c r="A14" s="28">
        <f t="shared" si="0"/>
        <v>4</v>
      </c>
      <c r="B14" s="20" t="str">
        <f>'13.Spieltag'!B14</f>
        <v>Master1</v>
      </c>
      <c r="C14" s="17" t="s">
        <v>12</v>
      </c>
      <c r="D14" s="18" t="s">
        <v>83</v>
      </c>
      <c r="E14" s="19">
        <f t="shared" si="12"/>
        <v>0</v>
      </c>
      <c r="F14" s="17" t="s">
        <v>2</v>
      </c>
      <c r="G14" s="18" t="s">
        <v>83</v>
      </c>
      <c r="H14" s="19" t="str">
        <f t="shared" si="13"/>
        <v>2</v>
      </c>
      <c r="I14" s="17" t="s">
        <v>2</v>
      </c>
      <c r="J14" s="18" t="s">
        <v>83</v>
      </c>
      <c r="K14" s="19">
        <f t="shared" si="14"/>
        <v>0</v>
      </c>
      <c r="L14" s="17" t="s">
        <v>83</v>
      </c>
      <c r="M14" s="18" t="s">
        <v>12</v>
      </c>
      <c r="N14" s="19" t="str">
        <f t="shared" si="15"/>
        <v>3</v>
      </c>
      <c r="O14" s="17" t="s">
        <v>12</v>
      </c>
      <c r="P14" s="18" t="s">
        <v>12</v>
      </c>
      <c r="Q14" s="19">
        <f t="shared" si="16"/>
        <v>0</v>
      </c>
      <c r="R14" s="17" t="s">
        <v>12</v>
      </c>
      <c r="S14" s="18" t="s">
        <v>83</v>
      </c>
      <c r="T14" s="19" t="str">
        <f t="shared" si="17"/>
        <v>2</v>
      </c>
      <c r="U14" s="17" t="s">
        <v>2</v>
      </c>
      <c r="V14" s="18" t="s">
        <v>83</v>
      </c>
      <c r="W14" s="19">
        <f t="shared" si="18"/>
        <v>0</v>
      </c>
      <c r="X14" s="17" t="s">
        <v>12</v>
      </c>
      <c r="Y14" s="18" t="s">
        <v>12</v>
      </c>
      <c r="Z14" s="19">
        <f t="shared" si="19"/>
        <v>0</v>
      </c>
      <c r="AA14" s="17" t="s">
        <v>83</v>
      </c>
      <c r="AB14" s="18" t="s">
        <v>84</v>
      </c>
      <c r="AC14" s="19" t="str">
        <f t="shared" si="20"/>
        <v>3</v>
      </c>
      <c r="AD14" s="27"/>
      <c r="AE14" s="25"/>
      <c r="AF14" s="19"/>
      <c r="AG14" s="20">
        <f t="shared" si="9"/>
        <v>10</v>
      </c>
      <c r="AH14" s="21">
        <f>'16.Spieltag'!AJ14</f>
        <v>208</v>
      </c>
      <c r="AI14" s="28">
        <f>'16.Spieltag'!AK14</f>
        <v>4</v>
      </c>
      <c r="AJ14" s="23">
        <f t="shared" si="10"/>
        <v>218</v>
      </c>
      <c r="AK14" s="24">
        <f t="shared" si="11"/>
        <v>4</v>
      </c>
      <c r="AL14" s="1"/>
    </row>
    <row r="15" spans="1:41" ht="24.95" customHeight="1" thickBot="1" x14ac:dyDescent="0.25">
      <c r="A15" s="28">
        <f t="shared" si="0"/>
        <v>6</v>
      </c>
      <c r="B15" s="20" t="str">
        <f>'13.Spieltag'!B15</f>
        <v>Mike04</v>
      </c>
      <c r="C15" s="17" t="s">
        <v>12</v>
      </c>
      <c r="D15" s="18" t="s">
        <v>84</v>
      </c>
      <c r="E15" s="19">
        <f t="shared" si="12"/>
        <v>0</v>
      </c>
      <c r="F15" s="17" t="s">
        <v>12</v>
      </c>
      <c r="G15" s="18" t="s">
        <v>84</v>
      </c>
      <c r="H15" s="19" t="str">
        <f t="shared" si="13"/>
        <v>2</v>
      </c>
      <c r="I15" s="17" t="s">
        <v>12</v>
      </c>
      <c r="J15" s="18" t="s">
        <v>84</v>
      </c>
      <c r="K15" s="19">
        <f t="shared" si="14"/>
        <v>0</v>
      </c>
      <c r="L15" s="17" t="s">
        <v>12</v>
      </c>
      <c r="M15" s="18" t="s">
        <v>83</v>
      </c>
      <c r="N15" s="19">
        <f t="shared" si="15"/>
        <v>0</v>
      </c>
      <c r="O15" s="17" t="s">
        <v>83</v>
      </c>
      <c r="P15" s="18" t="s">
        <v>83</v>
      </c>
      <c r="Q15" s="19">
        <f t="shared" si="16"/>
        <v>0</v>
      </c>
      <c r="R15" s="17" t="s">
        <v>83</v>
      </c>
      <c r="S15" s="18" t="s">
        <v>83</v>
      </c>
      <c r="T15" s="19">
        <f t="shared" si="17"/>
        <v>0</v>
      </c>
      <c r="U15" s="17" t="s">
        <v>12</v>
      </c>
      <c r="V15" s="18" t="s">
        <v>84</v>
      </c>
      <c r="W15" s="19">
        <f t="shared" si="18"/>
        <v>0</v>
      </c>
      <c r="X15" s="17" t="s">
        <v>12</v>
      </c>
      <c r="Y15" s="18" t="s">
        <v>84</v>
      </c>
      <c r="Z15" s="19" t="str">
        <f t="shared" si="19"/>
        <v>2</v>
      </c>
      <c r="AA15" s="17" t="s">
        <v>12</v>
      </c>
      <c r="AB15" s="18" t="s">
        <v>83</v>
      </c>
      <c r="AC15" s="19" t="str">
        <f t="shared" si="20"/>
        <v>5</v>
      </c>
      <c r="AD15" s="27"/>
      <c r="AE15" s="25"/>
      <c r="AF15" s="19"/>
      <c r="AG15" s="20">
        <f t="shared" si="9"/>
        <v>9</v>
      </c>
      <c r="AH15" s="21">
        <f>'16.Spieltag'!AJ15</f>
        <v>202</v>
      </c>
      <c r="AI15" s="28">
        <f>'16.Spieltag'!AK15</f>
        <v>6</v>
      </c>
      <c r="AJ15" s="23">
        <f t="shared" si="10"/>
        <v>211</v>
      </c>
      <c r="AK15" s="24">
        <f t="shared" si="11"/>
        <v>6</v>
      </c>
      <c r="AL15" s="1"/>
    </row>
    <row r="16" spans="1:41" ht="24.95" customHeight="1" thickBot="1" x14ac:dyDescent="0.25">
      <c r="A16" s="28">
        <f t="shared" si="0"/>
        <v>16</v>
      </c>
      <c r="B16" s="20" t="str">
        <f>'13.Spieltag'!B16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9"/>
        <v>0</v>
      </c>
      <c r="AH16" s="21">
        <f>'16.Spieltag'!AJ16</f>
        <v>79</v>
      </c>
      <c r="AI16" s="28">
        <f>'16.Spieltag'!AK16</f>
        <v>16</v>
      </c>
      <c r="AJ16" s="23">
        <f t="shared" si="10"/>
        <v>79</v>
      </c>
      <c r="AK16" s="24">
        <f t="shared" si="11"/>
        <v>16</v>
      </c>
      <c r="AL16" s="1"/>
    </row>
    <row r="17" spans="1:38" ht="24.95" customHeight="1" thickBot="1" x14ac:dyDescent="0.25">
      <c r="A17" s="28">
        <f t="shared" si="0"/>
        <v>12</v>
      </c>
      <c r="B17" s="20" t="str">
        <f>'13.Spieltag'!B17</f>
        <v>Reinhold</v>
      </c>
      <c r="C17" s="17" t="s">
        <v>12</v>
      </c>
      <c r="D17" s="18" t="s">
        <v>83</v>
      </c>
      <c r="E17" s="19">
        <f t="shared" si="12"/>
        <v>0</v>
      </c>
      <c r="F17" s="17" t="s">
        <v>2</v>
      </c>
      <c r="G17" s="18" t="s">
        <v>12</v>
      </c>
      <c r="H17" s="19" t="str">
        <f t="shared" si="13"/>
        <v>2</v>
      </c>
      <c r="I17" s="17" t="s">
        <v>2</v>
      </c>
      <c r="J17" s="18" t="s">
        <v>83</v>
      </c>
      <c r="K17" s="19">
        <f t="shared" si="14"/>
        <v>0</v>
      </c>
      <c r="L17" s="17" t="s">
        <v>83</v>
      </c>
      <c r="M17" s="18" t="s">
        <v>83</v>
      </c>
      <c r="N17" s="19">
        <f t="shared" si="15"/>
        <v>0</v>
      </c>
      <c r="O17" s="17" t="s">
        <v>83</v>
      </c>
      <c r="P17" s="18" t="s">
        <v>83</v>
      </c>
      <c r="Q17" s="19">
        <f t="shared" si="16"/>
        <v>0</v>
      </c>
      <c r="R17" s="17" t="s">
        <v>12</v>
      </c>
      <c r="S17" s="18" t="s">
        <v>83</v>
      </c>
      <c r="T17" s="19" t="str">
        <f t="shared" si="17"/>
        <v>2</v>
      </c>
      <c r="U17" s="17" t="s">
        <v>2</v>
      </c>
      <c r="V17" s="18" t="s">
        <v>12</v>
      </c>
      <c r="W17" s="19">
        <f t="shared" si="18"/>
        <v>0</v>
      </c>
      <c r="X17" s="17" t="s">
        <v>12</v>
      </c>
      <c r="Y17" s="18" t="s">
        <v>12</v>
      </c>
      <c r="Z17" s="19">
        <f t="shared" si="19"/>
        <v>0</v>
      </c>
      <c r="AA17" s="17" t="s">
        <v>83</v>
      </c>
      <c r="AB17" s="18" t="s">
        <v>84</v>
      </c>
      <c r="AC17" s="19" t="str">
        <f t="shared" si="20"/>
        <v>3</v>
      </c>
      <c r="AD17" s="27"/>
      <c r="AE17" s="25"/>
      <c r="AF17" s="19"/>
      <c r="AG17" s="20">
        <f t="shared" si="9"/>
        <v>7</v>
      </c>
      <c r="AH17" s="21">
        <f>'16.Spieltag'!AJ17</f>
        <v>190</v>
      </c>
      <c r="AI17" s="28">
        <f>'16.Spieltag'!AK17</f>
        <v>12</v>
      </c>
      <c r="AJ17" s="23">
        <f t="shared" si="10"/>
        <v>197</v>
      </c>
      <c r="AK17" s="24">
        <f t="shared" si="11"/>
        <v>12</v>
      </c>
      <c r="AL17" s="1"/>
    </row>
    <row r="18" spans="1:38" ht="24.95" customHeight="1" thickBot="1" x14ac:dyDescent="0.25">
      <c r="A18" s="28">
        <f t="shared" si="0"/>
        <v>10</v>
      </c>
      <c r="B18" s="20" t="str">
        <f>'13.Spieltag'!B18</f>
        <v>Ricardo04</v>
      </c>
      <c r="C18" s="17" t="s">
        <v>12</v>
      </c>
      <c r="D18" s="18" t="s">
        <v>84</v>
      </c>
      <c r="E18" s="19">
        <f t="shared" si="12"/>
        <v>0</v>
      </c>
      <c r="F18" s="17" t="s">
        <v>83</v>
      </c>
      <c r="G18" s="18" t="s">
        <v>12</v>
      </c>
      <c r="H18" s="19">
        <f t="shared" si="13"/>
        <v>0</v>
      </c>
      <c r="I18" s="17" t="s">
        <v>2</v>
      </c>
      <c r="J18" s="18" t="s">
        <v>83</v>
      </c>
      <c r="K18" s="19">
        <f t="shared" si="14"/>
        <v>0</v>
      </c>
      <c r="L18" s="17" t="s">
        <v>83</v>
      </c>
      <c r="M18" s="18" t="s">
        <v>12</v>
      </c>
      <c r="N18" s="19" t="str">
        <f t="shared" si="15"/>
        <v>3</v>
      </c>
      <c r="O18" s="17" t="s">
        <v>83</v>
      </c>
      <c r="P18" s="18" t="s">
        <v>12</v>
      </c>
      <c r="Q18" s="19" t="str">
        <f t="shared" si="16"/>
        <v>2</v>
      </c>
      <c r="R18" s="17" t="s">
        <v>83</v>
      </c>
      <c r="S18" s="18" t="s">
        <v>12</v>
      </c>
      <c r="T18" s="19">
        <f t="shared" si="17"/>
        <v>0</v>
      </c>
      <c r="U18" s="17" t="s">
        <v>2</v>
      </c>
      <c r="V18" s="18" t="s">
        <v>83</v>
      </c>
      <c r="W18" s="19">
        <f t="shared" si="18"/>
        <v>0</v>
      </c>
      <c r="X18" s="17" t="s">
        <v>12</v>
      </c>
      <c r="Y18" s="18" t="s">
        <v>83</v>
      </c>
      <c r="Z18" s="19" t="str">
        <f t="shared" si="19"/>
        <v>3</v>
      </c>
      <c r="AA18" s="17" t="s">
        <v>83</v>
      </c>
      <c r="AB18" s="18" t="s">
        <v>12</v>
      </c>
      <c r="AC18" s="19">
        <f t="shared" si="20"/>
        <v>0</v>
      </c>
      <c r="AD18" s="27"/>
      <c r="AE18" s="25"/>
      <c r="AF18" s="19"/>
      <c r="AG18" s="20">
        <f t="shared" si="9"/>
        <v>8</v>
      </c>
      <c r="AH18" s="21">
        <f>'16.Spieltag'!AJ18</f>
        <v>194</v>
      </c>
      <c r="AI18" s="28">
        <f>'16.Spieltag'!AK18</f>
        <v>11</v>
      </c>
      <c r="AJ18" s="23">
        <f t="shared" si="10"/>
        <v>202</v>
      </c>
      <c r="AK18" s="24">
        <f t="shared" si="11"/>
        <v>10</v>
      </c>
      <c r="AL18" s="1"/>
    </row>
    <row r="19" spans="1:38" ht="24.95" customHeight="1" thickBot="1" x14ac:dyDescent="0.25">
      <c r="A19" s="28">
        <f t="shared" si="0"/>
        <v>17</v>
      </c>
      <c r="B19" s="20" t="str">
        <f>'13.Spieltag'!B19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9"/>
        <v>0</v>
      </c>
      <c r="AH19" s="21">
        <f>'16.Spieltag'!AJ19</f>
        <v>7</v>
      </c>
      <c r="AI19" s="28">
        <f>'16.Spieltag'!AK19</f>
        <v>17</v>
      </c>
      <c r="AJ19" s="23">
        <f t="shared" si="10"/>
        <v>7</v>
      </c>
      <c r="AK19" s="24">
        <f t="shared" si="11"/>
        <v>17</v>
      </c>
      <c r="AL19" s="1"/>
    </row>
    <row r="20" spans="1:38" ht="24.95" customHeight="1" thickBot="1" x14ac:dyDescent="0.25">
      <c r="A20" s="28">
        <f>AK20</f>
        <v>14</v>
      </c>
      <c r="B20" s="20" t="str">
        <f>'13.Spieltag'!B20</f>
        <v>schmiddi04</v>
      </c>
      <c r="C20" s="17" t="s">
        <v>2</v>
      </c>
      <c r="D20" s="18" t="s">
        <v>84</v>
      </c>
      <c r="E20" s="19">
        <f t="shared" si="12"/>
        <v>0</v>
      </c>
      <c r="F20" s="17" t="s">
        <v>84</v>
      </c>
      <c r="G20" s="18" t="s">
        <v>83</v>
      </c>
      <c r="H20" s="19">
        <f t="shared" si="13"/>
        <v>0</v>
      </c>
      <c r="I20" s="17" t="s">
        <v>12</v>
      </c>
      <c r="J20" s="18" t="s">
        <v>83</v>
      </c>
      <c r="K20" s="19">
        <f t="shared" si="14"/>
        <v>0</v>
      </c>
      <c r="L20" s="17" t="s">
        <v>84</v>
      </c>
      <c r="M20" s="18" t="s">
        <v>83</v>
      </c>
      <c r="N20" s="19" t="str">
        <f t="shared" si="15"/>
        <v>3</v>
      </c>
      <c r="O20" s="17" t="s">
        <v>83</v>
      </c>
      <c r="P20" s="18" t="s">
        <v>12</v>
      </c>
      <c r="Q20" s="19" t="str">
        <f t="shared" si="16"/>
        <v>2</v>
      </c>
      <c r="R20" s="17" t="s">
        <v>84</v>
      </c>
      <c r="S20" s="18" t="s">
        <v>83</v>
      </c>
      <c r="T20" s="19">
        <f t="shared" si="17"/>
        <v>0</v>
      </c>
      <c r="U20" s="17" t="s">
        <v>2</v>
      </c>
      <c r="V20" s="18" t="s">
        <v>83</v>
      </c>
      <c r="W20" s="19">
        <f t="shared" si="18"/>
        <v>0</v>
      </c>
      <c r="X20" s="17" t="s">
        <v>83</v>
      </c>
      <c r="Y20" s="18" t="s">
        <v>84</v>
      </c>
      <c r="Z20" s="19" t="str">
        <f t="shared" si="19"/>
        <v>3</v>
      </c>
      <c r="AA20" s="17" t="s">
        <v>83</v>
      </c>
      <c r="AB20" s="18" t="s">
        <v>12</v>
      </c>
      <c r="AC20" s="19">
        <f t="shared" si="20"/>
        <v>0</v>
      </c>
      <c r="AD20" s="27"/>
      <c r="AE20" s="25"/>
      <c r="AF20" s="19"/>
      <c r="AG20" s="20">
        <f>E20+H20+K20+N20+Q20+T20+W20+Z20+AC20+AF20</f>
        <v>8</v>
      </c>
      <c r="AH20" s="21">
        <f>'16.Spieltag'!AJ20</f>
        <v>177</v>
      </c>
      <c r="AI20" s="28">
        <f>'16.Spieltag'!AK20</f>
        <v>14</v>
      </c>
      <c r="AJ20" s="23">
        <f>AG20+AH20</f>
        <v>185</v>
      </c>
      <c r="AK20" s="24">
        <f t="shared" si="11"/>
        <v>14</v>
      </c>
      <c r="AL20" s="1"/>
    </row>
    <row r="21" spans="1:38" ht="24.95" customHeight="1" thickBot="1" x14ac:dyDescent="0.25">
      <c r="A21" s="28">
        <f>AK21</f>
        <v>7</v>
      </c>
      <c r="B21" s="20" t="str">
        <f>'13.Spieltag'!B21</f>
        <v>shiny</v>
      </c>
      <c r="C21" s="17" t="s">
        <v>12</v>
      </c>
      <c r="D21" s="18" t="s">
        <v>83</v>
      </c>
      <c r="E21" s="19">
        <f t="shared" si="12"/>
        <v>0</v>
      </c>
      <c r="F21" s="17" t="s">
        <v>12</v>
      </c>
      <c r="G21" s="18" t="s">
        <v>83</v>
      </c>
      <c r="H21" s="19" t="str">
        <f t="shared" si="13"/>
        <v>2</v>
      </c>
      <c r="I21" s="17" t="s">
        <v>12</v>
      </c>
      <c r="J21" s="18" t="s">
        <v>84</v>
      </c>
      <c r="K21" s="19">
        <f t="shared" si="14"/>
        <v>0</v>
      </c>
      <c r="L21" s="17" t="s">
        <v>83</v>
      </c>
      <c r="M21" s="18" t="s">
        <v>83</v>
      </c>
      <c r="N21" s="19">
        <f t="shared" si="15"/>
        <v>0</v>
      </c>
      <c r="O21" s="17" t="s">
        <v>83</v>
      </c>
      <c r="P21" s="18" t="s">
        <v>12</v>
      </c>
      <c r="Q21" s="19" t="str">
        <f t="shared" si="16"/>
        <v>2</v>
      </c>
      <c r="R21" s="17" t="s">
        <v>83</v>
      </c>
      <c r="S21" s="18" t="s">
        <v>83</v>
      </c>
      <c r="T21" s="19">
        <f t="shared" si="17"/>
        <v>0</v>
      </c>
      <c r="U21" s="17" t="s">
        <v>12</v>
      </c>
      <c r="V21" s="18" t="s">
        <v>83</v>
      </c>
      <c r="W21" s="19">
        <f t="shared" si="18"/>
        <v>0</v>
      </c>
      <c r="X21" s="17" t="s">
        <v>12</v>
      </c>
      <c r="Y21" s="18" t="s">
        <v>83</v>
      </c>
      <c r="Z21" s="19" t="str">
        <f t="shared" si="19"/>
        <v>3</v>
      </c>
      <c r="AA21" s="17" t="s">
        <v>83</v>
      </c>
      <c r="AB21" s="18" t="s">
        <v>83</v>
      </c>
      <c r="AC21" s="19">
        <f t="shared" si="20"/>
        <v>0</v>
      </c>
      <c r="AD21" s="27"/>
      <c r="AE21" s="25"/>
      <c r="AF21" s="19"/>
      <c r="AG21" s="20">
        <f>E21+H21+K21+N21+Q21+T21+W21+Z21+AC21+AF21</f>
        <v>7</v>
      </c>
      <c r="AH21" s="21">
        <f>'16.Spieltag'!AJ21</f>
        <v>200</v>
      </c>
      <c r="AI21" s="28">
        <f>'16.Spieltag'!AK21</f>
        <v>7</v>
      </c>
      <c r="AJ21" s="23">
        <f>AG21+AH21</f>
        <v>207</v>
      </c>
      <c r="AK21" s="24">
        <f t="shared" si="11"/>
        <v>7</v>
      </c>
      <c r="AL21" s="1"/>
    </row>
    <row r="22" spans="1:38" ht="24.95" customHeight="1" thickBot="1" x14ac:dyDescent="0.25">
      <c r="A22" s="28">
        <f>AK22</f>
        <v>4</v>
      </c>
      <c r="B22" s="20" t="str">
        <f>'13.Spieltag'!B22</f>
        <v>Tanja04</v>
      </c>
      <c r="C22" s="17" t="s">
        <v>2</v>
      </c>
      <c r="D22" s="18" t="s">
        <v>84</v>
      </c>
      <c r="E22" s="19">
        <f t="shared" si="12"/>
        <v>0</v>
      </c>
      <c r="F22" s="17" t="s">
        <v>12</v>
      </c>
      <c r="G22" s="18" t="s">
        <v>84</v>
      </c>
      <c r="H22" s="19" t="str">
        <f t="shared" si="13"/>
        <v>2</v>
      </c>
      <c r="I22" s="17" t="s">
        <v>12</v>
      </c>
      <c r="J22" s="18" t="s">
        <v>84</v>
      </c>
      <c r="K22" s="19">
        <f t="shared" si="14"/>
        <v>0</v>
      </c>
      <c r="L22" s="17" t="s">
        <v>83</v>
      </c>
      <c r="M22" s="18" t="s">
        <v>83</v>
      </c>
      <c r="N22" s="19">
        <f t="shared" si="15"/>
        <v>0</v>
      </c>
      <c r="O22" s="17" t="s">
        <v>84</v>
      </c>
      <c r="P22" s="18" t="s">
        <v>12</v>
      </c>
      <c r="Q22" s="19" t="str">
        <f t="shared" si="16"/>
        <v>5</v>
      </c>
      <c r="R22" s="17" t="s">
        <v>12</v>
      </c>
      <c r="S22" s="18" t="s">
        <v>83</v>
      </c>
      <c r="T22" s="19" t="str">
        <f t="shared" si="17"/>
        <v>2</v>
      </c>
      <c r="U22" s="17" t="s">
        <v>2</v>
      </c>
      <c r="V22" s="18" t="s">
        <v>84</v>
      </c>
      <c r="W22" s="19">
        <f t="shared" si="18"/>
        <v>0</v>
      </c>
      <c r="X22" s="17" t="s">
        <v>12</v>
      </c>
      <c r="Y22" s="18" t="s">
        <v>83</v>
      </c>
      <c r="Z22" s="19" t="str">
        <f t="shared" si="19"/>
        <v>3</v>
      </c>
      <c r="AA22" s="17" t="s">
        <v>83</v>
      </c>
      <c r="AB22" s="18" t="s">
        <v>83</v>
      </c>
      <c r="AC22" s="19">
        <f t="shared" si="20"/>
        <v>0</v>
      </c>
      <c r="AD22" s="27"/>
      <c r="AE22" s="25"/>
      <c r="AF22" s="19"/>
      <c r="AG22" s="20">
        <f>E22+H22+K22+N22+Q22+T22+W22+Z22+AC22+AF22</f>
        <v>12</v>
      </c>
      <c r="AH22" s="21">
        <f>'16.Spieltag'!AJ22</f>
        <v>206</v>
      </c>
      <c r="AI22" s="28">
        <f>'16.Spieltag'!AK22</f>
        <v>5</v>
      </c>
      <c r="AJ22" s="23">
        <f>AG22+AH22</f>
        <v>218</v>
      </c>
      <c r="AK22" s="24">
        <f t="shared" si="11"/>
        <v>4</v>
      </c>
      <c r="AL22" s="1"/>
    </row>
    <row r="23" spans="1:38" ht="24.95" customHeight="1" thickBot="1" x14ac:dyDescent="0.25">
      <c r="A23" s="28">
        <f>AK23</f>
        <v>13</v>
      </c>
      <c r="B23" s="58" t="str">
        <f>'13.Spieltag'!B23</f>
        <v>Thomas Bülles</v>
      </c>
      <c r="C23" s="17" t="s">
        <v>12</v>
      </c>
      <c r="D23" s="18" t="s">
        <v>84</v>
      </c>
      <c r="E23" s="19">
        <f t="shared" si="12"/>
        <v>0</v>
      </c>
      <c r="F23" s="17" t="s">
        <v>83</v>
      </c>
      <c r="G23" s="18" t="s">
        <v>84</v>
      </c>
      <c r="H23" s="19" t="str">
        <f t="shared" si="13"/>
        <v>2</v>
      </c>
      <c r="I23" s="17" t="s">
        <v>12</v>
      </c>
      <c r="J23" s="18" t="s">
        <v>84</v>
      </c>
      <c r="K23" s="19">
        <f t="shared" si="14"/>
        <v>0</v>
      </c>
      <c r="L23" s="17" t="s">
        <v>12</v>
      </c>
      <c r="M23" s="18" t="s">
        <v>83</v>
      </c>
      <c r="N23" s="19">
        <f t="shared" si="15"/>
        <v>0</v>
      </c>
      <c r="O23" s="17" t="s">
        <v>12</v>
      </c>
      <c r="P23" s="18" t="s">
        <v>12</v>
      </c>
      <c r="Q23" s="19">
        <f t="shared" si="16"/>
        <v>0</v>
      </c>
      <c r="R23" s="17" t="s">
        <v>83</v>
      </c>
      <c r="S23" s="18" t="s">
        <v>84</v>
      </c>
      <c r="T23" s="19" t="str">
        <f t="shared" si="17"/>
        <v>2</v>
      </c>
      <c r="U23" s="17" t="s">
        <v>12</v>
      </c>
      <c r="V23" s="18" t="s">
        <v>83</v>
      </c>
      <c r="W23" s="19">
        <f t="shared" si="18"/>
        <v>0</v>
      </c>
      <c r="X23" s="17" t="s">
        <v>12</v>
      </c>
      <c r="Y23" s="18" t="s">
        <v>84</v>
      </c>
      <c r="Z23" s="19" t="str">
        <f t="shared" si="19"/>
        <v>2</v>
      </c>
      <c r="AA23" s="17" t="s">
        <v>83</v>
      </c>
      <c r="AB23" s="18" t="s">
        <v>84</v>
      </c>
      <c r="AC23" s="19" t="str">
        <f t="shared" si="20"/>
        <v>3</v>
      </c>
      <c r="AD23" s="27"/>
      <c r="AE23" s="25"/>
      <c r="AF23" s="19"/>
      <c r="AG23" s="20">
        <f>E23+H23+K23+N23+Q23+T23+W23+Z23+AC23+AF23</f>
        <v>9</v>
      </c>
      <c r="AH23" s="21">
        <f>'16.Spieltag'!AJ23</f>
        <v>185</v>
      </c>
      <c r="AI23" s="28">
        <f>'16.Spieltag'!AK23</f>
        <v>13</v>
      </c>
      <c r="AJ23" s="23">
        <f>AG23+AH23</f>
        <v>194</v>
      </c>
      <c r="AK23" s="24">
        <f t="shared" si="11"/>
        <v>13</v>
      </c>
      <c r="AL23" s="1"/>
    </row>
    <row r="24" spans="1:38" ht="24.95" customHeight="1" thickBot="1" x14ac:dyDescent="0.25">
      <c r="A24" s="28">
        <f>AK24</f>
        <v>3</v>
      </c>
      <c r="B24" s="20" t="str">
        <f>'13.Spieltag'!B24</f>
        <v>UltraGE</v>
      </c>
      <c r="C24" s="17" t="s">
        <v>12</v>
      </c>
      <c r="D24" s="18" t="s">
        <v>83</v>
      </c>
      <c r="E24" s="19">
        <f t="shared" si="12"/>
        <v>0</v>
      </c>
      <c r="F24" s="17" t="s">
        <v>2</v>
      </c>
      <c r="G24" s="18" t="s">
        <v>83</v>
      </c>
      <c r="H24" s="19" t="str">
        <f t="shared" si="13"/>
        <v>2</v>
      </c>
      <c r="I24" s="17" t="s">
        <v>2</v>
      </c>
      <c r="J24" s="18" t="s">
        <v>83</v>
      </c>
      <c r="K24" s="19">
        <f t="shared" si="14"/>
        <v>0</v>
      </c>
      <c r="L24" s="17" t="s">
        <v>83</v>
      </c>
      <c r="M24" s="18" t="s">
        <v>12</v>
      </c>
      <c r="N24" s="19" t="str">
        <f t="shared" si="15"/>
        <v>3</v>
      </c>
      <c r="O24" s="17" t="s">
        <v>83</v>
      </c>
      <c r="P24" s="18" t="s">
        <v>2</v>
      </c>
      <c r="Q24" s="19" t="str">
        <f t="shared" si="16"/>
        <v>3</v>
      </c>
      <c r="R24" s="17" t="s">
        <v>12</v>
      </c>
      <c r="S24" s="18" t="s">
        <v>83</v>
      </c>
      <c r="T24" s="19" t="str">
        <f t="shared" si="17"/>
        <v>2</v>
      </c>
      <c r="U24" s="17" t="s">
        <v>86</v>
      </c>
      <c r="V24" s="18" t="s">
        <v>83</v>
      </c>
      <c r="W24" s="19">
        <f t="shared" si="18"/>
        <v>0</v>
      </c>
      <c r="X24" s="17" t="s">
        <v>12</v>
      </c>
      <c r="Y24" s="18" t="s">
        <v>83</v>
      </c>
      <c r="Z24" s="19" t="str">
        <f t="shared" si="19"/>
        <v>3</v>
      </c>
      <c r="AA24" s="17" t="s">
        <v>83</v>
      </c>
      <c r="AB24" s="18" t="s">
        <v>12</v>
      </c>
      <c r="AC24" s="19">
        <f t="shared" si="20"/>
        <v>0</v>
      </c>
      <c r="AD24" s="27"/>
      <c r="AE24" s="25"/>
      <c r="AF24" s="19"/>
      <c r="AG24" s="20">
        <f>E24+H24+K24+N24+Q24+T24+W24+Z24+AC24+AF24</f>
        <v>13</v>
      </c>
      <c r="AH24" s="21">
        <f>'16.Spieltag'!AJ24</f>
        <v>210</v>
      </c>
      <c r="AI24" s="28">
        <f>'16.Spieltag'!AK24</f>
        <v>3</v>
      </c>
      <c r="AJ24" s="23">
        <f>AG24+AH24</f>
        <v>223</v>
      </c>
      <c r="AK24" s="24">
        <f t="shared" si="11"/>
        <v>3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0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92" priority="4">
      <formula>($AG8&gt;40)</formula>
    </cfRule>
  </conditionalFormatting>
  <conditionalFormatting sqref="C4 F4 L4 O4 R4 U4 X4 C6 F6 I6 O6 R6 X6 AA6">
    <cfRule type="cellIs" dxfId="91" priority="3" operator="equal">
      <formula>"Schalke 04"</formula>
    </cfRule>
  </conditionalFormatting>
  <conditionalFormatting sqref="I4 AA4 L6 U6">
    <cfRule type="cellIs" dxfId="90" priority="2" operator="equal">
      <formula>"Schalke 04"</formula>
    </cfRule>
  </conditionalFormatting>
  <conditionalFormatting sqref="AG1:AG26 AG28:AG1048576">
    <cfRule type="top10" dxfId="89" priority="1490" rank="3"/>
  </conditionalFormatting>
  <conditionalFormatting sqref="AI8:AI26">
    <cfRule type="colorScale" priority="129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88" priority="910" rank="3"/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O104"/>
  <sheetViews>
    <sheetView workbookViewId="0">
      <selection activeCell="AD7" sqref="AD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H1" s="1"/>
      <c r="AD1" s="16"/>
      <c r="AE1" s="46"/>
      <c r="AF1" s="46"/>
      <c r="AK1" s="31"/>
    </row>
    <row r="2" spans="1:41" ht="12" x14ac:dyDescent="0.2">
      <c r="B2" s="16"/>
      <c r="F2" s="1"/>
      <c r="AA2" s="13"/>
      <c r="AD2" s="16"/>
      <c r="AE2" s="47"/>
      <c r="AF2" s="47"/>
    </row>
    <row r="3" spans="1:41" ht="12" x14ac:dyDescent="0.2">
      <c r="B3" s="16"/>
      <c r="H3" s="1"/>
      <c r="AD3" s="16"/>
      <c r="AE3" s="46"/>
      <c r="AF3" s="46"/>
    </row>
    <row r="4" spans="1:41" ht="16.5" thickBot="1" x14ac:dyDescent="0.3">
      <c r="A4" s="2" t="s">
        <v>31</v>
      </c>
      <c r="B4" s="16"/>
      <c r="C4" s="16" t="s">
        <v>71</v>
      </c>
      <c r="F4" s="16" t="s">
        <v>72</v>
      </c>
      <c r="I4" s="16" t="s">
        <v>69</v>
      </c>
      <c r="L4" s="16" t="s">
        <v>78</v>
      </c>
      <c r="O4" s="16" t="s">
        <v>81</v>
      </c>
      <c r="R4" s="16" t="s">
        <v>11</v>
      </c>
      <c r="U4" s="16" t="s">
        <v>62</v>
      </c>
      <c r="X4" s="16" t="s">
        <v>70</v>
      </c>
      <c r="AA4" s="16" t="s">
        <v>75</v>
      </c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82</v>
      </c>
      <c r="F6" s="16" t="s">
        <v>79</v>
      </c>
      <c r="I6" s="16" t="s">
        <v>73</v>
      </c>
      <c r="L6" s="16" t="s">
        <v>77</v>
      </c>
      <c r="O6" s="16" t="s">
        <v>74</v>
      </c>
      <c r="R6" s="16" t="s">
        <v>67</v>
      </c>
      <c r="U6" s="16" t="s">
        <v>68</v>
      </c>
      <c r="X6" s="16" t="s">
        <v>76</v>
      </c>
      <c r="AA6" s="16" t="s">
        <v>80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12</v>
      </c>
      <c r="D7" s="49" t="s">
        <v>83</v>
      </c>
      <c r="E7" s="50" t="s">
        <v>1</v>
      </c>
      <c r="F7" s="49" t="s">
        <v>83</v>
      </c>
      <c r="G7" s="49" t="s">
        <v>12</v>
      </c>
      <c r="H7" s="50" t="s">
        <v>1</v>
      </c>
      <c r="I7" s="49" t="s">
        <v>12</v>
      </c>
      <c r="J7" s="49" t="s">
        <v>84</v>
      </c>
      <c r="K7" s="50" t="s">
        <v>1</v>
      </c>
      <c r="L7" s="49" t="s">
        <v>2</v>
      </c>
      <c r="M7" s="49" t="s">
        <v>84</v>
      </c>
      <c r="N7" s="50" t="s">
        <v>1</v>
      </c>
      <c r="O7" s="49" t="s">
        <v>12</v>
      </c>
      <c r="P7" s="49" t="s">
        <v>12</v>
      </c>
      <c r="Q7" s="50" t="s">
        <v>1</v>
      </c>
      <c r="R7" s="49" t="s">
        <v>84</v>
      </c>
      <c r="S7" s="49" t="s">
        <v>12</v>
      </c>
      <c r="T7" s="50" t="s">
        <v>1</v>
      </c>
      <c r="U7" s="49" t="s">
        <v>12</v>
      </c>
      <c r="V7" s="49" t="s">
        <v>12</v>
      </c>
      <c r="W7" s="50" t="s">
        <v>1</v>
      </c>
      <c r="X7" s="49" t="s">
        <v>84</v>
      </c>
      <c r="Y7" s="49" t="s">
        <v>83</v>
      </c>
      <c r="Z7" s="50" t="s">
        <v>1</v>
      </c>
      <c r="AA7" s="49" t="s">
        <v>83</v>
      </c>
      <c r="AB7" s="49" t="s">
        <v>84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9</v>
      </c>
      <c r="B8" s="20" t="str">
        <f>'13.Spieltag'!B8</f>
        <v>atschi91</v>
      </c>
      <c r="C8" s="17" t="s">
        <v>12</v>
      </c>
      <c r="D8" s="18" t="s">
        <v>84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2</v>
      </c>
      <c r="G8" s="18" t="s">
        <v>84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83</v>
      </c>
      <c r="K8" s="19" t="str">
        <f t="shared" ref="K8" si="3">IF(OR(EXACT($I$7,I8)*(EXACT($J$7,J8)))=TRUE,$AO$9,IF(($J$7-$I$7=J8-I8),$AO$8,IF(OR(EXACT($I$7&gt;$J$7,I8&gt;J8)*EXACT($I$7=$J$7,I8=J8)*EXACT($I$7&lt;$J$7,I8&lt;J8)),$AO$7,0)))</f>
        <v>2</v>
      </c>
      <c r="L8" s="17" t="s">
        <v>12</v>
      </c>
      <c r="M8" s="18" t="s">
        <v>83</v>
      </c>
      <c r="N8" s="19" t="str">
        <f t="shared" ref="N8" si="4">IF(OR(EXACT($L$7,L8)*(EXACT($M$7,M8)))=TRUE,$AO$9,IF(($M$7-$L$7=M8-L8),$AO$8,IF(OR(EXACT($L$7&gt;$M$7,L8&gt;M8)*EXACT($L$7=$M$7,L8=M8)*EXACT($L$7&lt;$M$7,L8&lt;M8)),$AO$7,0)))</f>
        <v>2</v>
      </c>
      <c r="O8" s="17" t="s">
        <v>83</v>
      </c>
      <c r="P8" s="18" t="s">
        <v>83</v>
      </c>
      <c r="Q8" s="19" t="str">
        <f t="shared" ref="Q8" si="5">IF(OR(EXACT($O$7,O8)*(EXACT($P$7,P8)))=TRUE,$AO$9,IF(($P$7-$O$7=P8-O8),$AO$8,IF(OR(EXACT($O$7&gt;$P$7,O8&gt;P8)*EXACT($O$7=$P$7,O8=P8)*EXACT($O$7&lt;$P$7,O8&lt;P8)),$AO$7,0)))</f>
        <v>3</v>
      </c>
      <c r="R8" s="17" t="s">
        <v>2</v>
      </c>
      <c r="S8" s="18" t="s">
        <v>12</v>
      </c>
      <c r="T8" s="19">
        <f t="shared" ref="T8" si="6">IF(OR(EXACT($R$7,R8)*(EXACT($S$7,S8)))=TRUE,$AO$9,IF(($S$7-$R$7=S8-R8),$AO$8,IF(OR(EXACT($R$7&gt;$S$7,R8&gt;S8)*EXACT($R$7=$S$7,R8=S8)*EXACT($R$7&lt;$S$7,R8&lt;S8)),$AO$7,0)))</f>
        <v>0</v>
      </c>
      <c r="U8" s="17" t="s">
        <v>12</v>
      </c>
      <c r="V8" s="18" t="s">
        <v>83</v>
      </c>
      <c r="W8" s="19">
        <f t="shared" ref="W8" si="7">IF(OR(EXACT($U$7,U8)*(EXACT($V$7,V8)))=TRUE,$AO$9,IF(($V$7-$U$7=V8-U8),$AO$8,IF(OR(EXACT($U$7&gt;$V$7,U8&gt;V8)*EXACT($U$7=$V$7,U8=V8)*EXACT($U$7&lt;$V$7,U8&lt;V8)),$AO$7,0)))</f>
        <v>0</v>
      </c>
      <c r="X8" s="17" t="s">
        <v>83</v>
      </c>
      <c r="Y8" s="18" t="s">
        <v>83</v>
      </c>
      <c r="Z8" s="19">
        <f t="shared" ref="Z8" si="8">IF(OR(EXACT($X$7,X8)*(EXACT($Y$7,Y8)))=TRUE,$AO$9,IF(($Y$7-$X$7=Y8-X8),$AO$8,IF(OR(EXACT($X$7&gt;$Y$7,X8&gt;Y8)*EXACT($X$7=$Y$7,X8=Y8)*EXACT($X$7&lt;$Y$7,X8&lt;Y8)),$AO$7,0)))</f>
        <v>0</v>
      </c>
      <c r="AA8" s="17" t="s">
        <v>83</v>
      </c>
      <c r="AB8" s="18" t="s">
        <v>83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9">E8+H8+K8+N8+Q8+T8+W8+Z8+AC8+AF8</f>
        <v>9</v>
      </c>
      <c r="AH8" s="21">
        <f>'17.Spieltag'!AJ8</f>
        <v>204</v>
      </c>
      <c r="AI8" s="28">
        <f>'17.Spieltag'!AK8</f>
        <v>9</v>
      </c>
      <c r="AJ8" s="23">
        <f t="shared" ref="AJ8:AJ19" si="10">AG8+AH8</f>
        <v>213</v>
      </c>
      <c r="AK8" s="24">
        <f t="shared" ref="AK8:AK24" si="11">RANK(AJ8,$AJ$8:$AJ$26)</f>
        <v>9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'13.Spieltag'!B9</f>
        <v>Delze</v>
      </c>
      <c r="C9" s="17" t="s">
        <v>12</v>
      </c>
      <c r="D9" s="18" t="s">
        <v>83</v>
      </c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 t="s">
        <v>2</v>
      </c>
      <c r="G9" s="18" t="s">
        <v>84</v>
      </c>
      <c r="H9" s="19">
        <f t="shared" ref="H9:H24" si="13">IF(OR(EXACT($F$7,F9)*(EXACT($G$7,G9)))=TRUE,$AO$9,IF(($G$7-$F$7=G9-F9),$AO$8,IF(OR(EXACT($F$7&gt;$G$7,F9&gt;G9)*EXACT($F$7=$G$7,F9=G9)*EXACT($F$7&lt;$G$7,F9&lt;G9)),$AO$7,0)))</f>
        <v>0</v>
      </c>
      <c r="I9" s="17" t="s">
        <v>12</v>
      </c>
      <c r="J9" s="18" t="s">
        <v>83</v>
      </c>
      <c r="K9" s="19" t="str">
        <f t="shared" ref="K9:K24" si="14">IF(OR(EXACT($I$7,I9)*(EXACT($J$7,J9)))=TRUE,$AO$9,IF(($J$7-$I$7=J9-I9),$AO$8,IF(OR(EXACT($I$7&gt;$J$7,I9&gt;J9)*EXACT($I$7=$J$7,I9=J9)*EXACT($I$7&lt;$J$7,I9&lt;J9)),$AO$7,0)))</f>
        <v>2</v>
      </c>
      <c r="L9" s="17" t="s">
        <v>12</v>
      </c>
      <c r="M9" s="18" t="s">
        <v>12</v>
      </c>
      <c r="N9" s="19">
        <f t="shared" ref="N9:N24" si="15">IF(OR(EXACT($L$7,L9)*(EXACT($M$7,M9)))=TRUE,$AO$9,IF(($M$7-$L$7=M9-L9),$AO$8,IF(OR(EXACT($L$7&gt;$M$7,L9&gt;M9)*EXACT($L$7=$M$7,L9=M9)*EXACT($L$7&lt;$M$7,L9&lt;M9)),$AO$7,0)))</f>
        <v>0</v>
      </c>
      <c r="O9" s="17" t="s">
        <v>83</v>
      </c>
      <c r="P9" s="18" t="s">
        <v>12</v>
      </c>
      <c r="Q9" s="19">
        <f t="shared" ref="Q9:Q24" si="16">IF(OR(EXACT($O$7,O9)*(EXACT($P$7,P9)))=TRUE,$AO$9,IF(($P$7-$O$7=P9-O9),$AO$8,IF(OR(EXACT($O$7&gt;$P$7,O9&gt;P9)*EXACT($O$7=$P$7,O9=P9)*EXACT($O$7&lt;$P$7,O9&lt;P9)),$AO$7,0)))</f>
        <v>0</v>
      </c>
      <c r="R9" s="17" t="s">
        <v>83</v>
      </c>
      <c r="S9" s="18" t="s">
        <v>83</v>
      </c>
      <c r="T9" s="19">
        <f t="shared" ref="T9:T24" si="17">IF(OR(EXACT($R$7,R9)*(EXACT($S$7,S9)))=TRUE,$AO$9,IF(($S$7-$R$7=S9-R9),$AO$8,IF(OR(EXACT($R$7&gt;$S$7,R9&gt;S9)*EXACT($R$7=$S$7,R9=S9)*EXACT($R$7&lt;$S$7,R9&lt;S9)),$AO$7,0)))</f>
        <v>0</v>
      </c>
      <c r="U9" s="17" t="s">
        <v>12</v>
      </c>
      <c r="V9" s="18" t="s">
        <v>83</v>
      </c>
      <c r="W9" s="19">
        <f t="shared" ref="W9:W24" si="18">IF(OR(EXACT($U$7,U9)*(EXACT($V$7,V9)))=TRUE,$AO$9,IF(($V$7-$U$7=V9-U9),$AO$8,IF(OR(EXACT($U$7&gt;$V$7,U9&gt;V9)*EXACT($U$7=$V$7,U9=V9)*EXACT($U$7&lt;$V$7,U9&lt;V9)),$AO$7,0)))</f>
        <v>0</v>
      </c>
      <c r="X9" s="17" t="s">
        <v>83</v>
      </c>
      <c r="Y9" s="18" t="s">
        <v>84</v>
      </c>
      <c r="Z9" s="19">
        <f t="shared" ref="Z9:Z24" si="19">IF(OR(EXACT($X$7,X9)*(EXACT($Y$7,Y9)))=TRUE,$AO$9,IF(($Y$7-$X$7=Y9-X9),$AO$8,IF(OR(EXACT($X$7&gt;$Y$7,X9&gt;Y9)*EXACT($X$7=$Y$7,X9=Y9)*EXACT($X$7&lt;$Y$7,X9&lt;Y9)),$AO$7,0)))</f>
        <v>0</v>
      </c>
      <c r="AA9" s="17" t="s">
        <v>12</v>
      </c>
      <c r="AB9" s="18" t="s">
        <v>83</v>
      </c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3</v>
      </c>
      <c r="AD9" s="27"/>
      <c r="AE9" s="25"/>
      <c r="AF9" s="19"/>
      <c r="AG9" s="20">
        <f t="shared" si="9"/>
        <v>10</v>
      </c>
      <c r="AH9" s="21">
        <f>'17.Spieltag'!AJ9</f>
        <v>241</v>
      </c>
      <c r="AI9" s="28">
        <f>'17.Spieltag'!AK9</f>
        <v>1</v>
      </c>
      <c r="AJ9" s="23">
        <f t="shared" si="10"/>
        <v>251</v>
      </c>
      <c r="AK9" s="24">
        <f t="shared" si="11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13</v>
      </c>
      <c r="B10" s="20" t="str">
        <f>'13.Spieltag'!B10</f>
        <v>FlorianS04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 t="s">
        <v>12</v>
      </c>
      <c r="S10" s="18" t="s">
        <v>83</v>
      </c>
      <c r="T10" s="19">
        <f t="shared" si="17"/>
        <v>0</v>
      </c>
      <c r="U10" s="17" t="s">
        <v>83</v>
      </c>
      <c r="V10" s="18" t="s">
        <v>2</v>
      </c>
      <c r="W10" s="19">
        <f t="shared" si="18"/>
        <v>0</v>
      </c>
      <c r="X10" s="17" t="s">
        <v>12</v>
      </c>
      <c r="Y10" s="18" t="s">
        <v>12</v>
      </c>
      <c r="Z10" s="19">
        <f t="shared" si="19"/>
        <v>0</v>
      </c>
      <c r="AA10" s="17" t="s">
        <v>84</v>
      </c>
      <c r="AB10" s="18" t="s">
        <v>83</v>
      </c>
      <c r="AC10" s="19">
        <f t="shared" si="20"/>
        <v>0</v>
      </c>
      <c r="AD10" s="27"/>
      <c r="AE10" s="25"/>
      <c r="AF10" s="19"/>
      <c r="AG10" s="20">
        <f t="shared" si="9"/>
        <v>0</v>
      </c>
      <c r="AH10" s="21">
        <f>'17.Spieltag'!AJ10</f>
        <v>202</v>
      </c>
      <c r="AI10" s="28">
        <f>'17.Spieltag'!AK10</f>
        <v>10</v>
      </c>
      <c r="AJ10" s="23">
        <f t="shared" si="10"/>
        <v>202</v>
      </c>
      <c r="AK10" s="24">
        <f t="shared" si="11"/>
        <v>13</v>
      </c>
      <c r="AL10" s="53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/>
      <c r="F11" s="17"/>
      <c r="G11" s="18"/>
      <c r="H11" s="19"/>
      <c r="I11" s="17"/>
      <c r="J11" s="18"/>
      <c r="K11" s="19"/>
      <c r="L11" s="17"/>
      <c r="M11" s="18"/>
      <c r="N11" s="19"/>
      <c r="O11" s="17"/>
      <c r="P11" s="18"/>
      <c r="Q11" s="19"/>
      <c r="R11" s="17"/>
      <c r="S11" s="18"/>
      <c r="T11" s="19"/>
      <c r="U11" s="17"/>
      <c r="V11" s="18"/>
      <c r="W11" s="19"/>
      <c r="X11" s="17"/>
      <c r="Y11" s="18"/>
      <c r="Z11" s="19"/>
      <c r="AA11" s="17"/>
      <c r="AB11" s="18"/>
      <c r="AC11" s="19"/>
      <c r="AD11" s="27"/>
      <c r="AE11" s="25"/>
      <c r="AF11" s="19"/>
      <c r="AG11" s="20">
        <f t="shared" si="9"/>
        <v>0</v>
      </c>
      <c r="AH11" s="21">
        <f>'17.Spieltag'!AJ11</f>
        <v>232</v>
      </c>
      <c r="AI11" s="28">
        <f>'17.Spieltag'!AK11</f>
        <v>2</v>
      </c>
      <c r="AJ11" s="23">
        <f t="shared" si="10"/>
        <v>232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14</v>
      </c>
      <c r="B12" s="20" t="str">
        <f>'13.Spieltag'!B12</f>
        <v>jupp04</v>
      </c>
      <c r="C12" s="17" t="s">
        <v>2</v>
      </c>
      <c r="D12" s="18" t="s">
        <v>83</v>
      </c>
      <c r="E12" s="19" t="str">
        <f t="shared" si="12"/>
        <v>2</v>
      </c>
      <c r="F12" s="17" t="s">
        <v>2</v>
      </c>
      <c r="G12" s="18" t="s">
        <v>83</v>
      </c>
      <c r="H12" s="19">
        <f t="shared" si="13"/>
        <v>0</v>
      </c>
      <c r="I12" s="17" t="s">
        <v>2</v>
      </c>
      <c r="J12" s="18" t="s">
        <v>12</v>
      </c>
      <c r="K12" s="19" t="str">
        <f t="shared" si="14"/>
        <v>2</v>
      </c>
      <c r="L12" s="17" t="s">
        <v>12</v>
      </c>
      <c r="M12" s="18" t="s">
        <v>12</v>
      </c>
      <c r="N12" s="19">
        <f t="shared" si="15"/>
        <v>0</v>
      </c>
      <c r="O12" s="17" t="s">
        <v>83</v>
      </c>
      <c r="P12" s="18" t="s">
        <v>12</v>
      </c>
      <c r="Q12" s="19">
        <f t="shared" si="16"/>
        <v>0</v>
      </c>
      <c r="R12" s="17" t="s">
        <v>12</v>
      </c>
      <c r="S12" s="18" t="s">
        <v>83</v>
      </c>
      <c r="T12" s="19">
        <f t="shared" si="17"/>
        <v>0</v>
      </c>
      <c r="U12" s="17" t="s">
        <v>12</v>
      </c>
      <c r="V12" s="18" t="s">
        <v>12</v>
      </c>
      <c r="W12" s="19" t="str">
        <f t="shared" si="18"/>
        <v>5</v>
      </c>
      <c r="X12" s="17" t="s">
        <v>83</v>
      </c>
      <c r="Y12" s="18" t="s">
        <v>12</v>
      </c>
      <c r="Z12" s="19" t="str">
        <f t="shared" si="19"/>
        <v>3</v>
      </c>
      <c r="AA12" s="17" t="s">
        <v>83</v>
      </c>
      <c r="AB12" s="18" t="s">
        <v>84</v>
      </c>
      <c r="AC12" s="19" t="str">
        <f t="shared" si="20"/>
        <v>5</v>
      </c>
      <c r="AD12" s="26"/>
      <c r="AE12" s="25"/>
      <c r="AF12" s="19"/>
      <c r="AG12" s="20">
        <f t="shared" si="9"/>
        <v>17</v>
      </c>
      <c r="AH12" s="21">
        <f>'17.Spieltag'!AJ12</f>
        <v>180</v>
      </c>
      <c r="AI12" s="28">
        <f>'17.Spieltag'!AK12</f>
        <v>15</v>
      </c>
      <c r="AJ12" s="23">
        <f t="shared" si="10"/>
        <v>197</v>
      </c>
      <c r="AK12" s="24">
        <f t="shared" si="11"/>
        <v>14</v>
      </c>
      <c r="AL12" s="1"/>
    </row>
    <row r="13" spans="1:41" ht="24.95" customHeight="1" thickBot="1" x14ac:dyDescent="0.25">
      <c r="A13" s="28">
        <f t="shared" si="0"/>
        <v>6</v>
      </c>
      <c r="B13" s="58" t="str">
        <f>'13.Spieltag'!B13</f>
        <v>Lola04</v>
      </c>
      <c r="C13" s="17" t="s">
        <v>2</v>
      </c>
      <c r="D13" s="18" t="s">
        <v>83</v>
      </c>
      <c r="E13" s="19" t="str">
        <f t="shared" si="12"/>
        <v>2</v>
      </c>
      <c r="F13" s="17" t="s">
        <v>2</v>
      </c>
      <c r="G13" s="18" t="s">
        <v>84</v>
      </c>
      <c r="H13" s="19">
        <f t="shared" si="13"/>
        <v>0</v>
      </c>
      <c r="I13" s="17" t="s">
        <v>12</v>
      </c>
      <c r="J13" s="18" t="s">
        <v>84</v>
      </c>
      <c r="K13" s="19" t="str">
        <f t="shared" si="14"/>
        <v>5</v>
      </c>
      <c r="L13" s="17" t="s">
        <v>12</v>
      </c>
      <c r="M13" s="18" t="s">
        <v>83</v>
      </c>
      <c r="N13" s="19" t="str">
        <f t="shared" si="15"/>
        <v>2</v>
      </c>
      <c r="O13" s="17" t="s">
        <v>12</v>
      </c>
      <c r="P13" s="18" t="s">
        <v>12</v>
      </c>
      <c r="Q13" s="19" t="str">
        <f t="shared" si="16"/>
        <v>5</v>
      </c>
      <c r="R13" s="17" t="s">
        <v>12</v>
      </c>
      <c r="S13" s="18" t="s">
        <v>83</v>
      </c>
      <c r="T13" s="19">
        <f t="shared" si="17"/>
        <v>0</v>
      </c>
      <c r="U13" s="17" t="s">
        <v>2</v>
      </c>
      <c r="V13" s="18" t="s">
        <v>2</v>
      </c>
      <c r="W13" s="19" t="str">
        <f t="shared" si="18"/>
        <v>3</v>
      </c>
      <c r="X13" s="17" t="s">
        <v>12</v>
      </c>
      <c r="Y13" s="18" t="s">
        <v>12</v>
      </c>
      <c r="Z13" s="19">
        <f t="shared" si="19"/>
        <v>0</v>
      </c>
      <c r="AA13" s="17" t="s">
        <v>83</v>
      </c>
      <c r="AB13" s="18" t="s">
        <v>84</v>
      </c>
      <c r="AC13" s="19" t="str">
        <f t="shared" si="20"/>
        <v>5</v>
      </c>
      <c r="AD13" s="27"/>
      <c r="AE13" s="25"/>
      <c r="AF13" s="19"/>
      <c r="AG13" s="20">
        <f t="shared" si="9"/>
        <v>22</v>
      </c>
      <c r="AH13" s="21">
        <f>'17.Spieltag'!AJ13</f>
        <v>207</v>
      </c>
      <c r="AI13" s="28">
        <f>'17.Spieltag'!AK13</f>
        <v>7</v>
      </c>
      <c r="AJ13" s="23">
        <f t="shared" si="10"/>
        <v>229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2</v>
      </c>
      <c r="B14" s="20" t="str">
        <f>'13.Spieltag'!B14</f>
        <v>Master1</v>
      </c>
      <c r="C14" s="17" t="s">
        <v>12</v>
      </c>
      <c r="D14" s="18" t="s">
        <v>83</v>
      </c>
      <c r="E14" s="19" t="str">
        <f t="shared" si="12"/>
        <v>5</v>
      </c>
      <c r="F14" s="17" t="s">
        <v>2</v>
      </c>
      <c r="G14" s="18" t="s">
        <v>83</v>
      </c>
      <c r="H14" s="19">
        <f t="shared" si="13"/>
        <v>0</v>
      </c>
      <c r="I14" s="17" t="s">
        <v>2</v>
      </c>
      <c r="J14" s="18" t="s">
        <v>83</v>
      </c>
      <c r="K14" s="19" t="str">
        <f t="shared" si="14"/>
        <v>3</v>
      </c>
      <c r="L14" s="17" t="s">
        <v>12</v>
      </c>
      <c r="M14" s="18" t="s">
        <v>83</v>
      </c>
      <c r="N14" s="19" t="str">
        <f t="shared" si="15"/>
        <v>2</v>
      </c>
      <c r="O14" s="17" t="s">
        <v>83</v>
      </c>
      <c r="P14" s="18" t="s">
        <v>83</v>
      </c>
      <c r="Q14" s="19" t="str">
        <f t="shared" si="16"/>
        <v>3</v>
      </c>
      <c r="R14" s="17" t="s">
        <v>12</v>
      </c>
      <c r="S14" s="18" t="s">
        <v>83</v>
      </c>
      <c r="T14" s="19">
        <f t="shared" si="17"/>
        <v>0</v>
      </c>
      <c r="U14" s="17" t="s">
        <v>12</v>
      </c>
      <c r="V14" s="18" t="s">
        <v>12</v>
      </c>
      <c r="W14" s="19" t="str">
        <f t="shared" si="18"/>
        <v>5</v>
      </c>
      <c r="X14" s="17" t="s">
        <v>83</v>
      </c>
      <c r="Y14" s="18" t="s">
        <v>83</v>
      </c>
      <c r="Z14" s="19">
        <f t="shared" si="19"/>
        <v>0</v>
      </c>
      <c r="AA14" s="17" t="s">
        <v>12</v>
      </c>
      <c r="AB14" s="18" t="s">
        <v>83</v>
      </c>
      <c r="AC14" s="19" t="str">
        <f t="shared" si="20"/>
        <v>3</v>
      </c>
      <c r="AD14" s="27"/>
      <c r="AE14" s="25"/>
      <c r="AF14" s="19"/>
      <c r="AG14" s="20">
        <f t="shared" si="9"/>
        <v>21</v>
      </c>
      <c r="AH14" s="21">
        <f>'17.Spieltag'!AJ14</f>
        <v>218</v>
      </c>
      <c r="AI14" s="28">
        <f>'17.Spieltag'!AK14</f>
        <v>4</v>
      </c>
      <c r="AJ14" s="23">
        <f t="shared" si="10"/>
        <v>239</v>
      </c>
      <c r="AK14" s="24">
        <f t="shared" si="11"/>
        <v>2</v>
      </c>
      <c r="AL14" s="1"/>
    </row>
    <row r="15" spans="1:41" ht="24.95" customHeight="1" thickBot="1" x14ac:dyDescent="0.25">
      <c r="A15" s="28">
        <f t="shared" si="0"/>
        <v>7</v>
      </c>
      <c r="B15" s="20" t="str">
        <f>'13.Spieltag'!B15</f>
        <v>Mike04</v>
      </c>
      <c r="C15" s="17" t="s">
        <v>12</v>
      </c>
      <c r="D15" s="18" t="s">
        <v>84</v>
      </c>
      <c r="E15" s="19" t="str">
        <f t="shared" si="12"/>
        <v>2</v>
      </c>
      <c r="F15" s="17" t="s">
        <v>12</v>
      </c>
      <c r="G15" s="18" t="s">
        <v>84</v>
      </c>
      <c r="H15" s="19">
        <f t="shared" si="13"/>
        <v>0</v>
      </c>
      <c r="I15" s="17" t="s">
        <v>2</v>
      </c>
      <c r="J15" s="18" t="s">
        <v>83</v>
      </c>
      <c r="K15" s="19" t="str">
        <f t="shared" si="14"/>
        <v>3</v>
      </c>
      <c r="L15" s="17" t="s">
        <v>12</v>
      </c>
      <c r="M15" s="18" t="s">
        <v>84</v>
      </c>
      <c r="N15" s="19" t="str">
        <f t="shared" si="15"/>
        <v>2</v>
      </c>
      <c r="O15" s="17" t="s">
        <v>84</v>
      </c>
      <c r="P15" s="18" t="s">
        <v>12</v>
      </c>
      <c r="Q15" s="19">
        <f t="shared" si="16"/>
        <v>0</v>
      </c>
      <c r="R15" s="17" t="s">
        <v>2</v>
      </c>
      <c r="S15" s="18" t="s">
        <v>83</v>
      </c>
      <c r="T15" s="19">
        <f t="shared" si="17"/>
        <v>0</v>
      </c>
      <c r="U15" s="17" t="s">
        <v>12</v>
      </c>
      <c r="V15" s="18" t="s">
        <v>83</v>
      </c>
      <c r="W15" s="19">
        <f t="shared" si="18"/>
        <v>0</v>
      </c>
      <c r="X15" s="17" t="s">
        <v>12</v>
      </c>
      <c r="Y15" s="18" t="s">
        <v>83</v>
      </c>
      <c r="Z15" s="19">
        <f t="shared" si="19"/>
        <v>0</v>
      </c>
      <c r="AA15" s="17" t="s">
        <v>12</v>
      </c>
      <c r="AB15" s="18" t="s">
        <v>84</v>
      </c>
      <c r="AC15" s="19" t="str">
        <f t="shared" si="20"/>
        <v>2</v>
      </c>
      <c r="AD15" s="27"/>
      <c r="AE15" s="25"/>
      <c r="AF15" s="19"/>
      <c r="AG15" s="20">
        <f t="shared" si="9"/>
        <v>9</v>
      </c>
      <c r="AH15" s="21">
        <f>'17.Spieltag'!AJ15</f>
        <v>211</v>
      </c>
      <c r="AI15" s="28">
        <f>'17.Spieltag'!AK15</f>
        <v>6</v>
      </c>
      <c r="AJ15" s="23">
        <f t="shared" si="10"/>
        <v>220</v>
      </c>
      <c r="AK15" s="24">
        <f t="shared" si="11"/>
        <v>7</v>
      </c>
      <c r="AL15" s="1"/>
    </row>
    <row r="16" spans="1:41" ht="24.95" customHeight="1" thickBot="1" x14ac:dyDescent="0.25">
      <c r="A16" s="28">
        <f t="shared" si="0"/>
        <v>16</v>
      </c>
      <c r="B16" s="20" t="str">
        <f>'13.Spieltag'!B16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9"/>
        <v>0</v>
      </c>
      <c r="AH16" s="21">
        <f>'17.Spieltag'!AJ16</f>
        <v>79</v>
      </c>
      <c r="AI16" s="28">
        <f>'17.Spieltag'!AK16</f>
        <v>16</v>
      </c>
      <c r="AJ16" s="23">
        <f t="shared" si="10"/>
        <v>79</v>
      </c>
      <c r="AK16" s="24">
        <f t="shared" si="11"/>
        <v>16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 t="s">
        <v>12</v>
      </c>
      <c r="D17" s="18" t="s">
        <v>83</v>
      </c>
      <c r="E17" s="19" t="str">
        <f t="shared" si="12"/>
        <v>5</v>
      </c>
      <c r="F17" s="17" t="s">
        <v>2</v>
      </c>
      <c r="G17" s="18" t="s">
        <v>84</v>
      </c>
      <c r="H17" s="19">
        <f t="shared" si="13"/>
        <v>0</v>
      </c>
      <c r="I17" s="17" t="s">
        <v>12</v>
      </c>
      <c r="J17" s="18" t="s">
        <v>84</v>
      </c>
      <c r="K17" s="19" t="str">
        <f t="shared" si="14"/>
        <v>5</v>
      </c>
      <c r="L17" s="17" t="s">
        <v>2</v>
      </c>
      <c r="M17" s="18" t="s">
        <v>83</v>
      </c>
      <c r="N17" s="19" t="str">
        <f t="shared" si="15"/>
        <v>2</v>
      </c>
      <c r="O17" s="17" t="s">
        <v>2</v>
      </c>
      <c r="P17" s="18" t="s">
        <v>12</v>
      </c>
      <c r="Q17" s="19">
        <f t="shared" si="16"/>
        <v>0</v>
      </c>
      <c r="R17" s="17" t="s">
        <v>12</v>
      </c>
      <c r="S17" s="18" t="s">
        <v>83</v>
      </c>
      <c r="T17" s="19">
        <f t="shared" si="17"/>
        <v>0</v>
      </c>
      <c r="U17" s="17" t="s">
        <v>83</v>
      </c>
      <c r="V17" s="18" t="s">
        <v>83</v>
      </c>
      <c r="W17" s="19" t="str">
        <f t="shared" si="18"/>
        <v>3</v>
      </c>
      <c r="X17" s="17" t="s">
        <v>83</v>
      </c>
      <c r="Y17" s="18" t="s">
        <v>83</v>
      </c>
      <c r="Z17" s="19">
        <f t="shared" si="19"/>
        <v>0</v>
      </c>
      <c r="AA17" s="17" t="s">
        <v>83</v>
      </c>
      <c r="AB17" s="18" t="s">
        <v>12</v>
      </c>
      <c r="AC17" s="19">
        <f t="shared" si="20"/>
        <v>0</v>
      </c>
      <c r="AD17" s="27"/>
      <c r="AE17" s="25"/>
      <c r="AF17" s="19"/>
      <c r="AG17" s="20">
        <f t="shared" si="9"/>
        <v>15</v>
      </c>
      <c r="AH17" s="21">
        <f>'17.Spieltag'!AJ17</f>
        <v>197</v>
      </c>
      <c r="AI17" s="28">
        <f>'17.Spieltag'!AK17</f>
        <v>12</v>
      </c>
      <c r="AJ17" s="23">
        <f t="shared" si="10"/>
        <v>212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/>
      <c r="F18" s="17"/>
      <c r="G18" s="18"/>
      <c r="H18" s="19"/>
      <c r="I18" s="17" t="s">
        <v>83</v>
      </c>
      <c r="J18" s="18" t="s">
        <v>12</v>
      </c>
      <c r="K18" s="19">
        <f t="shared" si="14"/>
        <v>0</v>
      </c>
      <c r="L18" s="17" t="s">
        <v>83</v>
      </c>
      <c r="M18" s="18" t="s">
        <v>12</v>
      </c>
      <c r="N18" s="19">
        <f t="shared" si="15"/>
        <v>0</v>
      </c>
      <c r="O18" s="17" t="s">
        <v>83</v>
      </c>
      <c r="P18" s="18" t="s">
        <v>12</v>
      </c>
      <c r="Q18" s="19">
        <f t="shared" si="16"/>
        <v>0</v>
      </c>
      <c r="R18" s="17" t="s">
        <v>12</v>
      </c>
      <c r="S18" s="18" t="s">
        <v>83</v>
      </c>
      <c r="T18" s="19">
        <f t="shared" si="17"/>
        <v>0</v>
      </c>
      <c r="U18" s="17" t="s">
        <v>12</v>
      </c>
      <c r="V18" s="18" t="s">
        <v>83</v>
      </c>
      <c r="W18" s="19">
        <f t="shared" si="18"/>
        <v>0</v>
      </c>
      <c r="X18" s="17" t="s">
        <v>83</v>
      </c>
      <c r="Y18" s="18" t="s">
        <v>12</v>
      </c>
      <c r="Z18" s="19" t="str">
        <f t="shared" si="19"/>
        <v>3</v>
      </c>
      <c r="AA18" s="17" t="s">
        <v>12</v>
      </c>
      <c r="AB18" s="18" t="s">
        <v>83</v>
      </c>
      <c r="AC18" s="19" t="str">
        <f t="shared" si="20"/>
        <v>3</v>
      </c>
      <c r="AD18" s="27"/>
      <c r="AE18" s="25"/>
      <c r="AF18" s="19"/>
      <c r="AG18" s="20">
        <f t="shared" si="9"/>
        <v>6</v>
      </c>
      <c r="AH18" s="21">
        <f>'17.Spieltag'!AJ18</f>
        <v>202</v>
      </c>
      <c r="AI18" s="28">
        <f>'17.Spieltag'!AK18</f>
        <v>10</v>
      </c>
      <c r="AJ18" s="23">
        <f t="shared" si="10"/>
        <v>208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17</v>
      </c>
      <c r="B19" s="20" t="str">
        <f>'13.Spieltag'!B19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9"/>
        <v>0</v>
      </c>
      <c r="AH19" s="21">
        <f>'17.Spieltag'!AJ19</f>
        <v>7</v>
      </c>
      <c r="AI19" s="28">
        <f>'17.Spieltag'!AK19</f>
        <v>17</v>
      </c>
      <c r="AJ19" s="23">
        <f t="shared" si="10"/>
        <v>7</v>
      </c>
      <c r="AK19" s="24">
        <f t="shared" si="11"/>
        <v>17</v>
      </c>
      <c r="AL19" s="1"/>
    </row>
    <row r="20" spans="1:38" ht="24.95" customHeight="1" thickBot="1" x14ac:dyDescent="0.25">
      <c r="A20" s="28">
        <f>AK20</f>
        <v>15</v>
      </c>
      <c r="B20" s="20" t="str">
        <f>'13.Spieltag'!B20</f>
        <v>schmiddi04</v>
      </c>
      <c r="C20" s="17" t="s">
        <v>83</v>
      </c>
      <c r="D20" s="18" t="s">
        <v>83</v>
      </c>
      <c r="E20" s="19">
        <f t="shared" si="12"/>
        <v>0</v>
      </c>
      <c r="F20" s="17" t="s">
        <v>12</v>
      </c>
      <c r="G20" s="18" t="s">
        <v>83</v>
      </c>
      <c r="H20" s="19">
        <f t="shared" si="13"/>
        <v>0</v>
      </c>
      <c r="I20" s="17" t="s">
        <v>12</v>
      </c>
      <c r="J20" s="18" t="s">
        <v>84</v>
      </c>
      <c r="K20" s="19" t="str">
        <f t="shared" si="14"/>
        <v>5</v>
      </c>
      <c r="L20" s="17" t="s">
        <v>83</v>
      </c>
      <c r="M20" s="18" t="s">
        <v>84</v>
      </c>
      <c r="N20" s="19" t="str">
        <f t="shared" si="15"/>
        <v>2</v>
      </c>
      <c r="O20" s="17" t="s">
        <v>84</v>
      </c>
      <c r="P20" s="18" t="s">
        <v>83</v>
      </c>
      <c r="Q20" s="19">
        <f t="shared" si="16"/>
        <v>0</v>
      </c>
      <c r="R20" s="17" t="s">
        <v>83</v>
      </c>
      <c r="S20" s="18" t="s">
        <v>84</v>
      </c>
      <c r="T20" s="19">
        <f t="shared" si="17"/>
        <v>0</v>
      </c>
      <c r="U20" s="17" t="s">
        <v>12</v>
      </c>
      <c r="V20" s="18" t="s">
        <v>83</v>
      </c>
      <c r="W20" s="19">
        <f t="shared" si="18"/>
        <v>0</v>
      </c>
      <c r="X20" s="17" t="s">
        <v>83</v>
      </c>
      <c r="Y20" s="18" t="s">
        <v>83</v>
      </c>
      <c r="Z20" s="19">
        <f t="shared" si="19"/>
        <v>0</v>
      </c>
      <c r="AA20" s="17" t="s">
        <v>2</v>
      </c>
      <c r="AB20" s="18" t="s">
        <v>83</v>
      </c>
      <c r="AC20" s="19" t="str">
        <f t="shared" si="20"/>
        <v>2</v>
      </c>
      <c r="AD20" s="27"/>
      <c r="AE20" s="25"/>
      <c r="AF20" s="19"/>
      <c r="AG20" s="20">
        <f>E20+H20+K20+N20+Q20+T20+W20+Z20+AC20+AF20</f>
        <v>9</v>
      </c>
      <c r="AH20" s="21">
        <f>'17.Spieltag'!AJ20</f>
        <v>185</v>
      </c>
      <c r="AI20" s="28">
        <f>'17.Spieltag'!AK20</f>
        <v>14</v>
      </c>
      <c r="AJ20" s="23">
        <f>AG20+AH20</f>
        <v>194</v>
      </c>
      <c r="AK20" s="24">
        <f t="shared" si="11"/>
        <v>15</v>
      </c>
      <c r="AL20" s="1"/>
    </row>
    <row r="21" spans="1:38" ht="24.95" customHeight="1" thickBot="1" x14ac:dyDescent="0.25">
      <c r="A21" s="28">
        <f>AK21</f>
        <v>7</v>
      </c>
      <c r="B21" s="20" t="str">
        <f>'13.Spieltag'!B21</f>
        <v>shiny</v>
      </c>
      <c r="C21" s="17" t="s">
        <v>12</v>
      </c>
      <c r="D21" s="18" t="s">
        <v>83</v>
      </c>
      <c r="E21" s="19" t="str">
        <f t="shared" si="12"/>
        <v>5</v>
      </c>
      <c r="F21" s="17" t="s">
        <v>2</v>
      </c>
      <c r="G21" s="18" t="s">
        <v>84</v>
      </c>
      <c r="H21" s="19">
        <f t="shared" si="13"/>
        <v>0</v>
      </c>
      <c r="I21" s="17" t="s">
        <v>12</v>
      </c>
      <c r="J21" s="18" t="s">
        <v>83</v>
      </c>
      <c r="K21" s="19" t="str">
        <f t="shared" si="14"/>
        <v>2</v>
      </c>
      <c r="L21" s="17" t="s">
        <v>83</v>
      </c>
      <c r="M21" s="18" t="s">
        <v>83</v>
      </c>
      <c r="N21" s="19">
        <f t="shared" si="15"/>
        <v>0</v>
      </c>
      <c r="O21" s="17" t="s">
        <v>83</v>
      </c>
      <c r="P21" s="18" t="s">
        <v>12</v>
      </c>
      <c r="Q21" s="19">
        <f t="shared" si="16"/>
        <v>0</v>
      </c>
      <c r="R21" s="17" t="s">
        <v>12</v>
      </c>
      <c r="S21" s="18" t="s">
        <v>83</v>
      </c>
      <c r="T21" s="19">
        <f t="shared" si="17"/>
        <v>0</v>
      </c>
      <c r="U21" s="17" t="s">
        <v>83</v>
      </c>
      <c r="V21" s="18" t="s">
        <v>83</v>
      </c>
      <c r="W21" s="19" t="str">
        <f t="shared" si="18"/>
        <v>3</v>
      </c>
      <c r="X21" s="17" t="s">
        <v>83</v>
      </c>
      <c r="Y21" s="18" t="s">
        <v>12</v>
      </c>
      <c r="Z21" s="19" t="str">
        <f t="shared" si="19"/>
        <v>3</v>
      </c>
      <c r="AA21" s="17" t="s">
        <v>83</v>
      </c>
      <c r="AB21" s="18" t="s">
        <v>83</v>
      </c>
      <c r="AC21" s="19">
        <f t="shared" si="20"/>
        <v>0</v>
      </c>
      <c r="AD21" s="27"/>
      <c r="AE21" s="25"/>
      <c r="AF21" s="19"/>
      <c r="AG21" s="20">
        <f>E21+H21+K21+N21+Q21+T21+W21+Z21+AC21+AF21</f>
        <v>13</v>
      </c>
      <c r="AH21" s="21">
        <f>'17.Spieltag'!AJ21</f>
        <v>207</v>
      </c>
      <c r="AI21" s="28">
        <f>'17.Spieltag'!AK21</f>
        <v>7</v>
      </c>
      <c r="AJ21" s="23">
        <f>AG21+AH21</f>
        <v>220</v>
      </c>
      <c r="AK21" s="24">
        <f t="shared" si="11"/>
        <v>7</v>
      </c>
      <c r="AL21" s="1"/>
    </row>
    <row r="22" spans="1:38" ht="24.95" customHeight="1" thickBot="1" x14ac:dyDescent="0.25">
      <c r="A22" s="28">
        <f>AK22</f>
        <v>3</v>
      </c>
      <c r="B22" s="20" t="str">
        <f>'13.Spieltag'!B22</f>
        <v>Tanja04</v>
      </c>
      <c r="C22" s="17" t="s">
        <v>12</v>
      </c>
      <c r="D22" s="18" t="s">
        <v>83</v>
      </c>
      <c r="E22" s="19" t="str">
        <f t="shared" si="12"/>
        <v>5</v>
      </c>
      <c r="F22" s="17" t="s">
        <v>12</v>
      </c>
      <c r="G22" s="18" t="s">
        <v>84</v>
      </c>
      <c r="H22" s="19">
        <f t="shared" si="13"/>
        <v>0</v>
      </c>
      <c r="I22" s="17" t="s">
        <v>2</v>
      </c>
      <c r="J22" s="18" t="s">
        <v>83</v>
      </c>
      <c r="K22" s="19" t="str">
        <f t="shared" si="14"/>
        <v>3</v>
      </c>
      <c r="L22" s="17" t="s">
        <v>12</v>
      </c>
      <c r="M22" s="18" t="s">
        <v>83</v>
      </c>
      <c r="N22" s="19" t="str">
        <f t="shared" si="15"/>
        <v>2</v>
      </c>
      <c r="O22" s="17" t="s">
        <v>83</v>
      </c>
      <c r="P22" s="18" t="s">
        <v>12</v>
      </c>
      <c r="Q22" s="19">
        <f t="shared" si="16"/>
        <v>0</v>
      </c>
      <c r="R22" s="17" t="s">
        <v>12</v>
      </c>
      <c r="S22" s="18" t="s">
        <v>84</v>
      </c>
      <c r="T22" s="19">
        <f t="shared" si="17"/>
        <v>0</v>
      </c>
      <c r="U22" s="17" t="s">
        <v>83</v>
      </c>
      <c r="V22" s="18" t="s">
        <v>83</v>
      </c>
      <c r="W22" s="19" t="str">
        <f t="shared" si="18"/>
        <v>3</v>
      </c>
      <c r="X22" s="17" t="s">
        <v>83</v>
      </c>
      <c r="Y22" s="18" t="s">
        <v>84</v>
      </c>
      <c r="Z22" s="19">
        <f t="shared" si="19"/>
        <v>0</v>
      </c>
      <c r="AA22" s="17" t="s">
        <v>12</v>
      </c>
      <c r="AB22" s="18" t="s">
        <v>84</v>
      </c>
      <c r="AC22" s="19" t="str">
        <f t="shared" si="20"/>
        <v>2</v>
      </c>
      <c r="AD22" s="27"/>
      <c r="AE22" s="25"/>
      <c r="AF22" s="19"/>
      <c r="AG22" s="20">
        <f>E22+H22+K22+N22+Q22+T22+W22+Z22+AC22+AF22</f>
        <v>15</v>
      </c>
      <c r="AH22" s="21">
        <f>'17.Spieltag'!AJ22</f>
        <v>218</v>
      </c>
      <c r="AI22" s="28">
        <f>'17.Spieltag'!AK22</f>
        <v>4</v>
      </c>
      <c r="AJ22" s="23">
        <f>AG22+AH22</f>
        <v>233</v>
      </c>
      <c r="AK22" s="24">
        <f t="shared" si="11"/>
        <v>3</v>
      </c>
      <c r="AL22" s="1"/>
    </row>
    <row r="23" spans="1:38" ht="24.95" customHeight="1" thickBot="1" x14ac:dyDescent="0.25">
      <c r="A23" s="28">
        <f>AK23</f>
        <v>12</v>
      </c>
      <c r="B23" s="58" t="str">
        <f>'13.Spieltag'!B23</f>
        <v>Thomas Bülles</v>
      </c>
      <c r="C23" s="17"/>
      <c r="D23" s="18"/>
      <c r="E23" s="19"/>
      <c r="F23" s="17"/>
      <c r="G23" s="18"/>
      <c r="H23" s="19"/>
      <c r="I23" s="17" t="s">
        <v>12</v>
      </c>
      <c r="J23" s="18" t="s">
        <v>84</v>
      </c>
      <c r="K23" s="19" t="str">
        <f t="shared" si="14"/>
        <v>5</v>
      </c>
      <c r="L23" s="17" t="s">
        <v>83</v>
      </c>
      <c r="M23" s="18" t="s">
        <v>84</v>
      </c>
      <c r="N23" s="19" t="str">
        <f t="shared" si="15"/>
        <v>2</v>
      </c>
      <c r="O23" s="17" t="s">
        <v>83</v>
      </c>
      <c r="P23" s="18" t="s">
        <v>84</v>
      </c>
      <c r="Q23" s="19">
        <f t="shared" si="16"/>
        <v>0</v>
      </c>
      <c r="R23" s="17" t="s">
        <v>83</v>
      </c>
      <c r="S23" s="18" t="s">
        <v>83</v>
      </c>
      <c r="T23" s="19">
        <f t="shared" si="17"/>
        <v>0</v>
      </c>
      <c r="U23" s="17" t="s">
        <v>83</v>
      </c>
      <c r="V23" s="18" t="s">
        <v>84</v>
      </c>
      <c r="W23" s="19">
        <f t="shared" si="18"/>
        <v>0</v>
      </c>
      <c r="X23" s="17" t="s">
        <v>12</v>
      </c>
      <c r="Y23" s="18" t="s">
        <v>83</v>
      </c>
      <c r="Z23" s="19">
        <f t="shared" si="19"/>
        <v>0</v>
      </c>
      <c r="AA23" s="17" t="s">
        <v>83</v>
      </c>
      <c r="AB23" s="18" t="s">
        <v>84</v>
      </c>
      <c r="AC23" s="19" t="str">
        <f t="shared" si="20"/>
        <v>5</v>
      </c>
      <c r="AD23" s="27"/>
      <c r="AE23" s="25"/>
      <c r="AF23" s="19"/>
      <c r="AG23" s="20">
        <f>E23+H23+K23+N23+Q23+T23+W23+Z23+AC23+AF23</f>
        <v>12</v>
      </c>
      <c r="AH23" s="21">
        <f>'17.Spieltag'!AJ23</f>
        <v>194</v>
      </c>
      <c r="AI23" s="28">
        <f>'17.Spieltag'!AK23</f>
        <v>13</v>
      </c>
      <c r="AJ23" s="23">
        <f>AG23+AH23</f>
        <v>206</v>
      </c>
      <c r="AK23" s="24">
        <f t="shared" si="11"/>
        <v>12</v>
      </c>
      <c r="AL23" s="1"/>
    </row>
    <row r="24" spans="1:38" ht="24.95" customHeight="1" thickBot="1" x14ac:dyDescent="0.25">
      <c r="A24" s="28">
        <f>AK24</f>
        <v>4</v>
      </c>
      <c r="B24" s="20" t="str">
        <f>'13.Spieltag'!B24</f>
        <v>UltraGE</v>
      </c>
      <c r="C24" s="17" t="s">
        <v>12</v>
      </c>
      <c r="D24" s="18" t="s">
        <v>83</v>
      </c>
      <c r="E24" s="19" t="str">
        <f t="shared" si="12"/>
        <v>5</v>
      </c>
      <c r="F24" s="17" t="s">
        <v>2</v>
      </c>
      <c r="G24" s="18" t="s">
        <v>83</v>
      </c>
      <c r="H24" s="19">
        <f t="shared" si="13"/>
        <v>0</v>
      </c>
      <c r="I24" s="17" t="s">
        <v>12</v>
      </c>
      <c r="J24" s="18" t="s">
        <v>83</v>
      </c>
      <c r="K24" s="19" t="str">
        <f t="shared" si="14"/>
        <v>2</v>
      </c>
      <c r="L24" s="17" t="s">
        <v>12</v>
      </c>
      <c r="M24" s="18" t="s">
        <v>83</v>
      </c>
      <c r="N24" s="19" t="str">
        <f t="shared" si="15"/>
        <v>2</v>
      </c>
      <c r="O24" s="17" t="s">
        <v>83</v>
      </c>
      <c r="P24" s="18" t="s">
        <v>12</v>
      </c>
      <c r="Q24" s="19">
        <f t="shared" si="16"/>
        <v>0</v>
      </c>
      <c r="R24" s="17" t="s">
        <v>12</v>
      </c>
      <c r="S24" s="18" t="s">
        <v>83</v>
      </c>
      <c r="T24" s="19">
        <f t="shared" si="17"/>
        <v>0</v>
      </c>
      <c r="U24" s="17" t="s">
        <v>83</v>
      </c>
      <c r="V24" s="18" t="s">
        <v>2</v>
      </c>
      <c r="W24" s="19">
        <f t="shared" si="18"/>
        <v>0</v>
      </c>
      <c r="X24" s="17" t="s">
        <v>83</v>
      </c>
      <c r="Y24" s="18" t="s">
        <v>83</v>
      </c>
      <c r="Z24" s="19">
        <f t="shared" si="19"/>
        <v>0</v>
      </c>
      <c r="AA24" s="17" t="s">
        <v>83</v>
      </c>
      <c r="AB24" s="18" t="s">
        <v>83</v>
      </c>
      <c r="AC24" s="19">
        <f t="shared" si="20"/>
        <v>0</v>
      </c>
      <c r="AD24" s="27"/>
      <c r="AE24" s="25"/>
      <c r="AF24" s="19"/>
      <c r="AG24" s="20">
        <f>E24+H24+K24+N24+Q24+T24+W24+Z24+AC24+AF24</f>
        <v>9</v>
      </c>
      <c r="AH24" s="21">
        <f>'17.Spieltag'!AJ24</f>
        <v>223</v>
      </c>
      <c r="AI24" s="28">
        <f>'17.Spieltag'!AK24</f>
        <v>3</v>
      </c>
      <c r="AJ24" s="23">
        <f>AG24+AH24</f>
        <v>232</v>
      </c>
      <c r="AK24" s="24">
        <f t="shared" si="11"/>
        <v>4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89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87" priority="6">
      <formula>($AG8&gt;40)</formula>
    </cfRule>
  </conditionalFormatting>
  <conditionalFormatting sqref="C4 I4 L4 O4 R4 U4 X4 C6 L6 O6 R6 U6">
    <cfRule type="cellIs" dxfId="86" priority="2" operator="equal">
      <formula>"Schalke 04"</formula>
    </cfRule>
  </conditionalFormatting>
  <conditionalFormatting sqref="F4 AA4 F6 I6 X6 AA6">
    <cfRule type="cellIs" dxfId="85" priority="3" operator="equal">
      <formula>"Schalke 04"</formula>
    </cfRule>
  </conditionalFormatting>
  <conditionalFormatting sqref="AG1:AG26 AG28:AG1048576">
    <cfRule type="top10" dxfId="84" priority="1485" rank="3"/>
  </conditionalFormatting>
  <conditionalFormatting sqref="AI8:AI26">
    <cfRule type="colorScale" priority="129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83" priority="899" rank="3"/>
  </conditionalFormatting>
  <pageMargins left="0.19685039370078741" right="0" top="0" bottom="0" header="0.51181102362204722" footer="0.51181102362204722"/>
  <pageSetup paperSize="9" scale="85" orientation="landscape" horizontalDpi="4294967295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O104"/>
  <sheetViews>
    <sheetView workbookViewId="0">
      <selection activeCell="U14" sqref="U1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C1" s="31"/>
      <c r="AD1" s="16"/>
      <c r="AE1" s="46"/>
      <c r="AF1" s="46"/>
      <c r="AK1" s="31"/>
    </row>
    <row r="2" spans="1:41" ht="12" x14ac:dyDescent="0.2">
      <c r="B2" s="16"/>
      <c r="AD2" s="31"/>
      <c r="AE2" s="47"/>
      <c r="AF2" s="47"/>
    </row>
    <row r="3" spans="1:41" ht="12" x14ac:dyDescent="0.2">
      <c r="B3" s="16"/>
      <c r="AC3" s="31"/>
      <c r="AD3" s="31"/>
      <c r="AE3" s="46"/>
      <c r="AF3" s="46"/>
    </row>
    <row r="4" spans="1:41" ht="16.5" thickBot="1" x14ac:dyDescent="0.3">
      <c r="A4" s="2" t="s">
        <v>32</v>
      </c>
      <c r="B4" s="16"/>
      <c r="C4" s="16" t="s">
        <v>73</v>
      </c>
      <c r="F4" s="16" t="s">
        <v>74</v>
      </c>
      <c r="I4" s="16" t="s">
        <v>77</v>
      </c>
      <c r="L4" s="16" t="s">
        <v>82</v>
      </c>
      <c r="O4" s="16" t="s">
        <v>80</v>
      </c>
      <c r="R4" s="16" t="s">
        <v>68</v>
      </c>
      <c r="U4" s="16" t="s">
        <v>67</v>
      </c>
      <c r="X4" s="16" t="s">
        <v>76</v>
      </c>
      <c r="AA4" s="16" t="s">
        <v>79</v>
      </c>
      <c r="AD4" s="31"/>
      <c r="AE4" s="48"/>
      <c r="AF4" s="48"/>
      <c r="AK4" s="44"/>
    </row>
    <row r="5" spans="1:41" ht="13.5" thickBot="1" x14ac:dyDescent="0.25">
      <c r="B5" s="16"/>
      <c r="F5" s="1"/>
      <c r="L5" s="13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11</v>
      </c>
      <c r="F6" s="16" t="s">
        <v>78</v>
      </c>
      <c r="I6" s="16" t="s">
        <v>81</v>
      </c>
      <c r="L6" s="16" t="s">
        <v>70</v>
      </c>
      <c r="O6" s="16" t="s">
        <v>62</v>
      </c>
      <c r="R6" s="16" t="s">
        <v>69</v>
      </c>
      <c r="U6" s="16" t="s">
        <v>71</v>
      </c>
      <c r="X6" s="16" t="s">
        <v>72</v>
      </c>
      <c r="AA6" s="16" t="s">
        <v>75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86</v>
      </c>
      <c r="D7" s="49" t="s">
        <v>83</v>
      </c>
      <c r="E7" s="50" t="s">
        <v>1</v>
      </c>
      <c r="F7" s="49" t="s">
        <v>2</v>
      </c>
      <c r="G7" s="49" t="s">
        <v>84</v>
      </c>
      <c r="H7" s="50" t="s">
        <v>1</v>
      </c>
      <c r="I7" s="49" t="s">
        <v>12</v>
      </c>
      <c r="J7" s="49" t="s">
        <v>83</v>
      </c>
      <c r="K7" s="50" t="s">
        <v>1</v>
      </c>
      <c r="L7" s="49" t="s">
        <v>84</v>
      </c>
      <c r="M7" s="49" t="s">
        <v>84</v>
      </c>
      <c r="N7" s="50" t="s">
        <v>1</v>
      </c>
      <c r="O7" s="49" t="s">
        <v>2</v>
      </c>
      <c r="P7" s="49" t="s">
        <v>83</v>
      </c>
      <c r="Q7" s="50" t="s">
        <v>1</v>
      </c>
      <c r="R7" s="49" t="s">
        <v>83</v>
      </c>
      <c r="S7" s="49" t="s">
        <v>12</v>
      </c>
      <c r="T7" s="50" t="s">
        <v>1</v>
      </c>
      <c r="U7" s="49" t="s">
        <v>2</v>
      </c>
      <c r="V7" s="49" t="s">
        <v>86</v>
      </c>
      <c r="W7" s="50" t="s">
        <v>1</v>
      </c>
      <c r="X7" s="49" t="s">
        <v>12</v>
      </c>
      <c r="Y7" s="49" t="s">
        <v>83</v>
      </c>
      <c r="Z7" s="50" t="s">
        <v>1</v>
      </c>
      <c r="AA7" s="49" t="s">
        <v>83</v>
      </c>
      <c r="AB7" s="49" t="s">
        <v>84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9</v>
      </c>
      <c r="B8" s="20" t="str">
        <f>'13.Spieltag'!B8</f>
        <v>atschi91</v>
      </c>
      <c r="C8" s="17" t="s">
        <v>84</v>
      </c>
      <c r="D8" s="18" t="s">
        <v>12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12</v>
      </c>
      <c r="G8" s="18" t="s">
        <v>83</v>
      </c>
      <c r="H8" s="19" t="str">
        <f t="shared" ref="H8" si="2">IF(OR(EXACT($F$7,F8)*(EXACT($G$7,G8)))=TRUE,$AO$9,IF(($G$7-$F$7=G8-F8),$AO$8,IF(OR(EXACT($F$7&gt;$G$7,F8&gt;G8)*EXACT($F$7=$G$7,F8=G8)*EXACT($F$7&lt;$G$7,F8&lt;G8)),$AO$7,0)))</f>
        <v>2</v>
      </c>
      <c r="I8" s="17" t="s">
        <v>12</v>
      </c>
      <c r="J8" s="18" t="s">
        <v>83</v>
      </c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 t="s">
        <v>12</v>
      </c>
      <c r="M8" s="18" t="s">
        <v>83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12</v>
      </c>
      <c r="P8" s="18" t="s">
        <v>83</v>
      </c>
      <c r="Q8" s="19" t="str">
        <f t="shared" ref="Q8" si="5">IF(OR(EXACT($O$7,O8)*(EXACT($P$7,P8)))=TRUE,$AO$9,IF(($P$7-$O$7=P8-O8),$AO$8,IF(OR(EXACT($O$7&gt;$P$7,O8&gt;P8)*EXACT($O$7=$P$7,O8=P8)*EXACT($O$7&lt;$P$7,O8&lt;P8)),$AO$7,0)))</f>
        <v>2</v>
      </c>
      <c r="R8" s="17" t="s">
        <v>2</v>
      </c>
      <c r="S8" s="18" t="s">
        <v>2</v>
      </c>
      <c r="T8" s="19">
        <f t="shared" ref="T8" si="6">IF(OR(EXACT($R$7,R8)*(EXACT($S$7,S8)))=TRUE,$AO$9,IF(($S$7-$R$7=S8-R8),$AO$8,IF(OR(EXACT($R$7&gt;$S$7,R8&gt;S8)*EXACT($R$7=$S$7,R8=S8)*EXACT($R$7&lt;$S$7,R8&lt;S8)),$AO$7,0)))</f>
        <v>0</v>
      </c>
      <c r="U8" s="17" t="s">
        <v>2</v>
      </c>
      <c r="V8" s="18" t="s">
        <v>83</v>
      </c>
      <c r="W8" s="19">
        <f t="shared" ref="W8" si="7">IF(OR(EXACT($U$7,U8)*(EXACT($V$7,V8)))=TRUE,$AO$9,IF(($V$7-$U$7=V8-U8),$AO$8,IF(OR(EXACT($U$7&gt;$V$7,U8&gt;V8)*EXACT($U$7=$V$7,U8=V8)*EXACT($U$7&lt;$V$7,U8&lt;V8)),$AO$7,0)))</f>
        <v>0</v>
      </c>
      <c r="X8" s="17" t="s">
        <v>12</v>
      </c>
      <c r="Y8" s="18" t="s">
        <v>83</v>
      </c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 t="s">
        <v>12</v>
      </c>
      <c r="AB8" s="18" t="s">
        <v>83</v>
      </c>
      <c r="AC8" s="19" t="str">
        <f>IF(OR(EXACT($AA$7,AA8)*(EXACT($AB$7,AB8)))=TRUE,$AO$9,IF(($AB$7-$AA$7=AB8-AA8),$AO$8,IF(OR(EXACT($AA$7&gt;$AB$7,AA8&gt;AB8)*EXACT($AA$7=$AB$7,AA8=AB8)*EXACT($AA$7&lt;$AB$7,AA8&lt;AB8)),$AO$7,0)))</f>
        <v>3</v>
      </c>
      <c r="AD8" s="27"/>
      <c r="AE8" s="25"/>
      <c r="AF8" s="19"/>
      <c r="AG8" s="20">
        <f t="shared" ref="AG8:AG19" si="9">E8+H8+K8+N8+Q8+T8+W8+Z8+AC8+AF8</f>
        <v>17</v>
      </c>
      <c r="AH8" s="21">
        <f>'18.Spieltag'!AJ8</f>
        <v>213</v>
      </c>
      <c r="AI8" s="28">
        <f>'18.Spieltag'!AK8</f>
        <v>9</v>
      </c>
      <c r="AJ8" s="23">
        <f t="shared" ref="AJ8:AJ19" si="10">AG8+AH8</f>
        <v>230</v>
      </c>
      <c r="AK8" s="24">
        <f t="shared" ref="AK8:AK24" si="11">RANK(AJ8,$AJ$8:$AJ$26)</f>
        <v>9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'13.Spieltag'!B9</f>
        <v>Delze</v>
      </c>
      <c r="C9" s="17" t="s">
        <v>83</v>
      </c>
      <c r="D9" s="18" t="s">
        <v>12</v>
      </c>
      <c r="E9" s="19">
        <f t="shared" ref="E9:E24" si="12">IF(OR(EXACT($C$7,C9)*(EXACT($D$7,D9)))=TRUE,$AO$9,IF(($D$7-$C$7=D9-C9),$AO$8,IF(OR(EXACT($C$7&gt;$D$7,C9&gt;D9)*EXACT($C$7=$D$7,C9=D9)*EXACT($C$7&lt;$D$7,C9&lt;D9)),$AO$7,0)))</f>
        <v>0</v>
      </c>
      <c r="F9" s="17" t="s">
        <v>83</v>
      </c>
      <c r="G9" s="18" t="s">
        <v>84</v>
      </c>
      <c r="H9" s="19" t="str">
        <f t="shared" ref="H9:H24" si="13">IF(OR(EXACT($F$7,F9)*(EXACT($G$7,G9)))=TRUE,$AO$9,IF(($G$7-$F$7=G9-F9),$AO$8,IF(OR(EXACT($F$7&gt;$G$7,F9&gt;G9)*EXACT($F$7=$G$7,F9=G9)*EXACT($F$7&lt;$G$7,F9&lt;G9)),$AO$7,0)))</f>
        <v>2</v>
      </c>
      <c r="I9" s="17" t="s">
        <v>83</v>
      </c>
      <c r="J9" s="18" t="s">
        <v>83</v>
      </c>
      <c r="K9" s="19">
        <f t="shared" ref="K9:K24" si="14">IF(OR(EXACT($I$7,I9)*(EXACT($J$7,J9)))=TRUE,$AO$9,IF(($J$7-$I$7=J9-I9),$AO$8,IF(OR(EXACT($I$7&gt;$J$7,I9&gt;J9)*EXACT($I$7=$J$7,I9=J9)*EXACT($I$7&lt;$J$7,I9&lt;J9)),$AO$7,0)))</f>
        <v>0</v>
      </c>
      <c r="L9" s="17" t="s">
        <v>83</v>
      </c>
      <c r="M9" s="18" t="s">
        <v>12</v>
      </c>
      <c r="N9" s="19">
        <f t="shared" ref="N9:N24" si="15">IF(OR(EXACT($L$7,L9)*(EXACT($M$7,M9)))=TRUE,$AO$9,IF(($M$7-$L$7=M9-L9),$AO$8,IF(OR(EXACT($L$7&gt;$M$7,L9&gt;M9)*EXACT($L$7=$M$7,L9=M9)*EXACT($L$7&lt;$M$7,L9&lt;M9)),$AO$7,0)))</f>
        <v>0</v>
      </c>
      <c r="O9" s="17" t="s">
        <v>83</v>
      </c>
      <c r="P9" s="18" t="s">
        <v>2</v>
      </c>
      <c r="Q9" s="19">
        <f t="shared" ref="Q9:Q24" si="16">IF(OR(EXACT($O$7,O9)*(EXACT($P$7,P9)))=TRUE,$AO$9,IF(($P$7-$O$7=P9-O9),$AO$8,IF(OR(EXACT($O$7&gt;$P$7,O9&gt;P9)*EXACT($O$7=$P$7,O9=P9)*EXACT($O$7&lt;$P$7,O9&lt;P9)),$AO$7,0)))</f>
        <v>0</v>
      </c>
      <c r="R9" s="17" t="s">
        <v>83</v>
      </c>
      <c r="S9" s="18" t="s">
        <v>83</v>
      </c>
      <c r="T9" s="19">
        <f t="shared" ref="T9:T24" si="17">IF(OR(EXACT($R$7,R9)*(EXACT($S$7,S9)))=TRUE,$AO$9,IF(($S$7-$R$7=S9-R9),$AO$8,IF(OR(EXACT($R$7&gt;$S$7,R9&gt;S9)*EXACT($R$7=$S$7,R9=S9)*EXACT($R$7&lt;$S$7,R9&lt;S9)),$AO$7,0)))</f>
        <v>0</v>
      </c>
      <c r="U9" s="17" t="s">
        <v>12</v>
      </c>
      <c r="V9" s="18" t="s">
        <v>83</v>
      </c>
      <c r="W9" s="19">
        <f t="shared" ref="W9:W24" si="18">IF(OR(EXACT($U$7,U9)*(EXACT($V$7,V9)))=TRUE,$AO$9,IF(($V$7-$U$7=V9-U9),$AO$8,IF(OR(EXACT($U$7&gt;$V$7,U9&gt;V9)*EXACT($U$7=$V$7,U9=V9)*EXACT($U$7&lt;$V$7,U9&lt;V9)),$AO$7,0)))</f>
        <v>0</v>
      </c>
      <c r="X9" s="17" t="s">
        <v>12</v>
      </c>
      <c r="Y9" s="18" t="s">
        <v>12</v>
      </c>
      <c r="Z9" s="19">
        <f t="shared" ref="Z9:Z24" si="19">IF(OR(EXACT($X$7,X9)*(EXACT($Y$7,Y9)))=TRUE,$AO$9,IF(($Y$7-$X$7=Y9-X9),$AO$8,IF(OR(EXACT($X$7&gt;$Y$7,X9&gt;Y9)*EXACT($X$7=$Y$7,X9=Y9)*EXACT($X$7&lt;$Y$7,X9&lt;Y9)),$AO$7,0)))</f>
        <v>0</v>
      </c>
      <c r="AA9" s="17" t="s">
        <v>83</v>
      </c>
      <c r="AB9" s="18" t="s">
        <v>12</v>
      </c>
      <c r="AC9" s="19">
        <f t="shared" ref="AC9:AC24" si="20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9"/>
        <v>2</v>
      </c>
      <c r="AH9" s="21">
        <f>'18.Spieltag'!AJ9</f>
        <v>251</v>
      </c>
      <c r="AI9" s="28">
        <f>'18.Spieltag'!AK9</f>
        <v>1</v>
      </c>
      <c r="AJ9" s="23">
        <f t="shared" si="10"/>
        <v>253</v>
      </c>
      <c r="AK9" s="24">
        <f t="shared" si="11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12</v>
      </c>
      <c r="B10" s="20" t="str">
        <f>'13.Spieltag'!B10</f>
        <v>FlorianS04</v>
      </c>
      <c r="C10" s="17" t="s">
        <v>83</v>
      </c>
      <c r="D10" s="18" t="s">
        <v>12</v>
      </c>
      <c r="E10" s="19">
        <f t="shared" si="12"/>
        <v>0</v>
      </c>
      <c r="F10" s="17" t="s">
        <v>83</v>
      </c>
      <c r="G10" s="18" t="s">
        <v>83</v>
      </c>
      <c r="H10" s="19">
        <f t="shared" si="13"/>
        <v>0</v>
      </c>
      <c r="I10" s="17" t="s">
        <v>84</v>
      </c>
      <c r="J10" s="18" t="s">
        <v>84</v>
      </c>
      <c r="K10" s="19">
        <f t="shared" si="14"/>
        <v>0</v>
      </c>
      <c r="L10" s="17" t="s">
        <v>84</v>
      </c>
      <c r="M10" s="18" t="s">
        <v>12</v>
      </c>
      <c r="N10" s="19">
        <f t="shared" si="15"/>
        <v>0</v>
      </c>
      <c r="O10" s="17" t="s">
        <v>84</v>
      </c>
      <c r="P10" s="18" t="s">
        <v>2</v>
      </c>
      <c r="Q10" s="19">
        <f t="shared" si="16"/>
        <v>0</v>
      </c>
      <c r="R10" s="17" t="s">
        <v>12</v>
      </c>
      <c r="S10" s="18" t="s">
        <v>12</v>
      </c>
      <c r="T10" s="19">
        <f t="shared" si="17"/>
        <v>0</v>
      </c>
      <c r="U10" s="17" t="s">
        <v>86</v>
      </c>
      <c r="V10" s="18" t="s">
        <v>83</v>
      </c>
      <c r="W10" s="19">
        <f t="shared" si="18"/>
        <v>0</v>
      </c>
      <c r="X10" s="17" t="s">
        <v>83</v>
      </c>
      <c r="Y10" s="18" t="s">
        <v>84</v>
      </c>
      <c r="Z10" s="19" t="str">
        <f t="shared" si="19"/>
        <v>3</v>
      </c>
      <c r="AA10" s="17" t="s">
        <v>83</v>
      </c>
      <c r="AB10" s="18" t="s">
        <v>84</v>
      </c>
      <c r="AC10" s="19" t="str">
        <f t="shared" si="20"/>
        <v>5</v>
      </c>
      <c r="AD10" s="27"/>
      <c r="AE10" s="25"/>
      <c r="AF10" s="19"/>
      <c r="AG10" s="20">
        <f t="shared" si="9"/>
        <v>8</v>
      </c>
      <c r="AH10" s="21">
        <f>'18.Spieltag'!AJ10</f>
        <v>202</v>
      </c>
      <c r="AI10" s="28">
        <f>'18.Spieltag'!AK10</f>
        <v>13</v>
      </c>
      <c r="AJ10" s="23">
        <f t="shared" si="10"/>
        <v>210</v>
      </c>
      <c r="AK10" s="24">
        <f t="shared" si="11"/>
        <v>12</v>
      </c>
      <c r="AL10" s="53"/>
    </row>
    <row r="11" spans="1:41" ht="24.95" customHeight="1" thickBot="1" x14ac:dyDescent="0.25">
      <c r="A11" s="28">
        <f t="shared" si="0"/>
        <v>3</v>
      </c>
      <c r="B11" s="20" t="str">
        <f>'13.Spieltag'!B11</f>
        <v>Franzi04</v>
      </c>
      <c r="C11" s="17" t="s">
        <v>83</v>
      </c>
      <c r="D11" s="18" t="s">
        <v>12</v>
      </c>
      <c r="E11" s="19">
        <f t="shared" si="12"/>
        <v>0</v>
      </c>
      <c r="F11" s="17" t="s">
        <v>83</v>
      </c>
      <c r="G11" s="18" t="s">
        <v>83</v>
      </c>
      <c r="H11" s="19">
        <f t="shared" si="13"/>
        <v>0</v>
      </c>
      <c r="I11" s="17" t="s">
        <v>12</v>
      </c>
      <c r="J11" s="18" t="s">
        <v>84</v>
      </c>
      <c r="K11" s="19" t="str">
        <f t="shared" si="14"/>
        <v>2</v>
      </c>
      <c r="L11" s="17" t="s">
        <v>84</v>
      </c>
      <c r="M11" s="18" t="s">
        <v>12</v>
      </c>
      <c r="N11" s="19">
        <f t="shared" si="15"/>
        <v>0</v>
      </c>
      <c r="O11" s="17" t="s">
        <v>83</v>
      </c>
      <c r="P11" s="18" t="s">
        <v>12</v>
      </c>
      <c r="Q11" s="19">
        <f t="shared" si="16"/>
        <v>0</v>
      </c>
      <c r="R11" s="17" t="s">
        <v>83</v>
      </c>
      <c r="S11" s="18" t="s">
        <v>12</v>
      </c>
      <c r="T11" s="19" t="str">
        <f t="shared" si="17"/>
        <v>5</v>
      </c>
      <c r="U11" s="17" t="s">
        <v>12</v>
      </c>
      <c r="V11" s="18" t="s">
        <v>83</v>
      </c>
      <c r="W11" s="19">
        <f t="shared" si="18"/>
        <v>0</v>
      </c>
      <c r="X11" s="17" t="s">
        <v>83</v>
      </c>
      <c r="Y11" s="18" t="s">
        <v>84</v>
      </c>
      <c r="Z11" s="19" t="str">
        <f t="shared" si="19"/>
        <v>3</v>
      </c>
      <c r="AA11" s="17" t="s">
        <v>84</v>
      </c>
      <c r="AB11" s="18" t="s">
        <v>83</v>
      </c>
      <c r="AC11" s="19">
        <f t="shared" si="20"/>
        <v>0</v>
      </c>
      <c r="AD11" s="27"/>
      <c r="AE11" s="25"/>
      <c r="AF11" s="19"/>
      <c r="AG11" s="20">
        <f t="shared" si="9"/>
        <v>10</v>
      </c>
      <c r="AH11" s="21">
        <f>'18.Spieltag'!AJ11</f>
        <v>232</v>
      </c>
      <c r="AI11" s="28">
        <f>'18.Spieltag'!AK11</f>
        <v>4</v>
      </c>
      <c r="AJ11" s="23">
        <f t="shared" si="10"/>
        <v>242</v>
      </c>
      <c r="AK11" s="24">
        <f t="shared" si="11"/>
        <v>3</v>
      </c>
      <c r="AL11" s="1"/>
    </row>
    <row r="12" spans="1:41" ht="24.95" customHeight="1" thickBot="1" x14ac:dyDescent="0.25">
      <c r="A12" s="28">
        <f t="shared" si="0"/>
        <v>15</v>
      </c>
      <c r="B12" s="20" t="str">
        <f>'13.Spieltag'!B12</f>
        <v>jupp04</v>
      </c>
      <c r="C12" s="17"/>
      <c r="D12" s="18"/>
      <c r="E12" s="19"/>
      <c r="F12" s="17"/>
      <c r="G12" s="18"/>
      <c r="H12" s="19"/>
      <c r="I12" s="17"/>
      <c r="J12" s="18"/>
      <c r="K12" s="19"/>
      <c r="L12" s="17"/>
      <c r="M12" s="18"/>
      <c r="N12" s="19"/>
      <c r="O12" s="17"/>
      <c r="P12" s="18"/>
      <c r="Q12" s="19"/>
      <c r="R12" s="17"/>
      <c r="S12" s="18"/>
      <c r="T12" s="19"/>
      <c r="U12" s="17"/>
      <c r="V12" s="18"/>
      <c r="W12" s="19"/>
      <c r="X12" s="17"/>
      <c r="Y12" s="18"/>
      <c r="Z12" s="19"/>
      <c r="AA12" s="17"/>
      <c r="AB12" s="18"/>
      <c r="AC12" s="19"/>
      <c r="AD12" s="26"/>
      <c r="AE12" s="25"/>
      <c r="AF12" s="19"/>
      <c r="AG12" s="20">
        <f t="shared" si="9"/>
        <v>0</v>
      </c>
      <c r="AH12" s="21">
        <f>'18.Spieltag'!AJ12</f>
        <v>197</v>
      </c>
      <c r="AI12" s="28">
        <f>'18.Spieltag'!AK12</f>
        <v>14</v>
      </c>
      <c r="AJ12" s="23">
        <f t="shared" si="10"/>
        <v>197</v>
      </c>
      <c r="AK12" s="24">
        <f t="shared" si="11"/>
        <v>15</v>
      </c>
      <c r="AL12" s="1"/>
    </row>
    <row r="13" spans="1:41" ht="24.95" customHeight="1" thickBot="1" x14ac:dyDescent="0.25">
      <c r="A13" s="28">
        <f t="shared" si="0"/>
        <v>4</v>
      </c>
      <c r="B13" s="58" t="str">
        <f>'13.Spieltag'!B13</f>
        <v>Lola04</v>
      </c>
      <c r="C13" s="17" t="s">
        <v>83</v>
      </c>
      <c r="D13" s="18" t="s">
        <v>12</v>
      </c>
      <c r="E13" s="19">
        <f t="shared" si="12"/>
        <v>0</v>
      </c>
      <c r="F13" s="17" t="s">
        <v>12</v>
      </c>
      <c r="G13" s="18" t="s">
        <v>83</v>
      </c>
      <c r="H13" s="19" t="str">
        <f t="shared" si="13"/>
        <v>2</v>
      </c>
      <c r="I13" s="17" t="s">
        <v>83</v>
      </c>
      <c r="J13" s="18" t="s">
        <v>83</v>
      </c>
      <c r="K13" s="19">
        <f t="shared" si="14"/>
        <v>0</v>
      </c>
      <c r="L13" s="17" t="s">
        <v>83</v>
      </c>
      <c r="M13" s="18" t="s">
        <v>12</v>
      </c>
      <c r="N13" s="19">
        <f t="shared" si="15"/>
        <v>0</v>
      </c>
      <c r="O13" s="17" t="s">
        <v>12</v>
      </c>
      <c r="P13" s="18" t="s">
        <v>12</v>
      </c>
      <c r="Q13" s="19">
        <f t="shared" si="16"/>
        <v>0</v>
      </c>
      <c r="R13" s="17" t="s">
        <v>83</v>
      </c>
      <c r="S13" s="18" t="s">
        <v>12</v>
      </c>
      <c r="T13" s="19" t="str">
        <f t="shared" si="17"/>
        <v>5</v>
      </c>
      <c r="U13" s="17" t="s">
        <v>12</v>
      </c>
      <c r="V13" s="18" t="s">
        <v>84</v>
      </c>
      <c r="W13" s="19">
        <f t="shared" si="18"/>
        <v>0</v>
      </c>
      <c r="X13" s="17" t="s">
        <v>83</v>
      </c>
      <c r="Y13" s="18" t="s">
        <v>84</v>
      </c>
      <c r="Z13" s="19" t="str">
        <f t="shared" si="19"/>
        <v>3</v>
      </c>
      <c r="AA13" s="17" t="s">
        <v>83</v>
      </c>
      <c r="AB13" s="18" t="s">
        <v>12</v>
      </c>
      <c r="AC13" s="19">
        <f t="shared" si="20"/>
        <v>0</v>
      </c>
      <c r="AD13" s="27"/>
      <c r="AE13" s="25"/>
      <c r="AF13" s="19"/>
      <c r="AG13" s="20">
        <f t="shared" si="9"/>
        <v>10</v>
      </c>
      <c r="AH13" s="21">
        <f>'18.Spieltag'!AJ13</f>
        <v>229</v>
      </c>
      <c r="AI13" s="28">
        <f>'18.Spieltag'!AK13</f>
        <v>6</v>
      </c>
      <c r="AJ13" s="23">
        <f t="shared" si="10"/>
        <v>239</v>
      </c>
      <c r="AK13" s="24">
        <f t="shared" si="11"/>
        <v>4</v>
      </c>
      <c r="AL13" s="1"/>
    </row>
    <row r="14" spans="1:41" ht="24.95" customHeight="1" thickBot="1" x14ac:dyDescent="0.25">
      <c r="A14" s="28">
        <f t="shared" si="0"/>
        <v>2</v>
      </c>
      <c r="B14" s="20" t="str">
        <f>'13.Spieltag'!B14</f>
        <v>Master1</v>
      </c>
      <c r="C14" s="17" t="s">
        <v>12</v>
      </c>
      <c r="D14" s="18" t="s">
        <v>2</v>
      </c>
      <c r="E14" s="19">
        <f t="shared" si="12"/>
        <v>0</v>
      </c>
      <c r="F14" s="17" t="s">
        <v>83</v>
      </c>
      <c r="G14" s="18" t="s">
        <v>83</v>
      </c>
      <c r="H14" s="19">
        <f t="shared" si="13"/>
        <v>0</v>
      </c>
      <c r="I14" s="17" t="s">
        <v>12</v>
      </c>
      <c r="J14" s="18" t="s">
        <v>12</v>
      </c>
      <c r="K14" s="19">
        <f t="shared" si="14"/>
        <v>0</v>
      </c>
      <c r="L14" s="17" t="s">
        <v>12</v>
      </c>
      <c r="M14" s="18" t="s">
        <v>83</v>
      </c>
      <c r="N14" s="19">
        <f t="shared" si="15"/>
        <v>0</v>
      </c>
      <c r="O14" s="17" t="s">
        <v>83</v>
      </c>
      <c r="P14" s="18" t="s">
        <v>83</v>
      </c>
      <c r="Q14" s="19">
        <f t="shared" si="16"/>
        <v>0</v>
      </c>
      <c r="R14" s="17" t="s">
        <v>12</v>
      </c>
      <c r="S14" s="18" t="s">
        <v>2</v>
      </c>
      <c r="T14" s="19" t="str">
        <f t="shared" si="17"/>
        <v>3</v>
      </c>
      <c r="U14" s="17" t="s">
        <v>12</v>
      </c>
      <c r="V14" s="18" t="s">
        <v>83</v>
      </c>
      <c r="W14" s="19">
        <f t="shared" si="18"/>
        <v>0</v>
      </c>
      <c r="X14" s="17" t="s">
        <v>2</v>
      </c>
      <c r="Y14" s="18" t="s">
        <v>83</v>
      </c>
      <c r="Z14" s="19" t="str">
        <f t="shared" si="19"/>
        <v>2</v>
      </c>
      <c r="AA14" s="17" t="s">
        <v>83</v>
      </c>
      <c r="AB14" s="18" t="s">
        <v>83</v>
      </c>
      <c r="AC14" s="19">
        <f t="shared" si="20"/>
        <v>0</v>
      </c>
      <c r="AD14" s="27"/>
      <c r="AE14" s="25"/>
      <c r="AF14" s="19"/>
      <c r="AG14" s="20">
        <f t="shared" si="9"/>
        <v>5</v>
      </c>
      <c r="AH14" s="21">
        <f>'18.Spieltag'!AJ14</f>
        <v>239</v>
      </c>
      <c r="AI14" s="28">
        <f>'18.Spieltag'!AK14</f>
        <v>2</v>
      </c>
      <c r="AJ14" s="23">
        <f t="shared" si="10"/>
        <v>244</v>
      </c>
      <c r="AK14" s="24">
        <f t="shared" si="11"/>
        <v>2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Mike04</v>
      </c>
      <c r="C15" s="17" t="s">
        <v>84</v>
      </c>
      <c r="D15" s="18" t="s">
        <v>12</v>
      </c>
      <c r="E15" s="19">
        <f t="shared" si="12"/>
        <v>0</v>
      </c>
      <c r="F15" s="17" t="s">
        <v>12</v>
      </c>
      <c r="G15" s="18" t="s">
        <v>84</v>
      </c>
      <c r="H15" s="19" t="str">
        <f t="shared" si="13"/>
        <v>2</v>
      </c>
      <c r="I15" s="17" t="s">
        <v>12</v>
      </c>
      <c r="J15" s="18" t="s">
        <v>83</v>
      </c>
      <c r="K15" s="19" t="str">
        <f t="shared" si="14"/>
        <v>5</v>
      </c>
      <c r="L15" s="17" t="s">
        <v>83</v>
      </c>
      <c r="M15" s="18" t="s">
        <v>84</v>
      </c>
      <c r="N15" s="19">
        <f t="shared" si="15"/>
        <v>0</v>
      </c>
      <c r="O15" s="17" t="s">
        <v>84</v>
      </c>
      <c r="P15" s="18" t="s">
        <v>12</v>
      </c>
      <c r="Q15" s="19">
        <f t="shared" si="16"/>
        <v>0</v>
      </c>
      <c r="R15" s="17" t="s">
        <v>12</v>
      </c>
      <c r="S15" s="18" t="s">
        <v>83</v>
      </c>
      <c r="T15" s="19">
        <f t="shared" si="17"/>
        <v>0</v>
      </c>
      <c r="U15" s="17" t="s">
        <v>12</v>
      </c>
      <c r="V15" s="18" t="s">
        <v>84</v>
      </c>
      <c r="W15" s="19">
        <f t="shared" si="18"/>
        <v>0</v>
      </c>
      <c r="X15" s="17" t="s">
        <v>83</v>
      </c>
      <c r="Y15" s="18" t="s">
        <v>84</v>
      </c>
      <c r="Z15" s="19" t="str">
        <f t="shared" si="19"/>
        <v>3</v>
      </c>
      <c r="AA15" s="17" t="s">
        <v>12</v>
      </c>
      <c r="AB15" s="18" t="s">
        <v>84</v>
      </c>
      <c r="AC15" s="19" t="str">
        <f t="shared" si="20"/>
        <v>2</v>
      </c>
      <c r="AD15" s="27"/>
      <c r="AE15" s="25"/>
      <c r="AF15" s="19"/>
      <c r="AG15" s="20">
        <f t="shared" si="9"/>
        <v>12</v>
      </c>
      <c r="AH15" s="21">
        <f>'18.Spieltag'!AJ15</f>
        <v>220</v>
      </c>
      <c r="AI15" s="28">
        <f>'18.Spieltag'!AK15</f>
        <v>7</v>
      </c>
      <c r="AJ15" s="23">
        <f t="shared" si="10"/>
        <v>232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16</v>
      </c>
      <c r="B16" s="20" t="str">
        <f>'13.Spieltag'!B16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9"/>
        <v>0</v>
      </c>
      <c r="AH16" s="21">
        <f>'18.Spieltag'!AJ16</f>
        <v>79</v>
      </c>
      <c r="AI16" s="28">
        <f>'18.Spieltag'!AK16</f>
        <v>16</v>
      </c>
      <c r="AJ16" s="23">
        <f t="shared" si="10"/>
        <v>79</v>
      </c>
      <c r="AK16" s="24">
        <f t="shared" si="11"/>
        <v>16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 t="s">
        <v>84</v>
      </c>
      <c r="D17" s="18" t="s">
        <v>86</v>
      </c>
      <c r="E17" s="19">
        <f t="shared" si="12"/>
        <v>0</v>
      </c>
      <c r="F17" s="17" t="s">
        <v>12</v>
      </c>
      <c r="G17" s="18" t="s">
        <v>12</v>
      </c>
      <c r="H17" s="19">
        <f t="shared" si="13"/>
        <v>0</v>
      </c>
      <c r="I17" s="17" t="s">
        <v>84</v>
      </c>
      <c r="J17" s="18" t="s">
        <v>83</v>
      </c>
      <c r="K17" s="19">
        <f t="shared" si="14"/>
        <v>0</v>
      </c>
      <c r="L17" s="17" t="s">
        <v>84</v>
      </c>
      <c r="M17" s="18" t="s">
        <v>83</v>
      </c>
      <c r="N17" s="19">
        <f t="shared" si="15"/>
        <v>0</v>
      </c>
      <c r="O17" s="17" t="s">
        <v>12</v>
      </c>
      <c r="P17" s="18" t="s">
        <v>83</v>
      </c>
      <c r="Q17" s="19" t="str">
        <f t="shared" si="16"/>
        <v>2</v>
      </c>
      <c r="R17" s="17" t="s">
        <v>2</v>
      </c>
      <c r="S17" s="18" t="s">
        <v>12</v>
      </c>
      <c r="T17" s="19">
        <f t="shared" si="17"/>
        <v>0</v>
      </c>
      <c r="U17" s="17" t="s">
        <v>12</v>
      </c>
      <c r="V17" s="18" t="s">
        <v>83</v>
      </c>
      <c r="W17" s="19">
        <f t="shared" si="18"/>
        <v>0</v>
      </c>
      <c r="X17" s="17" t="s">
        <v>12</v>
      </c>
      <c r="Y17" s="18" t="s">
        <v>83</v>
      </c>
      <c r="Z17" s="19" t="str">
        <f t="shared" si="19"/>
        <v>5</v>
      </c>
      <c r="AA17" s="17" t="s">
        <v>12</v>
      </c>
      <c r="AB17" s="18" t="s">
        <v>12</v>
      </c>
      <c r="AC17" s="19">
        <f t="shared" si="20"/>
        <v>0</v>
      </c>
      <c r="AD17" s="27"/>
      <c r="AE17" s="25"/>
      <c r="AF17" s="19"/>
      <c r="AG17" s="20">
        <f t="shared" si="9"/>
        <v>7</v>
      </c>
      <c r="AH17" s="21">
        <f>'18.Spieltag'!AJ17</f>
        <v>212</v>
      </c>
      <c r="AI17" s="28">
        <f>'18.Spieltag'!AK17</f>
        <v>10</v>
      </c>
      <c r="AJ17" s="23">
        <f t="shared" si="10"/>
        <v>219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 t="s">
        <v>84</v>
      </c>
      <c r="D18" s="18" t="s">
        <v>12</v>
      </c>
      <c r="E18" s="19">
        <f t="shared" si="12"/>
        <v>0</v>
      </c>
      <c r="F18" s="17" t="s">
        <v>83</v>
      </c>
      <c r="G18" s="18" t="s">
        <v>12</v>
      </c>
      <c r="H18" s="19">
        <f t="shared" si="13"/>
        <v>0</v>
      </c>
      <c r="I18" s="17" t="s">
        <v>12</v>
      </c>
      <c r="J18" s="18" t="s">
        <v>83</v>
      </c>
      <c r="K18" s="19" t="str">
        <f t="shared" si="14"/>
        <v>5</v>
      </c>
      <c r="L18" s="17" t="s">
        <v>84</v>
      </c>
      <c r="M18" s="18" t="s">
        <v>83</v>
      </c>
      <c r="N18" s="19">
        <f t="shared" si="15"/>
        <v>0</v>
      </c>
      <c r="O18" s="17" t="s">
        <v>84</v>
      </c>
      <c r="P18" s="18" t="s">
        <v>83</v>
      </c>
      <c r="Q18" s="19">
        <f t="shared" si="16"/>
        <v>0</v>
      </c>
      <c r="R18" s="17" t="s">
        <v>83</v>
      </c>
      <c r="S18" s="18" t="s">
        <v>84</v>
      </c>
      <c r="T18" s="19">
        <f t="shared" si="17"/>
        <v>0</v>
      </c>
      <c r="U18" s="17" t="s">
        <v>12</v>
      </c>
      <c r="V18" s="18" t="s">
        <v>84</v>
      </c>
      <c r="W18" s="19">
        <f t="shared" si="18"/>
        <v>0</v>
      </c>
      <c r="X18" s="17" t="s">
        <v>12</v>
      </c>
      <c r="Y18" s="18" t="s">
        <v>83</v>
      </c>
      <c r="Z18" s="19" t="str">
        <f t="shared" si="19"/>
        <v>5</v>
      </c>
      <c r="AA18" s="17" t="s">
        <v>84</v>
      </c>
      <c r="AB18" s="18" t="s">
        <v>12</v>
      </c>
      <c r="AC18" s="19">
        <f t="shared" si="20"/>
        <v>0</v>
      </c>
      <c r="AD18" s="27"/>
      <c r="AE18" s="25"/>
      <c r="AF18" s="19"/>
      <c r="AG18" s="20">
        <f t="shared" si="9"/>
        <v>10</v>
      </c>
      <c r="AH18" s="21">
        <f>'18.Spieltag'!AJ18</f>
        <v>208</v>
      </c>
      <c r="AI18" s="28">
        <f>'18.Spieltag'!AK18</f>
        <v>11</v>
      </c>
      <c r="AJ18" s="23">
        <f t="shared" si="10"/>
        <v>218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17</v>
      </c>
      <c r="B19" s="20" t="str">
        <f>'13.Spieltag'!B19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9"/>
        <v>0</v>
      </c>
      <c r="AH19" s="21">
        <f>'18.Spieltag'!AJ19</f>
        <v>7</v>
      </c>
      <c r="AI19" s="28">
        <f>'18.Spieltag'!AK19</f>
        <v>17</v>
      </c>
      <c r="AJ19" s="23">
        <f t="shared" si="10"/>
        <v>7</v>
      </c>
      <c r="AK19" s="24">
        <f t="shared" si="11"/>
        <v>17</v>
      </c>
      <c r="AL19" s="1"/>
    </row>
    <row r="20" spans="1:38" ht="24.95" customHeight="1" thickBot="1" x14ac:dyDescent="0.25">
      <c r="A20" s="28">
        <f>AK20</f>
        <v>14</v>
      </c>
      <c r="B20" s="20" t="str">
        <f>'13.Spieltag'!B20</f>
        <v>schmiddi04</v>
      </c>
      <c r="C20" s="17" t="s">
        <v>84</v>
      </c>
      <c r="D20" s="18" t="s">
        <v>12</v>
      </c>
      <c r="E20" s="19">
        <f t="shared" si="12"/>
        <v>0</v>
      </c>
      <c r="F20" s="17" t="s">
        <v>84</v>
      </c>
      <c r="G20" s="18" t="s">
        <v>83</v>
      </c>
      <c r="H20" s="19">
        <f t="shared" si="13"/>
        <v>0</v>
      </c>
      <c r="I20" s="17" t="s">
        <v>83</v>
      </c>
      <c r="J20" s="18" t="s">
        <v>83</v>
      </c>
      <c r="K20" s="19">
        <f t="shared" si="14"/>
        <v>0</v>
      </c>
      <c r="L20" s="17" t="s">
        <v>83</v>
      </c>
      <c r="M20" s="18" t="s">
        <v>12</v>
      </c>
      <c r="N20" s="19">
        <f t="shared" si="15"/>
        <v>0</v>
      </c>
      <c r="O20" s="17" t="s">
        <v>84</v>
      </c>
      <c r="P20" s="18" t="s">
        <v>12</v>
      </c>
      <c r="Q20" s="19">
        <f t="shared" si="16"/>
        <v>0</v>
      </c>
      <c r="R20" s="17" t="s">
        <v>83</v>
      </c>
      <c r="S20" s="18" t="s">
        <v>12</v>
      </c>
      <c r="T20" s="19" t="str">
        <f t="shared" si="17"/>
        <v>5</v>
      </c>
      <c r="U20" s="17" t="s">
        <v>86</v>
      </c>
      <c r="V20" s="18" t="s">
        <v>12</v>
      </c>
      <c r="W20" s="19">
        <f t="shared" si="18"/>
        <v>0</v>
      </c>
      <c r="X20" s="17" t="s">
        <v>83</v>
      </c>
      <c r="Y20" s="18" t="s">
        <v>83</v>
      </c>
      <c r="Z20" s="19">
        <f t="shared" si="19"/>
        <v>0</v>
      </c>
      <c r="AA20" s="17" t="s">
        <v>84</v>
      </c>
      <c r="AB20" s="18" t="s">
        <v>83</v>
      </c>
      <c r="AC20" s="19">
        <f t="shared" si="20"/>
        <v>0</v>
      </c>
      <c r="AD20" s="27"/>
      <c r="AE20" s="25"/>
      <c r="AF20" s="19"/>
      <c r="AG20" s="20">
        <f>E20+H20+K20+N20+Q20+T20+W20+Z20+AC20+AF20</f>
        <v>5</v>
      </c>
      <c r="AH20" s="21">
        <f>'18.Spieltag'!AJ20</f>
        <v>194</v>
      </c>
      <c r="AI20" s="28">
        <f>'18.Spieltag'!AK20</f>
        <v>15</v>
      </c>
      <c r="AJ20" s="23">
        <f>AG20+AH20</f>
        <v>199</v>
      </c>
      <c r="AK20" s="24">
        <f t="shared" si="11"/>
        <v>14</v>
      </c>
      <c r="AL20" s="1"/>
    </row>
    <row r="21" spans="1:38" ht="24.95" customHeight="1" thickBot="1" x14ac:dyDescent="0.25">
      <c r="A21" s="28">
        <f>AK21</f>
        <v>7</v>
      </c>
      <c r="B21" s="20" t="str">
        <f>'13.Spieltag'!B21</f>
        <v>shiny</v>
      </c>
      <c r="C21" s="17" t="s">
        <v>83</v>
      </c>
      <c r="D21" s="18" t="s">
        <v>12</v>
      </c>
      <c r="E21" s="19">
        <f t="shared" si="12"/>
        <v>0</v>
      </c>
      <c r="F21" s="17" t="s">
        <v>12</v>
      </c>
      <c r="G21" s="18" t="s">
        <v>83</v>
      </c>
      <c r="H21" s="19" t="str">
        <f t="shared" si="13"/>
        <v>2</v>
      </c>
      <c r="I21" s="17" t="s">
        <v>83</v>
      </c>
      <c r="J21" s="18" t="s">
        <v>83</v>
      </c>
      <c r="K21" s="19">
        <f t="shared" si="14"/>
        <v>0</v>
      </c>
      <c r="L21" s="17" t="s">
        <v>83</v>
      </c>
      <c r="M21" s="18" t="s">
        <v>12</v>
      </c>
      <c r="N21" s="19">
        <f t="shared" si="15"/>
        <v>0</v>
      </c>
      <c r="O21" s="17" t="s">
        <v>12</v>
      </c>
      <c r="P21" s="18" t="s">
        <v>83</v>
      </c>
      <c r="Q21" s="19" t="str">
        <f t="shared" si="16"/>
        <v>2</v>
      </c>
      <c r="R21" s="17" t="s">
        <v>83</v>
      </c>
      <c r="S21" s="18" t="s">
        <v>12</v>
      </c>
      <c r="T21" s="19" t="str">
        <f t="shared" si="17"/>
        <v>5</v>
      </c>
      <c r="U21" s="17" t="s">
        <v>2</v>
      </c>
      <c r="V21" s="18" t="s">
        <v>83</v>
      </c>
      <c r="W21" s="19">
        <f t="shared" si="18"/>
        <v>0</v>
      </c>
      <c r="X21" s="17" t="s">
        <v>12</v>
      </c>
      <c r="Y21" s="18" t="s">
        <v>83</v>
      </c>
      <c r="Z21" s="19" t="str">
        <f t="shared" si="19"/>
        <v>5</v>
      </c>
      <c r="AA21" s="17" t="s">
        <v>83</v>
      </c>
      <c r="AB21" s="18" t="s">
        <v>83</v>
      </c>
      <c r="AC21" s="19">
        <f t="shared" si="20"/>
        <v>0</v>
      </c>
      <c r="AD21" s="27"/>
      <c r="AE21" s="25"/>
      <c r="AF21" s="19"/>
      <c r="AG21" s="20">
        <f>E21+H21+K21+N21+Q21+T21+W21+Z21+AC21+AF21</f>
        <v>14</v>
      </c>
      <c r="AH21" s="21">
        <f>'18.Spieltag'!AJ21</f>
        <v>220</v>
      </c>
      <c r="AI21" s="28">
        <f>'18.Spieltag'!AK21</f>
        <v>7</v>
      </c>
      <c r="AJ21" s="23">
        <f>AG21+AH21</f>
        <v>234</v>
      </c>
      <c r="AK21" s="24">
        <f t="shared" si="11"/>
        <v>7</v>
      </c>
      <c r="AL21" s="1"/>
    </row>
    <row r="22" spans="1:38" ht="24.95" customHeight="1" thickBot="1" x14ac:dyDescent="0.25">
      <c r="A22" s="28">
        <f>AK22</f>
        <v>4</v>
      </c>
      <c r="B22" s="20" t="str">
        <f>'13.Spieltag'!B22</f>
        <v>Tanja04</v>
      </c>
      <c r="C22" s="17" t="s">
        <v>83</v>
      </c>
      <c r="D22" s="18" t="s">
        <v>12</v>
      </c>
      <c r="E22" s="19">
        <f t="shared" si="12"/>
        <v>0</v>
      </c>
      <c r="F22" s="17" t="s">
        <v>12</v>
      </c>
      <c r="G22" s="18" t="s">
        <v>84</v>
      </c>
      <c r="H22" s="19" t="str">
        <f t="shared" si="13"/>
        <v>2</v>
      </c>
      <c r="I22" s="17" t="s">
        <v>12</v>
      </c>
      <c r="J22" s="18" t="s">
        <v>84</v>
      </c>
      <c r="K22" s="19" t="str">
        <f t="shared" si="14"/>
        <v>2</v>
      </c>
      <c r="L22" s="17" t="s">
        <v>83</v>
      </c>
      <c r="M22" s="18" t="s">
        <v>12</v>
      </c>
      <c r="N22" s="19">
        <f t="shared" si="15"/>
        <v>0</v>
      </c>
      <c r="O22" s="17" t="s">
        <v>84</v>
      </c>
      <c r="P22" s="18" t="s">
        <v>12</v>
      </c>
      <c r="Q22" s="19">
        <f t="shared" si="16"/>
        <v>0</v>
      </c>
      <c r="R22" s="17" t="s">
        <v>84</v>
      </c>
      <c r="S22" s="18" t="s">
        <v>12</v>
      </c>
      <c r="T22" s="19" t="str">
        <f t="shared" si="17"/>
        <v>2</v>
      </c>
      <c r="U22" s="17" t="s">
        <v>2</v>
      </c>
      <c r="V22" s="18" t="s">
        <v>83</v>
      </c>
      <c r="W22" s="19">
        <f t="shared" si="18"/>
        <v>0</v>
      </c>
      <c r="X22" s="17" t="s">
        <v>83</v>
      </c>
      <c r="Y22" s="18" t="s">
        <v>83</v>
      </c>
      <c r="Z22" s="19">
        <f t="shared" si="19"/>
        <v>0</v>
      </c>
      <c r="AA22" s="17" t="s">
        <v>83</v>
      </c>
      <c r="AB22" s="18" t="s">
        <v>12</v>
      </c>
      <c r="AC22" s="19">
        <f t="shared" si="20"/>
        <v>0</v>
      </c>
      <c r="AD22" s="27"/>
      <c r="AE22" s="25"/>
      <c r="AF22" s="19"/>
      <c r="AG22" s="20">
        <f>E22+H22+K22+N22+Q22+T22+W22+Z22+AC22+AF22</f>
        <v>6</v>
      </c>
      <c r="AH22" s="21">
        <f>'18.Spieltag'!AJ22</f>
        <v>233</v>
      </c>
      <c r="AI22" s="28">
        <f>'18.Spieltag'!AK22</f>
        <v>3</v>
      </c>
      <c r="AJ22" s="23">
        <f>AG22+AH22</f>
        <v>239</v>
      </c>
      <c r="AK22" s="24">
        <f t="shared" si="11"/>
        <v>4</v>
      </c>
      <c r="AL22" s="1"/>
    </row>
    <row r="23" spans="1:38" ht="24.95" customHeight="1" thickBot="1" x14ac:dyDescent="0.25">
      <c r="A23" s="28">
        <f>AK23</f>
        <v>13</v>
      </c>
      <c r="B23" s="58" t="str">
        <f>'13.Spieltag'!B23</f>
        <v>Thomas Bülles</v>
      </c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19"/>
      <c r="O23" s="17"/>
      <c r="P23" s="18"/>
      <c r="Q23" s="19"/>
      <c r="R23" s="17"/>
      <c r="S23" s="18"/>
      <c r="T23" s="19"/>
      <c r="U23" s="17"/>
      <c r="V23" s="18"/>
      <c r="W23" s="19"/>
      <c r="X23" s="17"/>
      <c r="Y23" s="18"/>
      <c r="Z23" s="19"/>
      <c r="AA23" s="17"/>
      <c r="AB23" s="18"/>
      <c r="AC23" s="19"/>
      <c r="AD23" s="27"/>
      <c r="AE23" s="25"/>
      <c r="AF23" s="19"/>
      <c r="AG23" s="20">
        <f>E23+H23+K23+N23+Q23+T23+W23+Z23+AC23+AF23</f>
        <v>0</v>
      </c>
      <c r="AH23" s="21">
        <f>'18.Spieltag'!AJ23</f>
        <v>206</v>
      </c>
      <c r="AI23" s="28">
        <f>'18.Spieltag'!AK23</f>
        <v>12</v>
      </c>
      <c r="AJ23" s="23">
        <f>AG23+AH23</f>
        <v>206</v>
      </c>
      <c r="AK23" s="24">
        <f t="shared" si="11"/>
        <v>13</v>
      </c>
      <c r="AL23" s="1"/>
    </row>
    <row r="24" spans="1:38" ht="24.95" customHeight="1" thickBot="1" x14ac:dyDescent="0.25">
      <c r="A24" s="28">
        <f>AK24</f>
        <v>6</v>
      </c>
      <c r="B24" s="20" t="str">
        <f>'13.Spieltag'!B24</f>
        <v>UltraGE</v>
      </c>
      <c r="C24" s="17" t="s">
        <v>83</v>
      </c>
      <c r="D24" s="18" t="s">
        <v>12</v>
      </c>
      <c r="E24" s="19">
        <f t="shared" si="12"/>
        <v>0</v>
      </c>
      <c r="F24" s="17" t="s">
        <v>83</v>
      </c>
      <c r="G24" s="18" t="s">
        <v>12</v>
      </c>
      <c r="H24" s="19">
        <f t="shared" si="13"/>
        <v>0</v>
      </c>
      <c r="I24" s="17" t="s">
        <v>12</v>
      </c>
      <c r="J24" s="18" t="s">
        <v>83</v>
      </c>
      <c r="K24" s="19" t="str">
        <f t="shared" si="14"/>
        <v>5</v>
      </c>
      <c r="L24" s="17" t="s">
        <v>83</v>
      </c>
      <c r="M24" s="18" t="s">
        <v>2</v>
      </c>
      <c r="N24" s="19">
        <f t="shared" si="15"/>
        <v>0</v>
      </c>
      <c r="O24" s="17" t="s">
        <v>83</v>
      </c>
      <c r="P24" s="18" t="s">
        <v>12</v>
      </c>
      <c r="Q24" s="19">
        <f t="shared" si="16"/>
        <v>0</v>
      </c>
      <c r="R24" s="17" t="s">
        <v>12</v>
      </c>
      <c r="S24" s="18" t="s">
        <v>12</v>
      </c>
      <c r="T24" s="19">
        <f t="shared" si="17"/>
        <v>0</v>
      </c>
      <c r="U24" s="17" t="s">
        <v>2</v>
      </c>
      <c r="V24" s="18" t="s">
        <v>83</v>
      </c>
      <c r="W24" s="19">
        <f t="shared" si="18"/>
        <v>0</v>
      </c>
      <c r="X24" s="17" t="s">
        <v>83</v>
      </c>
      <c r="Y24" s="18" t="s">
        <v>12</v>
      </c>
      <c r="Z24" s="19">
        <f t="shared" si="19"/>
        <v>0</v>
      </c>
      <c r="AA24" s="17" t="s">
        <v>83</v>
      </c>
      <c r="AB24" s="18" t="s">
        <v>12</v>
      </c>
      <c r="AC24" s="19">
        <f t="shared" si="20"/>
        <v>0</v>
      </c>
      <c r="AD24" s="27"/>
      <c r="AE24" s="25"/>
      <c r="AF24" s="19"/>
      <c r="AG24" s="20">
        <f>E24+H24+K24+N24+Q24+T24+W24+Z24+AC24+AF24</f>
        <v>5</v>
      </c>
      <c r="AH24" s="21">
        <f>'18.Spieltag'!AJ24</f>
        <v>232</v>
      </c>
      <c r="AI24" s="28">
        <f>'18.Spieltag'!AK24</f>
        <v>4</v>
      </c>
      <c r="AJ24" s="23">
        <f>AG24+AH24</f>
        <v>237</v>
      </c>
      <c r="AK24" s="24">
        <f t="shared" si="11"/>
        <v>6</v>
      </c>
      <c r="AL24" s="1"/>
    </row>
    <row r="25" spans="1:38" ht="24.95" customHeight="1" thickBot="1" x14ac:dyDescent="0.25">
      <c r="A25" s="28">
        <f t="shared" ref="A25:A26" si="21">AK25</f>
        <v>0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>
        <f t="shared" si="21"/>
        <v>0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88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82" priority="9">
      <formula>($AG8&gt;40)</formula>
    </cfRule>
  </conditionalFormatting>
  <conditionalFormatting sqref="C4 I4 R4 X4 L6 U6">
    <cfRule type="cellIs" dxfId="81" priority="2" operator="equal">
      <formula>"Schalke 04"</formula>
    </cfRule>
  </conditionalFormatting>
  <conditionalFormatting sqref="F4 L4 O4 AA4 F6 O6 R6 X6 AA6">
    <cfRule type="cellIs" dxfId="80" priority="3" operator="equal">
      <formula>"Schalke 04"</formula>
    </cfRule>
  </conditionalFormatting>
  <conditionalFormatting sqref="U4 C6 I6">
    <cfRule type="cellIs" dxfId="79" priority="1" operator="equal">
      <formula>"Schalke 04"</formula>
    </cfRule>
  </conditionalFormatting>
  <conditionalFormatting sqref="AG1:AG26 AG28:AG1048576">
    <cfRule type="top10" dxfId="78" priority="1483" rank="3"/>
  </conditionalFormatting>
  <conditionalFormatting sqref="AI8:AI26">
    <cfRule type="colorScale" priority="128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7" priority="886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AO104"/>
  <sheetViews>
    <sheetView topLeftCell="A3" workbookViewId="0">
      <selection activeCell="Q26" sqref="Q2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C1" s="31"/>
      <c r="AD1" s="16"/>
      <c r="AE1" s="46"/>
      <c r="AF1" s="46"/>
      <c r="AK1" s="31"/>
    </row>
    <row r="2" spans="1:41" ht="12" x14ac:dyDescent="0.2">
      <c r="B2" s="16"/>
      <c r="AD2" s="16"/>
      <c r="AE2" s="47"/>
      <c r="AF2" s="47"/>
    </row>
    <row r="3" spans="1:41" ht="12" x14ac:dyDescent="0.2">
      <c r="B3" s="16"/>
      <c r="AC3" s="31"/>
      <c r="AD3" s="16"/>
      <c r="AE3" s="46"/>
      <c r="AF3" s="46"/>
    </row>
    <row r="4" spans="1:41" ht="16.5" thickBot="1" x14ac:dyDescent="0.3">
      <c r="A4" s="2" t="s">
        <v>33</v>
      </c>
      <c r="B4" s="16"/>
      <c r="C4" s="16" t="s">
        <v>71</v>
      </c>
      <c r="F4" s="16" t="s">
        <v>75</v>
      </c>
      <c r="I4" s="16" t="s">
        <v>11</v>
      </c>
      <c r="L4" s="16" t="s">
        <v>69</v>
      </c>
      <c r="O4" s="16" t="s">
        <v>78</v>
      </c>
      <c r="R4" s="16" t="s">
        <v>62</v>
      </c>
      <c r="U4" s="16" t="s">
        <v>70</v>
      </c>
      <c r="X4" s="16" t="s">
        <v>74</v>
      </c>
      <c r="AA4" s="16" t="s">
        <v>81</v>
      </c>
      <c r="AE4" s="48"/>
      <c r="AF4" s="48"/>
      <c r="AK4" s="44"/>
    </row>
    <row r="5" spans="1:41" ht="13.5" thickBot="1" x14ac:dyDescent="0.25">
      <c r="B5" s="16"/>
      <c r="C5" s="13"/>
      <c r="F5" s="1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80</v>
      </c>
      <c r="F6" s="16" t="s">
        <v>72</v>
      </c>
      <c r="I6" s="16" t="s">
        <v>79</v>
      </c>
      <c r="L6" s="16" t="s">
        <v>76</v>
      </c>
      <c r="O6" s="16" t="s">
        <v>82</v>
      </c>
      <c r="R6" s="16" t="s">
        <v>67</v>
      </c>
      <c r="U6" s="16" t="s">
        <v>68</v>
      </c>
      <c r="X6" s="16" t="s">
        <v>77</v>
      </c>
      <c r="AA6" s="16" t="s">
        <v>73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12</v>
      </c>
      <c r="D7" s="49" t="s">
        <v>12</v>
      </c>
      <c r="E7" s="50" t="s">
        <v>1</v>
      </c>
      <c r="F7" s="49" t="s">
        <v>83</v>
      </c>
      <c r="G7" s="49" t="s">
        <v>83</v>
      </c>
      <c r="H7" s="50" t="s">
        <v>1</v>
      </c>
      <c r="I7" s="49" t="s">
        <v>83</v>
      </c>
      <c r="J7" s="49" t="s">
        <v>84</v>
      </c>
      <c r="K7" s="50" t="s">
        <v>1</v>
      </c>
      <c r="L7" s="49" t="s">
        <v>2</v>
      </c>
      <c r="M7" s="49" t="s">
        <v>12</v>
      </c>
      <c r="N7" s="50" t="s">
        <v>1</v>
      </c>
      <c r="O7" s="49" t="s">
        <v>12</v>
      </c>
      <c r="P7" s="49" t="s">
        <v>12</v>
      </c>
      <c r="Q7" s="50" t="s">
        <v>1</v>
      </c>
      <c r="R7" s="49" t="s">
        <v>83</v>
      </c>
      <c r="S7" s="49" t="s">
        <v>12</v>
      </c>
      <c r="T7" s="50" t="s">
        <v>1</v>
      </c>
      <c r="U7" s="49" t="s">
        <v>86</v>
      </c>
      <c r="V7" s="49" t="s">
        <v>2</v>
      </c>
      <c r="W7" s="50" t="s">
        <v>1</v>
      </c>
      <c r="X7" s="49" t="s">
        <v>12</v>
      </c>
      <c r="Y7" s="49" t="s">
        <v>83</v>
      </c>
      <c r="Z7" s="50" t="s">
        <v>1</v>
      </c>
      <c r="AA7" s="49" t="s">
        <v>12</v>
      </c>
      <c r="AB7" s="49" t="s">
        <v>83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9</v>
      </c>
      <c r="B8" s="20" t="str">
        <f>'13.Spieltag'!B8</f>
        <v>atschi91</v>
      </c>
      <c r="C8" s="17" t="s">
        <v>12</v>
      </c>
      <c r="D8" s="18" t="s">
        <v>84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83</v>
      </c>
      <c r="G8" s="18" t="s">
        <v>2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86</v>
      </c>
      <c r="J8" s="18" t="s">
        <v>84</v>
      </c>
      <c r="K8" s="57">
        <f>IF(OR(EXACT($I$7,I8)*(EXACT($J$7,J8)))=TRUE,$AO$9,IF(($J$7-$I$7=J8-I8),$AO$8,IF(OR(EXACT($I$7&gt;$J$7,I8&gt;J8)*EXACT($I$7=$J$7,I8=J8)*EXACT($I$7&lt;$J$7,I8&lt;J8)),$AO$7,0)))*4</f>
        <v>8</v>
      </c>
      <c r="L8" s="17" t="s">
        <v>12</v>
      </c>
      <c r="M8" s="18" t="s">
        <v>12</v>
      </c>
      <c r="N8" s="19">
        <f t="shared" ref="N8" si="3">IF(OR(EXACT($L$7,L8)*(EXACT($M$7,M8)))=TRUE,$AO$9,IF(($M$7-$L$7=M8-L8),$AO$8,IF(OR(EXACT($L$7&gt;$M$7,L8&gt;M8)*EXACT($L$7=$M$7,L8=M8)*EXACT($L$7&lt;$M$7,L8&lt;M8)),$AO$7,0)))</f>
        <v>0</v>
      </c>
      <c r="O8" s="17" t="s">
        <v>12</v>
      </c>
      <c r="P8" s="18" t="s">
        <v>83</v>
      </c>
      <c r="Q8" s="19">
        <f t="shared" ref="Q8" si="4">IF(OR(EXACT($O$7,O8)*(EXACT($P$7,P8)))=TRUE,$AO$9,IF(($P$7-$O$7=P8-O8),$AO$8,IF(OR(EXACT($O$7&gt;$P$7,O8&gt;P8)*EXACT($O$7=$P$7,O8=P8)*EXACT($O$7&lt;$P$7,O8&lt;P8)),$AO$7,0)))</f>
        <v>0</v>
      </c>
      <c r="R8" s="17" t="s">
        <v>12</v>
      </c>
      <c r="S8" s="18" t="s">
        <v>83</v>
      </c>
      <c r="T8" s="19">
        <f t="shared" ref="T8" si="5">IF(OR(EXACT($R$7,R8)*(EXACT($S$7,S8)))=TRUE,$AO$9,IF(($S$7-$R$7=S8-R8),$AO$8,IF(OR(EXACT($R$7&gt;$S$7,R8&gt;S8)*EXACT($R$7=$S$7,R8=S8)*EXACT($R$7&lt;$S$7,R8&lt;S8)),$AO$7,0)))</f>
        <v>0</v>
      </c>
      <c r="U8" s="17" t="s">
        <v>83</v>
      </c>
      <c r="V8" s="18" t="s">
        <v>83</v>
      </c>
      <c r="W8" s="19">
        <f t="shared" ref="W8" si="6">IF(OR(EXACT($U$7,U8)*(EXACT($V$7,V8)))=TRUE,$AO$9,IF(($V$7-$U$7=V8-U8),$AO$8,IF(OR(EXACT($U$7&gt;$V$7,U8&gt;V8)*EXACT($U$7=$V$7,U8=V8)*EXACT($U$7&lt;$V$7,U8&lt;V8)),$AO$7,0)))</f>
        <v>0</v>
      </c>
      <c r="X8" s="17" t="s">
        <v>12</v>
      </c>
      <c r="Y8" s="18" t="s">
        <v>83</v>
      </c>
      <c r="Z8" s="19" t="str">
        <f t="shared" ref="Z8" si="7">IF(OR(EXACT($X$7,X8)*(EXACT($Y$7,Y8)))=TRUE,$AO$9,IF(($Y$7-$X$7=Y8-X8),$AO$8,IF(OR(EXACT($X$7&gt;$Y$7,X8&gt;Y8)*EXACT($X$7=$Y$7,X8=Y8)*EXACT($X$7&lt;$Y$7,X8&lt;Y8)),$AO$7,0)))</f>
        <v>5</v>
      </c>
      <c r="AA8" s="17" t="s">
        <v>83</v>
      </c>
      <c r="AB8" s="18" t="s">
        <v>83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8">E8+H8+K8+N8+Q8+T8+W8+Z8+AC8+AF8</f>
        <v>13</v>
      </c>
      <c r="AH8" s="21">
        <f>'19.Spieltag'!AJ8</f>
        <v>230</v>
      </c>
      <c r="AI8" s="28">
        <f>'19.Spieltag'!AK8</f>
        <v>9</v>
      </c>
      <c r="AJ8" s="23">
        <f t="shared" ref="AJ8:AJ19" si="9">AG8+AH8</f>
        <v>243</v>
      </c>
      <c r="AK8" s="24">
        <f t="shared" ref="AK8:AK24" si="10">RANK(AJ8,$AJ$8:$AJ$26)</f>
        <v>9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'13.Spieltag'!B9</f>
        <v>Delze</v>
      </c>
      <c r="C9" s="17" t="s">
        <v>12</v>
      </c>
      <c r="D9" s="18" t="s">
        <v>84</v>
      </c>
      <c r="E9" s="19">
        <f t="shared" ref="E9:E24" si="11">IF(OR(EXACT($C$7,C9)*(EXACT($D$7,D9)))=TRUE,$AO$9,IF(($D$7-$C$7=D9-C9),$AO$8,IF(OR(EXACT($C$7&gt;$D$7,C9&gt;D9)*EXACT($C$7=$D$7,C9=D9)*EXACT($C$7&lt;$D$7,C9&lt;D9)),$AO$7,0)))</f>
        <v>0</v>
      </c>
      <c r="F9" s="17" t="s">
        <v>83</v>
      </c>
      <c r="G9" s="18" t="s">
        <v>12</v>
      </c>
      <c r="H9" s="19">
        <f t="shared" ref="H9:H24" si="12">IF(OR(EXACT($F$7,F9)*(EXACT($G$7,G9)))=TRUE,$AO$9,IF(($G$7-$F$7=G9-F9),$AO$8,IF(OR(EXACT($F$7&gt;$G$7,F9&gt;G9)*EXACT($F$7=$G$7,F9=G9)*EXACT($F$7&lt;$G$7,F9&lt;G9)),$AO$7,0)))</f>
        <v>0</v>
      </c>
      <c r="I9" s="17" t="s">
        <v>12</v>
      </c>
      <c r="J9" s="18" t="s">
        <v>83</v>
      </c>
      <c r="K9" s="57">
        <f t="shared" ref="K9:K24" si="13">IF(OR(EXACT($I$7,I9)*(EXACT($J$7,J9)))=TRUE,$AO$9,IF(($J$7-$I$7=J9-I9),$AO$8,IF(OR(EXACT($I$7&gt;$J$7,I9&gt;J9)*EXACT($I$7=$J$7,I9=J9)*EXACT($I$7&lt;$J$7,I9&lt;J9)),$AO$7,0)))*4</f>
        <v>12</v>
      </c>
      <c r="L9" s="17" t="s">
        <v>83</v>
      </c>
      <c r="M9" s="18" t="s">
        <v>83</v>
      </c>
      <c r="N9" s="19">
        <f t="shared" ref="N9:N24" si="14">IF(OR(EXACT($L$7,L9)*(EXACT($M$7,M9)))=TRUE,$AO$9,IF(($M$7-$L$7=M9-L9),$AO$8,IF(OR(EXACT($L$7&gt;$M$7,L9&gt;M9)*EXACT($L$7=$M$7,L9=M9)*EXACT($L$7&lt;$M$7,L9&lt;M9)),$AO$7,0)))</f>
        <v>0</v>
      </c>
      <c r="O9" s="17" t="s">
        <v>2</v>
      </c>
      <c r="P9" s="18" t="s">
        <v>84</v>
      </c>
      <c r="Q9" s="19">
        <f t="shared" ref="Q9:Q24" si="15">IF(OR(EXACT($O$7,O9)*(EXACT($P$7,P9)))=TRUE,$AO$9,IF(($P$7-$O$7=P9-O9),$AO$8,IF(OR(EXACT($O$7&gt;$P$7,O9&gt;P9)*EXACT($O$7=$P$7,O9=P9)*EXACT($O$7&lt;$P$7,O9&lt;P9)),$AO$7,0)))</f>
        <v>0</v>
      </c>
      <c r="R9" s="17" t="s">
        <v>83</v>
      </c>
      <c r="S9" s="18" t="s">
        <v>12</v>
      </c>
      <c r="T9" s="19" t="str">
        <f t="shared" ref="T9:T24" si="16">IF(OR(EXACT($R$7,R9)*(EXACT($S$7,S9)))=TRUE,$AO$9,IF(($S$7-$R$7=S9-R9),$AO$8,IF(OR(EXACT($R$7&gt;$S$7,R9&gt;S9)*EXACT($R$7=$S$7,R9=S9)*EXACT($R$7&lt;$S$7,R9&lt;S9)),$AO$7,0)))</f>
        <v>5</v>
      </c>
      <c r="U9" s="17" t="s">
        <v>12</v>
      </c>
      <c r="V9" s="18" t="s">
        <v>12</v>
      </c>
      <c r="W9" s="19">
        <f t="shared" ref="W9:W24" si="17">IF(OR(EXACT($U$7,U9)*(EXACT($V$7,V9)))=TRUE,$AO$9,IF(($V$7-$U$7=V9-U9),$AO$8,IF(OR(EXACT($U$7&gt;$V$7,U9&gt;V9)*EXACT($U$7=$V$7,U9=V9)*EXACT($U$7&lt;$V$7,U9&lt;V9)),$AO$7,0)))</f>
        <v>0</v>
      </c>
      <c r="X9" s="17" t="s">
        <v>12</v>
      </c>
      <c r="Y9" s="18" t="s">
        <v>84</v>
      </c>
      <c r="Z9" s="19" t="str">
        <f t="shared" ref="Z9:Z24" si="18">IF(OR(EXACT($X$7,X9)*(EXACT($Y$7,Y9)))=TRUE,$AO$9,IF(($Y$7-$X$7=Y9-X9),$AO$8,IF(OR(EXACT($X$7&gt;$Y$7,X9&gt;Y9)*EXACT($X$7=$Y$7,X9=Y9)*EXACT($X$7&lt;$Y$7,X9&lt;Y9)),$AO$7,0)))</f>
        <v>2</v>
      </c>
      <c r="AA9" s="17" t="s">
        <v>12</v>
      </c>
      <c r="AB9" s="18" t="s">
        <v>83</v>
      </c>
      <c r="AC9" s="19" t="str">
        <f t="shared" ref="AC9:AC24" si="19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8"/>
        <v>24</v>
      </c>
      <c r="AH9" s="21">
        <f>'19.Spieltag'!AJ9</f>
        <v>253</v>
      </c>
      <c r="AI9" s="28">
        <f>'19.Spieltag'!AK9</f>
        <v>1</v>
      </c>
      <c r="AJ9" s="23">
        <f t="shared" si="9"/>
        <v>277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12</v>
      </c>
      <c r="B10" s="20" t="str">
        <f>'13.Spieltag'!B10</f>
        <v>FlorianS04</v>
      </c>
      <c r="C10" s="17"/>
      <c r="D10" s="18"/>
      <c r="E10" s="19"/>
      <c r="F10" s="17"/>
      <c r="G10" s="18"/>
      <c r="H10" s="19"/>
      <c r="I10" s="17" t="s">
        <v>12</v>
      </c>
      <c r="J10" s="18" t="s">
        <v>83</v>
      </c>
      <c r="K10" s="57">
        <f t="shared" si="13"/>
        <v>12</v>
      </c>
      <c r="L10" s="17" t="s">
        <v>2</v>
      </c>
      <c r="M10" s="18" t="s">
        <v>83</v>
      </c>
      <c r="N10" s="19" t="str">
        <f t="shared" si="14"/>
        <v>2</v>
      </c>
      <c r="O10" s="17" t="s">
        <v>12</v>
      </c>
      <c r="P10" s="18" t="s">
        <v>83</v>
      </c>
      <c r="Q10" s="19">
        <f t="shared" si="15"/>
        <v>0</v>
      </c>
      <c r="R10" s="17" t="s">
        <v>83</v>
      </c>
      <c r="S10" s="18" t="s">
        <v>2</v>
      </c>
      <c r="T10" s="19" t="str">
        <f t="shared" si="16"/>
        <v>2</v>
      </c>
      <c r="U10" s="17" t="s">
        <v>83</v>
      </c>
      <c r="V10" s="18" t="s">
        <v>12</v>
      </c>
      <c r="W10" s="19">
        <f t="shared" si="17"/>
        <v>0</v>
      </c>
      <c r="X10" s="17" t="s">
        <v>2</v>
      </c>
      <c r="Y10" s="18" t="s">
        <v>12</v>
      </c>
      <c r="Z10" s="19" t="str">
        <f t="shared" si="18"/>
        <v>3</v>
      </c>
      <c r="AA10" s="17" t="s">
        <v>83</v>
      </c>
      <c r="AB10" s="18" t="s">
        <v>86</v>
      </c>
      <c r="AC10" s="19">
        <f t="shared" si="19"/>
        <v>0</v>
      </c>
      <c r="AD10" s="27"/>
      <c r="AE10" s="25"/>
      <c r="AF10" s="19"/>
      <c r="AG10" s="20">
        <f t="shared" si="8"/>
        <v>19</v>
      </c>
      <c r="AH10" s="21">
        <f>'19.Spieltag'!AJ10</f>
        <v>210</v>
      </c>
      <c r="AI10" s="28">
        <f>'19.Spieltag'!AK10</f>
        <v>12</v>
      </c>
      <c r="AJ10" s="23">
        <f t="shared" si="9"/>
        <v>229</v>
      </c>
      <c r="AK10" s="24">
        <f t="shared" si="10"/>
        <v>12</v>
      </c>
      <c r="AL10" s="53"/>
    </row>
    <row r="11" spans="1:41" ht="24.95" customHeight="1" thickBot="1" x14ac:dyDescent="0.25">
      <c r="A11" s="28">
        <f t="shared" si="0"/>
        <v>3</v>
      </c>
      <c r="B11" s="20" t="str">
        <f>'13.Spieltag'!B11</f>
        <v>Franzi04</v>
      </c>
      <c r="C11" s="17" t="s">
        <v>83</v>
      </c>
      <c r="D11" s="18" t="s">
        <v>83</v>
      </c>
      <c r="E11" s="19" t="str">
        <f t="shared" si="11"/>
        <v>3</v>
      </c>
      <c r="F11" s="17" t="s">
        <v>83</v>
      </c>
      <c r="G11" s="18" t="s">
        <v>83</v>
      </c>
      <c r="H11" s="19" t="str">
        <f t="shared" si="12"/>
        <v>5</v>
      </c>
      <c r="I11" s="17" t="s">
        <v>12</v>
      </c>
      <c r="J11" s="18" t="s">
        <v>83</v>
      </c>
      <c r="K11" s="57">
        <f t="shared" si="13"/>
        <v>12</v>
      </c>
      <c r="L11" s="17" t="s">
        <v>12</v>
      </c>
      <c r="M11" s="18" t="s">
        <v>83</v>
      </c>
      <c r="N11" s="19" t="str">
        <f t="shared" si="14"/>
        <v>3</v>
      </c>
      <c r="O11" s="17" t="s">
        <v>12</v>
      </c>
      <c r="P11" s="18" t="s">
        <v>83</v>
      </c>
      <c r="Q11" s="19">
        <f t="shared" si="15"/>
        <v>0</v>
      </c>
      <c r="R11" s="17" t="s">
        <v>84</v>
      </c>
      <c r="S11" s="18" t="s">
        <v>12</v>
      </c>
      <c r="T11" s="19" t="str">
        <f t="shared" si="16"/>
        <v>2</v>
      </c>
      <c r="U11" s="17" t="s">
        <v>84</v>
      </c>
      <c r="V11" s="18" t="s">
        <v>83</v>
      </c>
      <c r="W11" s="19">
        <f t="shared" si="17"/>
        <v>0</v>
      </c>
      <c r="X11" s="17" t="s">
        <v>12</v>
      </c>
      <c r="Y11" s="18" t="s">
        <v>84</v>
      </c>
      <c r="Z11" s="19" t="str">
        <f t="shared" si="18"/>
        <v>2</v>
      </c>
      <c r="AA11" s="17" t="s">
        <v>83</v>
      </c>
      <c r="AB11" s="18" t="s">
        <v>83</v>
      </c>
      <c r="AC11" s="19">
        <f t="shared" si="19"/>
        <v>0</v>
      </c>
      <c r="AD11" s="27"/>
      <c r="AE11" s="25"/>
      <c r="AF11" s="19"/>
      <c r="AG11" s="20">
        <f t="shared" si="8"/>
        <v>27</v>
      </c>
      <c r="AH11" s="21">
        <f>'19.Spieltag'!AJ11</f>
        <v>242</v>
      </c>
      <c r="AI11" s="28">
        <f>'19.Spieltag'!AK11</f>
        <v>3</v>
      </c>
      <c r="AJ11" s="23">
        <f t="shared" si="9"/>
        <v>269</v>
      </c>
      <c r="AK11" s="24">
        <f t="shared" si="10"/>
        <v>3</v>
      </c>
      <c r="AL11" s="1"/>
    </row>
    <row r="12" spans="1:41" ht="24.95" customHeight="1" thickBot="1" x14ac:dyDescent="0.25">
      <c r="A12" s="28">
        <f t="shared" si="0"/>
        <v>15</v>
      </c>
      <c r="B12" s="20" t="str">
        <f>'13.Spieltag'!B12</f>
        <v>jupp04</v>
      </c>
      <c r="C12" s="17"/>
      <c r="D12" s="18"/>
      <c r="E12" s="19"/>
      <c r="F12" s="17"/>
      <c r="G12" s="18"/>
      <c r="H12" s="19"/>
      <c r="I12" s="17"/>
      <c r="J12" s="18"/>
      <c r="K12" s="19"/>
      <c r="L12" s="17"/>
      <c r="M12" s="18"/>
      <c r="N12" s="19"/>
      <c r="O12" s="17"/>
      <c r="P12" s="18"/>
      <c r="Q12" s="19"/>
      <c r="R12" s="17"/>
      <c r="S12" s="18"/>
      <c r="T12" s="19"/>
      <c r="U12" s="17"/>
      <c r="V12" s="18"/>
      <c r="W12" s="19"/>
      <c r="X12" s="17"/>
      <c r="Y12" s="18"/>
      <c r="Z12" s="19"/>
      <c r="AA12" s="17"/>
      <c r="AB12" s="18"/>
      <c r="AC12" s="19"/>
      <c r="AD12" s="26"/>
      <c r="AE12" s="25"/>
      <c r="AF12" s="19"/>
      <c r="AG12" s="20">
        <f t="shared" si="8"/>
        <v>0</v>
      </c>
      <c r="AH12" s="21">
        <f>'19.Spieltag'!AJ12</f>
        <v>197</v>
      </c>
      <c r="AI12" s="28">
        <f>'19.Spieltag'!AK12</f>
        <v>15</v>
      </c>
      <c r="AJ12" s="23">
        <f t="shared" si="9"/>
        <v>197</v>
      </c>
      <c r="AK12" s="24">
        <f t="shared" si="10"/>
        <v>15</v>
      </c>
      <c r="AL12" s="1"/>
    </row>
    <row r="13" spans="1:41" ht="24.95" customHeight="1" thickBot="1" x14ac:dyDescent="0.25">
      <c r="A13" s="28">
        <f t="shared" si="0"/>
        <v>4</v>
      </c>
      <c r="B13" s="58" t="str">
        <f>'13.Spieltag'!B13</f>
        <v>Lola04</v>
      </c>
      <c r="C13" s="17" t="s">
        <v>12</v>
      </c>
      <c r="D13" s="18" t="s">
        <v>84</v>
      </c>
      <c r="E13" s="19">
        <f t="shared" si="11"/>
        <v>0</v>
      </c>
      <c r="F13" s="17" t="s">
        <v>83</v>
      </c>
      <c r="G13" s="18" t="s">
        <v>83</v>
      </c>
      <c r="H13" s="19" t="str">
        <f t="shared" si="12"/>
        <v>5</v>
      </c>
      <c r="I13" s="17" t="s">
        <v>86</v>
      </c>
      <c r="J13" s="18" t="s">
        <v>84</v>
      </c>
      <c r="K13" s="57">
        <f t="shared" si="13"/>
        <v>8</v>
      </c>
      <c r="L13" s="17" t="s">
        <v>12</v>
      </c>
      <c r="M13" s="18" t="s">
        <v>83</v>
      </c>
      <c r="N13" s="19" t="str">
        <f t="shared" si="14"/>
        <v>3</v>
      </c>
      <c r="O13" s="17" t="s">
        <v>2</v>
      </c>
      <c r="P13" s="18" t="s">
        <v>83</v>
      </c>
      <c r="Q13" s="19">
        <f t="shared" si="15"/>
        <v>0</v>
      </c>
      <c r="R13" s="17" t="s">
        <v>12</v>
      </c>
      <c r="S13" s="18" t="s">
        <v>12</v>
      </c>
      <c r="T13" s="19">
        <f t="shared" si="16"/>
        <v>0</v>
      </c>
      <c r="U13" s="17" t="s">
        <v>83</v>
      </c>
      <c r="V13" s="18" t="s">
        <v>83</v>
      </c>
      <c r="W13" s="19">
        <f t="shared" si="17"/>
        <v>0</v>
      </c>
      <c r="X13" s="17" t="s">
        <v>12</v>
      </c>
      <c r="Y13" s="18" t="s">
        <v>83</v>
      </c>
      <c r="Z13" s="19" t="str">
        <f t="shared" si="18"/>
        <v>5</v>
      </c>
      <c r="AA13" s="17" t="s">
        <v>12</v>
      </c>
      <c r="AB13" s="18" t="s">
        <v>12</v>
      </c>
      <c r="AC13" s="19">
        <f t="shared" si="19"/>
        <v>0</v>
      </c>
      <c r="AD13" s="27"/>
      <c r="AE13" s="25"/>
      <c r="AF13" s="19"/>
      <c r="AG13" s="20">
        <f t="shared" si="8"/>
        <v>21</v>
      </c>
      <c r="AH13" s="21">
        <f>'19.Spieltag'!AJ13</f>
        <v>239</v>
      </c>
      <c r="AI13" s="28">
        <f>'19.Spieltag'!AK13</f>
        <v>4</v>
      </c>
      <c r="AJ13" s="23">
        <f t="shared" si="9"/>
        <v>260</v>
      </c>
      <c r="AK13" s="24">
        <f t="shared" si="10"/>
        <v>4</v>
      </c>
      <c r="AL13" s="1"/>
    </row>
    <row r="14" spans="1:41" ht="24.95" customHeight="1" thickBot="1" x14ac:dyDescent="0.25">
      <c r="A14" s="28">
        <f t="shared" si="0"/>
        <v>2</v>
      </c>
      <c r="B14" s="20" t="str">
        <f>'13.Spieltag'!B14</f>
        <v>Master1</v>
      </c>
      <c r="C14" s="17" t="s">
        <v>12</v>
      </c>
      <c r="D14" s="18" t="s">
        <v>12</v>
      </c>
      <c r="E14" s="19" t="str">
        <f t="shared" si="11"/>
        <v>5</v>
      </c>
      <c r="F14" s="17" t="s">
        <v>83</v>
      </c>
      <c r="G14" s="18" t="s">
        <v>83</v>
      </c>
      <c r="H14" s="19" t="str">
        <f t="shared" si="12"/>
        <v>5</v>
      </c>
      <c r="I14" s="17" t="s">
        <v>2</v>
      </c>
      <c r="J14" s="18" t="s">
        <v>12</v>
      </c>
      <c r="K14" s="57">
        <f t="shared" si="13"/>
        <v>12</v>
      </c>
      <c r="L14" s="17" t="s">
        <v>12</v>
      </c>
      <c r="M14" s="18" t="s">
        <v>83</v>
      </c>
      <c r="N14" s="19" t="str">
        <f t="shared" si="14"/>
        <v>3</v>
      </c>
      <c r="O14" s="17" t="s">
        <v>2</v>
      </c>
      <c r="P14" s="18" t="s">
        <v>83</v>
      </c>
      <c r="Q14" s="19">
        <f t="shared" si="15"/>
        <v>0</v>
      </c>
      <c r="R14" s="17" t="s">
        <v>12</v>
      </c>
      <c r="S14" s="18" t="s">
        <v>12</v>
      </c>
      <c r="T14" s="19">
        <f t="shared" si="16"/>
        <v>0</v>
      </c>
      <c r="U14" s="17" t="s">
        <v>83</v>
      </c>
      <c r="V14" s="18" t="s">
        <v>83</v>
      </c>
      <c r="W14" s="19">
        <f t="shared" si="17"/>
        <v>0</v>
      </c>
      <c r="X14" s="17" t="s">
        <v>2</v>
      </c>
      <c r="Y14" s="18" t="s">
        <v>83</v>
      </c>
      <c r="Z14" s="19" t="str">
        <f t="shared" si="18"/>
        <v>2</v>
      </c>
      <c r="AA14" s="17" t="s">
        <v>12</v>
      </c>
      <c r="AB14" s="18" t="s">
        <v>12</v>
      </c>
      <c r="AC14" s="19">
        <f t="shared" si="19"/>
        <v>0</v>
      </c>
      <c r="AD14" s="27"/>
      <c r="AE14" s="25"/>
      <c r="AF14" s="19"/>
      <c r="AG14" s="20">
        <f t="shared" si="8"/>
        <v>27</v>
      </c>
      <c r="AH14" s="21">
        <f>'19.Spieltag'!AJ14</f>
        <v>244</v>
      </c>
      <c r="AI14" s="28">
        <f>'19.Spieltag'!AK14</f>
        <v>2</v>
      </c>
      <c r="AJ14" s="23">
        <f t="shared" si="9"/>
        <v>271</v>
      </c>
      <c r="AK14" s="24">
        <f t="shared" si="10"/>
        <v>2</v>
      </c>
      <c r="AL14" s="1"/>
    </row>
    <row r="15" spans="1:41" ht="24.95" customHeight="1" thickBot="1" x14ac:dyDescent="0.25">
      <c r="A15" s="28">
        <f t="shared" si="0"/>
        <v>6</v>
      </c>
      <c r="B15" s="20" t="str">
        <f>'13.Spieltag'!B15</f>
        <v>Mike04</v>
      </c>
      <c r="C15" s="17" t="s">
        <v>12</v>
      </c>
      <c r="D15" s="18" t="s">
        <v>84</v>
      </c>
      <c r="E15" s="19">
        <f t="shared" si="11"/>
        <v>0</v>
      </c>
      <c r="F15" s="17" t="s">
        <v>83</v>
      </c>
      <c r="G15" s="18" t="s">
        <v>83</v>
      </c>
      <c r="H15" s="19" t="str">
        <f t="shared" si="12"/>
        <v>5</v>
      </c>
      <c r="I15" s="17" t="s">
        <v>2</v>
      </c>
      <c r="J15" s="18" t="s">
        <v>83</v>
      </c>
      <c r="K15" s="57">
        <f t="shared" si="13"/>
        <v>8</v>
      </c>
      <c r="L15" s="17" t="s">
        <v>12</v>
      </c>
      <c r="M15" s="18" t="s">
        <v>84</v>
      </c>
      <c r="N15" s="19" t="str">
        <f t="shared" si="14"/>
        <v>2</v>
      </c>
      <c r="O15" s="17" t="s">
        <v>12</v>
      </c>
      <c r="P15" s="18" t="s">
        <v>84</v>
      </c>
      <c r="Q15" s="19">
        <f t="shared" si="15"/>
        <v>0</v>
      </c>
      <c r="R15" s="17" t="s">
        <v>83</v>
      </c>
      <c r="S15" s="18" t="s">
        <v>12</v>
      </c>
      <c r="T15" s="19" t="str">
        <f t="shared" si="16"/>
        <v>5</v>
      </c>
      <c r="U15" s="17" t="s">
        <v>83</v>
      </c>
      <c r="V15" s="18" t="s">
        <v>12</v>
      </c>
      <c r="W15" s="19">
        <f t="shared" si="17"/>
        <v>0</v>
      </c>
      <c r="X15" s="17" t="s">
        <v>12</v>
      </c>
      <c r="Y15" s="18" t="s">
        <v>84</v>
      </c>
      <c r="Z15" s="19" t="str">
        <f t="shared" si="18"/>
        <v>2</v>
      </c>
      <c r="AA15" s="17" t="s">
        <v>83</v>
      </c>
      <c r="AB15" s="18" t="s">
        <v>12</v>
      </c>
      <c r="AC15" s="19">
        <f t="shared" si="19"/>
        <v>0</v>
      </c>
      <c r="AD15" s="27"/>
      <c r="AE15" s="25"/>
      <c r="AF15" s="19"/>
      <c r="AG15" s="20">
        <f t="shared" si="8"/>
        <v>22</v>
      </c>
      <c r="AH15" s="21">
        <f>'19.Spieltag'!AJ15</f>
        <v>232</v>
      </c>
      <c r="AI15" s="28">
        <f>'19.Spieltag'!AK15</f>
        <v>8</v>
      </c>
      <c r="AJ15" s="23">
        <f t="shared" si="9"/>
        <v>254</v>
      </c>
      <c r="AK15" s="24">
        <f t="shared" si="10"/>
        <v>6</v>
      </c>
      <c r="AL15" s="1"/>
    </row>
    <row r="16" spans="1:41" ht="24.95" customHeight="1" thickBot="1" x14ac:dyDescent="0.25">
      <c r="A16" s="28">
        <f t="shared" si="0"/>
        <v>16</v>
      </c>
      <c r="B16" s="20" t="str">
        <f>'13.Spieltag'!B16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'19.Spieltag'!AJ16</f>
        <v>79</v>
      </c>
      <c r="AI16" s="28">
        <f>'19.Spieltag'!AK16</f>
        <v>16</v>
      </c>
      <c r="AJ16" s="23">
        <f t="shared" si="9"/>
        <v>79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 t="s">
        <v>12</v>
      </c>
      <c r="D17" s="18" t="s">
        <v>83</v>
      </c>
      <c r="E17" s="19">
        <f t="shared" si="11"/>
        <v>0</v>
      </c>
      <c r="F17" s="17" t="s">
        <v>83</v>
      </c>
      <c r="G17" s="18" t="s">
        <v>83</v>
      </c>
      <c r="H17" s="19" t="str">
        <f t="shared" si="12"/>
        <v>5</v>
      </c>
      <c r="I17" s="17" t="s">
        <v>13</v>
      </c>
      <c r="J17" s="18" t="s">
        <v>83</v>
      </c>
      <c r="K17" s="57">
        <f t="shared" si="13"/>
        <v>8</v>
      </c>
      <c r="L17" s="17" t="s">
        <v>12</v>
      </c>
      <c r="M17" s="18" t="s">
        <v>12</v>
      </c>
      <c r="N17" s="19">
        <f t="shared" si="14"/>
        <v>0</v>
      </c>
      <c r="O17" s="17" t="s">
        <v>13</v>
      </c>
      <c r="P17" s="18" t="s">
        <v>12</v>
      </c>
      <c r="Q17" s="19">
        <f t="shared" si="15"/>
        <v>0</v>
      </c>
      <c r="R17" s="17" t="s">
        <v>12</v>
      </c>
      <c r="S17" s="18" t="s">
        <v>12</v>
      </c>
      <c r="T17" s="19">
        <f t="shared" si="16"/>
        <v>0</v>
      </c>
      <c r="U17" s="17" t="s">
        <v>83</v>
      </c>
      <c r="V17" s="18" t="s">
        <v>83</v>
      </c>
      <c r="W17" s="19">
        <f t="shared" si="17"/>
        <v>0</v>
      </c>
      <c r="X17" s="17" t="s">
        <v>2</v>
      </c>
      <c r="Y17" s="18" t="s">
        <v>83</v>
      </c>
      <c r="Z17" s="19" t="str">
        <f t="shared" si="18"/>
        <v>2</v>
      </c>
      <c r="AA17" s="17" t="s">
        <v>12</v>
      </c>
      <c r="AB17" s="18" t="s">
        <v>83</v>
      </c>
      <c r="AC17" s="19" t="str">
        <f t="shared" si="19"/>
        <v>5</v>
      </c>
      <c r="AD17" s="27"/>
      <c r="AE17" s="25"/>
      <c r="AF17" s="19"/>
      <c r="AG17" s="20">
        <f t="shared" si="8"/>
        <v>20</v>
      </c>
      <c r="AH17" s="21">
        <f>'19.Spieltag'!AJ17</f>
        <v>219</v>
      </c>
      <c r="AI17" s="28">
        <f>'19.Spieltag'!AK17</f>
        <v>10</v>
      </c>
      <c r="AJ17" s="23">
        <f t="shared" si="9"/>
        <v>239</v>
      </c>
      <c r="AK17" s="24">
        <f t="shared" si="10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 t="s">
        <v>83</v>
      </c>
      <c r="D18" s="18" t="s">
        <v>83</v>
      </c>
      <c r="E18" s="19" t="str">
        <f t="shared" si="11"/>
        <v>3</v>
      </c>
      <c r="F18" s="17" t="s">
        <v>12</v>
      </c>
      <c r="G18" s="18" t="s">
        <v>83</v>
      </c>
      <c r="H18" s="19">
        <f t="shared" si="12"/>
        <v>0</v>
      </c>
      <c r="I18" s="17" t="s">
        <v>12</v>
      </c>
      <c r="J18" s="18" t="s">
        <v>84</v>
      </c>
      <c r="K18" s="57">
        <f t="shared" si="13"/>
        <v>8</v>
      </c>
      <c r="L18" s="17" t="s">
        <v>83</v>
      </c>
      <c r="M18" s="18" t="s">
        <v>83</v>
      </c>
      <c r="N18" s="19">
        <f t="shared" si="14"/>
        <v>0</v>
      </c>
      <c r="O18" s="17" t="s">
        <v>12</v>
      </c>
      <c r="P18" s="18" t="s">
        <v>83</v>
      </c>
      <c r="Q18" s="19">
        <f t="shared" si="15"/>
        <v>0</v>
      </c>
      <c r="R18" s="17" t="s">
        <v>83</v>
      </c>
      <c r="S18" s="18" t="s">
        <v>12</v>
      </c>
      <c r="T18" s="19" t="str">
        <f t="shared" si="16"/>
        <v>5</v>
      </c>
      <c r="U18" s="17" t="s">
        <v>83</v>
      </c>
      <c r="V18" s="18" t="s">
        <v>12</v>
      </c>
      <c r="W18" s="19">
        <f t="shared" si="17"/>
        <v>0</v>
      </c>
      <c r="X18" s="17" t="s">
        <v>83</v>
      </c>
      <c r="Y18" s="18" t="s">
        <v>12</v>
      </c>
      <c r="Z18" s="19">
        <f t="shared" si="18"/>
        <v>0</v>
      </c>
      <c r="AA18" s="17" t="s">
        <v>83</v>
      </c>
      <c r="AB18" s="18" t="s">
        <v>12</v>
      </c>
      <c r="AC18" s="19">
        <f t="shared" si="19"/>
        <v>0</v>
      </c>
      <c r="AD18" s="27"/>
      <c r="AE18" s="25"/>
      <c r="AF18" s="19"/>
      <c r="AG18" s="20">
        <f t="shared" si="8"/>
        <v>16</v>
      </c>
      <c r="AH18" s="21">
        <f>'19.Spieltag'!AJ18</f>
        <v>218</v>
      </c>
      <c r="AI18" s="28">
        <f>'19.Spieltag'!AK18</f>
        <v>11</v>
      </c>
      <c r="AJ18" s="23">
        <f t="shared" si="9"/>
        <v>234</v>
      </c>
      <c r="AK18" s="24">
        <f t="shared" si="10"/>
        <v>11</v>
      </c>
      <c r="AL18" s="1"/>
    </row>
    <row r="19" spans="1:38" ht="24.95" customHeight="1" thickBot="1" x14ac:dyDescent="0.25">
      <c r="A19" s="28">
        <f t="shared" si="0"/>
        <v>17</v>
      </c>
      <c r="B19" s="20" t="str">
        <f>'13.Spieltag'!B19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'19.Spieltag'!AJ19</f>
        <v>7</v>
      </c>
      <c r="AI19" s="28">
        <f>'19.Spieltag'!AK19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>AK20</f>
        <v>14</v>
      </c>
      <c r="B20" s="20" t="str">
        <f>'13.Spieltag'!B20</f>
        <v>schmiddi04</v>
      </c>
      <c r="C20" s="17" t="s">
        <v>83</v>
      </c>
      <c r="D20" s="18" t="s">
        <v>83</v>
      </c>
      <c r="E20" s="19" t="str">
        <f t="shared" si="11"/>
        <v>3</v>
      </c>
      <c r="F20" s="17" t="s">
        <v>84</v>
      </c>
      <c r="G20" s="18" t="s">
        <v>83</v>
      </c>
      <c r="H20" s="19">
        <f t="shared" si="12"/>
        <v>0</v>
      </c>
      <c r="I20" s="17" t="s">
        <v>12</v>
      </c>
      <c r="J20" s="18" t="s">
        <v>84</v>
      </c>
      <c r="K20" s="57">
        <f t="shared" si="13"/>
        <v>8</v>
      </c>
      <c r="L20" s="17" t="s">
        <v>12</v>
      </c>
      <c r="M20" s="18" t="s">
        <v>84</v>
      </c>
      <c r="N20" s="19" t="str">
        <f t="shared" si="14"/>
        <v>2</v>
      </c>
      <c r="O20" s="17" t="s">
        <v>83</v>
      </c>
      <c r="P20" s="18" t="s">
        <v>84</v>
      </c>
      <c r="Q20" s="19">
        <f t="shared" si="15"/>
        <v>0</v>
      </c>
      <c r="R20" s="17" t="s">
        <v>83</v>
      </c>
      <c r="S20" s="18" t="s">
        <v>2</v>
      </c>
      <c r="T20" s="19" t="str">
        <f t="shared" si="16"/>
        <v>2</v>
      </c>
      <c r="U20" s="17" t="s">
        <v>84</v>
      </c>
      <c r="V20" s="18" t="s">
        <v>12</v>
      </c>
      <c r="W20" s="19">
        <f t="shared" si="17"/>
        <v>0</v>
      </c>
      <c r="X20" s="17" t="s">
        <v>12</v>
      </c>
      <c r="Y20" s="18" t="s">
        <v>12</v>
      </c>
      <c r="Z20" s="19">
        <f t="shared" si="18"/>
        <v>0</v>
      </c>
      <c r="AA20" s="17" t="s">
        <v>84</v>
      </c>
      <c r="AB20" s="18" t="s">
        <v>83</v>
      </c>
      <c r="AC20" s="19">
        <f t="shared" si="19"/>
        <v>0</v>
      </c>
      <c r="AD20" s="27"/>
      <c r="AE20" s="25"/>
      <c r="AF20" s="19"/>
      <c r="AG20" s="20">
        <f>E20+H20+K20+N20+Q20+T20+W20+Z20+AC20+AF20</f>
        <v>15</v>
      </c>
      <c r="AH20" s="21">
        <f>'19.Spieltag'!AJ20</f>
        <v>199</v>
      </c>
      <c r="AI20" s="28">
        <f>'19.Spieltag'!AK20</f>
        <v>14</v>
      </c>
      <c r="AJ20" s="23">
        <f>AG20+AH20</f>
        <v>214</v>
      </c>
      <c r="AK20" s="24">
        <f t="shared" si="10"/>
        <v>14</v>
      </c>
      <c r="AL20" s="1"/>
    </row>
    <row r="21" spans="1:38" ht="24.95" customHeight="1" thickBot="1" x14ac:dyDescent="0.25">
      <c r="A21" s="28">
        <f>AK21</f>
        <v>8</v>
      </c>
      <c r="B21" s="20" t="str">
        <f>'13.Spieltag'!B21</f>
        <v>shiny</v>
      </c>
      <c r="C21" s="17" t="s">
        <v>12</v>
      </c>
      <c r="D21" s="18" t="s">
        <v>83</v>
      </c>
      <c r="E21" s="19">
        <f t="shared" si="11"/>
        <v>0</v>
      </c>
      <c r="F21" s="17" t="s">
        <v>83</v>
      </c>
      <c r="G21" s="18" t="s">
        <v>12</v>
      </c>
      <c r="H21" s="19">
        <f t="shared" si="12"/>
        <v>0</v>
      </c>
      <c r="I21" s="17" t="s">
        <v>2</v>
      </c>
      <c r="J21" s="18" t="s">
        <v>83</v>
      </c>
      <c r="K21" s="57">
        <f t="shared" si="13"/>
        <v>8</v>
      </c>
      <c r="L21" s="17" t="s">
        <v>12</v>
      </c>
      <c r="M21" s="18" t="s">
        <v>83</v>
      </c>
      <c r="N21" s="19" t="str">
        <f t="shared" si="14"/>
        <v>3</v>
      </c>
      <c r="O21" s="17" t="s">
        <v>12</v>
      </c>
      <c r="P21" s="18" t="s">
        <v>83</v>
      </c>
      <c r="Q21" s="19">
        <f t="shared" si="15"/>
        <v>0</v>
      </c>
      <c r="R21" s="17" t="s">
        <v>83</v>
      </c>
      <c r="S21" s="18" t="s">
        <v>83</v>
      </c>
      <c r="T21" s="19">
        <f t="shared" si="16"/>
        <v>0</v>
      </c>
      <c r="U21" s="17" t="s">
        <v>83</v>
      </c>
      <c r="V21" s="18" t="s">
        <v>83</v>
      </c>
      <c r="W21" s="19">
        <f t="shared" si="17"/>
        <v>0</v>
      </c>
      <c r="X21" s="17" t="s">
        <v>12</v>
      </c>
      <c r="Y21" s="18" t="s">
        <v>83</v>
      </c>
      <c r="Z21" s="19" t="str">
        <f t="shared" si="18"/>
        <v>5</v>
      </c>
      <c r="AA21" s="17" t="s">
        <v>83</v>
      </c>
      <c r="AB21" s="18" t="s">
        <v>83</v>
      </c>
      <c r="AC21" s="19">
        <f t="shared" si="19"/>
        <v>0</v>
      </c>
      <c r="AD21" s="27"/>
      <c r="AE21" s="25"/>
      <c r="AF21" s="19"/>
      <c r="AG21" s="20">
        <f>E21+H21+K21+N21+Q21+T21+W21+Z21+AC21+AF21</f>
        <v>16</v>
      </c>
      <c r="AH21" s="21">
        <f>'19.Spieltag'!AJ21</f>
        <v>234</v>
      </c>
      <c r="AI21" s="28">
        <f>'19.Spieltag'!AK21</f>
        <v>7</v>
      </c>
      <c r="AJ21" s="23">
        <f>AG21+AH21</f>
        <v>250</v>
      </c>
      <c r="AK21" s="24">
        <f t="shared" si="10"/>
        <v>8</v>
      </c>
      <c r="AL21" s="1"/>
    </row>
    <row r="22" spans="1:38" ht="24.95" customHeight="1" thickBot="1" x14ac:dyDescent="0.25">
      <c r="A22" s="28">
        <f>AK22</f>
        <v>7</v>
      </c>
      <c r="B22" s="20" t="str">
        <f>'13.Spieltag'!B22</f>
        <v>Tanja04</v>
      </c>
      <c r="C22" s="17" t="s">
        <v>12</v>
      </c>
      <c r="D22" s="18" t="s">
        <v>84</v>
      </c>
      <c r="E22" s="19">
        <f t="shared" si="11"/>
        <v>0</v>
      </c>
      <c r="F22" s="17" t="s">
        <v>83</v>
      </c>
      <c r="G22" s="18" t="s">
        <v>12</v>
      </c>
      <c r="H22" s="19">
        <f t="shared" si="12"/>
        <v>0</v>
      </c>
      <c r="I22" s="17" t="s">
        <v>12</v>
      </c>
      <c r="J22" s="18" t="s">
        <v>84</v>
      </c>
      <c r="K22" s="57">
        <f t="shared" si="13"/>
        <v>8</v>
      </c>
      <c r="L22" s="17" t="s">
        <v>2</v>
      </c>
      <c r="M22" s="18" t="s">
        <v>83</v>
      </c>
      <c r="N22" s="19" t="str">
        <f t="shared" si="14"/>
        <v>2</v>
      </c>
      <c r="O22" s="17" t="s">
        <v>12</v>
      </c>
      <c r="P22" s="18" t="s">
        <v>84</v>
      </c>
      <c r="Q22" s="19">
        <f t="shared" si="15"/>
        <v>0</v>
      </c>
      <c r="R22" s="17" t="s">
        <v>83</v>
      </c>
      <c r="S22" s="18" t="s">
        <v>83</v>
      </c>
      <c r="T22" s="19">
        <f t="shared" si="16"/>
        <v>0</v>
      </c>
      <c r="U22" s="17" t="s">
        <v>84</v>
      </c>
      <c r="V22" s="18" t="s">
        <v>12</v>
      </c>
      <c r="W22" s="19">
        <f t="shared" si="17"/>
        <v>0</v>
      </c>
      <c r="X22" s="17" t="s">
        <v>12</v>
      </c>
      <c r="Y22" s="18" t="s">
        <v>84</v>
      </c>
      <c r="Z22" s="19" t="str">
        <f t="shared" si="18"/>
        <v>2</v>
      </c>
      <c r="AA22" s="17" t="s">
        <v>83</v>
      </c>
      <c r="AB22" s="18" t="s">
        <v>83</v>
      </c>
      <c r="AC22" s="19">
        <f t="shared" si="19"/>
        <v>0</v>
      </c>
      <c r="AD22" s="27"/>
      <c r="AE22" s="25"/>
      <c r="AF22" s="19"/>
      <c r="AG22" s="20">
        <f>E22+H22+K22+N22+Q22+T22+W22+Z22+AC22+AF22</f>
        <v>12</v>
      </c>
      <c r="AH22" s="21">
        <f>'19.Spieltag'!AJ22</f>
        <v>239</v>
      </c>
      <c r="AI22" s="28">
        <f>'19.Spieltag'!AK22</f>
        <v>4</v>
      </c>
      <c r="AJ22" s="23">
        <f>AG22+AH22</f>
        <v>251</v>
      </c>
      <c r="AK22" s="24">
        <f t="shared" si="10"/>
        <v>7</v>
      </c>
      <c r="AL22" s="1"/>
    </row>
    <row r="23" spans="1:38" ht="24.95" customHeight="1" thickBot="1" x14ac:dyDescent="0.25">
      <c r="A23" s="28">
        <f>AK23</f>
        <v>13</v>
      </c>
      <c r="B23" s="58" t="str">
        <f>'13.Spieltag'!B23</f>
        <v>Thomas Bülles</v>
      </c>
      <c r="C23" s="17" t="s">
        <v>83</v>
      </c>
      <c r="D23" s="18" t="s">
        <v>84</v>
      </c>
      <c r="E23" s="19">
        <f t="shared" si="11"/>
        <v>0</v>
      </c>
      <c r="F23" s="17" t="s">
        <v>12</v>
      </c>
      <c r="G23" s="18" t="s">
        <v>83</v>
      </c>
      <c r="H23" s="19">
        <f t="shared" si="12"/>
        <v>0</v>
      </c>
      <c r="I23" s="17" t="s">
        <v>84</v>
      </c>
      <c r="J23" s="18" t="s">
        <v>12</v>
      </c>
      <c r="K23" s="61">
        <f t="shared" si="13"/>
        <v>0</v>
      </c>
      <c r="L23" s="17" t="s">
        <v>2</v>
      </c>
      <c r="M23" s="18" t="s">
        <v>84</v>
      </c>
      <c r="N23" s="19" t="str">
        <f t="shared" si="14"/>
        <v>2</v>
      </c>
      <c r="O23" s="17" t="s">
        <v>83</v>
      </c>
      <c r="P23" s="18" t="s">
        <v>84</v>
      </c>
      <c r="Q23" s="19">
        <f t="shared" si="15"/>
        <v>0</v>
      </c>
      <c r="R23" s="17" t="s">
        <v>12</v>
      </c>
      <c r="S23" s="18" t="s">
        <v>83</v>
      </c>
      <c r="T23" s="19">
        <f t="shared" si="16"/>
        <v>0</v>
      </c>
      <c r="U23" s="17" t="s">
        <v>12</v>
      </c>
      <c r="V23" s="18" t="s">
        <v>83</v>
      </c>
      <c r="W23" s="19" t="str">
        <f t="shared" si="17"/>
        <v>3</v>
      </c>
      <c r="X23" s="17" t="s">
        <v>83</v>
      </c>
      <c r="Y23" s="18" t="s">
        <v>84</v>
      </c>
      <c r="Z23" s="19" t="str">
        <f t="shared" si="18"/>
        <v>3</v>
      </c>
      <c r="AA23" s="17" t="s">
        <v>12</v>
      </c>
      <c r="AB23" s="18" t="s">
        <v>83</v>
      </c>
      <c r="AC23" s="19" t="str">
        <f t="shared" si="19"/>
        <v>5</v>
      </c>
      <c r="AD23" s="27"/>
      <c r="AE23" s="25"/>
      <c r="AF23" s="19"/>
      <c r="AG23" s="20">
        <f>E23+H23+K23+N23+Q23+T23+W23+Z23+AC23+AF23</f>
        <v>13</v>
      </c>
      <c r="AH23" s="21">
        <f>'19.Spieltag'!AJ23</f>
        <v>206</v>
      </c>
      <c r="AI23" s="28">
        <f>'19.Spieltag'!AK23</f>
        <v>13</v>
      </c>
      <c r="AJ23" s="23">
        <f>AG23+AH23</f>
        <v>219</v>
      </c>
      <c r="AK23" s="24">
        <f t="shared" si="10"/>
        <v>13</v>
      </c>
      <c r="AL23" s="1"/>
    </row>
    <row r="24" spans="1:38" ht="24.95" customHeight="1" thickBot="1" x14ac:dyDescent="0.25">
      <c r="A24" s="28">
        <f>AK24</f>
        <v>5</v>
      </c>
      <c r="B24" s="20" t="str">
        <f>'13.Spieltag'!B24</f>
        <v>UltraGE</v>
      </c>
      <c r="C24" s="17" t="s">
        <v>12</v>
      </c>
      <c r="D24" s="18" t="s">
        <v>83</v>
      </c>
      <c r="E24" s="19">
        <f t="shared" si="11"/>
        <v>0</v>
      </c>
      <c r="F24" s="17" t="s">
        <v>83</v>
      </c>
      <c r="G24" s="18" t="s">
        <v>2</v>
      </c>
      <c r="H24" s="19">
        <f t="shared" si="12"/>
        <v>0</v>
      </c>
      <c r="I24" s="17" t="s">
        <v>12</v>
      </c>
      <c r="J24" s="18" t="s">
        <v>83</v>
      </c>
      <c r="K24" s="57">
        <f t="shared" si="13"/>
        <v>12</v>
      </c>
      <c r="L24" s="17" t="s">
        <v>12</v>
      </c>
      <c r="M24" s="18" t="s">
        <v>12</v>
      </c>
      <c r="N24" s="19">
        <f t="shared" si="14"/>
        <v>0</v>
      </c>
      <c r="O24" s="17" t="s">
        <v>2</v>
      </c>
      <c r="P24" s="18" t="s">
        <v>83</v>
      </c>
      <c r="Q24" s="19">
        <f t="shared" si="15"/>
        <v>0</v>
      </c>
      <c r="R24" s="17" t="s">
        <v>83</v>
      </c>
      <c r="S24" s="18" t="s">
        <v>12</v>
      </c>
      <c r="T24" s="19" t="str">
        <f t="shared" si="16"/>
        <v>5</v>
      </c>
      <c r="U24" s="17" t="s">
        <v>83</v>
      </c>
      <c r="V24" s="18" t="s">
        <v>12</v>
      </c>
      <c r="W24" s="19">
        <f t="shared" si="17"/>
        <v>0</v>
      </c>
      <c r="X24" s="17" t="s">
        <v>12</v>
      </c>
      <c r="Y24" s="18" t="s">
        <v>83</v>
      </c>
      <c r="Z24" s="19" t="str">
        <f t="shared" si="18"/>
        <v>5</v>
      </c>
      <c r="AA24" s="17" t="s">
        <v>83</v>
      </c>
      <c r="AB24" s="18" t="s">
        <v>2</v>
      </c>
      <c r="AC24" s="19">
        <f t="shared" si="19"/>
        <v>0</v>
      </c>
      <c r="AD24" s="27"/>
      <c r="AE24" s="25"/>
      <c r="AF24" s="19"/>
      <c r="AG24" s="20">
        <f>E24+H24+K24+N24+Q24+T24+W24+Z24+AC24+AF24</f>
        <v>22</v>
      </c>
      <c r="AH24" s="21">
        <f>'19.Spieltag'!AJ24</f>
        <v>237</v>
      </c>
      <c r="AI24" s="28">
        <f>'19.Spieltag'!AK24</f>
        <v>6</v>
      </c>
      <c r="AJ24" s="23">
        <f>AG24+AH24</f>
        <v>259</v>
      </c>
      <c r="AK24" s="24">
        <f t="shared" si="10"/>
        <v>5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87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76" priority="11">
      <formula>($AG8&gt;40)</formula>
    </cfRule>
  </conditionalFormatting>
  <conditionalFormatting sqref="C4 F4 L4 O4 U4 X4 C6 F6 R6 U6 X6 AA6">
    <cfRule type="cellIs" dxfId="75" priority="3" operator="equal">
      <formula>"Schalke 04"</formula>
    </cfRule>
  </conditionalFormatting>
  <conditionalFormatting sqref="I4">
    <cfRule type="cellIs" dxfId="74" priority="1" operator="equal">
      <formula>"Schalke 04"</formula>
    </cfRule>
  </conditionalFormatting>
  <conditionalFormatting sqref="R4 AA4 I6 L6 O6">
    <cfRule type="cellIs" dxfId="73" priority="2" operator="equal">
      <formula>"Schalke 04"</formula>
    </cfRule>
  </conditionalFormatting>
  <conditionalFormatting sqref="AG1:AG26 AG28:AG1048576">
    <cfRule type="top10" dxfId="72" priority="1480" rank="3"/>
  </conditionalFormatting>
  <conditionalFormatting sqref="AI8:AI26">
    <cfRule type="colorScale" priority="127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1" priority="875" rank="3"/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AO104"/>
  <sheetViews>
    <sheetView topLeftCell="B10" workbookViewId="0">
      <selection activeCell="I19" sqref="I19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46"/>
      <c r="AF1" s="46"/>
      <c r="AK1" s="31"/>
    </row>
    <row r="2" spans="1:41" ht="12" x14ac:dyDescent="0.2">
      <c r="B2" s="16"/>
      <c r="AD2" s="16"/>
      <c r="AE2" s="47"/>
      <c r="AF2" s="47"/>
    </row>
    <row r="3" spans="1:41" ht="12" x14ac:dyDescent="0.2">
      <c r="B3" s="16"/>
      <c r="AD3" s="16"/>
      <c r="AE3" s="46"/>
      <c r="AF3" s="46"/>
    </row>
    <row r="4" spans="1:41" ht="16.5" thickBot="1" x14ac:dyDescent="0.3">
      <c r="A4" s="2" t="s">
        <v>34</v>
      </c>
      <c r="B4" s="16"/>
      <c r="C4" s="16" t="s">
        <v>67</v>
      </c>
      <c r="F4" s="16" t="s">
        <v>80</v>
      </c>
      <c r="I4" s="16" t="s">
        <v>68</v>
      </c>
      <c r="L4" s="16" t="s">
        <v>75</v>
      </c>
      <c r="O4" s="16" t="s">
        <v>79</v>
      </c>
      <c r="R4" s="16" t="s">
        <v>73</v>
      </c>
      <c r="U4" s="16" t="s">
        <v>72</v>
      </c>
      <c r="X4" s="16" t="s">
        <v>76</v>
      </c>
      <c r="AA4" s="16" t="s">
        <v>82</v>
      </c>
      <c r="AE4" s="48"/>
      <c r="AF4" s="48"/>
      <c r="AK4" s="44"/>
    </row>
    <row r="5" spans="1:41" ht="13.5" thickBot="1" x14ac:dyDescent="0.25">
      <c r="B5" s="16"/>
      <c r="F5" s="1"/>
      <c r="R5" s="13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74</v>
      </c>
      <c r="F6" s="16" t="s">
        <v>78</v>
      </c>
      <c r="I6" s="16" t="s">
        <v>81</v>
      </c>
      <c r="L6" s="16" t="s">
        <v>69</v>
      </c>
      <c r="O6" s="16" t="s">
        <v>71</v>
      </c>
      <c r="R6" s="16" t="s">
        <v>70</v>
      </c>
      <c r="U6" s="16" t="s">
        <v>11</v>
      </c>
      <c r="X6" s="16" t="s">
        <v>62</v>
      </c>
      <c r="AA6" s="16" t="s">
        <v>77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2</v>
      </c>
      <c r="D7" s="49" t="s">
        <v>86</v>
      </c>
      <c r="E7" s="50" t="s">
        <v>1</v>
      </c>
      <c r="F7" s="49" t="s">
        <v>83</v>
      </c>
      <c r="G7" s="49" t="s">
        <v>83</v>
      </c>
      <c r="H7" s="50" t="s">
        <v>1</v>
      </c>
      <c r="I7" s="49" t="s">
        <v>83</v>
      </c>
      <c r="J7" s="49" t="s">
        <v>83</v>
      </c>
      <c r="K7" s="50" t="s">
        <v>1</v>
      </c>
      <c r="L7" s="49" t="s">
        <v>83</v>
      </c>
      <c r="M7" s="49" t="s">
        <v>84</v>
      </c>
      <c r="N7" s="50" t="s">
        <v>1</v>
      </c>
      <c r="O7" s="49" t="s">
        <v>12</v>
      </c>
      <c r="P7" s="49" t="s">
        <v>84</v>
      </c>
      <c r="Q7" s="50" t="s">
        <v>1</v>
      </c>
      <c r="R7" s="49" t="s">
        <v>83</v>
      </c>
      <c r="S7" s="49" t="s">
        <v>12</v>
      </c>
      <c r="T7" s="50" t="s">
        <v>1</v>
      </c>
      <c r="U7" s="49" t="s">
        <v>83</v>
      </c>
      <c r="V7" s="49" t="s">
        <v>84</v>
      </c>
      <c r="W7" s="50" t="s">
        <v>1</v>
      </c>
      <c r="X7" s="49" t="s">
        <v>83</v>
      </c>
      <c r="Y7" s="49" t="s">
        <v>12</v>
      </c>
      <c r="Z7" s="50" t="s">
        <v>1</v>
      </c>
      <c r="AA7" s="49" t="s">
        <v>84</v>
      </c>
      <c r="AB7" s="49" t="s">
        <v>84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11</v>
      </c>
      <c r="B8" s="20" t="str">
        <f>'13.Spieltag'!B8</f>
        <v>atschi91</v>
      </c>
      <c r="C8" s="17" t="s">
        <v>83</v>
      </c>
      <c r="D8" s="18" t="s">
        <v>83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12</v>
      </c>
      <c r="G8" s="18" t="s">
        <v>83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2</v>
      </c>
      <c r="J8" s="18" t="s">
        <v>83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83</v>
      </c>
      <c r="M8" s="18" t="s">
        <v>12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83</v>
      </c>
      <c r="P8" s="18" t="s">
        <v>12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12</v>
      </c>
      <c r="S8" s="18" t="s">
        <v>83</v>
      </c>
      <c r="T8" s="19">
        <f t="shared" ref="T8" si="6">IF(OR(EXACT($R$7,R8)*(EXACT($S$7,S8)))=TRUE,$AO$9,IF(($S$7-$R$7=S8-R8),$AO$8,IF(OR(EXACT($R$7&gt;$S$7,R8&gt;S8)*EXACT($R$7=$S$7,R8=S8)*EXACT($R$7&lt;$S$7,R8&lt;S8)),$AO$7,0)))</f>
        <v>0</v>
      </c>
      <c r="U8" s="17" t="s">
        <v>83</v>
      </c>
      <c r="V8" s="18" t="s">
        <v>12</v>
      </c>
      <c r="W8" s="57">
        <f>IF(OR(EXACT($U$7,U8)*(EXACT($V$7,V8)))=TRUE,$AO$9,IF(($V$7-$U$7=V8-U8),$AO$8,IF(OR(EXACT($U$7&gt;$V$7,U8&gt;V8)*EXACT($U$7=$V$7,U8=V8)*EXACT($U$7&lt;$V$7,U8&lt;V8)),$AO$7,0)))*4</f>
        <v>0</v>
      </c>
      <c r="X8" s="17" t="s">
        <v>12</v>
      </c>
      <c r="Y8" s="18" t="s">
        <v>83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84</v>
      </c>
      <c r="AB8" s="18" t="s">
        <v>12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8">E8+H8+K8+N8+Q8+T8+W8+Z8+AC8+AF8</f>
        <v>0</v>
      </c>
      <c r="AH8" s="21">
        <f>'20.Spieltag'!AJ8</f>
        <v>243</v>
      </c>
      <c r="AI8" s="28">
        <f>'20.Spieltag'!AK8</f>
        <v>9</v>
      </c>
      <c r="AJ8" s="23">
        <f t="shared" ref="AJ8:AJ19" si="9">AG8+AH8</f>
        <v>243</v>
      </c>
      <c r="AK8" s="24">
        <f t="shared" ref="AK8:AK24" si="10">RANK(AJ8,$AJ$8:$AJ$26)</f>
        <v>11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</v>
      </c>
      <c r="C9" s="17" t="s">
        <v>12</v>
      </c>
      <c r="D9" s="18" t="s">
        <v>83</v>
      </c>
      <c r="E9" s="19">
        <f t="shared" ref="E9:E25" si="11">IF(OR(EXACT($C$7,C9)*(EXACT($D$7,D9)))=TRUE,$AO$9,IF(($D$7-$C$7=D9-C9),$AO$8,IF(OR(EXACT($C$7&gt;$D$7,C9&gt;D9)*EXACT($C$7=$D$7,C9=D9)*EXACT($C$7&lt;$D$7,C9&lt;D9)),$AO$7,0)))</f>
        <v>0</v>
      </c>
      <c r="F9" s="17" t="s">
        <v>83</v>
      </c>
      <c r="G9" s="18" t="s">
        <v>12</v>
      </c>
      <c r="H9" s="19">
        <f t="shared" ref="H9:H25" si="12">IF(OR(EXACT($F$7,F9)*(EXACT($G$7,G9)))=TRUE,$AO$9,IF(($G$7-$F$7=G9-F9),$AO$8,IF(OR(EXACT($F$7&gt;$G$7,F9&gt;G9)*EXACT($F$7=$G$7,F9=G9)*EXACT($F$7&lt;$G$7,F9&lt;G9)),$AO$7,0)))</f>
        <v>0</v>
      </c>
      <c r="I9" s="17" t="s">
        <v>2</v>
      </c>
      <c r="J9" s="18" t="s">
        <v>84</v>
      </c>
      <c r="K9" s="19">
        <f t="shared" ref="K9:K25" si="13">IF(OR(EXACT($I$7,I9)*(EXACT($J$7,J9)))=TRUE,$AO$9,IF(($J$7-$I$7=J9-I9),$AO$8,IF(OR(EXACT($I$7&gt;$J$7,I9&gt;J9)*EXACT($I$7=$J$7,I9=J9)*EXACT($I$7&lt;$J$7,I9&lt;J9)),$AO$7,0)))</f>
        <v>0</v>
      </c>
      <c r="L9" s="17" t="s">
        <v>83</v>
      </c>
      <c r="M9" s="18" t="s">
        <v>12</v>
      </c>
      <c r="N9" s="19">
        <f t="shared" ref="N9:N25" si="14">IF(OR(EXACT($L$7,L9)*(EXACT($M$7,M9)))=TRUE,$AO$9,IF(($M$7-$L$7=M9-L9),$AO$8,IF(OR(EXACT($L$7&gt;$M$7,L9&gt;M9)*EXACT($L$7=$M$7,L9=M9)*EXACT($L$7&lt;$M$7,L9&lt;M9)),$AO$7,0)))</f>
        <v>0</v>
      </c>
      <c r="O9" s="17" t="s">
        <v>83</v>
      </c>
      <c r="P9" s="18" t="s">
        <v>83</v>
      </c>
      <c r="Q9" s="19">
        <f t="shared" ref="Q9:Q23" si="15">IF(OR(EXACT($O$7,O9)*(EXACT($P$7,P9)))=TRUE,$AO$9,IF(($P$7-$O$7=P9-O9),$AO$8,IF(OR(EXACT($O$7&gt;$P$7,O9&gt;P9)*EXACT($O$7=$P$7,O9=P9)*EXACT($O$7&lt;$P$7,O9&lt;P9)),$AO$7,0)))</f>
        <v>0</v>
      </c>
      <c r="R9" s="17" t="s">
        <v>12</v>
      </c>
      <c r="S9" s="18" t="s">
        <v>83</v>
      </c>
      <c r="T9" s="19">
        <f t="shared" ref="T9:T25" si="16">IF(OR(EXACT($R$7,R9)*(EXACT($S$7,S9)))=TRUE,$AO$9,IF(($S$7-$R$7=S9-R9),$AO$8,IF(OR(EXACT($R$7&gt;$S$7,R9&gt;S9)*EXACT($R$7=$S$7,R9=S9)*EXACT($R$7&lt;$S$7,R9&lt;S9)),$AO$7,0)))</f>
        <v>0</v>
      </c>
      <c r="U9" s="17" t="s">
        <v>12</v>
      </c>
      <c r="V9" s="18" t="s">
        <v>83</v>
      </c>
      <c r="W9" s="61" t="str">
        <f>IF(OR(EXACT($U$7,U9)*(EXACT($V$7,V9)))=TRUE,$AO$9,IF(($V$7-$U$7=V9-U9),$AO$8,IF(OR(EXACT($U$7&gt;$V$7,U9&gt;V9)*EXACT($U$7=$V$7,U9=V9)*EXACT($U$7&lt;$V$7,U9&lt;V9)),$AO$7,0)))</f>
        <v>3</v>
      </c>
      <c r="X9" s="17" t="s">
        <v>2</v>
      </c>
      <c r="Y9" s="18" t="s">
        <v>83</v>
      </c>
      <c r="Z9" s="19">
        <f t="shared" ref="Z9:Z25" si="17">IF(OR(EXACT($X$7,X9)*(EXACT($Y$7,Y9)))=TRUE,$AO$9,IF(($Y$7-$X$7=Y9-X9),$AO$8,IF(OR(EXACT($X$7&gt;$Y$7,X9&gt;Y9)*EXACT($X$7=$Y$7,X9=Y9)*EXACT($X$7&lt;$Y$7,X9&lt;Y9)),$AO$7,0)))</f>
        <v>0</v>
      </c>
      <c r="AA9" s="17" t="s">
        <v>83</v>
      </c>
      <c r="AB9" s="18" t="s">
        <v>2</v>
      </c>
      <c r="AC9" s="19">
        <f t="shared" ref="AC9:AC25" si="18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8"/>
        <v>3</v>
      </c>
      <c r="AH9" s="21">
        <f>'20.Spieltag'!AJ9</f>
        <v>277</v>
      </c>
      <c r="AI9" s="28">
        <f>'20.Spieltag'!AK9</f>
        <v>1</v>
      </c>
      <c r="AJ9" s="23">
        <f t="shared" si="9"/>
        <v>280</v>
      </c>
      <c r="AK9" s="24">
        <f t="shared" si="10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12</v>
      </c>
      <c r="B10" s="20" t="str">
        <f>'13.Spieltag'!B10</f>
        <v>FlorianS04</v>
      </c>
      <c r="C10" s="17"/>
      <c r="D10" s="18"/>
      <c r="E10" s="19"/>
      <c r="F10" s="17"/>
      <c r="G10" s="18"/>
      <c r="H10" s="19"/>
      <c r="I10" s="17" t="s">
        <v>2</v>
      </c>
      <c r="J10" s="18" t="s">
        <v>83</v>
      </c>
      <c r="K10" s="19">
        <f t="shared" si="13"/>
        <v>0</v>
      </c>
      <c r="L10" s="17" t="s">
        <v>83</v>
      </c>
      <c r="M10" s="18" t="s">
        <v>2</v>
      </c>
      <c r="N10" s="19">
        <f t="shared" si="14"/>
        <v>0</v>
      </c>
      <c r="O10" s="17" t="s">
        <v>83</v>
      </c>
      <c r="P10" s="18" t="s">
        <v>83</v>
      </c>
      <c r="Q10" s="19">
        <f t="shared" si="15"/>
        <v>0</v>
      </c>
      <c r="R10" s="17" t="s">
        <v>12</v>
      </c>
      <c r="S10" s="18" t="s">
        <v>12</v>
      </c>
      <c r="T10" s="19">
        <f t="shared" si="16"/>
        <v>0</v>
      </c>
      <c r="U10" s="17" t="s">
        <v>83</v>
      </c>
      <c r="V10" s="18" t="s">
        <v>12</v>
      </c>
      <c r="W10" s="57">
        <f t="shared" ref="W10:W25" si="19">IF(OR(EXACT($U$7,U10)*(EXACT($V$7,V10)))=TRUE,$AO$9,IF(($V$7-$U$7=V10-U10),$AO$8,IF(OR(EXACT($U$7&gt;$V$7,U10&gt;V10)*EXACT($U$7=$V$7,U10=V10)*EXACT($U$7&lt;$V$7,U10&lt;V10)),$AO$7,0)))*4</f>
        <v>0</v>
      </c>
      <c r="X10" s="17" t="s">
        <v>12</v>
      </c>
      <c r="Y10" s="18" t="s">
        <v>2</v>
      </c>
      <c r="Z10" s="19" t="str">
        <f t="shared" si="17"/>
        <v>3</v>
      </c>
      <c r="AA10" s="17" t="s">
        <v>84</v>
      </c>
      <c r="AB10" s="18" t="s">
        <v>84</v>
      </c>
      <c r="AC10" s="19" t="str">
        <f t="shared" si="18"/>
        <v>5</v>
      </c>
      <c r="AD10" s="27"/>
      <c r="AE10" s="25"/>
      <c r="AF10" s="19"/>
      <c r="AG10" s="20">
        <f t="shared" si="8"/>
        <v>8</v>
      </c>
      <c r="AH10" s="21">
        <f>'20.Spieltag'!AJ10</f>
        <v>229</v>
      </c>
      <c r="AI10" s="28">
        <f>'20.Spieltag'!AK10</f>
        <v>12</v>
      </c>
      <c r="AJ10" s="23">
        <f t="shared" si="9"/>
        <v>237</v>
      </c>
      <c r="AK10" s="24">
        <f t="shared" si="10"/>
        <v>12</v>
      </c>
      <c r="AL10" s="53"/>
    </row>
    <row r="11" spans="1:41" ht="24.95" customHeight="1" thickBot="1" x14ac:dyDescent="0.25">
      <c r="A11" s="28">
        <f t="shared" si="0"/>
        <v>2</v>
      </c>
      <c r="B11" s="20" t="str">
        <f>'13.Spieltag'!B11</f>
        <v>Franzi04</v>
      </c>
      <c r="C11" s="17" t="s">
        <v>12</v>
      </c>
      <c r="D11" s="18" t="s">
        <v>83</v>
      </c>
      <c r="E11" s="19">
        <f t="shared" si="11"/>
        <v>0</v>
      </c>
      <c r="F11" s="17" t="s">
        <v>12</v>
      </c>
      <c r="G11" s="18" t="s">
        <v>12</v>
      </c>
      <c r="H11" s="19" t="str">
        <f t="shared" si="12"/>
        <v>3</v>
      </c>
      <c r="I11" s="17" t="s">
        <v>12</v>
      </c>
      <c r="J11" s="18" t="s">
        <v>83</v>
      </c>
      <c r="K11" s="19">
        <f t="shared" si="13"/>
        <v>0</v>
      </c>
      <c r="L11" s="17" t="s">
        <v>84</v>
      </c>
      <c r="M11" s="18" t="s">
        <v>12</v>
      </c>
      <c r="N11" s="19">
        <f t="shared" si="14"/>
        <v>0</v>
      </c>
      <c r="O11" s="17" t="s">
        <v>84</v>
      </c>
      <c r="P11" s="18" t="s">
        <v>83</v>
      </c>
      <c r="Q11" s="19">
        <f t="shared" si="15"/>
        <v>0</v>
      </c>
      <c r="R11" s="17" t="s">
        <v>83</v>
      </c>
      <c r="S11" s="18" t="s">
        <v>12</v>
      </c>
      <c r="T11" s="19" t="str">
        <f t="shared" si="16"/>
        <v>5</v>
      </c>
      <c r="U11" s="17" t="s">
        <v>12</v>
      </c>
      <c r="V11" s="18" t="s">
        <v>83</v>
      </c>
      <c r="W11" s="61" t="str">
        <f>IF(OR(EXACT($U$7,U11)*(EXACT($V$7,V11)))=TRUE,$AO$9,IF(($V$7-$U$7=V11-U11),$AO$8,IF(OR(EXACT($U$7&gt;$V$7,U11&gt;V11)*EXACT($U$7=$V$7,U11=V11)*EXACT($U$7&lt;$V$7,U11&lt;V11)),$AO$7,0)))</f>
        <v>3</v>
      </c>
      <c r="X11" s="17" t="s">
        <v>12</v>
      </c>
      <c r="Y11" s="18" t="s">
        <v>83</v>
      </c>
      <c r="Z11" s="19">
        <f t="shared" si="17"/>
        <v>0</v>
      </c>
      <c r="AA11" s="17" t="s">
        <v>83</v>
      </c>
      <c r="AB11" s="18" t="s">
        <v>12</v>
      </c>
      <c r="AC11" s="19">
        <f t="shared" si="18"/>
        <v>0</v>
      </c>
      <c r="AD11" s="27"/>
      <c r="AE11" s="25"/>
      <c r="AF11" s="19"/>
      <c r="AG11" s="20">
        <f t="shared" si="8"/>
        <v>11</v>
      </c>
      <c r="AH11" s="21">
        <f>'20.Spieltag'!AJ11</f>
        <v>269</v>
      </c>
      <c r="AI11" s="28">
        <f>'20.Spieltag'!AK11</f>
        <v>3</v>
      </c>
      <c r="AJ11" s="23">
        <f t="shared" si="9"/>
        <v>280</v>
      </c>
      <c r="AK11" s="24">
        <f t="shared" si="10"/>
        <v>2</v>
      </c>
      <c r="AL11" s="1"/>
    </row>
    <row r="12" spans="1:41" ht="24.95" customHeight="1" thickBot="1" x14ac:dyDescent="0.25">
      <c r="A12" s="28">
        <f t="shared" si="0"/>
        <v>15</v>
      </c>
      <c r="B12" s="20" t="str">
        <f>'13.Spieltag'!B12</f>
        <v>jupp04</v>
      </c>
      <c r="C12" s="17"/>
      <c r="D12" s="18"/>
      <c r="E12" s="19"/>
      <c r="F12" s="17"/>
      <c r="G12" s="18"/>
      <c r="H12" s="19"/>
      <c r="I12" s="17"/>
      <c r="J12" s="18"/>
      <c r="K12" s="19"/>
      <c r="L12" s="17"/>
      <c r="M12" s="18"/>
      <c r="N12" s="19"/>
      <c r="O12" s="17"/>
      <c r="P12" s="18"/>
      <c r="Q12" s="19"/>
      <c r="R12" s="17"/>
      <c r="S12" s="18"/>
      <c r="T12" s="19"/>
      <c r="U12" s="17"/>
      <c r="V12" s="18"/>
      <c r="W12" s="19"/>
      <c r="X12" s="17"/>
      <c r="Y12" s="18"/>
      <c r="Z12" s="19"/>
      <c r="AA12" s="17"/>
      <c r="AB12" s="18"/>
      <c r="AC12" s="19"/>
      <c r="AD12" s="26"/>
      <c r="AE12" s="25"/>
      <c r="AF12" s="19"/>
      <c r="AG12" s="20">
        <f t="shared" si="8"/>
        <v>0</v>
      </c>
      <c r="AH12" s="21">
        <f>'20.Spieltag'!AJ12</f>
        <v>197</v>
      </c>
      <c r="AI12" s="28">
        <f>'20.Spieltag'!AK12</f>
        <v>15</v>
      </c>
      <c r="AJ12" s="23">
        <f t="shared" si="9"/>
        <v>197</v>
      </c>
      <c r="AK12" s="24">
        <f t="shared" si="10"/>
        <v>15</v>
      </c>
      <c r="AL12" s="1"/>
    </row>
    <row r="13" spans="1:41" ht="24.95" customHeight="1" thickBot="1" x14ac:dyDescent="0.25">
      <c r="A13" s="28">
        <f t="shared" si="0"/>
        <v>4</v>
      </c>
      <c r="B13" s="58" t="str">
        <f>'13.Spieltag'!B13</f>
        <v>Lola04</v>
      </c>
      <c r="C13" s="17" t="s">
        <v>2</v>
      </c>
      <c r="D13" s="18" t="s">
        <v>83</v>
      </c>
      <c r="E13" s="19">
        <f t="shared" si="11"/>
        <v>0</v>
      </c>
      <c r="F13" s="17" t="s">
        <v>83</v>
      </c>
      <c r="G13" s="18" t="s">
        <v>83</v>
      </c>
      <c r="H13" s="19" t="str">
        <f t="shared" si="12"/>
        <v>5</v>
      </c>
      <c r="I13" s="17" t="s">
        <v>12</v>
      </c>
      <c r="J13" s="18" t="s">
        <v>83</v>
      </c>
      <c r="K13" s="19">
        <f t="shared" si="13"/>
        <v>0</v>
      </c>
      <c r="L13" s="17" t="s">
        <v>83</v>
      </c>
      <c r="M13" s="18" t="s">
        <v>86</v>
      </c>
      <c r="N13" s="19">
        <f t="shared" si="14"/>
        <v>0</v>
      </c>
      <c r="O13" s="17" t="s">
        <v>83</v>
      </c>
      <c r="P13" s="18" t="s">
        <v>12</v>
      </c>
      <c r="Q13" s="19">
        <f t="shared" si="15"/>
        <v>0</v>
      </c>
      <c r="R13" s="17" t="s">
        <v>12</v>
      </c>
      <c r="S13" s="18" t="s">
        <v>83</v>
      </c>
      <c r="T13" s="19">
        <f t="shared" si="16"/>
        <v>0</v>
      </c>
      <c r="U13" s="17" t="s">
        <v>84</v>
      </c>
      <c r="V13" s="18" t="s">
        <v>84</v>
      </c>
      <c r="W13" s="62">
        <f>IF(OR(EXACT($U$7,U13)*(EXACT($V$7,V13)))=TRUE,$AO$9,IF(($V$7-$U$7=V13-U13),$AO$8,IF(OR(EXACT($U$7&gt;$V$7,U13&gt;V13)*EXACT($U$7=$V$7,U13=V13)*EXACT($U$7&lt;$V$7,U13&lt;V13)),$AO$7,0)))*2</f>
        <v>0</v>
      </c>
      <c r="X13" s="17" t="s">
        <v>12</v>
      </c>
      <c r="Y13" s="18" t="s">
        <v>83</v>
      </c>
      <c r="Z13" s="19">
        <f t="shared" si="17"/>
        <v>0</v>
      </c>
      <c r="AA13" s="17" t="s">
        <v>83</v>
      </c>
      <c r="AB13" s="18" t="s">
        <v>83</v>
      </c>
      <c r="AC13" s="19" t="str">
        <f t="shared" si="18"/>
        <v>3</v>
      </c>
      <c r="AD13" s="27"/>
      <c r="AE13" s="25"/>
      <c r="AF13" s="19"/>
      <c r="AG13" s="20">
        <f t="shared" si="8"/>
        <v>8</v>
      </c>
      <c r="AH13" s="21">
        <f>'20.Spieltag'!AJ13</f>
        <v>260</v>
      </c>
      <c r="AI13" s="28">
        <f>'20.Spieltag'!AK13</f>
        <v>4</v>
      </c>
      <c r="AJ13" s="23">
        <f t="shared" si="9"/>
        <v>268</v>
      </c>
      <c r="AK13" s="24">
        <f t="shared" si="10"/>
        <v>4</v>
      </c>
      <c r="AL13" s="1"/>
    </row>
    <row r="14" spans="1:41" ht="24.95" customHeight="1" thickBot="1" x14ac:dyDescent="0.25">
      <c r="A14" s="28">
        <f t="shared" si="0"/>
        <v>1</v>
      </c>
      <c r="B14" s="20" t="str">
        <f>'13.Spieltag'!B14</f>
        <v>Master1</v>
      </c>
      <c r="C14" s="17" t="s">
        <v>12</v>
      </c>
      <c r="D14" s="18" t="s">
        <v>83</v>
      </c>
      <c r="E14" s="19">
        <f t="shared" si="11"/>
        <v>0</v>
      </c>
      <c r="F14" s="17" t="s">
        <v>83</v>
      </c>
      <c r="G14" s="18" t="s">
        <v>83</v>
      </c>
      <c r="H14" s="19" t="str">
        <f t="shared" si="12"/>
        <v>5</v>
      </c>
      <c r="I14" s="17" t="s">
        <v>2</v>
      </c>
      <c r="J14" s="18" t="s">
        <v>12</v>
      </c>
      <c r="K14" s="19">
        <f t="shared" si="13"/>
        <v>0</v>
      </c>
      <c r="L14" s="17" t="s">
        <v>83</v>
      </c>
      <c r="M14" s="18" t="s">
        <v>2</v>
      </c>
      <c r="N14" s="19">
        <f t="shared" si="14"/>
        <v>0</v>
      </c>
      <c r="O14" s="17" t="s">
        <v>83</v>
      </c>
      <c r="P14" s="18" t="s">
        <v>83</v>
      </c>
      <c r="Q14" s="19">
        <f t="shared" si="15"/>
        <v>0</v>
      </c>
      <c r="R14" s="17" t="s">
        <v>83</v>
      </c>
      <c r="S14" s="18" t="s">
        <v>12</v>
      </c>
      <c r="T14" s="19" t="str">
        <f t="shared" si="16"/>
        <v>5</v>
      </c>
      <c r="U14" s="17" t="s">
        <v>12</v>
      </c>
      <c r="V14" s="18" t="s">
        <v>12</v>
      </c>
      <c r="W14" s="62">
        <f>IF(OR(EXACT($U$7,U14)*(EXACT($V$7,V14)))=TRUE,$AO$9,IF(($V$7-$U$7=V14-U14),$AO$8,IF(OR(EXACT($U$7&gt;$V$7,U14&gt;V14)*EXACT($U$7=$V$7,U14=V14)*EXACT($U$7&lt;$V$7,U14&lt;V14)),$AO$7,0)))*2</f>
        <v>0</v>
      </c>
      <c r="X14" s="17" t="s">
        <v>12</v>
      </c>
      <c r="Y14" s="18" t="s">
        <v>84</v>
      </c>
      <c r="Z14" s="19">
        <f t="shared" si="17"/>
        <v>0</v>
      </c>
      <c r="AA14" s="17" t="s">
        <v>83</v>
      </c>
      <c r="AB14" s="18" t="s">
        <v>83</v>
      </c>
      <c r="AC14" s="19" t="str">
        <f t="shared" si="18"/>
        <v>3</v>
      </c>
      <c r="AD14" s="27"/>
      <c r="AE14" s="25"/>
      <c r="AF14" s="19"/>
      <c r="AG14" s="20">
        <f t="shared" si="8"/>
        <v>13</v>
      </c>
      <c r="AH14" s="21">
        <f>'20.Spieltag'!AJ14</f>
        <v>271</v>
      </c>
      <c r="AI14" s="28">
        <f>'20.Spieltag'!AK14</f>
        <v>2</v>
      </c>
      <c r="AJ14" s="23">
        <f t="shared" si="9"/>
        <v>284</v>
      </c>
      <c r="AK14" s="24">
        <f t="shared" si="10"/>
        <v>1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Mike04</v>
      </c>
      <c r="C15" s="17" t="s">
        <v>12</v>
      </c>
      <c r="D15" s="18" t="s">
        <v>84</v>
      </c>
      <c r="E15" s="19">
        <f t="shared" si="11"/>
        <v>0</v>
      </c>
      <c r="F15" s="17" t="s">
        <v>83</v>
      </c>
      <c r="G15" s="18" t="s">
        <v>12</v>
      </c>
      <c r="H15" s="19">
        <f t="shared" si="12"/>
        <v>0</v>
      </c>
      <c r="I15" s="17" t="s">
        <v>12</v>
      </c>
      <c r="J15" s="18" t="s">
        <v>84</v>
      </c>
      <c r="K15" s="19">
        <f t="shared" si="13"/>
        <v>0</v>
      </c>
      <c r="L15" s="17" t="s">
        <v>83</v>
      </c>
      <c r="M15" s="18" t="s">
        <v>12</v>
      </c>
      <c r="N15" s="19">
        <f t="shared" si="14"/>
        <v>0</v>
      </c>
      <c r="O15" s="17" t="s">
        <v>83</v>
      </c>
      <c r="P15" s="18" t="s">
        <v>83</v>
      </c>
      <c r="Q15" s="19">
        <f t="shared" si="15"/>
        <v>0</v>
      </c>
      <c r="R15" s="17" t="s">
        <v>12</v>
      </c>
      <c r="S15" s="18" t="s">
        <v>84</v>
      </c>
      <c r="T15" s="19">
        <f t="shared" si="16"/>
        <v>0</v>
      </c>
      <c r="U15" s="17" t="s">
        <v>83</v>
      </c>
      <c r="V15" s="18" t="s">
        <v>2</v>
      </c>
      <c r="W15" s="57">
        <f t="shared" si="19"/>
        <v>0</v>
      </c>
      <c r="X15" s="17" t="s">
        <v>12</v>
      </c>
      <c r="Y15" s="18" t="s">
        <v>83</v>
      </c>
      <c r="Z15" s="19">
        <f t="shared" si="17"/>
        <v>0</v>
      </c>
      <c r="AA15" s="17" t="s">
        <v>83</v>
      </c>
      <c r="AB15" s="18" t="s">
        <v>84</v>
      </c>
      <c r="AC15" s="19">
        <f t="shared" si="18"/>
        <v>0</v>
      </c>
      <c r="AD15" s="27"/>
      <c r="AE15" s="25"/>
      <c r="AF15" s="19"/>
      <c r="AG15" s="20">
        <f t="shared" si="8"/>
        <v>0</v>
      </c>
      <c r="AH15" s="21">
        <f>'20.Spieltag'!AJ15</f>
        <v>254</v>
      </c>
      <c r="AI15" s="28">
        <f>'20.Spieltag'!AK15</f>
        <v>6</v>
      </c>
      <c r="AJ15" s="23">
        <f t="shared" si="9"/>
        <v>254</v>
      </c>
      <c r="AK15" s="24">
        <f t="shared" si="10"/>
        <v>8</v>
      </c>
      <c r="AL15" s="1"/>
    </row>
    <row r="16" spans="1:41" ht="24.95" customHeight="1" thickBot="1" x14ac:dyDescent="0.25">
      <c r="A16" s="28">
        <f t="shared" si="0"/>
        <v>16</v>
      </c>
      <c r="B16" s="20" t="str">
        <f>'13.Spieltag'!B16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'20.Spieltag'!AJ16</f>
        <v>79</v>
      </c>
      <c r="AI16" s="28">
        <f>'20.Spieltag'!AK16</f>
        <v>16</v>
      </c>
      <c r="AJ16" s="23">
        <f t="shared" si="9"/>
        <v>79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7</v>
      </c>
      <c r="B17" s="20" t="str">
        <f>'13.Spieltag'!B17</f>
        <v>Reinhold</v>
      </c>
      <c r="C17" s="17" t="s">
        <v>83</v>
      </c>
      <c r="D17" s="18" t="s">
        <v>83</v>
      </c>
      <c r="E17" s="19">
        <f t="shared" si="11"/>
        <v>0</v>
      </c>
      <c r="F17" s="17" t="s">
        <v>83</v>
      </c>
      <c r="G17" s="18" t="s">
        <v>83</v>
      </c>
      <c r="H17" s="19" t="str">
        <f t="shared" si="12"/>
        <v>5</v>
      </c>
      <c r="I17" s="17" t="s">
        <v>2</v>
      </c>
      <c r="J17" s="18" t="s">
        <v>83</v>
      </c>
      <c r="K17" s="19">
        <f t="shared" si="13"/>
        <v>0</v>
      </c>
      <c r="L17" s="17" t="s">
        <v>12</v>
      </c>
      <c r="M17" s="18" t="s">
        <v>86</v>
      </c>
      <c r="N17" s="19">
        <f t="shared" si="14"/>
        <v>0</v>
      </c>
      <c r="O17" s="17" t="s">
        <v>86</v>
      </c>
      <c r="P17" s="18" t="s">
        <v>12</v>
      </c>
      <c r="Q17" s="19" t="str">
        <f t="shared" si="15"/>
        <v>3</v>
      </c>
      <c r="R17" s="17" t="s">
        <v>84</v>
      </c>
      <c r="S17" s="18" t="s">
        <v>83</v>
      </c>
      <c r="T17" s="19" t="str">
        <f t="shared" si="16"/>
        <v>3</v>
      </c>
      <c r="U17" s="17" t="s">
        <v>83</v>
      </c>
      <c r="V17" s="18" t="s">
        <v>12</v>
      </c>
      <c r="W17" s="57">
        <f t="shared" si="19"/>
        <v>0</v>
      </c>
      <c r="X17" s="17" t="s">
        <v>12</v>
      </c>
      <c r="Y17" s="18" t="s">
        <v>83</v>
      </c>
      <c r="Z17" s="19">
        <f t="shared" si="17"/>
        <v>0</v>
      </c>
      <c r="AA17" s="17" t="s">
        <v>84</v>
      </c>
      <c r="AB17" s="18" t="s">
        <v>84</v>
      </c>
      <c r="AC17" s="19" t="str">
        <f t="shared" si="18"/>
        <v>5</v>
      </c>
      <c r="AD17" s="27"/>
      <c r="AE17" s="25"/>
      <c r="AF17" s="19"/>
      <c r="AG17" s="20">
        <f t="shared" si="8"/>
        <v>16</v>
      </c>
      <c r="AH17" s="21">
        <f>'20.Spieltag'!AJ17</f>
        <v>239</v>
      </c>
      <c r="AI17" s="28">
        <f>'20.Spieltag'!AK17</f>
        <v>10</v>
      </c>
      <c r="AJ17" s="23">
        <f t="shared" si="9"/>
        <v>255</v>
      </c>
      <c r="AK17" s="24">
        <f t="shared" si="10"/>
        <v>7</v>
      </c>
      <c r="AL17" s="1"/>
    </row>
    <row r="18" spans="1:38" ht="24.95" customHeight="1" thickBot="1" x14ac:dyDescent="0.25">
      <c r="A18" s="28">
        <f t="shared" si="0"/>
        <v>10</v>
      </c>
      <c r="B18" s="20" t="str">
        <f>'13.Spieltag'!B18</f>
        <v>Ricardo04</v>
      </c>
      <c r="C18" s="17" t="s">
        <v>12</v>
      </c>
      <c r="D18" s="18" t="s">
        <v>83</v>
      </c>
      <c r="E18" s="19">
        <f t="shared" si="11"/>
        <v>0</v>
      </c>
      <c r="F18" s="17" t="s">
        <v>84</v>
      </c>
      <c r="G18" s="18" t="s">
        <v>12</v>
      </c>
      <c r="H18" s="19">
        <f t="shared" si="12"/>
        <v>0</v>
      </c>
      <c r="I18" s="17" t="s">
        <v>12</v>
      </c>
      <c r="J18" s="18" t="s">
        <v>83</v>
      </c>
      <c r="K18" s="19">
        <f t="shared" si="13"/>
        <v>0</v>
      </c>
      <c r="L18" s="17" t="s">
        <v>83</v>
      </c>
      <c r="M18" s="18" t="s">
        <v>84</v>
      </c>
      <c r="N18" s="19" t="str">
        <f t="shared" si="14"/>
        <v>5</v>
      </c>
      <c r="O18" s="17" t="s">
        <v>83</v>
      </c>
      <c r="P18" s="18" t="s">
        <v>83</v>
      </c>
      <c r="Q18" s="19">
        <f t="shared" si="15"/>
        <v>0</v>
      </c>
      <c r="R18" s="17" t="s">
        <v>12</v>
      </c>
      <c r="S18" s="18" t="s">
        <v>83</v>
      </c>
      <c r="T18" s="19">
        <f t="shared" si="16"/>
        <v>0</v>
      </c>
      <c r="U18" s="17" t="s">
        <v>83</v>
      </c>
      <c r="V18" s="18" t="s">
        <v>12</v>
      </c>
      <c r="W18" s="57">
        <f t="shared" si="19"/>
        <v>0</v>
      </c>
      <c r="X18" s="17" t="s">
        <v>83</v>
      </c>
      <c r="Y18" s="18" t="s">
        <v>12</v>
      </c>
      <c r="Z18" s="19" t="str">
        <f t="shared" si="17"/>
        <v>5</v>
      </c>
      <c r="AA18" s="17" t="s">
        <v>83</v>
      </c>
      <c r="AB18" s="18" t="s">
        <v>12</v>
      </c>
      <c r="AC18" s="19">
        <f t="shared" si="18"/>
        <v>0</v>
      </c>
      <c r="AD18" s="27"/>
      <c r="AE18" s="25"/>
      <c r="AF18" s="19"/>
      <c r="AG18" s="20">
        <f t="shared" si="8"/>
        <v>10</v>
      </c>
      <c r="AH18" s="21">
        <f>'20.Spieltag'!AJ18</f>
        <v>234</v>
      </c>
      <c r="AI18" s="28">
        <f>'20.Spieltag'!AK18</f>
        <v>11</v>
      </c>
      <c r="AJ18" s="23">
        <f t="shared" si="9"/>
        <v>244</v>
      </c>
      <c r="AK18" s="24">
        <f t="shared" si="10"/>
        <v>10</v>
      </c>
      <c r="AL18" s="1"/>
    </row>
    <row r="19" spans="1:38" ht="24.95" customHeight="1" thickBot="1" x14ac:dyDescent="0.25">
      <c r="A19" s="28">
        <f t="shared" si="0"/>
        <v>17</v>
      </c>
      <c r="B19" s="20" t="str">
        <f>'13.Spieltag'!B19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'20.Spieltag'!AJ19</f>
        <v>7</v>
      </c>
      <c r="AI19" s="28">
        <f>'20.Spieltag'!AK19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 t="shared" ref="A20:A25" si="20">AK20</f>
        <v>14</v>
      </c>
      <c r="B20" s="20" t="str">
        <f>'13.Spieltag'!B20</f>
        <v>schmiddi04</v>
      </c>
      <c r="C20" s="17" t="s">
        <v>12</v>
      </c>
      <c r="D20" s="18" t="s">
        <v>83</v>
      </c>
      <c r="E20" s="19">
        <f t="shared" si="11"/>
        <v>0</v>
      </c>
      <c r="F20" s="17" t="s">
        <v>84</v>
      </c>
      <c r="G20" s="18" t="s">
        <v>12</v>
      </c>
      <c r="H20" s="19">
        <f t="shared" si="12"/>
        <v>0</v>
      </c>
      <c r="I20" s="17" t="s">
        <v>83</v>
      </c>
      <c r="J20" s="18" t="s">
        <v>84</v>
      </c>
      <c r="K20" s="19">
        <f t="shared" si="13"/>
        <v>0</v>
      </c>
      <c r="L20" s="17" t="s">
        <v>83</v>
      </c>
      <c r="M20" s="18" t="s">
        <v>12</v>
      </c>
      <c r="N20" s="19">
        <f t="shared" si="14"/>
        <v>0</v>
      </c>
      <c r="O20" s="17" t="s">
        <v>83</v>
      </c>
      <c r="P20" s="18" t="s">
        <v>83</v>
      </c>
      <c r="Q20" s="19">
        <f t="shared" si="15"/>
        <v>0</v>
      </c>
      <c r="R20" s="17" t="s">
        <v>83</v>
      </c>
      <c r="S20" s="18" t="s">
        <v>84</v>
      </c>
      <c r="T20" s="19">
        <f t="shared" si="16"/>
        <v>0</v>
      </c>
      <c r="U20" s="17" t="s">
        <v>83</v>
      </c>
      <c r="V20" s="18" t="s">
        <v>83</v>
      </c>
      <c r="W20" s="62">
        <f>IF(OR(EXACT($U$7,U20)*(EXACT($V$7,V20)))=TRUE,$AO$9,IF(($V$7-$U$7=V20-U20),$AO$8,IF(OR(EXACT($U$7&gt;$V$7,U20&gt;V20)*EXACT($U$7=$V$7,U20=V20)*EXACT($U$7&lt;$V$7,U20&lt;V20)),$AO$7,0)))*2</f>
        <v>0</v>
      </c>
      <c r="X20" s="17" t="s">
        <v>84</v>
      </c>
      <c r="Y20" s="18" t="s">
        <v>12</v>
      </c>
      <c r="Z20" s="19" t="str">
        <f t="shared" si="17"/>
        <v>2</v>
      </c>
      <c r="AA20" s="17" t="s">
        <v>83</v>
      </c>
      <c r="AB20" s="18" t="s">
        <v>2</v>
      </c>
      <c r="AC20" s="19">
        <f t="shared" si="18"/>
        <v>0</v>
      </c>
      <c r="AD20" s="27"/>
      <c r="AE20" s="25"/>
      <c r="AF20" s="19"/>
      <c r="AG20" s="20">
        <f t="shared" ref="AG20:AG25" si="21">E20+H20+K20+N20+Q20+T20+W20+Z20+AC20+AF20</f>
        <v>2</v>
      </c>
      <c r="AH20" s="21">
        <f>'20.Spieltag'!AJ20</f>
        <v>214</v>
      </c>
      <c r="AI20" s="28">
        <f>'20.Spieltag'!AK20</f>
        <v>14</v>
      </c>
      <c r="AJ20" s="23">
        <f t="shared" ref="AJ20:AJ25" si="22">AG20+AH20</f>
        <v>216</v>
      </c>
      <c r="AK20" s="24">
        <f t="shared" si="10"/>
        <v>14</v>
      </c>
      <c r="AL20" s="1"/>
    </row>
    <row r="21" spans="1:38" ht="24.95" customHeight="1" thickBot="1" x14ac:dyDescent="0.25">
      <c r="A21" s="28">
        <f t="shared" si="20"/>
        <v>9</v>
      </c>
      <c r="B21" s="20" t="str">
        <f>'13.Spieltag'!B21</f>
        <v>shiny</v>
      </c>
      <c r="C21" s="17" t="s">
        <v>2</v>
      </c>
      <c r="D21" s="18" t="s">
        <v>12</v>
      </c>
      <c r="E21" s="19">
        <f t="shared" si="11"/>
        <v>0</v>
      </c>
      <c r="F21" s="17" t="s">
        <v>12</v>
      </c>
      <c r="G21" s="18" t="s">
        <v>83</v>
      </c>
      <c r="H21" s="19">
        <f t="shared" si="12"/>
        <v>0</v>
      </c>
      <c r="I21" s="17" t="s">
        <v>12</v>
      </c>
      <c r="J21" s="18" t="s">
        <v>83</v>
      </c>
      <c r="K21" s="19">
        <f t="shared" si="13"/>
        <v>0</v>
      </c>
      <c r="L21" s="17" t="s">
        <v>83</v>
      </c>
      <c r="M21" s="18" t="s">
        <v>2</v>
      </c>
      <c r="N21" s="19">
        <f t="shared" si="14"/>
        <v>0</v>
      </c>
      <c r="O21" s="17" t="s">
        <v>83</v>
      </c>
      <c r="P21" s="18" t="s">
        <v>12</v>
      </c>
      <c r="Q21" s="19">
        <f t="shared" si="15"/>
        <v>0</v>
      </c>
      <c r="R21" s="17" t="s">
        <v>83</v>
      </c>
      <c r="S21" s="18" t="s">
        <v>83</v>
      </c>
      <c r="T21" s="19">
        <f t="shared" si="16"/>
        <v>0</v>
      </c>
      <c r="U21" s="17" t="s">
        <v>83</v>
      </c>
      <c r="V21" s="18" t="s">
        <v>12</v>
      </c>
      <c r="W21" s="57">
        <f t="shared" si="19"/>
        <v>0</v>
      </c>
      <c r="X21" s="17" t="s">
        <v>12</v>
      </c>
      <c r="Y21" s="18" t="s">
        <v>83</v>
      </c>
      <c r="Z21" s="19">
        <f t="shared" si="17"/>
        <v>0</v>
      </c>
      <c r="AA21" s="17" t="s">
        <v>83</v>
      </c>
      <c r="AB21" s="18" t="s">
        <v>12</v>
      </c>
      <c r="AC21" s="19">
        <f t="shared" si="18"/>
        <v>0</v>
      </c>
      <c r="AD21" s="27"/>
      <c r="AE21" s="25"/>
      <c r="AF21" s="19"/>
      <c r="AG21" s="20">
        <f t="shared" si="21"/>
        <v>0</v>
      </c>
      <c r="AH21" s="21">
        <f>'20.Spieltag'!AJ21</f>
        <v>250</v>
      </c>
      <c r="AI21" s="28">
        <f>'20.Spieltag'!AK21</f>
        <v>8</v>
      </c>
      <c r="AJ21" s="23">
        <f t="shared" si="22"/>
        <v>250</v>
      </c>
      <c r="AK21" s="24">
        <f t="shared" si="10"/>
        <v>9</v>
      </c>
      <c r="AL21" s="1"/>
    </row>
    <row r="22" spans="1:38" ht="24.95" customHeight="1" thickBot="1" x14ac:dyDescent="0.25">
      <c r="A22" s="28">
        <f t="shared" si="20"/>
        <v>6</v>
      </c>
      <c r="B22" s="20" t="str">
        <f>'13.Spieltag'!B22</f>
        <v>Tanja04</v>
      </c>
      <c r="C22" s="17" t="s">
        <v>12</v>
      </c>
      <c r="D22" s="18" t="s">
        <v>83</v>
      </c>
      <c r="E22" s="19">
        <f t="shared" si="11"/>
        <v>0</v>
      </c>
      <c r="F22" s="17" t="s">
        <v>12</v>
      </c>
      <c r="G22" s="18" t="s">
        <v>84</v>
      </c>
      <c r="H22" s="19">
        <f t="shared" si="12"/>
        <v>0</v>
      </c>
      <c r="I22" s="17" t="s">
        <v>2</v>
      </c>
      <c r="J22" s="18" t="s">
        <v>83</v>
      </c>
      <c r="K22" s="19">
        <f t="shared" si="13"/>
        <v>0</v>
      </c>
      <c r="L22" s="17" t="s">
        <v>83</v>
      </c>
      <c r="M22" s="18" t="s">
        <v>12</v>
      </c>
      <c r="N22" s="19">
        <f t="shared" si="14"/>
        <v>0</v>
      </c>
      <c r="O22" s="17" t="s">
        <v>12</v>
      </c>
      <c r="P22" s="18" t="s">
        <v>84</v>
      </c>
      <c r="Q22" s="19" t="str">
        <f t="shared" si="15"/>
        <v>5</v>
      </c>
      <c r="R22" s="17" t="s">
        <v>83</v>
      </c>
      <c r="S22" s="18" t="s">
        <v>83</v>
      </c>
      <c r="T22" s="19">
        <f t="shared" si="16"/>
        <v>0</v>
      </c>
      <c r="U22" s="17" t="s">
        <v>84</v>
      </c>
      <c r="V22" s="18" t="s">
        <v>12</v>
      </c>
      <c r="W22" s="57">
        <f t="shared" si="19"/>
        <v>0</v>
      </c>
      <c r="X22" s="17" t="s">
        <v>12</v>
      </c>
      <c r="Y22" s="18" t="s">
        <v>84</v>
      </c>
      <c r="Z22" s="19">
        <f t="shared" si="17"/>
        <v>0</v>
      </c>
      <c r="AA22" s="17" t="s">
        <v>12</v>
      </c>
      <c r="AB22" s="18" t="s">
        <v>83</v>
      </c>
      <c r="AC22" s="19">
        <f t="shared" si="18"/>
        <v>0</v>
      </c>
      <c r="AD22" s="27"/>
      <c r="AE22" s="25"/>
      <c r="AF22" s="19"/>
      <c r="AG22" s="20">
        <f t="shared" si="21"/>
        <v>5</v>
      </c>
      <c r="AH22" s="21">
        <f>'20.Spieltag'!AJ22</f>
        <v>251</v>
      </c>
      <c r="AI22" s="28">
        <f>'20.Spieltag'!AK22</f>
        <v>7</v>
      </c>
      <c r="AJ22" s="23">
        <f t="shared" si="22"/>
        <v>256</v>
      </c>
      <c r="AK22" s="24">
        <f t="shared" si="10"/>
        <v>6</v>
      </c>
      <c r="AL22" s="1"/>
    </row>
    <row r="23" spans="1:38" ht="24.95" customHeight="1" thickBot="1" x14ac:dyDescent="0.25">
      <c r="A23" s="28">
        <f t="shared" si="20"/>
        <v>13</v>
      </c>
      <c r="B23" s="58" t="str">
        <f>'13.Spieltag'!B23</f>
        <v>Thomas Bülles</v>
      </c>
      <c r="C23" s="17" t="s">
        <v>83</v>
      </c>
      <c r="D23" s="18" t="s">
        <v>83</v>
      </c>
      <c r="E23" s="19">
        <f t="shared" si="11"/>
        <v>0</v>
      </c>
      <c r="F23" s="17" t="s">
        <v>83</v>
      </c>
      <c r="G23" s="18" t="s">
        <v>84</v>
      </c>
      <c r="H23" s="19">
        <f t="shared" si="12"/>
        <v>0</v>
      </c>
      <c r="I23" s="17" t="s">
        <v>12</v>
      </c>
      <c r="J23" s="18" t="s">
        <v>84</v>
      </c>
      <c r="K23" s="19">
        <f t="shared" si="13"/>
        <v>0</v>
      </c>
      <c r="L23" s="17" t="s">
        <v>83</v>
      </c>
      <c r="M23" s="18" t="s">
        <v>12</v>
      </c>
      <c r="N23" s="19">
        <f t="shared" si="14"/>
        <v>0</v>
      </c>
      <c r="O23" s="17" t="s">
        <v>12</v>
      </c>
      <c r="P23" s="18" t="s">
        <v>83</v>
      </c>
      <c r="Q23" s="19" t="str">
        <f t="shared" si="15"/>
        <v>2</v>
      </c>
      <c r="R23" s="17" t="s">
        <v>12</v>
      </c>
      <c r="S23" s="18" t="s">
        <v>84</v>
      </c>
      <c r="T23" s="19">
        <f t="shared" si="16"/>
        <v>0</v>
      </c>
      <c r="U23" s="17" t="s">
        <v>83</v>
      </c>
      <c r="V23" s="18" t="s">
        <v>84</v>
      </c>
      <c r="W23" s="61" t="str">
        <f>IF(OR(EXACT($U$7,U23)*(EXACT($V$7,V23)))=TRUE,$AO$9,IF(($V$7-$U$7=V23-U23),$AO$8,IF(OR(EXACT($U$7&gt;$V$7,U23&gt;V23)*EXACT($U$7=$V$7,U23=V23)*EXACT($U$7&lt;$V$7,U23&lt;V23)),$AO$7,0)))</f>
        <v>5</v>
      </c>
      <c r="X23" s="17" t="s">
        <v>12</v>
      </c>
      <c r="Y23" s="18" t="s">
        <v>83</v>
      </c>
      <c r="Z23" s="19">
        <f t="shared" si="17"/>
        <v>0</v>
      </c>
      <c r="AA23" s="17" t="s">
        <v>83</v>
      </c>
      <c r="AB23" s="18" t="s">
        <v>84</v>
      </c>
      <c r="AC23" s="19">
        <f t="shared" si="18"/>
        <v>0</v>
      </c>
      <c r="AD23" s="27"/>
      <c r="AE23" s="25"/>
      <c r="AF23" s="19"/>
      <c r="AG23" s="20">
        <f t="shared" si="21"/>
        <v>7</v>
      </c>
      <c r="AH23" s="21">
        <f>'20.Spieltag'!AJ23</f>
        <v>219</v>
      </c>
      <c r="AI23" s="28">
        <f>'20.Spieltag'!AK23</f>
        <v>13</v>
      </c>
      <c r="AJ23" s="23">
        <f t="shared" si="22"/>
        <v>226</v>
      </c>
      <c r="AK23" s="24">
        <f t="shared" si="10"/>
        <v>13</v>
      </c>
      <c r="AL23" s="1"/>
    </row>
    <row r="24" spans="1:38" ht="24.95" customHeight="1" thickBot="1" x14ac:dyDescent="0.25">
      <c r="A24" s="28">
        <f t="shared" si="20"/>
        <v>5</v>
      </c>
      <c r="B24" s="20" t="str">
        <f>'13.Spieltag'!B24</f>
        <v>UltraGE</v>
      </c>
      <c r="C24" s="17" t="s">
        <v>2</v>
      </c>
      <c r="D24" s="18" t="s">
        <v>83</v>
      </c>
      <c r="E24" s="19">
        <f t="shared" si="11"/>
        <v>0</v>
      </c>
      <c r="F24" s="17" t="s">
        <v>83</v>
      </c>
      <c r="G24" s="18" t="s">
        <v>12</v>
      </c>
      <c r="H24" s="19">
        <f t="shared" si="12"/>
        <v>0</v>
      </c>
      <c r="I24" s="17" t="s">
        <v>12</v>
      </c>
      <c r="J24" s="18" t="s">
        <v>83</v>
      </c>
      <c r="K24" s="19">
        <f t="shared" si="13"/>
        <v>0</v>
      </c>
      <c r="L24" s="17" t="s">
        <v>83</v>
      </c>
      <c r="M24" s="18" t="s">
        <v>2</v>
      </c>
      <c r="N24" s="19">
        <f t="shared" si="14"/>
        <v>0</v>
      </c>
      <c r="O24" s="17" t="s">
        <v>83</v>
      </c>
      <c r="P24" s="18" t="s">
        <v>12</v>
      </c>
      <c r="Q24" s="19">
        <f>IF(OR(EXACT($O$7,O24)*(EXACT($P$7,P24)))=TRUE,$AO$9,IF(($P$7-$O$7=P24-O24),$AO$8,IF(OR(EXACT($O$7&gt;$P$7,O24&gt;P24)*EXACT($O$7=$P$7,O24=P24)*EXACT($O$7&lt;$P$7,O24&lt;P24)),$AO$7,0)))</f>
        <v>0</v>
      </c>
      <c r="R24" s="17" t="s">
        <v>12</v>
      </c>
      <c r="S24" s="18" t="s">
        <v>83</v>
      </c>
      <c r="T24" s="19">
        <f t="shared" si="16"/>
        <v>0</v>
      </c>
      <c r="U24" s="17" t="s">
        <v>2</v>
      </c>
      <c r="V24" s="18" t="s">
        <v>83</v>
      </c>
      <c r="W24" s="61" t="str">
        <f>IF(OR(EXACT($U$7,U24)*(EXACT($V$7,V24)))=TRUE,$AO$9,IF(($V$7-$U$7=V24-U24),$AO$8,IF(OR(EXACT($U$7&gt;$V$7,U24&gt;V24)*EXACT($U$7=$V$7,U24=V24)*EXACT($U$7&lt;$V$7,U24&lt;V24)),$AO$7,0)))</f>
        <v>2</v>
      </c>
      <c r="X24" s="17" t="s">
        <v>12</v>
      </c>
      <c r="Y24" s="18" t="s">
        <v>83</v>
      </c>
      <c r="Z24" s="19">
        <f t="shared" si="17"/>
        <v>0</v>
      </c>
      <c r="AA24" s="17" t="s">
        <v>83</v>
      </c>
      <c r="AB24" s="18" t="s">
        <v>83</v>
      </c>
      <c r="AC24" s="19" t="str">
        <f t="shared" si="18"/>
        <v>3</v>
      </c>
      <c r="AD24" s="27"/>
      <c r="AE24" s="25"/>
      <c r="AF24" s="19"/>
      <c r="AG24" s="20">
        <f t="shared" si="21"/>
        <v>5</v>
      </c>
      <c r="AH24" s="21">
        <f>'20.Spieltag'!AJ24</f>
        <v>259</v>
      </c>
      <c r="AI24" s="28">
        <f>'20.Spieltag'!AK24</f>
        <v>5</v>
      </c>
      <c r="AJ24" s="23">
        <f t="shared" si="22"/>
        <v>264</v>
      </c>
      <c r="AK24" s="24">
        <f t="shared" si="10"/>
        <v>5</v>
      </c>
      <c r="AL24" s="1"/>
    </row>
    <row r="25" spans="1:38" ht="24.95" customHeight="1" thickBot="1" x14ac:dyDescent="0.25">
      <c r="A25" s="28">
        <f t="shared" si="20"/>
        <v>18</v>
      </c>
      <c r="B25" s="20" t="s">
        <v>91</v>
      </c>
      <c r="C25" s="17" t="s">
        <v>2</v>
      </c>
      <c r="D25" s="18" t="s">
        <v>83</v>
      </c>
      <c r="E25" s="19">
        <f t="shared" si="11"/>
        <v>0</v>
      </c>
      <c r="F25" s="17" t="s">
        <v>12</v>
      </c>
      <c r="G25" s="18" t="s">
        <v>83</v>
      </c>
      <c r="H25" s="19">
        <f t="shared" si="12"/>
        <v>0</v>
      </c>
      <c r="I25" s="17" t="s">
        <v>2</v>
      </c>
      <c r="J25" s="18" t="s">
        <v>83</v>
      </c>
      <c r="K25" s="19">
        <f t="shared" si="13"/>
        <v>0</v>
      </c>
      <c r="L25" s="17" t="s">
        <v>83</v>
      </c>
      <c r="M25" s="18" t="s">
        <v>12</v>
      </c>
      <c r="N25" s="19">
        <f t="shared" si="14"/>
        <v>0</v>
      </c>
      <c r="O25" s="17" t="s">
        <v>12</v>
      </c>
      <c r="P25" s="18" t="s">
        <v>83</v>
      </c>
      <c r="Q25" s="19" t="str">
        <f>IF(OR(EXACT($O$7,O25)*(EXACT($P$7,P25)))=TRUE,$AO$9,IF(($P$7-$O$7=P25-O25),$AO$8,IF(OR(EXACT($O$7&gt;$P$7,O25&gt;P25)*EXACT($O$7=$P$7,O25=P25)*EXACT($O$7&lt;$P$7,O25&lt;P25)),$AO$7,0)))</f>
        <v>2</v>
      </c>
      <c r="R25" s="17" t="s">
        <v>12</v>
      </c>
      <c r="S25" s="18" t="s">
        <v>83</v>
      </c>
      <c r="T25" s="19">
        <f t="shared" si="16"/>
        <v>0</v>
      </c>
      <c r="U25" s="17" t="s">
        <v>83</v>
      </c>
      <c r="V25" s="18" t="s">
        <v>12</v>
      </c>
      <c r="W25" s="57">
        <f t="shared" si="19"/>
        <v>0</v>
      </c>
      <c r="X25" s="17" t="s">
        <v>12</v>
      </c>
      <c r="Y25" s="18" t="s">
        <v>83</v>
      </c>
      <c r="Z25" s="19">
        <f t="shared" si="17"/>
        <v>0</v>
      </c>
      <c r="AA25" s="17" t="s">
        <v>12</v>
      </c>
      <c r="AB25" s="18" t="s">
        <v>83</v>
      </c>
      <c r="AC25" s="19">
        <f t="shared" si="18"/>
        <v>0</v>
      </c>
      <c r="AD25" s="27"/>
      <c r="AE25" s="25"/>
      <c r="AF25" s="19"/>
      <c r="AG25" s="20">
        <f t="shared" si="21"/>
        <v>2</v>
      </c>
      <c r="AH25" s="21">
        <f>'20.Spieltag'!AJ25</f>
        <v>0</v>
      </c>
      <c r="AI25" s="28">
        <f>'20.Spieltag'!AK25</f>
        <v>0</v>
      </c>
      <c r="AJ25" s="23">
        <f t="shared" si="22"/>
        <v>2</v>
      </c>
      <c r="AK25" s="24">
        <f t="shared" ref="AK25" si="23">RANK(AJ25,$AJ$8:$AJ$26)</f>
        <v>18</v>
      </c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31:A1048576 A5:A26">
    <cfRule type="colorScale" priority="85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70" priority="8">
      <formula>($AG8&gt;40)</formula>
    </cfRule>
  </conditionalFormatting>
  <conditionalFormatting sqref="C4 F4 O4 R4 U4 X4 C6 F6 I6 L6 R6 U6 X6 AA6">
    <cfRule type="cellIs" dxfId="69" priority="2" operator="equal">
      <formula>"Schalke 04"</formula>
    </cfRule>
  </conditionalFormatting>
  <conditionalFormatting sqref="I4 L4 AA4 O6">
    <cfRule type="cellIs" dxfId="68" priority="1" operator="equal">
      <formula>"Schalke 04"</formula>
    </cfRule>
  </conditionalFormatting>
  <conditionalFormatting sqref="AG28:AG1048576 AG1:AG26">
    <cfRule type="top10" dxfId="67" priority="1472" rank="3"/>
  </conditionalFormatting>
  <conditionalFormatting sqref="AI8:AI26">
    <cfRule type="colorScale" priority="126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66" priority="855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O104"/>
  <sheetViews>
    <sheetView workbookViewId="0">
      <selection activeCell="AR16" sqref="AR1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46"/>
      <c r="AF1" s="46"/>
      <c r="AK1" s="31"/>
    </row>
    <row r="2" spans="1:41" ht="12" x14ac:dyDescent="0.2">
      <c r="B2" s="16"/>
      <c r="AD2" s="16"/>
      <c r="AE2" s="47"/>
      <c r="AF2" s="47"/>
    </row>
    <row r="3" spans="1:41" ht="12" x14ac:dyDescent="0.2">
      <c r="B3" s="16"/>
      <c r="AD3" s="16"/>
      <c r="AE3" s="46"/>
      <c r="AF3" s="46"/>
    </row>
    <row r="4" spans="1:41" ht="16.5" thickBot="1" x14ac:dyDescent="0.3">
      <c r="A4" s="2" t="s">
        <v>35</v>
      </c>
      <c r="B4" s="16"/>
      <c r="C4" s="16" t="s">
        <v>62</v>
      </c>
      <c r="F4" s="16" t="s">
        <v>74</v>
      </c>
      <c r="I4" s="16" t="s">
        <v>11</v>
      </c>
      <c r="L4" s="16" t="s">
        <v>70</v>
      </c>
      <c r="O4" s="16" t="s">
        <v>77</v>
      </c>
      <c r="R4" s="16" t="s">
        <v>71</v>
      </c>
      <c r="U4" s="16" t="s">
        <v>69</v>
      </c>
      <c r="X4" s="16" t="s">
        <v>78</v>
      </c>
      <c r="AA4" s="16" t="s">
        <v>81</v>
      </c>
      <c r="AD4" s="16"/>
      <c r="AE4" s="48"/>
      <c r="AF4" s="48"/>
      <c r="AK4" s="44"/>
    </row>
    <row r="5" spans="1:41" ht="13.5" thickBot="1" x14ac:dyDescent="0.25">
      <c r="B5" s="16"/>
      <c r="F5" s="1"/>
      <c r="U5" s="13"/>
      <c r="AD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75</v>
      </c>
      <c r="F6" s="16" t="s">
        <v>76</v>
      </c>
      <c r="I6" s="16" t="s">
        <v>80</v>
      </c>
      <c r="L6" s="16" t="s">
        <v>72</v>
      </c>
      <c r="O6" s="16" t="s">
        <v>67</v>
      </c>
      <c r="R6" s="16" t="s">
        <v>68</v>
      </c>
      <c r="U6" s="16" t="s">
        <v>79</v>
      </c>
      <c r="X6" s="16" t="s">
        <v>73</v>
      </c>
      <c r="AA6" s="16" t="s">
        <v>82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2</v>
      </c>
      <c r="D7" s="49" t="s">
        <v>12</v>
      </c>
      <c r="E7" s="50" t="s">
        <v>1</v>
      </c>
      <c r="F7" s="49" t="s">
        <v>12</v>
      </c>
      <c r="G7" s="49" t="s">
        <v>83</v>
      </c>
      <c r="H7" s="50" t="s">
        <v>1</v>
      </c>
      <c r="I7" s="49" t="s">
        <v>83</v>
      </c>
      <c r="J7" s="49" t="s">
        <v>84</v>
      </c>
      <c r="K7" s="50" t="s">
        <v>1</v>
      </c>
      <c r="L7" s="49" t="s">
        <v>84</v>
      </c>
      <c r="M7" s="49" t="s">
        <v>86</v>
      </c>
      <c r="N7" s="50" t="s">
        <v>1</v>
      </c>
      <c r="O7" s="49" t="s">
        <v>12</v>
      </c>
      <c r="P7" s="49" t="s">
        <v>12</v>
      </c>
      <c r="Q7" s="50" t="s">
        <v>1</v>
      </c>
      <c r="R7" s="49" t="s">
        <v>12</v>
      </c>
      <c r="S7" s="49" t="s">
        <v>12</v>
      </c>
      <c r="T7" s="50" t="s">
        <v>1</v>
      </c>
      <c r="U7" s="49" t="s">
        <v>83</v>
      </c>
      <c r="V7" s="49" t="s">
        <v>84</v>
      </c>
      <c r="W7" s="50" t="s">
        <v>1</v>
      </c>
      <c r="X7" s="49" t="s">
        <v>83</v>
      </c>
      <c r="Y7" s="49" t="s">
        <v>83</v>
      </c>
      <c r="Z7" s="50" t="s">
        <v>1</v>
      </c>
      <c r="AA7" s="49" t="s">
        <v>2</v>
      </c>
      <c r="AB7" s="49" t="s">
        <v>83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10</v>
      </c>
      <c r="B8" s="20" t="str">
        <f>'13.Spieltag'!B8</f>
        <v>atschi91</v>
      </c>
      <c r="C8" s="17" t="s">
        <v>12</v>
      </c>
      <c r="D8" s="18" t="s">
        <v>84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83</v>
      </c>
      <c r="G8" s="18" t="s">
        <v>12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2</v>
      </c>
      <c r="J8" s="18" t="s">
        <v>83</v>
      </c>
      <c r="K8" s="57">
        <f>IF(OR(EXACT($I$7,I8)*(EXACT($J$7,J8)))=TRUE,$AO$9,IF(($J$7-$I$7=J8-I8),$AO$8,IF(OR(EXACT($I$7&gt;$J$7,I8&gt;J8)*EXACT($I$7=$J$7,I8=J8)*EXACT($I$7&lt;$J$7,I8&lt;J8)),$AO$7,0)))*4</f>
        <v>8</v>
      </c>
      <c r="L8" s="17" t="s">
        <v>83</v>
      </c>
      <c r="M8" s="18" t="s">
        <v>83</v>
      </c>
      <c r="N8" s="19">
        <f t="shared" ref="N8" si="3">IF(OR(EXACT($L$7,L8)*(EXACT($M$7,M8)))=TRUE,$AO$9,IF(($M$7-$L$7=M8-L8),$AO$8,IF(OR(EXACT($L$7&gt;$M$7,L8&gt;M8)*EXACT($L$7=$M$7,L8=M8)*EXACT($L$7&lt;$M$7,L8&lt;M8)),$AO$7,0)))</f>
        <v>0</v>
      </c>
      <c r="O8" s="17" t="s">
        <v>83</v>
      </c>
      <c r="P8" s="18" t="s">
        <v>83</v>
      </c>
      <c r="Q8" s="19" t="str">
        <f t="shared" ref="Q8" si="4">IF(OR(EXACT($O$7,O8)*(EXACT($P$7,P8)))=TRUE,$AO$9,IF(($P$7-$O$7=P8-O8),$AO$8,IF(OR(EXACT($O$7&gt;$P$7,O8&gt;P8)*EXACT($O$7=$P$7,O8=P8)*EXACT($O$7&lt;$P$7,O8&lt;P8)),$AO$7,0)))</f>
        <v>3</v>
      </c>
      <c r="R8" s="17" t="s">
        <v>83</v>
      </c>
      <c r="S8" s="18" t="s">
        <v>83</v>
      </c>
      <c r="T8" s="19" t="str">
        <f t="shared" ref="T8" si="5">IF(OR(EXACT($R$7,R8)*(EXACT($S$7,S8)))=TRUE,$AO$9,IF(($S$7-$R$7=S8-R8),$AO$8,IF(OR(EXACT($R$7&gt;$S$7,R8&gt;S8)*EXACT($R$7=$S$7,R8=S8)*EXACT($R$7&lt;$S$7,R8&lt;S8)),$AO$7,0)))</f>
        <v>3</v>
      </c>
      <c r="U8" s="17" t="s">
        <v>2</v>
      </c>
      <c r="V8" s="18" t="s">
        <v>84</v>
      </c>
      <c r="W8" s="19" t="str">
        <f t="shared" ref="W8" si="6">IF(OR(EXACT($U$7,U8)*(EXACT($V$7,V8)))=TRUE,$AO$9,IF(($V$7-$U$7=V8-U8),$AO$8,IF(OR(EXACT($U$7&gt;$V$7,U8&gt;V8)*EXACT($U$7=$V$7,U8=V8)*EXACT($U$7&lt;$V$7,U8&lt;V8)),$AO$7,0)))</f>
        <v>2</v>
      </c>
      <c r="X8" s="17" t="s">
        <v>84</v>
      </c>
      <c r="Y8" s="18" t="s">
        <v>84</v>
      </c>
      <c r="Z8" s="19" t="str">
        <f t="shared" ref="Z8" si="7">IF(OR(EXACT($X$7,X8)*(EXACT($Y$7,Y8)))=TRUE,$AO$9,IF(($Y$7-$X$7=Y8-X8),$AO$8,IF(OR(EXACT($X$7&gt;$Y$7,X8&gt;Y8)*EXACT($X$7=$Y$7,X8=Y8)*EXACT($X$7&lt;$Y$7,X8&lt;Y8)),$AO$7,0)))</f>
        <v>3</v>
      </c>
      <c r="AA8" s="17" t="s">
        <v>12</v>
      </c>
      <c r="AB8" s="18" t="s">
        <v>83</v>
      </c>
      <c r="AC8" s="19" t="str">
        <f>IF(OR(EXACT($AA$7,AA8)*(EXACT($AB$7,AB8)))=TRUE,$AO$9,IF(($AB$7-$AA$7=AB8-AA8),$AO$8,IF(OR(EXACT($AA$7&gt;$AB$7,AA8&gt;AB8)*EXACT($AA$7=$AB$7,AA8=AB8)*EXACT($AA$7&lt;$AB$7,AA8&lt;AB8)),$AO$7,0)))</f>
        <v>2</v>
      </c>
      <c r="AD8" s="27"/>
      <c r="AE8" s="25"/>
      <c r="AF8" s="19"/>
      <c r="AG8" s="20">
        <f t="shared" ref="AG8:AG19" si="8">E8+H8+K8+N8+Q8+T8+W8+Z8+AC8+AF8</f>
        <v>23</v>
      </c>
      <c r="AH8" s="21">
        <f>'21.Spieltag'!AJ8</f>
        <v>243</v>
      </c>
      <c r="AI8" s="28">
        <f>'21.Spieltag'!AK8</f>
        <v>11</v>
      </c>
      <c r="AJ8" s="23">
        <f t="shared" ref="AJ8:AJ19" si="9">AG8+AH8</f>
        <v>266</v>
      </c>
      <c r="AK8" s="24">
        <f t="shared" ref="AK8:AK24" si="10">RANK(AJ8,$AJ$8:$AJ$26)</f>
        <v>10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3</v>
      </c>
      <c r="B9" s="20" t="str">
        <f>'13.Spieltag'!B9</f>
        <v>Delze</v>
      </c>
      <c r="C9" s="17" t="s">
        <v>12</v>
      </c>
      <c r="D9" s="18" t="s">
        <v>84</v>
      </c>
      <c r="E9" s="19" t="str">
        <f t="shared" ref="E9:E25" si="11">IF(OR(EXACT($C$7,C9)*(EXACT($D$7,D9)))=TRUE,$AO$9,IF(($D$7-$C$7=D9-C9),$AO$8,IF(OR(EXACT($C$7&gt;$D$7,C9&gt;D9)*EXACT($C$7=$D$7,C9=D9)*EXACT($C$7&lt;$D$7,C9&lt;D9)),$AO$7,0)))</f>
        <v>2</v>
      </c>
      <c r="F9" s="17" t="s">
        <v>83</v>
      </c>
      <c r="G9" s="18" t="s">
        <v>83</v>
      </c>
      <c r="H9" s="19">
        <f t="shared" ref="H9:H25" si="12">IF(OR(EXACT($F$7,F9)*(EXACT($G$7,G9)))=TRUE,$AO$9,IF(($G$7-$F$7=G9-F9),$AO$8,IF(OR(EXACT($F$7&gt;$G$7,F9&gt;G9)*EXACT($F$7=$G$7,F9=G9)*EXACT($F$7&lt;$G$7,F9&lt;G9)),$AO$7,0)))</f>
        <v>0</v>
      </c>
      <c r="I9" s="17" t="s">
        <v>12</v>
      </c>
      <c r="J9" s="18" t="s">
        <v>83</v>
      </c>
      <c r="K9" s="57">
        <f t="shared" ref="K9:K25" si="13">IF(OR(EXACT($I$7,I9)*(EXACT($J$7,J9)))=TRUE,$AO$9,IF(($J$7-$I$7=J9-I9),$AO$8,IF(OR(EXACT($I$7&gt;$J$7,I9&gt;J9)*EXACT($I$7=$J$7,I9=J9)*EXACT($I$7&lt;$J$7,I9&lt;J9)),$AO$7,0)))*4</f>
        <v>12</v>
      </c>
      <c r="L9" s="17" t="s">
        <v>12</v>
      </c>
      <c r="M9" s="18" t="s">
        <v>84</v>
      </c>
      <c r="N9" s="19">
        <f t="shared" ref="N9:N25" si="14">IF(OR(EXACT($L$7,L9)*(EXACT($M$7,M9)))=TRUE,$AO$9,IF(($M$7-$L$7=M9-L9),$AO$8,IF(OR(EXACT($L$7&gt;$M$7,L9&gt;M9)*EXACT($L$7=$M$7,L9=M9)*EXACT($L$7&lt;$M$7,L9&lt;M9)),$AO$7,0)))</f>
        <v>0</v>
      </c>
      <c r="O9" s="17" t="s">
        <v>83</v>
      </c>
      <c r="P9" s="18" t="s">
        <v>12</v>
      </c>
      <c r="Q9" s="19">
        <f t="shared" ref="Q9:Q25" si="15">IF(OR(EXACT($O$7,O9)*(EXACT($P$7,P9)))=TRUE,$AO$9,IF(($P$7-$O$7=P9-O9),$AO$8,IF(OR(EXACT($O$7&gt;$P$7,O9&gt;P9)*EXACT($O$7=$P$7,O9=P9)*EXACT($O$7&lt;$P$7,O9&lt;P9)),$AO$7,0)))</f>
        <v>0</v>
      </c>
      <c r="R9" s="17" t="s">
        <v>83</v>
      </c>
      <c r="S9" s="18" t="s">
        <v>12</v>
      </c>
      <c r="T9" s="19">
        <f t="shared" ref="T9:T25" si="16">IF(OR(EXACT($R$7,R9)*(EXACT($S$7,S9)))=TRUE,$AO$9,IF(($S$7-$R$7=S9-R9),$AO$8,IF(OR(EXACT($R$7&gt;$S$7,R9&gt;S9)*EXACT($R$7=$S$7,R9=S9)*EXACT($R$7&lt;$S$7,R9&lt;S9)),$AO$7,0)))</f>
        <v>0</v>
      </c>
      <c r="U9" s="17" t="s">
        <v>2</v>
      </c>
      <c r="V9" s="18" t="s">
        <v>84</v>
      </c>
      <c r="W9" s="19" t="str">
        <f t="shared" ref="W9:W25" si="17">IF(OR(EXACT($U$7,U9)*(EXACT($V$7,V9)))=TRUE,$AO$9,IF(($V$7-$U$7=V9-U9),$AO$8,IF(OR(EXACT($U$7&gt;$V$7,U9&gt;V9)*EXACT($U$7=$V$7,U9=V9)*EXACT($U$7&lt;$V$7,U9&lt;V9)),$AO$7,0)))</f>
        <v>2</v>
      </c>
      <c r="X9" s="17" t="s">
        <v>12</v>
      </c>
      <c r="Y9" s="18" t="s">
        <v>84</v>
      </c>
      <c r="Z9" s="19">
        <f t="shared" ref="Z9:Z25" si="18">IF(OR(EXACT($X$7,X9)*(EXACT($Y$7,Y9)))=TRUE,$AO$9,IF(($Y$7-$X$7=Y9-X9),$AO$8,IF(OR(EXACT($X$7&gt;$Y$7,X9&gt;Y9)*EXACT($X$7=$Y$7,X9=Y9)*EXACT($X$7&lt;$Y$7,X9&lt;Y9)),$AO$7,0)))</f>
        <v>0</v>
      </c>
      <c r="AA9" s="17" t="s">
        <v>12</v>
      </c>
      <c r="AB9" s="18" t="s">
        <v>83</v>
      </c>
      <c r="AC9" s="19" t="str">
        <f t="shared" ref="AC9:AC25" si="19">IF(OR(EXACT($AA$7,AA9)*(EXACT($AB$7,AB9)))=TRUE,$AO$9,IF(($AB$7-$AA$7=AB9-AA9),$AO$8,IF(OR(EXACT($AA$7&gt;$AB$7,AA9&gt;AB9)*EXACT($AA$7=$AB$7,AA9=AB9)*EXACT($AA$7&lt;$AB$7,AA9&lt;AB9)),$AO$7,0)))</f>
        <v>2</v>
      </c>
      <c r="AD9" s="27"/>
      <c r="AE9" s="25"/>
      <c r="AF9" s="19"/>
      <c r="AG9" s="20">
        <f t="shared" si="8"/>
        <v>18</v>
      </c>
      <c r="AH9" s="21">
        <f>'21.Spieltag'!AJ9</f>
        <v>280</v>
      </c>
      <c r="AI9" s="28">
        <f>'21.Spieltag'!AK9</f>
        <v>2</v>
      </c>
      <c r="AJ9" s="23">
        <f t="shared" si="9"/>
        <v>298</v>
      </c>
      <c r="AK9" s="24">
        <f t="shared" si="10"/>
        <v>3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10</v>
      </c>
      <c r="B10" s="20" t="str">
        <f>'13.Spieltag'!B10</f>
        <v>FlorianS04</v>
      </c>
      <c r="C10" s="17" t="s">
        <v>12</v>
      </c>
      <c r="D10" s="18" t="s">
        <v>83</v>
      </c>
      <c r="E10" s="19" t="str">
        <f t="shared" si="11"/>
        <v>3</v>
      </c>
      <c r="F10" s="17" t="s">
        <v>12</v>
      </c>
      <c r="G10" s="18" t="s">
        <v>83</v>
      </c>
      <c r="H10" s="19" t="str">
        <f t="shared" si="12"/>
        <v>5</v>
      </c>
      <c r="I10" s="17" t="s">
        <v>12</v>
      </c>
      <c r="J10" s="18" t="s">
        <v>83</v>
      </c>
      <c r="K10" s="57">
        <f t="shared" si="13"/>
        <v>12</v>
      </c>
      <c r="L10" s="17" t="s">
        <v>83</v>
      </c>
      <c r="M10" s="18" t="s">
        <v>2</v>
      </c>
      <c r="N10" s="19" t="str">
        <f t="shared" si="14"/>
        <v>2</v>
      </c>
      <c r="O10" s="17" t="s">
        <v>84</v>
      </c>
      <c r="P10" s="18" t="s">
        <v>83</v>
      </c>
      <c r="Q10" s="19">
        <f t="shared" si="15"/>
        <v>0</v>
      </c>
      <c r="R10" s="17" t="s">
        <v>83</v>
      </c>
      <c r="S10" s="18" t="s">
        <v>2</v>
      </c>
      <c r="T10" s="19">
        <f t="shared" si="16"/>
        <v>0</v>
      </c>
      <c r="U10" s="17" t="s">
        <v>12</v>
      </c>
      <c r="V10" s="18" t="s">
        <v>84</v>
      </c>
      <c r="W10" s="19" t="str">
        <f t="shared" si="17"/>
        <v>2</v>
      </c>
      <c r="X10" s="17" t="s">
        <v>83</v>
      </c>
      <c r="Y10" s="18" t="s">
        <v>83</v>
      </c>
      <c r="Z10" s="19" t="str">
        <f t="shared" si="18"/>
        <v>5</v>
      </c>
      <c r="AA10" s="17" t="s">
        <v>84</v>
      </c>
      <c r="AB10" s="18" t="s">
        <v>84</v>
      </c>
      <c r="AC10" s="19">
        <f t="shared" si="19"/>
        <v>0</v>
      </c>
      <c r="AD10" s="27"/>
      <c r="AE10" s="25"/>
      <c r="AF10" s="19"/>
      <c r="AG10" s="20">
        <f t="shared" si="8"/>
        <v>29</v>
      </c>
      <c r="AH10" s="21">
        <f>'21.Spieltag'!AJ10</f>
        <v>237</v>
      </c>
      <c r="AI10" s="28">
        <f>'21.Spieltag'!AK10</f>
        <v>12</v>
      </c>
      <c r="AJ10" s="23">
        <f t="shared" si="9"/>
        <v>266</v>
      </c>
      <c r="AK10" s="24">
        <f t="shared" si="10"/>
        <v>10</v>
      </c>
      <c r="AL10" s="53"/>
    </row>
    <row r="11" spans="1:41" ht="24.95" customHeight="1" thickBot="1" x14ac:dyDescent="0.25">
      <c r="A11" s="28">
        <f t="shared" si="0"/>
        <v>2</v>
      </c>
      <c r="B11" s="20" t="str">
        <f>'13.Spieltag'!B11</f>
        <v>Franzi04</v>
      </c>
      <c r="C11" s="17" t="s">
        <v>12</v>
      </c>
      <c r="D11" s="18" t="s">
        <v>83</v>
      </c>
      <c r="E11" s="19" t="str">
        <f t="shared" si="11"/>
        <v>3</v>
      </c>
      <c r="F11" s="17" t="s">
        <v>12</v>
      </c>
      <c r="G11" s="18" t="s">
        <v>83</v>
      </c>
      <c r="H11" s="19" t="str">
        <f t="shared" si="12"/>
        <v>5</v>
      </c>
      <c r="I11" s="17" t="s">
        <v>12</v>
      </c>
      <c r="J11" s="18" t="s">
        <v>83</v>
      </c>
      <c r="K11" s="57">
        <f t="shared" si="13"/>
        <v>12</v>
      </c>
      <c r="L11" s="17" t="s">
        <v>83</v>
      </c>
      <c r="M11" s="18" t="s">
        <v>12</v>
      </c>
      <c r="N11" s="19" t="str">
        <f t="shared" si="14"/>
        <v>2</v>
      </c>
      <c r="O11" s="17" t="s">
        <v>84</v>
      </c>
      <c r="P11" s="18" t="s">
        <v>12</v>
      </c>
      <c r="Q11" s="19">
        <f t="shared" si="15"/>
        <v>0</v>
      </c>
      <c r="R11" s="17" t="s">
        <v>84</v>
      </c>
      <c r="S11" s="18" t="s">
        <v>83</v>
      </c>
      <c r="T11" s="19">
        <f t="shared" si="16"/>
        <v>0</v>
      </c>
      <c r="U11" s="17" t="s">
        <v>2</v>
      </c>
      <c r="V11" s="18" t="s">
        <v>84</v>
      </c>
      <c r="W11" s="19" t="str">
        <f t="shared" si="17"/>
        <v>2</v>
      </c>
      <c r="X11" s="17" t="s">
        <v>12</v>
      </c>
      <c r="Y11" s="18" t="s">
        <v>83</v>
      </c>
      <c r="Z11" s="19">
        <f t="shared" si="18"/>
        <v>0</v>
      </c>
      <c r="AA11" s="17" t="s">
        <v>12</v>
      </c>
      <c r="AB11" s="18" t="s">
        <v>84</v>
      </c>
      <c r="AC11" s="19" t="str">
        <f t="shared" si="19"/>
        <v>3</v>
      </c>
      <c r="AD11" s="27"/>
      <c r="AE11" s="25"/>
      <c r="AF11" s="19"/>
      <c r="AG11" s="20">
        <f t="shared" si="8"/>
        <v>27</v>
      </c>
      <c r="AH11" s="21">
        <f>'21.Spieltag'!AJ11</f>
        <v>280</v>
      </c>
      <c r="AI11" s="28">
        <f>'21.Spieltag'!AK11</f>
        <v>2</v>
      </c>
      <c r="AJ11" s="23">
        <f t="shared" si="9"/>
        <v>307</v>
      </c>
      <c r="AK11" s="24">
        <f t="shared" si="10"/>
        <v>2</v>
      </c>
      <c r="AL11" s="1"/>
    </row>
    <row r="12" spans="1:41" ht="24.95" customHeight="1" thickBot="1" x14ac:dyDescent="0.25">
      <c r="A12" s="28">
        <f t="shared" si="0"/>
        <v>15</v>
      </c>
      <c r="B12" s="20" t="str">
        <f>'13.Spieltag'!B12</f>
        <v>jupp04</v>
      </c>
      <c r="C12" s="17"/>
      <c r="D12" s="18"/>
      <c r="E12" s="19"/>
      <c r="F12" s="17"/>
      <c r="G12" s="18"/>
      <c r="H12" s="19"/>
      <c r="I12" s="17"/>
      <c r="J12" s="18"/>
      <c r="K12" s="19"/>
      <c r="L12" s="17"/>
      <c r="M12" s="18"/>
      <c r="N12" s="19"/>
      <c r="O12" s="17"/>
      <c r="P12" s="18"/>
      <c r="Q12" s="19"/>
      <c r="R12" s="17"/>
      <c r="S12" s="18"/>
      <c r="T12" s="19"/>
      <c r="U12" s="17"/>
      <c r="V12" s="18"/>
      <c r="W12" s="19"/>
      <c r="X12" s="17"/>
      <c r="Y12" s="18"/>
      <c r="Z12" s="19"/>
      <c r="AA12" s="17"/>
      <c r="AB12" s="18"/>
      <c r="AC12" s="19"/>
      <c r="AD12" s="26"/>
      <c r="AE12" s="25"/>
      <c r="AF12" s="19"/>
      <c r="AG12" s="20">
        <f t="shared" si="8"/>
        <v>0</v>
      </c>
      <c r="AH12" s="21">
        <f>'21.Spieltag'!AJ12</f>
        <v>197</v>
      </c>
      <c r="AI12" s="28">
        <f>'21.Spieltag'!AK12</f>
        <v>15</v>
      </c>
      <c r="AJ12" s="23">
        <f t="shared" si="9"/>
        <v>197</v>
      </c>
      <c r="AK12" s="24">
        <f t="shared" si="10"/>
        <v>15</v>
      </c>
      <c r="AL12" s="1"/>
    </row>
    <row r="13" spans="1:41" ht="24.95" customHeight="1" thickBot="1" x14ac:dyDescent="0.25">
      <c r="A13" s="28">
        <f t="shared" si="0"/>
        <v>4</v>
      </c>
      <c r="B13" s="58" t="str">
        <f>'13.Spieltag'!B13</f>
        <v>Lola04</v>
      </c>
      <c r="C13" s="17" t="s">
        <v>12</v>
      </c>
      <c r="D13" s="18" t="s">
        <v>83</v>
      </c>
      <c r="E13" s="19" t="str">
        <f t="shared" si="11"/>
        <v>3</v>
      </c>
      <c r="F13" s="17" t="s">
        <v>83</v>
      </c>
      <c r="G13" s="18" t="s">
        <v>84</v>
      </c>
      <c r="H13" s="19" t="str">
        <f t="shared" si="12"/>
        <v>3</v>
      </c>
      <c r="I13" s="17" t="s">
        <v>86</v>
      </c>
      <c r="J13" s="18" t="s">
        <v>12</v>
      </c>
      <c r="K13" s="57">
        <f t="shared" si="13"/>
        <v>8</v>
      </c>
      <c r="L13" s="17" t="s">
        <v>12</v>
      </c>
      <c r="M13" s="18" t="s">
        <v>12</v>
      </c>
      <c r="N13" s="19">
        <f t="shared" si="14"/>
        <v>0</v>
      </c>
      <c r="O13" s="17" t="s">
        <v>83</v>
      </c>
      <c r="P13" s="18" t="s">
        <v>2</v>
      </c>
      <c r="Q13" s="19">
        <f t="shared" si="15"/>
        <v>0</v>
      </c>
      <c r="R13" s="17" t="s">
        <v>83</v>
      </c>
      <c r="S13" s="18" t="s">
        <v>12</v>
      </c>
      <c r="T13" s="19">
        <f t="shared" si="16"/>
        <v>0</v>
      </c>
      <c r="U13" s="17" t="s">
        <v>2</v>
      </c>
      <c r="V13" s="18" t="s">
        <v>84</v>
      </c>
      <c r="W13" s="19" t="str">
        <f t="shared" si="17"/>
        <v>2</v>
      </c>
      <c r="X13" s="17" t="s">
        <v>12</v>
      </c>
      <c r="Y13" s="18" t="s">
        <v>12</v>
      </c>
      <c r="Z13" s="19" t="str">
        <f t="shared" si="18"/>
        <v>3</v>
      </c>
      <c r="AA13" s="17" t="s">
        <v>2</v>
      </c>
      <c r="AB13" s="18" t="s">
        <v>12</v>
      </c>
      <c r="AC13" s="19" t="str">
        <f t="shared" si="19"/>
        <v>2</v>
      </c>
      <c r="AD13" s="27"/>
      <c r="AE13" s="25"/>
      <c r="AF13" s="19"/>
      <c r="AG13" s="20">
        <f t="shared" si="8"/>
        <v>21</v>
      </c>
      <c r="AH13" s="21">
        <f>'21.Spieltag'!AJ13</f>
        <v>268</v>
      </c>
      <c r="AI13" s="28">
        <f>'21.Spieltag'!AK13</f>
        <v>4</v>
      </c>
      <c r="AJ13" s="23">
        <f t="shared" si="9"/>
        <v>289</v>
      </c>
      <c r="AK13" s="24">
        <f t="shared" si="10"/>
        <v>4</v>
      </c>
      <c r="AL13" s="1"/>
    </row>
    <row r="14" spans="1:41" ht="24.95" customHeight="1" thickBot="1" x14ac:dyDescent="0.25">
      <c r="A14" s="28">
        <f t="shared" si="0"/>
        <v>1</v>
      </c>
      <c r="B14" s="20" t="str">
        <f>'13.Spieltag'!B14</f>
        <v>Master1</v>
      </c>
      <c r="C14" s="17" t="s">
        <v>12</v>
      </c>
      <c r="D14" s="18" t="s">
        <v>83</v>
      </c>
      <c r="E14" s="19" t="str">
        <f t="shared" si="11"/>
        <v>3</v>
      </c>
      <c r="F14" s="17" t="s">
        <v>2</v>
      </c>
      <c r="G14" s="18" t="s">
        <v>12</v>
      </c>
      <c r="H14" s="19" t="str">
        <f t="shared" si="12"/>
        <v>3</v>
      </c>
      <c r="I14" s="17" t="s">
        <v>2</v>
      </c>
      <c r="J14" s="18" t="s">
        <v>83</v>
      </c>
      <c r="K14" s="57">
        <f t="shared" si="13"/>
        <v>8</v>
      </c>
      <c r="L14" s="17" t="s">
        <v>83</v>
      </c>
      <c r="M14" s="18" t="s">
        <v>83</v>
      </c>
      <c r="N14" s="19">
        <f t="shared" si="14"/>
        <v>0</v>
      </c>
      <c r="O14" s="17" t="s">
        <v>83</v>
      </c>
      <c r="P14" s="18" t="s">
        <v>12</v>
      </c>
      <c r="Q14" s="19">
        <f t="shared" si="15"/>
        <v>0</v>
      </c>
      <c r="R14" s="17" t="s">
        <v>83</v>
      </c>
      <c r="S14" s="18" t="s">
        <v>83</v>
      </c>
      <c r="T14" s="19" t="str">
        <f t="shared" si="16"/>
        <v>3</v>
      </c>
      <c r="U14" s="17" t="s">
        <v>12</v>
      </c>
      <c r="V14" s="18" t="s">
        <v>83</v>
      </c>
      <c r="W14" s="19" t="str">
        <f t="shared" si="17"/>
        <v>3</v>
      </c>
      <c r="X14" s="17" t="s">
        <v>83</v>
      </c>
      <c r="Y14" s="18" t="s">
        <v>84</v>
      </c>
      <c r="Z14" s="19">
        <f t="shared" si="18"/>
        <v>0</v>
      </c>
      <c r="AA14" s="17" t="s">
        <v>2</v>
      </c>
      <c r="AB14" s="18" t="s">
        <v>83</v>
      </c>
      <c r="AC14" s="19" t="str">
        <f t="shared" si="19"/>
        <v>5</v>
      </c>
      <c r="AD14" s="27"/>
      <c r="AE14" s="25"/>
      <c r="AF14" s="19"/>
      <c r="AG14" s="20">
        <f t="shared" si="8"/>
        <v>25</v>
      </c>
      <c r="AH14" s="21">
        <f>'21.Spieltag'!AJ14</f>
        <v>284</v>
      </c>
      <c r="AI14" s="28">
        <f>'21.Spieltag'!AK14</f>
        <v>1</v>
      </c>
      <c r="AJ14" s="23">
        <f t="shared" si="9"/>
        <v>309</v>
      </c>
      <c r="AK14" s="24">
        <f t="shared" si="10"/>
        <v>1</v>
      </c>
      <c r="AL14" s="1"/>
    </row>
    <row r="15" spans="1:41" ht="24.95" customHeight="1" thickBot="1" x14ac:dyDescent="0.25">
      <c r="A15" s="28">
        <f t="shared" si="0"/>
        <v>9</v>
      </c>
      <c r="B15" s="20" t="str">
        <f>'13.Spieltag'!B15</f>
        <v>Mike04</v>
      </c>
      <c r="C15" s="17" t="s">
        <v>12</v>
      </c>
      <c r="D15" s="18" t="s">
        <v>84</v>
      </c>
      <c r="E15" s="19" t="str">
        <f t="shared" si="11"/>
        <v>2</v>
      </c>
      <c r="F15" s="17" t="s">
        <v>12</v>
      </c>
      <c r="G15" s="18" t="s">
        <v>84</v>
      </c>
      <c r="H15" s="19" t="str">
        <f t="shared" si="12"/>
        <v>2</v>
      </c>
      <c r="I15" s="17" t="s">
        <v>2</v>
      </c>
      <c r="J15" s="18" t="s">
        <v>84</v>
      </c>
      <c r="K15" s="57">
        <f t="shared" si="13"/>
        <v>8</v>
      </c>
      <c r="L15" s="17" t="s">
        <v>83</v>
      </c>
      <c r="M15" s="18" t="s">
        <v>83</v>
      </c>
      <c r="N15" s="19">
        <f t="shared" si="14"/>
        <v>0</v>
      </c>
      <c r="O15" s="17" t="s">
        <v>84</v>
      </c>
      <c r="P15" s="18" t="s">
        <v>12</v>
      </c>
      <c r="Q15" s="19">
        <f t="shared" si="15"/>
        <v>0</v>
      </c>
      <c r="R15" s="17" t="s">
        <v>12</v>
      </c>
      <c r="S15" s="18" t="s">
        <v>83</v>
      </c>
      <c r="T15" s="19">
        <f t="shared" si="16"/>
        <v>0</v>
      </c>
      <c r="U15" s="17" t="s">
        <v>12</v>
      </c>
      <c r="V15" s="18" t="s">
        <v>84</v>
      </c>
      <c r="W15" s="19" t="str">
        <f t="shared" si="17"/>
        <v>2</v>
      </c>
      <c r="X15" s="17" t="s">
        <v>12</v>
      </c>
      <c r="Y15" s="18" t="s">
        <v>84</v>
      </c>
      <c r="Z15" s="19">
        <f t="shared" si="18"/>
        <v>0</v>
      </c>
      <c r="AA15" s="17" t="s">
        <v>83</v>
      </c>
      <c r="AB15" s="18" t="s">
        <v>12</v>
      </c>
      <c r="AC15" s="19">
        <f t="shared" si="19"/>
        <v>0</v>
      </c>
      <c r="AD15" s="27"/>
      <c r="AE15" s="25"/>
      <c r="AF15" s="19"/>
      <c r="AG15" s="20">
        <f t="shared" si="8"/>
        <v>14</v>
      </c>
      <c r="AH15" s="21">
        <f>'21.Spieltag'!AJ15</f>
        <v>254</v>
      </c>
      <c r="AI15" s="28">
        <f>'21.Spieltag'!AK15</f>
        <v>8</v>
      </c>
      <c r="AJ15" s="23">
        <f t="shared" si="9"/>
        <v>268</v>
      </c>
      <c r="AK15" s="24">
        <f t="shared" si="10"/>
        <v>9</v>
      </c>
      <c r="AL15" s="1"/>
    </row>
    <row r="16" spans="1:41" ht="24.95" customHeight="1" thickBot="1" x14ac:dyDescent="0.25">
      <c r="A16" s="28">
        <f t="shared" si="0"/>
        <v>16</v>
      </c>
      <c r="B16" s="20" t="str">
        <f>'13.Spieltag'!B16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'21.Spieltag'!AJ16</f>
        <v>79</v>
      </c>
      <c r="AI16" s="28">
        <f>'21.Spieltag'!AK16</f>
        <v>16</v>
      </c>
      <c r="AJ16" s="23">
        <f t="shared" si="9"/>
        <v>79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7</v>
      </c>
      <c r="B17" s="20" t="str">
        <f>'13.Spieltag'!B17</f>
        <v>Reinhold</v>
      </c>
      <c r="C17" s="17" t="s">
        <v>12</v>
      </c>
      <c r="D17" s="18" t="s">
        <v>12</v>
      </c>
      <c r="E17" s="19">
        <f t="shared" si="11"/>
        <v>0</v>
      </c>
      <c r="F17" s="17" t="s">
        <v>83</v>
      </c>
      <c r="G17" s="18" t="s">
        <v>84</v>
      </c>
      <c r="H17" s="19" t="str">
        <f t="shared" si="12"/>
        <v>3</v>
      </c>
      <c r="I17" s="17" t="s">
        <v>12</v>
      </c>
      <c r="J17" s="18" t="s">
        <v>83</v>
      </c>
      <c r="K17" s="57">
        <f t="shared" si="13"/>
        <v>12</v>
      </c>
      <c r="L17" s="17" t="s">
        <v>83</v>
      </c>
      <c r="M17" s="18" t="s">
        <v>84</v>
      </c>
      <c r="N17" s="19">
        <f t="shared" si="14"/>
        <v>0</v>
      </c>
      <c r="O17" s="17" t="s">
        <v>83</v>
      </c>
      <c r="P17" s="18" t="s">
        <v>12</v>
      </c>
      <c r="Q17" s="19">
        <f t="shared" si="15"/>
        <v>0</v>
      </c>
      <c r="R17" s="17" t="s">
        <v>83</v>
      </c>
      <c r="S17" s="18" t="s">
        <v>83</v>
      </c>
      <c r="T17" s="19" t="str">
        <f t="shared" si="16"/>
        <v>3</v>
      </c>
      <c r="U17" s="17" t="s">
        <v>2</v>
      </c>
      <c r="V17" s="18" t="s">
        <v>83</v>
      </c>
      <c r="W17" s="19" t="str">
        <f t="shared" si="17"/>
        <v>2</v>
      </c>
      <c r="X17" s="17" t="s">
        <v>12</v>
      </c>
      <c r="Y17" s="18" t="s">
        <v>84</v>
      </c>
      <c r="Z17" s="19">
        <f t="shared" si="18"/>
        <v>0</v>
      </c>
      <c r="AA17" s="17" t="s">
        <v>12</v>
      </c>
      <c r="AB17" s="18" t="s">
        <v>83</v>
      </c>
      <c r="AC17" s="19" t="str">
        <f t="shared" si="19"/>
        <v>2</v>
      </c>
      <c r="AD17" s="27"/>
      <c r="AE17" s="25"/>
      <c r="AF17" s="19"/>
      <c r="AG17" s="20">
        <f t="shared" si="8"/>
        <v>22</v>
      </c>
      <c r="AH17" s="21">
        <f>'21.Spieltag'!AJ17</f>
        <v>255</v>
      </c>
      <c r="AI17" s="28">
        <f>'21.Spieltag'!AK17</f>
        <v>7</v>
      </c>
      <c r="AJ17" s="23">
        <f t="shared" si="9"/>
        <v>277</v>
      </c>
      <c r="AK17" s="24">
        <f t="shared" si="10"/>
        <v>7</v>
      </c>
      <c r="AL17" s="1"/>
    </row>
    <row r="18" spans="1:38" ht="24.95" customHeight="1" thickBot="1" x14ac:dyDescent="0.25">
      <c r="A18" s="28">
        <f t="shared" si="0"/>
        <v>12</v>
      </c>
      <c r="B18" s="20" t="str">
        <f>'13.Spieltag'!B18</f>
        <v>Ricardo04</v>
      </c>
      <c r="C18" s="17" t="s">
        <v>12</v>
      </c>
      <c r="D18" s="18" t="s">
        <v>83</v>
      </c>
      <c r="E18" s="19" t="str">
        <f t="shared" si="11"/>
        <v>3</v>
      </c>
      <c r="F18" s="17" t="s">
        <v>12</v>
      </c>
      <c r="G18" s="18" t="s">
        <v>84</v>
      </c>
      <c r="H18" s="19" t="str">
        <f t="shared" si="12"/>
        <v>2</v>
      </c>
      <c r="I18" s="17" t="s">
        <v>12</v>
      </c>
      <c r="J18" s="18" t="s">
        <v>84</v>
      </c>
      <c r="K18" s="57">
        <f t="shared" si="13"/>
        <v>8</v>
      </c>
      <c r="L18" s="17" t="s">
        <v>83</v>
      </c>
      <c r="M18" s="18" t="s">
        <v>12</v>
      </c>
      <c r="N18" s="19" t="str">
        <f t="shared" si="14"/>
        <v>2</v>
      </c>
      <c r="O18" s="17" t="s">
        <v>83</v>
      </c>
      <c r="P18" s="18" t="s">
        <v>12</v>
      </c>
      <c r="Q18" s="19">
        <f t="shared" si="15"/>
        <v>0</v>
      </c>
      <c r="R18" s="17" t="s">
        <v>83</v>
      </c>
      <c r="S18" s="18" t="s">
        <v>12</v>
      </c>
      <c r="T18" s="19">
        <f t="shared" si="16"/>
        <v>0</v>
      </c>
      <c r="U18" s="17" t="s">
        <v>12</v>
      </c>
      <c r="V18" s="18" t="s">
        <v>83</v>
      </c>
      <c r="W18" s="19" t="str">
        <f t="shared" si="17"/>
        <v>3</v>
      </c>
      <c r="X18" s="17" t="s">
        <v>12</v>
      </c>
      <c r="Y18" s="18" t="s">
        <v>83</v>
      </c>
      <c r="Z18" s="19">
        <f t="shared" si="18"/>
        <v>0</v>
      </c>
      <c r="AA18" s="17" t="s">
        <v>83</v>
      </c>
      <c r="AB18" s="18" t="s">
        <v>84</v>
      </c>
      <c r="AC18" s="19" t="str">
        <f t="shared" si="19"/>
        <v>2</v>
      </c>
      <c r="AD18" s="27"/>
      <c r="AE18" s="25"/>
      <c r="AF18" s="19"/>
      <c r="AG18" s="20">
        <f t="shared" si="8"/>
        <v>20</v>
      </c>
      <c r="AH18" s="21">
        <f>'21.Spieltag'!AJ18</f>
        <v>244</v>
      </c>
      <c r="AI18" s="28">
        <f>'21.Spieltag'!AK18</f>
        <v>10</v>
      </c>
      <c r="AJ18" s="23">
        <f t="shared" si="9"/>
        <v>264</v>
      </c>
      <c r="AK18" s="24">
        <f t="shared" si="10"/>
        <v>12</v>
      </c>
      <c r="AL18" s="1"/>
    </row>
    <row r="19" spans="1:38" ht="24.95" customHeight="1" thickBot="1" x14ac:dyDescent="0.25">
      <c r="A19" s="28">
        <f t="shared" si="0"/>
        <v>18</v>
      </c>
      <c r="B19" s="20" t="str">
        <f>'13.Spieltag'!B19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'21.Spieltag'!AJ19</f>
        <v>7</v>
      </c>
      <c r="AI19" s="28">
        <f>'21.Spieltag'!AK19</f>
        <v>17</v>
      </c>
      <c r="AJ19" s="23">
        <f t="shared" si="9"/>
        <v>7</v>
      </c>
      <c r="AK19" s="24">
        <f t="shared" si="10"/>
        <v>18</v>
      </c>
      <c r="AL19" s="1"/>
    </row>
    <row r="20" spans="1:38" ht="24.95" customHeight="1" thickBot="1" x14ac:dyDescent="0.25">
      <c r="A20" s="28">
        <f t="shared" ref="A20:A25" si="20">AK20</f>
        <v>14</v>
      </c>
      <c r="B20" s="20" t="str">
        <f>'13.Spieltag'!B20</f>
        <v>schmiddi04</v>
      </c>
      <c r="C20" s="17" t="s">
        <v>12</v>
      </c>
      <c r="D20" s="18" t="s">
        <v>84</v>
      </c>
      <c r="E20" s="19" t="str">
        <f t="shared" si="11"/>
        <v>2</v>
      </c>
      <c r="F20" s="17" t="s">
        <v>12</v>
      </c>
      <c r="G20" s="18" t="s">
        <v>12</v>
      </c>
      <c r="H20" s="19">
        <f t="shared" si="12"/>
        <v>0</v>
      </c>
      <c r="I20" s="17" t="s">
        <v>83</v>
      </c>
      <c r="J20" s="18" t="s">
        <v>84</v>
      </c>
      <c r="K20" s="57">
        <f t="shared" si="13"/>
        <v>20</v>
      </c>
      <c r="L20" s="17" t="s">
        <v>84</v>
      </c>
      <c r="M20" s="18" t="s">
        <v>83</v>
      </c>
      <c r="N20" s="19" t="str">
        <f t="shared" si="14"/>
        <v>2</v>
      </c>
      <c r="O20" s="17" t="s">
        <v>83</v>
      </c>
      <c r="P20" s="18" t="s">
        <v>86</v>
      </c>
      <c r="Q20" s="19">
        <f t="shared" si="15"/>
        <v>0</v>
      </c>
      <c r="R20" s="17" t="s">
        <v>83</v>
      </c>
      <c r="S20" s="18" t="s">
        <v>12</v>
      </c>
      <c r="T20" s="19">
        <f t="shared" si="16"/>
        <v>0</v>
      </c>
      <c r="U20" s="17" t="s">
        <v>12</v>
      </c>
      <c r="V20" s="18" t="s">
        <v>84</v>
      </c>
      <c r="W20" s="19" t="str">
        <f t="shared" si="17"/>
        <v>2</v>
      </c>
      <c r="X20" s="17" t="s">
        <v>83</v>
      </c>
      <c r="Y20" s="18" t="s">
        <v>84</v>
      </c>
      <c r="Z20" s="19">
        <f t="shared" si="18"/>
        <v>0</v>
      </c>
      <c r="AA20" s="17" t="s">
        <v>84</v>
      </c>
      <c r="AB20" s="18" t="s">
        <v>83</v>
      </c>
      <c r="AC20" s="19">
        <f t="shared" si="19"/>
        <v>0</v>
      </c>
      <c r="AD20" s="27"/>
      <c r="AE20" s="25"/>
      <c r="AF20" s="19"/>
      <c r="AG20" s="20">
        <f t="shared" ref="AG20:AG25" si="21">E20+H20+K20+N20+Q20+T20+W20+Z20+AC20+AF20</f>
        <v>26</v>
      </c>
      <c r="AH20" s="21">
        <f>'21.Spieltag'!AJ20</f>
        <v>216</v>
      </c>
      <c r="AI20" s="28">
        <f>'21.Spieltag'!AK20</f>
        <v>14</v>
      </c>
      <c r="AJ20" s="23">
        <f t="shared" ref="AJ20:AJ25" si="22">AG20+AH20</f>
        <v>242</v>
      </c>
      <c r="AK20" s="24">
        <f t="shared" si="10"/>
        <v>14</v>
      </c>
      <c r="AL20" s="1"/>
    </row>
    <row r="21" spans="1:38" ht="24.95" customHeight="1" thickBot="1" x14ac:dyDescent="0.25">
      <c r="A21" s="28">
        <f t="shared" si="20"/>
        <v>7</v>
      </c>
      <c r="B21" s="20" t="str">
        <f>'13.Spieltag'!B21</f>
        <v>shiny</v>
      </c>
      <c r="C21" s="17" t="s">
        <v>12</v>
      </c>
      <c r="D21" s="18" t="s">
        <v>83</v>
      </c>
      <c r="E21" s="19" t="str">
        <f t="shared" si="11"/>
        <v>3</v>
      </c>
      <c r="F21" s="17" t="s">
        <v>12</v>
      </c>
      <c r="G21" s="18" t="s">
        <v>83</v>
      </c>
      <c r="H21" s="19" t="str">
        <f t="shared" si="12"/>
        <v>5</v>
      </c>
      <c r="I21" s="17" t="s">
        <v>12</v>
      </c>
      <c r="J21" s="18" t="s">
        <v>83</v>
      </c>
      <c r="K21" s="57">
        <f t="shared" si="13"/>
        <v>12</v>
      </c>
      <c r="L21" s="17" t="s">
        <v>12</v>
      </c>
      <c r="M21" s="18" t="s">
        <v>83</v>
      </c>
      <c r="N21" s="19">
        <f t="shared" si="14"/>
        <v>0</v>
      </c>
      <c r="O21" s="17" t="s">
        <v>83</v>
      </c>
      <c r="P21" s="18" t="s">
        <v>12</v>
      </c>
      <c r="Q21" s="19">
        <f t="shared" si="15"/>
        <v>0</v>
      </c>
      <c r="R21" s="17" t="s">
        <v>83</v>
      </c>
      <c r="S21" s="18" t="s">
        <v>83</v>
      </c>
      <c r="T21" s="19" t="str">
        <f t="shared" si="16"/>
        <v>3</v>
      </c>
      <c r="U21" s="17" t="s">
        <v>12</v>
      </c>
      <c r="V21" s="18" t="s">
        <v>84</v>
      </c>
      <c r="W21" s="19" t="str">
        <f t="shared" si="17"/>
        <v>2</v>
      </c>
      <c r="X21" s="17" t="s">
        <v>12</v>
      </c>
      <c r="Y21" s="18" t="s">
        <v>83</v>
      </c>
      <c r="Z21" s="19">
        <f t="shared" si="18"/>
        <v>0</v>
      </c>
      <c r="AA21" s="17" t="s">
        <v>12</v>
      </c>
      <c r="AB21" s="18" t="s">
        <v>83</v>
      </c>
      <c r="AC21" s="19" t="str">
        <f t="shared" si="19"/>
        <v>2</v>
      </c>
      <c r="AD21" s="27"/>
      <c r="AE21" s="25"/>
      <c r="AF21" s="19"/>
      <c r="AG21" s="20">
        <f t="shared" si="21"/>
        <v>27</v>
      </c>
      <c r="AH21" s="21">
        <f>'21.Spieltag'!AJ21</f>
        <v>250</v>
      </c>
      <c r="AI21" s="28">
        <f>'21.Spieltag'!AK21</f>
        <v>9</v>
      </c>
      <c r="AJ21" s="23">
        <f t="shared" si="22"/>
        <v>277</v>
      </c>
      <c r="AK21" s="24">
        <f t="shared" si="10"/>
        <v>7</v>
      </c>
      <c r="AL21" s="1"/>
    </row>
    <row r="22" spans="1:38" ht="24.95" customHeight="1" thickBot="1" x14ac:dyDescent="0.25">
      <c r="A22" s="28">
        <f t="shared" si="20"/>
        <v>5</v>
      </c>
      <c r="B22" s="20" t="str">
        <f>'13.Spieltag'!B22</f>
        <v>Tanja04</v>
      </c>
      <c r="C22" s="17" t="s">
        <v>12</v>
      </c>
      <c r="D22" s="18" t="s">
        <v>83</v>
      </c>
      <c r="E22" s="19" t="str">
        <f t="shared" si="11"/>
        <v>3</v>
      </c>
      <c r="F22" s="17" t="s">
        <v>12</v>
      </c>
      <c r="G22" s="18" t="s">
        <v>83</v>
      </c>
      <c r="H22" s="19" t="str">
        <f t="shared" si="12"/>
        <v>5</v>
      </c>
      <c r="I22" s="17" t="s">
        <v>12</v>
      </c>
      <c r="J22" s="18" t="s">
        <v>84</v>
      </c>
      <c r="K22" s="57">
        <f t="shared" si="13"/>
        <v>8</v>
      </c>
      <c r="L22" s="17" t="s">
        <v>83</v>
      </c>
      <c r="M22" s="18" t="s">
        <v>84</v>
      </c>
      <c r="N22" s="19">
        <f t="shared" si="14"/>
        <v>0</v>
      </c>
      <c r="O22" s="17" t="s">
        <v>83</v>
      </c>
      <c r="P22" s="18" t="s">
        <v>12</v>
      </c>
      <c r="Q22" s="19">
        <f t="shared" si="15"/>
        <v>0</v>
      </c>
      <c r="R22" s="17" t="s">
        <v>83</v>
      </c>
      <c r="S22" s="18" t="s">
        <v>83</v>
      </c>
      <c r="T22" s="19" t="str">
        <f t="shared" si="16"/>
        <v>3</v>
      </c>
      <c r="U22" s="17" t="s">
        <v>2</v>
      </c>
      <c r="V22" s="18" t="s">
        <v>84</v>
      </c>
      <c r="W22" s="19" t="str">
        <f t="shared" si="17"/>
        <v>2</v>
      </c>
      <c r="X22" s="17" t="s">
        <v>83</v>
      </c>
      <c r="Y22" s="18" t="s">
        <v>83</v>
      </c>
      <c r="Z22" s="19" t="str">
        <f t="shared" si="18"/>
        <v>5</v>
      </c>
      <c r="AA22" s="17" t="s">
        <v>12</v>
      </c>
      <c r="AB22" s="18" t="s">
        <v>83</v>
      </c>
      <c r="AC22" s="19" t="str">
        <f t="shared" si="19"/>
        <v>2</v>
      </c>
      <c r="AD22" s="27"/>
      <c r="AE22" s="25"/>
      <c r="AF22" s="19"/>
      <c r="AG22" s="20">
        <f t="shared" si="21"/>
        <v>28</v>
      </c>
      <c r="AH22" s="21">
        <f>'21.Spieltag'!AJ22</f>
        <v>256</v>
      </c>
      <c r="AI22" s="28">
        <f>'21.Spieltag'!AK22</f>
        <v>6</v>
      </c>
      <c r="AJ22" s="23">
        <f t="shared" si="22"/>
        <v>284</v>
      </c>
      <c r="AK22" s="24">
        <f t="shared" si="10"/>
        <v>5</v>
      </c>
      <c r="AL22" s="1"/>
    </row>
    <row r="23" spans="1:38" ht="24.95" customHeight="1" thickBot="1" x14ac:dyDescent="0.25">
      <c r="A23" s="28">
        <f t="shared" si="20"/>
        <v>13</v>
      </c>
      <c r="B23" s="58" t="str">
        <f>'13.Spieltag'!B23</f>
        <v>Thomas Bülles</v>
      </c>
      <c r="C23" s="17" t="s">
        <v>12</v>
      </c>
      <c r="D23" s="18" t="s">
        <v>84</v>
      </c>
      <c r="E23" s="19" t="str">
        <f t="shared" si="11"/>
        <v>2</v>
      </c>
      <c r="F23" s="17" t="s">
        <v>83</v>
      </c>
      <c r="G23" s="18" t="s">
        <v>84</v>
      </c>
      <c r="H23" s="19" t="str">
        <f t="shared" si="12"/>
        <v>3</v>
      </c>
      <c r="I23" s="17" t="s">
        <v>83</v>
      </c>
      <c r="J23" s="18" t="s">
        <v>84</v>
      </c>
      <c r="K23" s="57">
        <f t="shared" si="13"/>
        <v>20</v>
      </c>
      <c r="L23" s="17" t="s">
        <v>12</v>
      </c>
      <c r="M23" s="18" t="s">
        <v>83</v>
      </c>
      <c r="N23" s="19">
        <f t="shared" si="14"/>
        <v>0</v>
      </c>
      <c r="O23" s="17" t="s">
        <v>83</v>
      </c>
      <c r="P23" s="18" t="s">
        <v>84</v>
      </c>
      <c r="Q23" s="19">
        <f t="shared" si="15"/>
        <v>0</v>
      </c>
      <c r="R23" s="17" t="s">
        <v>83</v>
      </c>
      <c r="S23" s="18" t="s">
        <v>84</v>
      </c>
      <c r="T23" s="19">
        <f t="shared" si="16"/>
        <v>0</v>
      </c>
      <c r="U23" s="17" t="s">
        <v>12</v>
      </c>
      <c r="V23" s="18" t="s">
        <v>84</v>
      </c>
      <c r="W23" s="19" t="str">
        <f t="shared" si="17"/>
        <v>2</v>
      </c>
      <c r="X23" s="17" t="s">
        <v>12</v>
      </c>
      <c r="Y23" s="18" t="s">
        <v>83</v>
      </c>
      <c r="Z23" s="19">
        <f t="shared" si="18"/>
        <v>0</v>
      </c>
      <c r="AA23" s="17" t="s">
        <v>83</v>
      </c>
      <c r="AB23" s="18" t="s">
        <v>84</v>
      </c>
      <c r="AC23" s="19" t="str">
        <f t="shared" si="19"/>
        <v>2</v>
      </c>
      <c r="AD23" s="27"/>
      <c r="AE23" s="25"/>
      <c r="AF23" s="19"/>
      <c r="AG23" s="20">
        <f t="shared" si="21"/>
        <v>29</v>
      </c>
      <c r="AH23" s="21">
        <f>'21.Spieltag'!AJ23</f>
        <v>226</v>
      </c>
      <c r="AI23" s="28">
        <f>'21.Spieltag'!AK23</f>
        <v>13</v>
      </c>
      <c r="AJ23" s="23">
        <f t="shared" si="22"/>
        <v>255</v>
      </c>
      <c r="AK23" s="24">
        <f t="shared" si="10"/>
        <v>13</v>
      </c>
      <c r="AL23" s="1"/>
    </row>
    <row r="24" spans="1:38" ht="24.95" customHeight="1" thickBot="1" x14ac:dyDescent="0.25">
      <c r="A24" s="28">
        <f t="shared" si="20"/>
        <v>6</v>
      </c>
      <c r="B24" s="20" t="str">
        <f>'13.Spieltag'!B24</f>
        <v>UltraGE</v>
      </c>
      <c r="C24" s="17" t="s">
        <v>2</v>
      </c>
      <c r="D24" s="18" t="s">
        <v>83</v>
      </c>
      <c r="E24" s="19" t="str">
        <f t="shared" si="11"/>
        <v>2</v>
      </c>
      <c r="F24" s="17" t="s">
        <v>83</v>
      </c>
      <c r="G24" s="18" t="s">
        <v>12</v>
      </c>
      <c r="H24" s="19">
        <f t="shared" si="12"/>
        <v>0</v>
      </c>
      <c r="I24" s="17" t="s">
        <v>2</v>
      </c>
      <c r="J24" s="18" t="s">
        <v>83</v>
      </c>
      <c r="K24" s="57">
        <f t="shared" si="13"/>
        <v>8</v>
      </c>
      <c r="L24" s="17" t="s">
        <v>83</v>
      </c>
      <c r="M24" s="18" t="s">
        <v>12</v>
      </c>
      <c r="N24" s="19" t="str">
        <f t="shared" si="14"/>
        <v>2</v>
      </c>
      <c r="O24" s="17" t="s">
        <v>83</v>
      </c>
      <c r="P24" s="18" t="s">
        <v>2</v>
      </c>
      <c r="Q24" s="19">
        <f t="shared" si="15"/>
        <v>0</v>
      </c>
      <c r="R24" s="17" t="s">
        <v>12</v>
      </c>
      <c r="S24" s="18" t="s">
        <v>83</v>
      </c>
      <c r="T24" s="19">
        <f t="shared" si="16"/>
        <v>0</v>
      </c>
      <c r="U24" s="17" t="s">
        <v>2</v>
      </c>
      <c r="V24" s="18" t="s">
        <v>84</v>
      </c>
      <c r="W24" s="19" t="str">
        <f t="shared" si="17"/>
        <v>2</v>
      </c>
      <c r="X24" s="17" t="s">
        <v>12</v>
      </c>
      <c r="Y24" s="18" t="s">
        <v>83</v>
      </c>
      <c r="Z24" s="19">
        <f t="shared" si="18"/>
        <v>0</v>
      </c>
      <c r="AA24" s="17" t="s">
        <v>12</v>
      </c>
      <c r="AB24" s="18" t="s">
        <v>83</v>
      </c>
      <c r="AC24" s="19" t="str">
        <f t="shared" si="19"/>
        <v>2</v>
      </c>
      <c r="AD24" s="27"/>
      <c r="AE24" s="25"/>
      <c r="AF24" s="19"/>
      <c r="AG24" s="20">
        <f t="shared" si="21"/>
        <v>16</v>
      </c>
      <c r="AH24" s="21">
        <f>'21.Spieltag'!AJ24</f>
        <v>264</v>
      </c>
      <c r="AI24" s="28">
        <f>'21.Spieltag'!AK24</f>
        <v>5</v>
      </c>
      <c r="AJ24" s="23">
        <f t="shared" si="22"/>
        <v>280</v>
      </c>
      <c r="AK24" s="24">
        <f t="shared" si="10"/>
        <v>6</v>
      </c>
      <c r="AL24" s="1"/>
    </row>
    <row r="25" spans="1:38" ht="24.95" customHeight="1" thickBot="1" x14ac:dyDescent="0.25">
      <c r="A25" s="28">
        <f t="shared" si="20"/>
        <v>17</v>
      </c>
      <c r="B25" s="20" t="str">
        <f>'13.Spieltag'!B25</f>
        <v>frahe</v>
      </c>
      <c r="C25" s="17" t="s">
        <v>2</v>
      </c>
      <c r="D25" s="18" t="s">
        <v>83</v>
      </c>
      <c r="E25" s="19" t="str">
        <f t="shared" si="11"/>
        <v>2</v>
      </c>
      <c r="F25" s="17" t="s">
        <v>83</v>
      </c>
      <c r="G25" s="18" t="s">
        <v>12</v>
      </c>
      <c r="H25" s="19">
        <f t="shared" si="12"/>
        <v>0</v>
      </c>
      <c r="I25" s="17" t="s">
        <v>12</v>
      </c>
      <c r="J25" s="18" t="s">
        <v>83</v>
      </c>
      <c r="K25" s="57">
        <f t="shared" si="13"/>
        <v>12</v>
      </c>
      <c r="L25" s="17" t="s">
        <v>12</v>
      </c>
      <c r="M25" s="18" t="s">
        <v>83</v>
      </c>
      <c r="N25" s="19">
        <f t="shared" si="14"/>
        <v>0</v>
      </c>
      <c r="O25" s="17" t="s">
        <v>83</v>
      </c>
      <c r="P25" s="18" t="s">
        <v>12</v>
      </c>
      <c r="Q25" s="19">
        <f t="shared" si="15"/>
        <v>0</v>
      </c>
      <c r="R25" s="17" t="s">
        <v>12</v>
      </c>
      <c r="S25" s="18" t="s">
        <v>12</v>
      </c>
      <c r="T25" s="19" t="str">
        <f t="shared" si="16"/>
        <v>5</v>
      </c>
      <c r="U25" s="17" t="s">
        <v>12</v>
      </c>
      <c r="V25" s="18" t="s">
        <v>83</v>
      </c>
      <c r="W25" s="19" t="str">
        <f t="shared" si="17"/>
        <v>3</v>
      </c>
      <c r="X25" s="17" t="s">
        <v>12</v>
      </c>
      <c r="Y25" s="18" t="s">
        <v>83</v>
      </c>
      <c r="Z25" s="19">
        <f t="shared" si="18"/>
        <v>0</v>
      </c>
      <c r="AA25" s="17" t="s">
        <v>12</v>
      </c>
      <c r="AB25" s="18" t="s">
        <v>83</v>
      </c>
      <c r="AC25" s="19" t="str">
        <f t="shared" si="19"/>
        <v>2</v>
      </c>
      <c r="AD25" s="27"/>
      <c r="AE25" s="25"/>
      <c r="AF25" s="19"/>
      <c r="AG25" s="20">
        <f t="shared" si="21"/>
        <v>24</v>
      </c>
      <c r="AH25" s="21">
        <f>'21.Spieltag'!AJ25</f>
        <v>2</v>
      </c>
      <c r="AI25" s="28">
        <f>'21.Spieltag'!AK25</f>
        <v>18</v>
      </c>
      <c r="AJ25" s="23">
        <f t="shared" si="22"/>
        <v>26</v>
      </c>
      <c r="AK25" s="24">
        <f t="shared" ref="AK25" si="23">RANK(AJ25,$AJ$8:$AJ$26)</f>
        <v>17</v>
      </c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31:A1048576 A5:A26">
    <cfRule type="colorScale" priority="83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65" priority="8">
      <formula>($AG8&gt;40)</formula>
    </cfRule>
  </conditionalFormatting>
  <conditionalFormatting sqref="C4 R4 U4 F6">
    <cfRule type="cellIs" dxfId="64" priority="1" operator="equal">
      <formula>"Schalke 04"</formula>
    </cfRule>
  </conditionalFormatting>
  <conditionalFormatting sqref="F4 I4 L4 O4 X4 AA4 C6 I6 L6 O6 R6 U6 X6 AA6">
    <cfRule type="cellIs" dxfId="63" priority="2" operator="equal">
      <formula>"Schalke 04"</formula>
    </cfRule>
  </conditionalFormatting>
  <conditionalFormatting sqref="AG1:AG26 AG28:AG1048576">
    <cfRule type="top10" dxfId="62" priority="1467" rank="3"/>
  </conditionalFormatting>
  <conditionalFormatting sqref="AI8:AI26">
    <cfRule type="colorScale" priority="125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61" priority="840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AO104"/>
  <sheetViews>
    <sheetView tabSelected="1" topLeftCell="A5" workbookViewId="0">
      <selection activeCell="G15" sqref="G15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46"/>
      <c r="AF1" s="46"/>
      <c r="AK1" s="31"/>
    </row>
    <row r="2" spans="1:41" ht="12" x14ac:dyDescent="0.2">
      <c r="B2" s="16"/>
      <c r="AD2" s="16"/>
      <c r="AE2" s="47"/>
      <c r="AF2" s="47"/>
    </row>
    <row r="3" spans="1:41" ht="12" x14ac:dyDescent="0.2">
      <c r="B3" s="16"/>
      <c r="AD3" s="16"/>
      <c r="AE3" s="46"/>
      <c r="AF3" s="46"/>
    </row>
    <row r="4" spans="1:41" ht="16.5" thickBot="1" x14ac:dyDescent="0.3">
      <c r="A4" s="2" t="s">
        <v>36</v>
      </c>
      <c r="B4" s="16"/>
      <c r="C4" s="16" t="s">
        <v>72</v>
      </c>
      <c r="F4" s="16" t="s">
        <v>80</v>
      </c>
      <c r="I4" s="16" t="s">
        <v>73</v>
      </c>
      <c r="L4" s="16" t="s">
        <v>79</v>
      </c>
      <c r="O4" s="16" t="s">
        <v>82</v>
      </c>
      <c r="R4" s="16" t="s">
        <v>75</v>
      </c>
      <c r="U4" s="16" t="s">
        <v>67</v>
      </c>
      <c r="X4" s="16" t="s">
        <v>68</v>
      </c>
      <c r="AA4" s="16" t="s">
        <v>76</v>
      </c>
      <c r="AE4" s="48"/>
      <c r="AF4" s="48"/>
      <c r="AK4" s="44"/>
    </row>
    <row r="5" spans="1:41" ht="13.5" thickBot="1" x14ac:dyDescent="0.25">
      <c r="B5" s="16"/>
      <c r="F5" s="1"/>
      <c r="AA5" s="13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69</v>
      </c>
      <c r="F6" s="16" t="s">
        <v>70</v>
      </c>
      <c r="I6" s="16" t="s">
        <v>71</v>
      </c>
      <c r="L6" s="16" t="s">
        <v>62</v>
      </c>
      <c r="O6" s="16" t="s">
        <v>74</v>
      </c>
      <c r="R6" s="16" t="s">
        <v>11</v>
      </c>
      <c r="U6" s="16" t="s">
        <v>81</v>
      </c>
      <c r="X6" s="16" t="s">
        <v>77</v>
      </c>
      <c r="AA6" s="16" t="s">
        <v>78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2</v>
      </c>
      <c r="D7" s="49" t="s">
        <v>86</v>
      </c>
      <c r="E7" s="50" t="s">
        <v>1</v>
      </c>
      <c r="F7" s="49" t="s">
        <v>83</v>
      </c>
      <c r="G7" s="49" t="s">
        <v>12</v>
      </c>
      <c r="H7" s="50" t="s">
        <v>1</v>
      </c>
      <c r="I7" s="49" t="s">
        <v>84</v>
      </c>
      <c r="J7" s="49" t="s">
        <v>86</v>
      </c>
      <c r="K7" s="50" t="s">
        <v>1</v>
      </c>
      <c r="L7" s="49" t="s">
        <v>83</v>
      </c>
      <c r="M7" s="49" t="s">
        <v>83</v>
      </c>
      <c r="N7" s="50" t="s">
        <v>1</v>
      </c>
      <c r="O7" s="49" t="s">
        <v>83</v>
      </c>
      <c r="P7" s="49" t="s">
        <v>84</v>
      </c>
      <c r="Q7" s="50" t="s">
        <v>1</v>
      </c>
      <c r="R7" s="49" t="s">
        <v>2</v>
      </c>
      <c r="S7" s="49" t="s">
        <v>84</v>
      </c>
      <c r="T7" s="50" t="s">
        <v>1</v>
      </c>
      <c r="U7" s="49" t="s">
        <v>83</v>
      </c>
      <c r="V7" s="49" t="s">
        <v>84</v>
      </c>
      <c r="W7" s="50" t="s">
        <v>1</v>
      </c>
      <c r="X7" s="49" t="s">
        <v>12</v>
      </c>
      <c r="Y7" s="49" t="s">
        <v>84</v>
      </c>
      <c r="Z7" s="50" t="s">
        <v>1</v>
      </c>
      <c r="AA7" s="49" t="s">
        <v>12</v>
      </c>
      <c r="AB7" s="49" t="s">
        <v>83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v>1</v>
      </c>
      <c r="B8" s="20" t="s">
        <v>59</v>
      </c>
      <c r="C8" s="17" t="s">
        <v>12</v>
      </c>
      <c r="D8" s="18" t="s">
        <v>12</v>
      </c>
      <c r="E8" s="19">
        <v>0</v>
      </c>
      <c r="F8" s="17" t="s">
        <v>84</v>
      </c>
      <c r="G8" s="18" t="s">
        <v>12</v>
      </c>
      <c r="H8" s="19" t="s">
        <v>12</v>
      </c>
      <c r="I8" s="17" t="s">
        <v>84</v>
      </c>
      <c r="J8" s="18" t="s">
        <v>83</v>
      </c>
      <c r="K8" s="19" t="s">
        <v>12</v>
      </c>
      <c r="L8" s="17" t="s">
        <v>84</v>
      </c>
      <c r="M8" s="18" t="s">
        <v>12</v>
      </c>
      <c r="N8" s="19">
        <v>0</v>
      </c>
      <c r="O8" s="17" t="s">
        <v>83</v>
      </c>
      <c r="P8" s="18" t="s">
        <v>2</v>
      </c>
      <c r="Q8" s="19">
        <v>0</v>
      </c>
      <c r="R8" s="17" t="s">
        <v>83</v>
      </c>
      <c r="S8" s="18" t="s">
        <v>12</v>
      </c>
      <c r="T8" s="57">
        <v>0</v>
      </c>
      <c r="U8" s="17" t="s">
        <v>12</v>
      </c>
      <c r="V8" s="18" t="s">
        <v>83</v>
      </c>
      <c r="W8" s="19" t="s">
        <v>2</v>
      </c>
      <c r="X8" s="17" t="s">
        <v>12</v>
      </c>
      <c r="Y8" s="18" t="s">
        <v>83</v>
      </c>
      <c r="Z8" s="19" t="s">
        <v>12</v>
      </c>
      <c r="AA8" s="17" t="s">
        <v>12</v>
      </c>
      <c r="AB8" s="18" t="s">
        <v>83</v>
      </c>
      <c r="AC8" s="19" t="s">
        <v>13</v>
      </c>
      <c r="AD8" s="27"/>
      <c r="AE8" s="25"/>
      <c r="AF8" s="19"/>
      <c r="AG8" s="20">
        <v>14</v>
      </c>
      <c r="AH8" s="21">
        <v>307</v>
      </c>
      <c r="AI8" s="28">
        <v>2</v>
      </c>
      <c r="AJ8" s="23">
        <v>321</v>
      </c>
      <c r="AK8" s="24">
        <v>1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v>2</v>
      </c>
      <c r="B9" s="20" t="s">
        <v>90</v>
      </c>
      <c r="C9" s="17" t="s">
        <v>83</v>
      </c>
      <c r="D9" s="18" t="s">
        <v>83</v>
      </c>
      <c r="E9" s="19">
        <v>0</v>
      </c>
      <c r="F9" s="17" t="s">
        <v>83</v>
      </c>
      <c r="G9" s="18" t="s">
        <v>12</v>
      </c>
      <c r="H9" s="19" t="s">
        <v>13</v>
      </c>
      <c r="I9" s="17" t="s">
        <v>83</v>
      </c>
      <c r="J9" s="18" t="s">
        <v>12</v>
      </c>
      <c r="K9" s="19" t="s">
        <v>12</v>
      </c>
      <c r="L9" s="17" t="s">
        <v>83</v>
      </c>
      <c r="M9" s="18" t="s">
        <v>2</v>
      </c>
      <c r="N9" s="19">
        <v>0</v>
      </c>
      <c r="O9" s="17" t="s">
        <v>83</v>
      </c>
      <c r="P9" s="18" t="s">
        <v>86</v>
      </c>
      <c r="Q9" s="19">
        <v>0</v>
      </c>
      <c r="R9" s="17" t="s">
        <v>12</v>
      </c>
      <c r="S9" s="18" t="s">
        <v>84</v>
      </c>
      <c r="T9" s="19" t="s">
        <v>12</v>
      </c>
      <c r="U9" s="17" t="s">
        <v>12</v>
      </c>
      <c r="V9" s="18" t="s">
        <v>83</v>
      </c>
      <c r="W9" s="19" t="s">
        <v>2</v>
      </c>
      <c r="X9" s="17" t="s">
        <v>12</v>
      </c>
      <c r="Y9" s="18" t="s">
        <v>84</v>
      </c>
      <c r="Z9" s="19" t="s">
        <v>13</v>
      </c>
      <c r="AA9" s="17" t="s">
        <v>2</v>
      </c>
      <c r="AB9" s="18" t="s">
        <v>12</v>
      </c>
      <c r="AC9" s="19" t="s">
        <v>2</v>
      </c>
      <c r="AD9" s="27"/>
      <c r="AE9" s="25"/>
      <c r="AF9" s="19"/>
      <c r="AG9" s="20">
        <v>20</v>
      </c>
      <c r="AH9" s="21">
        <v>298</v>
      </c>
      <c r="AI9" s="28">
        <v>3</v>
      </c>
      <c r="AJ9" s="23">
        <v>318</v>
      </c>
      <c r="AK9" s="24"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v>3</v>
      </c>
      <c r="B10" s="20" t="s">
        <v>58</v>
      </c>
      <c r="C10" s="17" t="s">
        <v>12</v>
      </c>
      <c r="D10" s="18" t="s">
        <v>83</v>
      </c>
      <c r="E10" s="19">
        <v>0</v>
      </c>
      <c r="F10" s="17" t="s">
        <v>83</v>
      </c>
      <c r="G10" s="18" t="s">
        <v>83</v>
      </c>
      <c r="H10" s="19">
        <v>0</v>
      </c>
      <c r="I10" s="17" t="s">
        <v>12</v>
      </c>
      <c r="J10" s="18" t="s">
        <v>12</v>
      </c>
      <c r="K10" s="19">
        <v>0</v>
      </c>
      <c r="L10" s="17" t="s">
        <v>83</v>
      </c>
      <c r="M10" s="18" t="s">
        <v>12</v>
      </c>
      <c r="N10" s="19">
        <v>0</v>
      </c>
      <c r="O10" s="17" t="s">
        <v>83</v>
      </c>
      <c r="P10" s="18" t="s">
        <v>2</v>
      </c>
      <c r="Q10" s="19">
        <v>0</v>
      </c>
      <c r="R10" s="17" t="s">
        <v>83</v>
      </c>
      <c r="S10" s="18" t="s">
        <v>12</v>
      </c>
      <c r="T10" s="57">
        <v>0</v>
      </c>
      <c r="U10" s="17" t="s">
        <v>12</v>
      </c>
      <c r="V10" s="18" t="s">
        <v>12</v>
      </c>
      <c r="W10" s="19">
        <v>0</v>
      </c>
      <c r="X10" s="17" t="s">
        <v>2</v>
      </c>
      <c r="Y10" s="18" t="s">
        <v>83</v>
      </c>
      <c r="Z10" s="19" t="s">
        <v>2</v>
      </c>
      <c r="AA10" s="17" t="s">
        <v>12</v>
      </c>
      <c r="AB10" s="18" t="s">
        <v>83</v>
      </c>
      <c r="AC10" s="19" t="s">
        <v>13</v>
      </c>
      <c r="AD10" s="27"/>
      <c r="AE10" s="25"/>
      <c r="AF10" s="19"/>
      <c r="AG10" s="20">
        <v>8</v>
      </c>
      <c r="AH10" s="21">
        <v>309</v>
      </c>
      <c r="AI10" s="28">
        <v>1</v>
      </c>
      <c r="AJ10" s="23">
        <v>317</v>
      </c>
      <c r="AK10" s="24">
        <v>3</v>
      </c>
      <c r="AL10" s="53"/>
    </row>
    <row r="11" spans="1:41" ht="24.95" customHeight="1" thickBot="1" x14ac:dyDescent="0.25">
      <c r="A11" s="28">
        <v>4</v>
      </c>
      <c r="B11" s="58" t="s">
        <v>61</v>
      </c>
      <c r="C11" s="17" t="s">
        <v>12</v>
      </c>
      <c r="D11" s="18" t="s">
        <v>12</v>
      </c>
      <c r="E11" s="19">
        <v>0</v>
      </c>
      <c r="F11" s="17" t="s">
        <v>83</v>
      </c>
      <c r="G11" s="18" t="s">
        <v>12</v>
      </c>
      <c r="H11" s="19" t="s">
        <v>13</v>
      </c>
      <c r="I11" s="17" t="s">
        <v>83</v>
      </c>
      <c r="J11" s="18" t="s">
        <v>84</v>
      </c>
      <c r="K11" s="19">
        <v>0</v>
      </c>
      <c r="L11" s="17" t="s">
        <v>84</v>
      </c>
      <c r="M11" s="18" t="s">
        <v>2</v>
      </c>
      <c r="N11" s="19">
        <v>0</v>
      </c>
      <c r="O11" s="17" t="s">
        <v>83</v>
      </c>
      <c r="P11" s="18" t="s">
        <v>2</v>
      </c>
      <c r="Q11" s="19">
        <v>0</v>
      </c>
      <c r="R11" s="17" t="s">
        <v>84</v>
      </c>
      <c r="S11" s="18" t="s">
        <v>83</v>
      </c>
      <c r="T11" s="57">
        <v>0</v>
      </c>
      <c r="U11" s="17" t="s">
        <v>12</v>
      </c>
      <c r="V11" s="18" t="s">
        <v>84</v>
      </c>
      <c r="W11" s="19" t="s">
        <v>12</v>
      </c>
      <c r="X11" s="17" t="s">
        <v>12</v>
      </c>
      <c r="Y11" s="18" t="s">
        <v>83</v>
      </c>
      <c r="Z11" s="19" t="s">
        <v>12</v>
      </c>
      <c r="AA11" s="17" t="s">
        <v>12</v>
      </c>
      <c r="AB11" s="18" t="s">
        <v>83</v>
      </c>
      <c r="AC11" s="19" t="s">
        <v>13</v>
      </c>
      <c r="AD11" s="27"/>
      <c r="AE11" s="25"/>
      <c r="AF11" s="19"/>
      <c r="AG11" s="20">
        <v>14</v>
      </c>
      <c r="AH11" s="21">
        <v>289</v>
      </c>
      <c r="AI11" s="28">
        <v>4</v>
      </c>
      <c r="AJ11" s="23">
        <v>303</v>
      </c>
      <c r="AK11" s="24">
        <v>4</v>
      </c>
      <c r="AL11" s="1"/>
    </row>
    <row r="12" spans="1:41" ht="24.95" customHeight="1" thickBot="1" x14ac:dyDescent="0.25">
      <c r="A12" s="28">
        <v>5</v>
      </c>
      <c r="B12" s="20" t="s">
        <v>52</v>
      </c>
      <c r="C12" s="17" t="s">
        <v>83</v>
      </c>
      <c r="D12" s="18" t="s">
        <v>12</v>
      </c>
      <c r="E12" s="19" t="s">
        <v>2</v>
      </c>
      <c r="F12" s="17" t="s">
        <v>83</v>
      </c>
      <c r="G12" s="18" t="s">
        <v>83</v>
      </c>
      <c r="H12" s="19">
        <v>0</v>
      </c>
      <c r="I12" s="17" t="s">
        <v>83</v>
      </c>
      <c r="J12" s="18" t="s">
        <v>12</v>
      </c>
      <c r="K12" s="19" t="s">
        <v>12</v>
      </c>
      <c r="L12" s="17" t="s">
        <v>84</v>
      </c>
      <c r="M12" s="18" t="s">
        <v>12</v>
      </c>
      <c r="N12" s="19">
        <v>0</v>
      </c>
      <c r="O12" s="17" t="s">
        <v>84</v>
      </c>
      <c r="P12" s="18" t="s">
        <v>12</v>
      </c>
      <c r="Q12" s="19">
        <v>0</v>
      </c>
      <c r="R12" s="17" t="s">
        <v>83</v>
      </c>
      <c r="S12" s="18" t="s">
        <v>12</v>
      </c>
      <c r="T12" s="57">
        <v>0</v>
      </c>
      <c r="U12" s="17" t="s">
        <v>12</v>
      </c>
      <c r="V12" s="18" t="s">
        <v>84</v>
      </c>
      <c r="W12" s="19" t="s">
        <v>12</v>
      </c>
      <c r="X12" s="17" t="s">
        <v>2</v>
      </c>
      <c r="Y12" s="18" t="s">
        <v>83</v>
      </c>
      <c r="Z12" s="19" t="s">
        <v>2</v>
      </c>
      <c r="AA12" s="17" t="s">
        <v>12</v>
      </c>
      <c r="AB12" s="18" t="s">
        <v>84</v>
      </c>
      <c r="AC12" s="19" t="s">
        <v>12</v>
      </c>
      <c r="AD12" s="27"/>
      <c r="AE12" s="25"/>
      <c r="AF12" s="19"/>
      <c r="AG12" s="20">
        <v>12</v>
      </c>
      <c r="AH12" s="21">
        <v>284</v>
      </c>
      <c r="AI12" s="28">
        <v>5</v>
      </c>
      <c r="AJ12" s="23">
        <v>296</v>
      </c>
      <c r="AK12" s="24">
        <v>5</v>
      </c>
      <c r="AL12" s="1"/>
    </row>
    <row r="13" spans="1:41" ht="24.95" customHeight="1" thickBot="1" x14ac:dyDescent="0.25">
      <c r="A13" s="28">
        <v>6</v>
      </c>
      <c r="B13" s="20" t="s">
        <v>53</v>
      </c>
      <c r="C13" s="17" t="s">
        <v>12</v>
      </c>
      <c r="D13" s="18" t="s">
        <v>12</v>
      </c>
      <c r="E13" s="19">
        <v>0</v>
      </c>
      <c r="F13" s="17" t="s">
        <v>83</v>
      </c>
      <c r="G13" s="18" t="s">
        <v>12</v>
      </c>
      <c r="H13" s="19" t="s">
        <v>13</v>
      </c>
      <c r="I13" s="17" t="s">
        <v>12</v>
      </c>
      <c r="J13" s="18" t="s">
        <v>83</v>
      </c>
      <c r="K13" s="19">
        <v>0</v>
      </c>
      <c r="L13" s="17" t="s">
        <v>83</v>
      </c>
      <c r="M13" s="18" t="s">
        <v>12</v>
      </c>
      <c r="N13" s="19">
        <v>0</v>
      </c>
      <c r="O13" s="17" t="s">
        <v>83</v>
      </c>
      <c r="P13" s="18" t="s">
        <v>2</v>
      </c>
      <c r="Q13" s="19">
        <v>0</v>
      </c>
      <c r="R13" s="17" t="s">
        <v>83</v>
      </c>
      <c r="S13" s="18" t="s">
        <v>12</v>
      </c>
      <c r="T13" s="57">
        <v>0</v>
      </c>
      <c r="U13" s="17" t="s">
        <v>2</v>
      </c>
      <c r="V13" s="18" t="s">
        <v>83</v>
      </c>
      <c r="W13" s="19" t="s">
        <v>12</v>
      </c>
      <c r="X13" s="17" t="s">
        <v>12</v>
      </c>
      <c r="Y13" s="18" t="s">
        <v>84</v>
      </c>
      <c r="Z13" s="19" t="s">
        <v>13</v>
      </c>
      <c r="AA13" s="17" t="s">
        <v>83</v>
      </c>
      <c r="AB13" s="18" t="s">
        <v>12</v>
      </c>
      <c r="AC13" s="19">
        <v>0</v>
      </c>
      <c r="AD13" s="27"/>
      <c r="AE13" s="25"/>
      <c r="AF13" s="19"/>
      <c r="AG13" s="20">
        <v>12</v>
      </c>
      <c r="AH13" s="21">
        <v>280</v>
      </c>
      <c r="AI13" s="28">
        <v>6</v>
      </c>
      <c r="AJ13" s="23">
        <v>292</v>
      </c>
      <c r="AK13" s="24">
        <v>6</v>
      </c>
      <c r="AL13" s="1"/>
    </row>
    <row r="14" spans="1:41" ht="24.95" customHeight="1" thickBot="1" x14ac:dyDescent="0.25">
      <c r="A14" s="28">
        <v>7</v>
      </c>
      <c r="B14" s="20" t="s">
        <v>54</v>
      </c>
      <c r="C14" s="17" t="s">
        <v>83</v>
      </c>
      <c r="D14" s="18" t="s">
        <v>12</v>
      </c>
      <c r="E14" s="19" t="s">
        <v>2</v>
      </c>
      <c r="F14" s="17" t="s">
        <v>83</v>
      </c>
      <c r="G14" s="18" t="s">
        <v>12</v>
      </c>
      <c r="H14" s="19" t="s">
        <v>13</v>
      </c>
      <c r="I14" s="17" t="s">
        <v>83</v>
      </c>
      <c r="J14" s="18" t="s">
        <v>83</v>
      </c>
      <c r="K14" s="19">
        <v>0</v>
      </c>
      <c r="L14" s="17" t="s">
        <v>12</v>
      </c>
      <c r="M14" s="18" t="s">
        <v>83</v>
      </c>
      <c r="N14" s="19">
        <v>0</v>
      </c>
      <c r="O14" s="17" t="s">
        <v>83</v>
      </c>
      <c r="P14" s="18" t="s">
        <v>2</v>
      </c>
      <c r="Q14" s="19">
        <v>0</v>
      </c>
      <c r="R14" s="17" t="s">
        <v>84</v>
      </c>
      <c r="S14" s="18" t="s">
        <v>83</v>
      </c>
      <c r="T14" s="57">
        <v>0</v>
      </c>
      <c r="U14" s="17" t="s">
        <v>12</v>
      </c>
      <c r="V14" s="18" t="s">
        <v>84</v>
      </c>
      <c r="W14" s="19" t="s">
        <v>12</v>
      </c>
      <c r="X14" s="17" t="s">
        <v>12</v>
      </c>
      <c r="Y14" s="18" t="s">
        <v>83</v>
      </c>
      <c r="Z14" s="19" t="s">
        <v>12</v>
      </c>
      <c r="AA14" s="17" t="s">
        <v>12</v>
      </c>
      <c r="AB14" s="18" t="s">
        <v>84</v>
      </c>
      <c r="AC14" s="19" t="s">
        <v>12</v>
      </c>
      <c r="AD14" s="27"/>
      <c r="AE14" s="25"/>
      <c r="AF14" s="19"/>
      <c r="AG14" s="20">
        <v>14</v>
      </c>
      <c r="AH14" s="21">
        <v>277</v>
      </c>
      <c r="AI14" s="28">
        <v>7</v>
      </c>
      <c r="AJ14" s="23">
        <v>291</v>
      </c>
      <c r="AK14" s="24">
        <v>7</v>
      </c>
      <c r="AL14" s="1"/>
    </row>
    <row r="15" spans="1:41" ht="24.95" customHeight="1" thickBot="1" x14ac:dyDescent="0.25">
      <c r="A15" s="28">
        <v>8</v>
      </c>
      <c r="B15" s="20" t="s">
        <v>56</v>
      </c>
      <c r="C15" s="17" t="s">
        <v>83</v>
      </c>
      <c r="D15" s="18" t="s">
        <v>83</v>
      </c>
      <c r="E15" s="19">
        <v>0</v>
      </c>
      <c r="F15" s="17" t="s">
        <v>12</v>
      </c>
      <c r="G15" s="18" t="s">
        <v>83</v>
      </c>
      <c r="H15" s="19">
        <v>0</v>
      </c>
      <c r="I15" s="17" t="s">
        <v>83</v>
      </c>
      <c r="J15" s="18" t="s">
        <v>83</v>
      </c>
      <c r="K15" s="19">
        <v>0</v>
      </c>
      <c r="L15" s="17" t="s">
        <v>83</v>
      </c>
      <c r="M15" s="18" t="s">
        <v>12</v>
      </c>
      <c r="N15" s="19">
        <v>0</v>
      </c>
      <c r="O15" s="17" t="s">
        <v>84</v>
      </c>
      <c r="P15" s="18" t="s">
        <v>12</v>
      </c>
      <c r="Q15" s="19">
        <v>0</v>
      </c>
      <c r="R15" s="17" t="s">
        <v>83</v>
      </c>
      <c r="S15" s="18" t="s">
        <v>12</v>
      </c>
      <c r="T15" s="57">
        <v>0</v>
      </c>
      <c r="U15" s="17" t="s">
        <v>86</v>
      </c>
      <c r="V15" s="18" t="s">
        <v>83</v>
      </c>
      <c r="W15" s="19" t="s">
        <v>12</v>
      </c>
      <c r="X15" s="17" t="s">
        <v>12</v>
      </c>
      <c r="Y15" s="18" t="s">
        <v>83</v>
      </c>
      <c r="Z15" s="19" t="s">
        <v>12</v>
      </c>
      <c r="AA15" s="17" t="s">
        <v>83</v>
      </c>
      <c r="AB15" s="18" t="s">
        <v>83</v>
      </c>
      <c r="AC15" s="19">
        <v>0</v>
      </c>
      <c r="AD15" s="27"/>
      <c r="AE15" s="25"/>
      <c r="AF15" s="19"/>
      <c r="AG15" s="20">
        <v>4</v>
      </c>
      <c r="AH15" s="21">
        <v>277</v>
      </c>
      <c r="AI15" s="28">
        <v>7</v>
      </c>
      <c r="AJ15" s="23">
        <v>281</v>
      </c>
      <c r="AK15" s="24">
        <v>8</v>
      </c>
      <c r="AL15" s="1"/>
    </row>
    <row r="16" spans="1:41" ht="24.95" customHeight="1" thickBot="1" x14ac:dyDescent="0.25">
      <c r="A16" s="28">
        <v>9</v>
      </c>
      <c r="B16" s="20" t="s">
        <v>51</v>
      </c>
      <c r="C16" s="17" t="s">
        <v>83</v>
      </c>
      <c r="D16" s="18" t="s">
        <v>83</v>
      </c>
      <c r="E16" s="19">
        <v>0</v>
      </c>
      <c r="F16" s="17" t="s">
        <v>83</v>
      </c>
      <c r="G16" s="18" t="s">
        <v>84</v>
      </c>
      <c r="H16" s="19">
        <v>0</v>
      </c>
      <c r="I16" s="17" t="s">
        <v>12</v>
      </c>
      <c r="J16" s="18" t="s">
        <v>83</v>
      </c>
      <c r="K16" s="19">
        <v>0</v>
      </c>
      <c r="L16" s="17" t="s">
        <v>83</v>
      </c>
      <c r="M16" s="18" t="s">
        <v>12</v>
      </c>
      <c r="N16" s="19">
        <v>0</v>
      </c>
      <c r="O16" s="17" t="s">
        <v>84</v>
      </c>
      <c r="P16" s="18" t="s">
        <v>12</v>
      </c>
      <c r="Q16" s="19">
        <v>0</v>
      </c>
      <c r="R16" s="17" t="s">
        <v>84</v>
      </c>
      <c r="S16" s="18" t="s">
        <v>12</v>
      </c>
      <c r="T16" s="57">
        <v>0</v>
      </c>
      <c r="U16" s="17" t="s">
        <v>2</v>
      </c>
      <c r="V16" s="18" t="s">
        <v>84</v>
      </c>
      <c r="W16" s="19" t="s">
        <v>12</v>
      </c>
      <c r="X16" s="17" t="s">
        <v>12</v>
      </c>
      <c r="Y16" s="18" t="s">
        <v>84</v>
      </c>
      <c r="Z16" s="19" t="s">
        <v>13</v>
      </c>
      <c r="AA16" s="17" t="s">
        <v>12</v>
      </c>
      <c r="AB16" s="18" t="s">
        <v>83</v>
      </c>
      <c r="AC16" s="19" t="s">
        <v>13</v>
      </c>
      <c r="AD16" s="27"/>
      <c r="AE16" s="25"/>
      <c r="AF16" s="19"/>
      <c r="AG16" s="20">
        <v>12</v>
      </c>
      <c r="AH16" s="21">
        <v>268</v>
      </c>
      <c r="AI16" s="28">
        <v>9</v>
      </c>
      <c r="AJ16" s="23">
        <v>280</v>
      </c>
      <c r="AK16" s="24">
        <v>9</v>
      </c>
      <c r="AL16" s="1"/>
    </row>
    <row r="17" spans="1:38" ht="24.95" customHeight="1" thickBot="1" x14ac:dyDescent="0.25">
      <c r="A17" s="28">
        <v>10</v>
      </c>
      <c r="B17" s="20" t="s">
        <v>64</v>
      </c>
      <c r="C17" s="17" t="s">
        <v>83</v>
      </c>
      <c r="D17" s="18" t="s">
        <v>12</v>
      </c>
      <c r="E17" s="19" t="s">
        <v>2</v>
      </c>
      <c r="F17" s="17" t="s">
        <v>84</v>
      </c>
      <c r="G17" s="18" t="s">
        <v>12</v>
      </c>
      <c r="H17" s="19" t="s">
        <v>12</v>
      </c>
      <c r="I17" s="17" t="s">
        <v>83</v>
      </c>
      <c r="J17" s="18" t="s">
        <v>84</v>
      </c>
      <c r="K17" s="19">
        <v>0</v>
      </c>
      <c r="L17" s="17" t="s">
        <v>83</v>
      </c>
      <c r="M17" s="18" t="s">
        <v>12</v>
      </c>
      <c r="N17" s="19">
        <v>0</v>
      </c>
      <c r="O17" s="17" t="s">
        <v>12</v>
      </c>
      <c r="P17" s="18" t="s">
        <v>86</v>
      </c>
      <c r="Q17" s="19">
        <v>0</v>
      </c>
      <c r="R17" s="17" t="s">
        <v>83</v>
      </c>
      <c r="S17" s="18" t="s">
        <v>12</v>
      </c>
      <c r="T17" s="57">
        <v>0</v>
      </c>
      <c r="U17" s="17" t="s">
        <v>86</v>
      </c>
      <c r="V17" s="18" t="s">
        <v>83</v>
      </c>
      <c r="W17" s="19" t="s">
        <v>12</v>
      </c>
      <c r="X17" s="17" t="s">
        <v>12</v>
      </c>
      <c r="Y17" s="18" t="s">
        <v>84</v>
      </c>
      <c r="Z17" s="19" t="s">
        <v>13</v>
      </c>
      <c r="AA17" s="17" t="s">
        <v>84</v>
      </c>
      <c r="AB17" s="18" t="s">
        <v>84</v>
      </c>
      <c r="AC17" s="19">
        <v>0</v>
      </c>
      <c r="AD17" s="27"/>
      <c r="AE17" s="25"/>
      <c r="AF17" s="19"/>
      <c r="AG17" s="20">
        <v>12</v>
      </c>
      <c r="AH17" s="21">
        <v>266</v>
      </c>
      <c r="AI17" s="28">
        <v>10</v>
      </c>
      <c r="AJ17" s="23">
        <v>278</v>
      </c>
      <c r="AK17" s="24">
        <v>10</v>
      </c>
      <c r="AL17" s="1"/>
    </row>
    <row r="18" spans="1:38" ht="24.95" customHeight="1" thickBot="1" x14ac:dyDescent="0.25">
      <c r="A18" s="28">
        <v>11</v>
      </c>
      <c r="B18" s="20" t="s">
        <v>85</v>
      </c>
      <c r="C18" s="17" t="s">
        <v>12</v>
      </c>
      <c r="D18" s="18" t="s">
        <v>83</v>
      </c>
      <c r="E18" s="19">
        <v>0</v>
      </c>
      <c r="F18" s="17" t="s">
        <v>83</v>
      </c>
      <c r="G18" s="18" t="s">
        <v>83</v>
      </c>
      <c r="H18" s="19">
        <v>0</v>
      </c>
      <c r="I18" s="17" t="s">
        <v>83</v>
      </c>
      <c r="J18" s="18" t="s">
        <v>83</v>
      </c>
      <c r="K18" s="19">
        <v>0</v>
      </c>
      <c r="L18" s="17" t="s">
        <v>84</v>
      </c>
      <c r="M18" s="18" t="s">
        <v>12</v>
      </c>
      <c r="N18" s="19">
        <v>0</v>
      </c>
      <c r="O18" s="17" t="s">
        <v>83</v>
      </c>
      <c r="P18" s="18" t="s">
        <v>12</v>
      </c>
      <c r="Q18" s="19">
        <v>0</v>
      </c>
      <c r="R18" s="17" t="s">
        <v>83</v>
      </c>
      <c r="S18" s="18" t="s">
        <v>12</v>
      </c>
      <c r="T18" s="57">
        <v>0</v>
      </c>
      <c r="U18" s="17" t="s">
        <v>12</v>
      </c>
      <c r="V18" s="18" t="s">
        <v>83</v>
      </c>
      <c r="W18" s="19" t="s">
        <v>2</v>
      </c>
      <c r="X18" s="17" t="s">
        <v>12</v>
      </c>
      <c r="Y18" s="18" t="s">
        <v>83</v>
      </c>
      <c r="Z18" s="19" t="s">
        <v>12</v>
      </c>
      <c r="AA18" s="17" t="s">
        <v>12</v>
      </c>
      <c r="AB18" s="18" t="s">
        <v>83</v>
      </c>
      <c r="AC18" s="19" t="s">
        <v>13</v>
      </c>
      <c r="AD18" s="27"/>
      <c r="AE18" s="25"/>
      <c r="AF18" s="19"/>
      <c r="AG18" s="20">
        <v>10</v>
      </c>
      <c r="AH18" s="21">
        <v>266</v>
      </c>
      <c r="AI18" s="28">
        <v>10</v>
      </c>
      <c r="AJ18" s="23">
        <v>276</v>
      </c>
      <c r="AK18" s="24">
        <v>11</v>
      </c>
      <c r="AL18" s="1"/>
    </row>
    <row r="19" spans="1:38" ht="24.95" customHeight="1" thickBot="1" x14ac:dyDescent="0.25">
      <c r="A19" s="28">
        <v>12</v>
      </c>
      <c r="B19" s="20" t="s">
        <v>60</v>
      </c>
      <c r="C19" s="17" t="s">
        <v>83</v>
      </c>
      <c r="D19" s="18" t="s">
        <v>12</v>
      </c>
      <c r="E19" s="19" t="s">
        <v>2</v>
      </c>
      <c r="F19" s="17" t="s">
        <v>84</v>
      </c>
      <c r="G19" s="18" t="s">
        <v>83</v>
      </c>
      <c r="H19" s="19" t="s">
        <v>2</v>
      </c>
      <c r="I19" s="17" t="s">
        <v>12</v>
      </c>
      <c r="J19" s="18" t="s">
        <v>83</v>
      </c>
      <c r="K19" s="19">
        <v>0</v>
      </c>
      <c r="L19" s="17" t="s">
        <v>84</v>
      </c>
      <c r="M19" s="18" t="s">
        <v>12</v>
      </c>
      <c r="N19" s="19">
        <v>0</v>
      </c>
      <c r="O19" s="17" t="s">
        <v>84</v>
      </c>
      <c r="P19" s="18" t="s">
        <v>2</v>
      </c>
      <c r="Q19" s="19">
        <v>0</v>
      </c>
      <c r="R19" s="17" t="s">
        <v>83</v>
      </c>
      <c r="S19" s="18" t="s">
        <v>12</v>
      </c>
      <c r="T19" s="19">
        <v>0</v>
      </c>
      <c r="U19" s="17" t="s">
        <v>12</v>
      </c>
      <c r="V19" s="18" t="s">
        <v>84</v>
      </c>
      <c r="W19" s="19" t="s">
        <v>12</v>
      </c>
      <c r="X19" s="17" t="s">
        <v>84</v>
      </c>
      <c r="Y19" s="18" t="s">
        <v>83</v>
      </c>
      <c r="Z19" s="19">
        <v>0</v>
      </c>
      <c r="AA19" s="17" t="s">
        <v>83</v>
      </c>
      <c r="AB19" s="18" t="s">
        <v>12</v>
      </c>
      <c r="AC19" s="19">
        <v>0</v>
      </c>
      <c r="AD19" s="27"/>
      <c r="AE19" s="25"/>
      <c r="AF19" s="19"/>
      <c r="AG19" s="20">
        <v>8</v>
      </c>
      <c r="AH19" s="21">
        <v>264</v>
      </c>
      <c r="AI19" s="28">
        <v>12</v>
      </c>
      <c r="AJ19" s="23">
        <v>272</v>
      </c>
      <c r="AK19" s="24">
        <v>12</v>
      </c>
      <c r="AL19" s="1"/>
    </row>
    <row r="20" spans="1:38" ht="24.95" customHeight="1" thickBot="1" x14ac:dyDescent="0.25">
      <c r="A20" s="28">
        <v>13</v>
      </c>
      <c r="B20" s="58" t="s">
        <v>63</v>
      </c>
      <c r="C20" s="17" t="s">
        <v>84</v>
      </c>
      <c r="D20" s="18" t="s">
        <v>83</v>
      </c>
      <c r="E20" s="19" t="s">
        <v>2</v>
      </c>
      <c r="F20" s="17" t="s">
        <v>83</v>
      </c>
      <c r="G20" s="18" t="s">
        <v>84</v>
      </c>
      <c r="H20" s="19">
        <v>0</v>
      </c>
      <c r="I20" s="17" t="s">
        <v>12</v>
      </c>
      <c r="J20" s="18" t="s">
        <v>83</v>
      </c>
      <c r="K20" s="19">
        <v>0</v>
      </c>
      <c r="L20" s="17" t="s">
        <v>83</v>
      </c>
      <c r="M20" s="18" t="s">
        <v>12</v>
      </c>
      <c r="N20" s="19">
        <v>0</v>
      </c>
      <c r="O20" s="17" t="s">
        <v>83</v>
      </c>
      <c r="P20" s="18" t="s">
        <v>12</v>
      </c>
      <c r="Q20" s="19">
        <v>0</v>
      </c>
      <c r="R20" s="17" t="s">
        <v>84</v>
      </c>
      <c r="S20" s="18" t="s">
        <v>83</v>
      </c>
      <c r="T20" s="57">
        <v>0</v>
      </c>
      <c r="U20" s="17" t="s">
        <v>12</v>
      </c>
      <c r="V20" s="18" t="s">
        <v>83</v>
      </c>
      <c r="W20" s="19" t="s">
        <v>2</v>
      </c>
      <c r="X20" s="17" t="s">
        <v>12</v>
      </c>
      <c r="Y20" s="18" t="s">
        <v>84</v>
      </c>
      <c r="Z20" s="19" t="s">
        <v>13</v>
      </c>
      <c r="AA20" s="17" t="s">
        <v>12</v>
      </c>
      <c r="AB20" s="18" t="s">
        <v>83</v>
      </c>
      <c r="AC20" s="19" t="s">
        <v>13</v>
      </c>
      <c r="AD20" s="27"/>
      <c r="AE20" s="25"/>
      <c r="AF20" s="19"/>
      <c r="AG20" s="20">
        <v>16</v>
      </c>
      <c r="AH20" s="21">
        <v>255</v>
      </c>
      <c r="AI20" s="28">
        <v>13</v>
      </c>
      <c r="AJ20" s="23">
        <v>271</v>
      </c>
      <c r="AK20" s="24">
        <v>13</v>
      </c>
      <c r="AL20" s="1"/>
    </row>
    <row r="21" spans="1:38" ht="24.95" customHeight="1" thickBot="1" x14ac:dyDescent="0.25">
      <c r="A21" s="28">
        <v>14</v>
      </c>
      <c r="B21" s="20" t="s">
        <v>55</v>
      </c>
      <c r="C21" s="17" t="s">
        <v>84</v>
      </c>
      <c r="D21" s="18" t="s">
        <v>12</v>
      </c>
      <c r="E21" s="19" t="s">
        <v>12</v>
      </c>
      <c r="F21" s="17" t="s">
        <v>83</v>
      </c>
      <c r="G21" s="18" t="s">
        <v>12</v>
      </c>
      <c r="H21" s="19" t="s">
        <v>13</v>
      </c>
      <c r="I21" s="17" t="s">
        <v>83</v>
      </c>
      <c r="J21" s="18" t="s">
        <v>84</v>
      </c>
      <c r="K21" s="19">
        <v>0</v>
      </c>
      <c r="L21" s="17" t="s">
        <v>83</v>
      </c>
      <c r="M21" s="18" t="s">
        <v>2</v>
      </c>
      <c r="N21" s="19">
        <v>0</v>
      </c>
      <c r="O21" s="17" t="s">
        <v>83</v>
      </c>
      <c r="P21" s="18" t="s">
        <v>83</v>
      </c>
      <c r="Q21" s="19">
        <v>0</v>
      </c>
      <c r="R21" s="17" t="s">
        <v>84</v>
      </c>
      <c r="S21" s="18" t="s">
        <v>12</v>
      </c>
      <c r="T21" s="57">
        <v>0</v>
      </c>
      <c r="U21" s="17" t="s">
        <v>12</v>
      </c>
      <c r="V21" s="18" t="s">
        <v>84</v>
      </c>
      <c r="W21" s="19" t="s">
        <v>12</v>
      </c>
      <c r="X21" s="17" t="s">
        <v>83</v>
      </c>
      <c r="Y21" s="18" t="s">
        <v>83</v>
      </c>
      <c r="Z21" s="19">
        <v>0</v>
      </c>
      <c r="AA21" s="17" t="s">
        <v>84</v>
      </c>
      <c r="AB21" s="18" t="s">
        <v>12</v>
      </c>
      <c r="AC21" s="19">
        <v>0</v>
      </c>
      <c r="AD21" s="27"/>
      <c r="AE21" s="25"/>
      <c r="AF21" s="19"/>
      <c r="AG21" s="20">
        <v>9</v>
      </c>
      <c r="AH21" s="21">
        <v>242</v>
      </c>
      <c r="AI21" s="28">
        <v>14</v>
      </c>
      <c r="AJ21" s="23">
        <v>251</v>
      </c>
      <c r="AK21" s="24">
        <v>14</v>
      </c>
      <c r="AL21" s="1"/>
    </row>
    <row r="22" spans="1:38" ht="24.95" customHeight="1" thickBot="1" x14ac:dyDescent="0.25">
      <c r="A22" s="28">
        <v>15</v>
      </c>
      <c r="B22" s="20" t="s">
        <v>57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6"/>
      <c r="AE22" s="25"/>
      <c r="AF22" s="19"/>
      <c r="AG22" s="20">
        <v>0</v>
      </c>
      <c r="AH22" s="21">
        <v>197</v>
      </c>
      <c r="AI22" s="28">
        <v>15</v>
      </c>
      <c r="AJ22" s="23">
        <v>197</v>
      </c>
      <c r="AK22" s="24">
        <v>15</v>
      </c>
      <c r="AL22" s="1"/>
    </row>
    <row r="23" spans="1:38" ht="24.95" customHeight="1" thickBot="1" x14ac:dyDescent="0.25">
      <c r="A23" s="28">
        <v>16</v>
      </c>
      <c r="B23" s="20" t="s">
        <v>66</v>
      </c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19"/>
      <c r="O23" s="17"/>
      <c r="P23" s="18"/>
      <c r="Q23" s="19"/>
      <c r="R23" s="17"/>
      <c r="S23" s="18"/>
      <c r="T23" s="19"/>
      <c r="U23" s="17"/>
      <c r="V23" s="18"/>
      <c r="W23" s="19"/>
      <c r="X23" s="17"/>
      <c r="Y23" s="18"/>
      <c r="Z23" s="19"/>
      <c r="AA23" s="17"/>
      <c r="AB23" s="18"/>
      <c r="AC23" s="19"/>
      <c r="AD23" s="27"/>
      <c r="AE23" s="25"/>
      <c r="AF23" s="19"/>
      <c r="AG23" s="20">
        <v>0</v>
      </c>
      <c r="AH23" s="21">
        <v>79</v>
      </c>
      <c r="AI23" s="28">
        <v>16</v>
      </c>
      <c r="AJ23" s="23">
        <v>79</v>
      </c>
      <c r="AK23" s="24">
        <v>16</v>
      </c>
      <c r="AL23" s="1"/>
    </row>
    <row r="24" spans="1:38" ht="24.95" customHeight="1" thickBot="1" x14ac:dyDescent="0.25">
      <c r="A24" s="28">
        <v>17</v>
      </c>
      <c r="B24" s="20" t="s">
        <v>91</v>
      </c>
      <c r="C24" s="17" t="s">
        <v>12</v>
      </c>
      <c r="D24" s="18" t="s">
        <v>83</v>
      </c>
      <c r="E24" s="19">
        <v>0</v>
      </c>
      <c r="F24" s="17" t="s">
        <v>83</v>
      </c>
      <c r="G24" s="18" t="s">
        <v>12</v>
      </c>
      <c r="H24" s="19" t="s">
        <v>13</v>
      </c>
      <c r="I24" s="17" t="s">
        <v>12</v>
      </c>
      <c r="J24" s="18" t="s">
        <v>83</v>
      </c>
      <c r="K24" s="19">
        <v>0</v>
      </c>
      <c r="L24" s="17" t="s">
        <v>83</v>
      </c>
      <c r="M24" s="18" t="s">
        <v>12</v>
      </c>
      <c r="N24" s="19">
        <v>0</v>
      </c>
      <c r="O24" s="17" t="s">
        <v>83</v>
      </c>
      <c r="P24" s="18" t="s">
        <v>12</v>
      </c>
      <c r="Q24" s="19">
        <v>0</v>
      </c>
      <c r="R24" s="17" t="s">
        <v>83</v>
      </c>
      <c r="S24" s="18" t="s">
        <v>12</v>
      </c>
      <c r="T24" s="57">
        <v>0</v>
      </c>
      <c r="U24" s="17" t="s">
        <v>2</v>
      </c>
      <c r="V24" s="18" t="s">
        <v>83</v>
      </c>
      <c r="W24" s="19" t="s">
        <v>12</v>
      </c>
      <c r="X24" s="17" t="s">
        <v>2</v>
      </c>
      <c r="Y24" s="18" t="s">
        <v>83</v>
      </c>
      <c r="Z24" s="19" t="s">
        <v>2</v>
      </c>
      <c r="AA24" s="17" t="s">
        <v>83</v>
      </c>
      <c r="AB24" s="18" t="s">
        <v>83</v>
      </c>
      <c r="AC24" s="19">
        <v>0</v>
      </c>
      <c r="AD24" s="27"/>
      <c r="AE24" s="25"/>
      <c r="AF24" s="19"/>
      <c r="AG24" s="20">
        <v>10</v>
      </c>
      <c r="AH24" s="21">
        <v>26</v>
      </c>
      <c r="AI24" s="28">
        <v>17</v>
      </c>
      <c r="AJ24" s="23">
        <v>36</v>
      </c>
      <c r="AK24" s="24">
        <v>17</v>
      </c>
      <c r="AL24" s="1"/>
    </row>
    <row r="25" spans="1:38" ht="24.95" customHeight="1" thickBot="1" x14ac:dyDescent="0.25">
      <c r="A25" s="28">
        <v>18</v>
      </c>
      <c r="B25" s="20" t="s">
        <v>65</v>
      </c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v>0</v>
      </c>
      <c r="AH25" s="21">
        <v>7</v>
      </c>
      <c r="AI25" s="28">
        <v>18</v>
      </c>
      <c r="AJ25" s="23">
        <v>7</v>
      </c>
      <c r="AK25" s="24">
        <v>18</v>
      </c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31:A1048576 A5:A26">
    <cfRule type="colorScale" priority="82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60" priority="8">
      <formula>($AG8&gt;40)</formula>
    </cfRule>
  </conditionalFormatting>
  <conditionalFormatting sqref="C4 F4 I4 L4 O4 R4 U4 X4 AA4 C6 F6 I6 L6 O6 R6 U6 X6 AA6">
    <cfRule type="cellIs" dxfId="59" priority="2" operator="equal">
      <formula>"Schalke 04"</formula>
    </cfRule>
  </conditionalFormatting>
  <conditionalFormatting sqref="AG28:AG1048576 AG1:AG26">
    <cfRule type="top10" dxfId="58" priority="1462" rank="3"/>
  </conditionalFormatting>
  <conditionalFormatting sqref="AI8:AI26">
    <cfRule type="colorScale" priority="124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57" priority="825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AO104"/>
  <sheetViews>
    <sheetView topLeftCell="B1" workbookViewId="0">
      <selection activeCell="C4" sqref="C4:L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46"/>
      <c r="AF1" s="46"/>
      <c r="AK1" s="31"/>
    </row>
    <row r="2" spans="1:41" ht="12" x14ac:dyDescent="0.2">
      <c r="B2" s="16"/>
      <c r="AD2" s="16"/>
      <c r="AE2" s="47"/>
      <c r="AF2" s="47"/>
    </row>
    <row r="3" spans="1:41" ht="12" x14ac:dyDescent="0.2">
      <c r="B3" s="16"/>
      <c r="AD3" s="16"/>
      <c r="AE3" s="46"/>
      <c r="AF3" s="46"/>
    </row>
    <row r="4" spans="1:41" ht="16.5" thickBot="1" x14ac:dyDescent="0.3">
      <c r="A4" s="2" t="s">
        <v>37</v>
      </c>
      <c r="B4" s="16"/>
      <c r="C4" s="16" t="s">
        <v>11</v>
      </c>
      <c r="F4" s="16" t="s">
        <v>62</v>
      </c>
      <c r="I4" s="16" t="s">
        <v>74</v>
      </c>
      <c r="L4" s="16" t="s">
        <v>77</v>
      </c>
      <c r="O4" s="16" t="s">
        <v>78</v>
      </c>
      <c r="R4" s="16" t="s">
        <v>71</v>
      </c>
      <c r="U4" s="16" t="s">
        <v>67</v>
      </c>
      <c r="X4" s="16" t="s">
        <v>70</v>
      </c>
      <c r="AA4" s="16" t="s">
        <v>81</v>
      </c>
      <c r="AE4" s="48"/>
      <c r="AF4" s="48"/>
      <c r="AK4" s="44"/>
    </row>
    <row r="5" spans="1:41" ht="13.5" thickBot="1" x14ac:dyDescent="0.25">
      <c r="B5" s="16"/>
      <c r="F5" s="1"/>
      <c r="U5" s="13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69</v>
      </c>
      <c r="F6" s="16" t="s">
        <v>72</v>
      </c>
      <c r="I6" s="16" t="s">
        <v>68</v>
      </c>
      <c r="L6" s="16" t="s">
        <v>73</v>
      </c>
      <c r="O6" s="16" t="s">
        <v>79</v>
      </c>
      <c r="R6" s="16" t="s">
        <v>76</v>
      </c>
      <c r="U6" s="16" t="s">
        <v>82</v>
      </c>
      <c r="X6" s="16" t="s">
        <v>75</v>
      </c>
      <c r="AA6" s="16" t="s">
        <v>80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/>
      <c r="D7" s="49"/>
      <c r="E7" s="50" t="s">
        <v>1</v>
      </c>
      <c r="F7" s="49"/>
      <c r="G7" s="49"/>
      <c r="H7" s="50" t="s">
        <v>1</v>
      </c>
      <c r="I7" s="49"/>
      <c r="J7" s="49"/>
      <c r="K7" s="50" t="s">
        <v>1</v>
      </c>
      <c r="L7" s="49"/>
      <c r="M7" s="49"/>
      <c r="N7" s="50" t="s">
        <v>1</v>
      </c>
      <c r="O7" s="49"/>
      <c r="P7" s="49"/>
      <c r="Q7" s="50" t="s">
        <v>1</v>
      </c>
      <c r="R7" s="49"/>
      <c r="S7" s="49"/>
      <c r="T7" s="50" t="s">
        <v>1</v>
      </c>
      <c r="U7" s="49"/>
      <c r="V7" s="49"/>
      <c r="W7" s="50" t="s">
        <v>1</v>
      </c>
      <c r="X7" s="49"/>
      <c r="Y7" s="49"/>
      <c r="Z7" s="50" t="s">
        <v>1</v>
      </c>
      <c r="AA7" s="49"/>
      <c r="AB7" s="49"/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atschi91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'23.Spieltag'!AJ8</f>
        <v>321</v>
      </c>
      <c r="AI8" s="28">
        <f>'23.Spieltag'!AK8</f>
        <v>1</v>
      </c>
      <c r="AJ8" s="23">
        <f t="shared" ref="AJ8:AJ19" si="10">AG8+AH8</f>
        <v>366</v>
      </c>
      <c r="AK8" s="24">
        <f t="shared" ref="AK8:AK24" si="11">RANK(AJ8,$AJ$8:$AJ$26)</f>
        <v>1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'23.Spieltag'!AJ9</f>
        <v>318</v>
      </c>
      <c r="AI9" s="28">
        <f>'23.Spieltag'!AK9</f>
        <v>2</v>
      </c>
      <c r="AJ9" s="23">
        <f t="shared" si="10"/>
        <v>363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'23.Spieltag'!AJ10</f>
        <v>317</v>
      </c>
      <c r="AI10" s="28">
        <f>'23.Spieltag'!AK10</f>
        <v>3</v>
      </c>
      <c r="AJ10" s="23">
        <f t="shared" si="10"/>
        <v>362</v>
      </c>
      <c r="AK10" s="24">
        <f t="shared" si="11"/>
        <v>3</v>
      </c>
      <c r="AL10" s="53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'23.Spieltag'!AJ11</f>
        <v>303</v>
      </c>
      <c r="AI11" s="28">
        <f>'23.Spieltag'!AK11</f>
        <v>4</v>
      </c>
      <c r="AJ11" s="23">
        <f t="shared" si="10"/>
        <v>348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jupp04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'23.Spieltag'!AJ12</f>
        <v>296</v>
      </c>
      <c r="AI12" s="28">
        <f>'23.Spieltag'!AK12</f>
        <v>5</v>
      </c>
      <c r="AJ12" s="23">
        <f t="shared" si="10"/>
        <v>341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58" t="str">
        <f>'13.Spieltag'!B13</f>
        <v>Lola04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'23.Spieltag'!AJ13</f>
        <v>292</v>
      </c>
      <c r="AI13" s="28">
        <f>'23.Spieltag'!AK13</f>
        <v>6</v>
      </c>
      <c r="AJ13" s="23">
        <f t="shared" si="10"/>
        <v>337</v>
      </c>
      <c r="AK13" s="24">
        <f t="shared" si="11"/>
        <v>6</v>
      </c>
      <c r="AL13" s="1"/>
    </row>
    <row r="14" spans="1:41" ht="24.95" customHeight="1" thickBot="1" x14ac:dyDescent="0.25">
      <c r="A14" s="28">
        <f>AK14</f>
        <v>7</v>
      </c>
      <c r="B14" s="20" t="str">
        <f>'13.Spieltag'!B14</f>
        <v>Master1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'23.Spieltag'!AJ14</f>
        <v>291</v>
      </c>
      <c r="AI14" s="28">
        <f>'23.Spieltag'!AK14</f>
        <v>7</v>
      </c>
      <c r="AJ14" s="23">
        <f t="shared" si="10"/>
        <v>336</v>
      </c>
      <c r="AK14" s="24">
        <f t="shared" si="11"/>
        <v>7</v>
      </c>
      <c r="AL14" s="1"/>
    </row>
    <row r="15" spans="1:41" ht="24.95" customHeight="1" thickBot="1" x14ac:dyDescent="0.25">
      <c r="A15" s="28">
        <f>AK15</f>
        <v>8</v>
      </c>
      <c r="B15" s="20" t="str">
        <f>'13.Spieltag'!B15</f>
        <v>Mike04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'23.Spieltag'!AJ15</f>
        <v>281</v>
      </c>
      <c r="AI15" s="28">
        <f>'23.Spieltag'!AK15</f>
        <v>8</v>
      </c>
      <c r="AJ15" s="23">
        <f t="shared" si="10"/>
        <v>326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Nico1904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'23.Spieltag'!AJ16</f>
        <v>280</v>
      </c>
      <c r="AI16" s="28">
        <f>'23.Spieltag'!AK16</f>
        <v>9</v>
      </c>
      <c r="AJ16" s="23">
        <f t="shared" si="10"/>
        <v>325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'23.Spieltag'!AJ17</f>
        <v>278</v>
      </c>
      <c r="AI17" s="28">
        <f>'23.Spieltag'!AK17</f>
        <v>10</v>
      </c>
      <c r="AJ17" s="23">
        <f t="shared" si="10"/>
        <v>323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'23.Spieltag'!AJ18</f>
        <v>276</v>
      </c>
      <c r="AI18" s="28">
        <f>'23.Spieltag'!AK18</f>
        <v>11</v>
      </c>
      <c r="AJ18" s="23">
        <f t="shared" si="10"/>
        <v>321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'23.Spieltag'!AJ19</f>
        <v>272</v>
      </c>
      <c r="AI19" s="28">
        <f>'23.Spieltag'!AK19</f>
        <v>12</v>
      </c>
      <c r="AJ19" s="23">
        <f t="shared" si="10"/>
        <v>317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schmiddi04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'23.Spieltag'!AJ20</f>
        <v>271</v>
      </c>
      <c r="AI20" s="28">
        <f>'23.Spieltag'!AK20</f>
        <v>13</v>
      </c>
      <c r="AJ20" s="23">
        <f>AG20+AH20</f>
        <v>316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shiny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'23.Spieltag'!AJ21</f>
        <v>251</v>
      </c>
      <c r="AI21" s="28">
        <f>'23.Spieltag'!AK21</f>
        <v>14</v>
      </c>
      <c r="AJ21" s="23">
        <f>AG21+AH21</f>
        <v>296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'23.Spieltag'!AJ22</f>
        <v>197</v>
      </c>
      <c r="AI22" s="28">
        <f>'23.Spieltag'!AK22</f>
        <v>15</v>
      </c>
      <c r="AJ22" s="23">
        <f>AG22+AH22</f>
        <v>242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58" t="str">
        <f>'13.Spieltag'!B23</f>
        <v>Thomas Bülles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'23.Spieltag'!AJ23</f>
        <v>79</v>
      </c>
      <c r="AI23" s="28">
        <f>'23.Spieltag'!AK23</f>
        <v>16</v>
      </c>
      <c r="AJ23" s="23">
        <f>AG23+AH23</f>
        <v>124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UltraGE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'23.Spieltag'!AJ24</f>
        <v>36</v>
      </c>
      <c r="AI24" s="28">
        <f>'23.Spieltag'!AK24</f>
        <v>17</v>
      </c>
      <c r="AJ24" s="23">
        <f>AG24+AH24</f>
        <v>81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80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56" priority="8">
      <formula>($AG8&gt;40)</formula>
    </cfRule>
  </conditionalFormatting>
  <conditionalFormatting sqref="C4 F4 O4 U4 X4 C6 F6 I6 O6 R6 U6 X6">
    <cfRule type="cellIs" dxfId="55" priority="2" operator="equal">
      <formula>"Schalke 04"</formula>
    </cfRule>
  </conditionalFormatting>
  <conditionalFormatting sqref="I4 L4 R4 AA4 L6 AA6">
    <cfRule type="cellIs" dxfId="54" priority="1" operator="equal">
      <formula>"Schalke 04"</formula>
    </cfRule>
  </conditionalFormatting>
  <conditionalFormatting sqref="AG1:AG26 AG28:AG1048576">
    <cfRule type="top10" dxfId="53" priority="1457" rank="3"/>
  </conditionalFormatting>
  <conditionalFormatting sqref="AI8:AI26">
    <cfRule type="colorScale" priority="123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52" priority="814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O104"/>
  <sheetViews>
    <sheetView workbookViewId="0">
      <selection activeCell="V2" sqref="V2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46"/>
      <c r="AF1" s="46"/>
      <c r="AK1" s="31"/>
    </row>
    <row r="2" spans="1:41" ht="12" x14ac:dyDescent="0.2">
      <c r="B2" s="16"/>
      <c r="F2" s="1"/>
      <c r="O2" s="13"/>
      <c r="AD2" s="16"/>
      <c r="AE2" s="47"/>
      <c r="AF2" s="47"/>
    </row>
    <row r="3" spans="1:41" ht="12" x14ac:dyDescent="0.2">
      <c r="B3" s="16"/>
      <c r="AD3" s="16"/>
      <c r="AE3" s="46"/>
      <c r="AF3" s="46"/>
    </row>
    <row r="4" spans="1:41" ht="16.5" thickBot="1" x14ac:dyDescent="0.3">
      <c r="A4" s="2" t="s">
        <v>38</v>
      </c>
      <c r="B4" s="16"/>
      <c r="C4" s="16" t="s">
        <v>68</v>
      </c>
      <c r="F4" s="16" t="s">
        <v>79</v>
      </c>
      <c r="I4" s="16" t="s">
        <v>11</v>
      </c>
      <c r="L4" s="16" t="s">
        <v>72</v>
      </c>
      <c r="O4" s="16" t="s">
        <v>80</v>
      </c>
      <c r="R4" s="16" t="s">
        <v>75</v>
      </c>
      <c r="U4" s="16" t="s">
        <v>69</v>
      </c>
      <c r="X4" s="16" t="s">
        <v>73</v>
      </c>
      <c r="AA4" s="16" t="s">
        <v>76</v>
      </c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67</v>
      </c>
      <c r="F6" s="16" t="s">
        <v>77</v>
      </c>
      <c r="I6" s="16" t="s">
        <v>70</v>
      </c>
      <c r="L6" s="16" t="s">
        <v>71</v>
      </c>
      <c r="O6" s="16" t="s">
        <v>74</v>
      </c>
      <c r="R6" s="16" t="s">
        <v>78</v>
      </c>
      <c r="U6" s="16" t="s">
        <v>62</v>
      </c>
      <c r="X6" s="16" t="s">
        <v>82</v>
      </c>
      <c r="AA6" s="16" t="s">
        <v>81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/>
      <c r="D7" s="49"/>
      <c r="E7" s="50" t="s">
        <v>1</v>
      </c>
      <c r="F7" s="49"/>
      <c r="G7" s="49"/>
      <c r="H7" s="50" t="s">
        <v>1</v>
      </c>
      <c r="I7" s="49"/>
      <c r="J7" s="49"/>
      <c r="K7" s="50" t="s">
        <v>1</v>
      </c>
      <c r="L7" s="49"/>
      <c r="M7" s="49"/>
      <c r="N7" s="50" t="s">
        <v>1</v>
      </c>
      <c r="O7" s="49"/>
      <c r="P7" s="49"/>
      <c r="Q7" s="50" t="s">
        <v>1</v>
      </c>
      <c r="R7" s="49"/>
      <c r="S7" s="49"/>
      <c r="T7" s="50" t="s">
        <v>1</v>
      </c>
      <c r="U7" s="49"/>
      <c r="V7" s="49"/>
      <c r="W7" s="50" t="s">
        <v>1</v>
      </c>
      <c r="X7" s="49"/>
      <c r="Y7" s="49"/>
      <c r="Z7" s="50" t="s">
        <v>1</v>
      </c>
      <c r="AA7" s="49"/>
      <c r="AB7" s="49"/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atschi91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'24.Spieltag'!AJ8</f>
        <v>366</v>
      </c>
      <c r="AI8" s="28">
        <f>'24.Spieltag'!AK8</f>
        <v>1</v>
      </c>
      <c r="AJ8" s="23">
        <f t="shared" ref="AJ8:AJ19" si="10">AG8+AH8</f>
        <v>411</v>
      </c>
      <c r="AK8" s="24">
        <f t="shared" ref="AK8:AK24" si="11">RANK(AJ8,$AJ$8:$AJ$26)</f>
        <v>1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'24.Spieltag'!AJ9</f>
        <v>363</v>
      </c>
      <c r="AI9" s="28">
        <f>'24.Spieltag'!AK9</f>
        <v>2</v>
      </c>
      <c r="AJ9" s="23">
        <f t="shared" si="10"/>
        <v>408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'24.Spieltag'!AJ10</f>
        <v>362</v>
      </c>
      <c r="AI10" s="28">
        <f>'24.Spieltag'!AK10</f>
        <v>3</v>
      </c>
      <c r="AJ10" s="23">
        <f t="shared" si="10"/>
        <v>407</v>
      </c>
      <c r="AK10" s="24">
        <f t="shared" si="11"/>
        <v>3</v>
      </c>
      <c r="AL10" s="53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'24.Spieltag'!AJ11</f>
        <v>348</v>
      </c>
      <c r="AI11" s="28">
        <f>'24.Spieltag'!AK11</f>
        <v>4</v>
      </c>
      <c r="AJ11" s="23">
        <f t="shared" si="10"/>
        <v>393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jupp04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'24.Spieltag'!AJ12</f>
        <v>341</v>
      </c>
      <c r="AI12" s="28">
        <f>'24.Spieltag'!AK12</f>
        <v>5</v>
      </c>
      <c r="AJ12" s="23">
        <f t="shared" si="10"/>
        <v>386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58" t="str">
        <f>'13.Spieltag'!B13</f>
        <v>Lola04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'24.Spieltag'!AJ13</f>
        <v>337</v>
      </c>
      <c r="AI13" s="28">
        <f>'24.Spieltag'!AK13</f>
        <v>6</v>
      </c>
      <c r="AJ13" s="23">
        <f t="shared" si="10"/>
        <v>382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Master1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'24.Spieltag'!AJ14</f>
        <v>336</v>
      </c>
      <c r="AI14" s="28">
        <f>'24.Spieltag'!AK14</f>
        <v>7</v>
      </c>
      <c r="AJ14" s="23">
        <f t="shared" si="10"/>
        <v>381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Mike04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'24.Spieltag'!AJ15</f>
        <v>326</v>
      </c>
      <c r="AI15" s="28">
        <f>'24.Spieltag'!AK15</f>
        <v>8</v>
      </c>
      <c r="AJ15" s="23">
        <f t="shared" si="10"/>
        <v>371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Nico1904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'24.Spieltag'!AJ16</f>
        <v>325</v>
      </c>
      <c r="AI16" s="28">
        <f>'24.Spieltag'!AK16</f>
        <v>9</v>
      </c>
      <c r="AJ16" s="23">
        <f t="shared" si="10"/>
        <v>370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'24.Spieltag'!AJ17</f>
        <v>323</v>
      </c>
      <c r="AI17" s="28">
        <f>'24.Spieltag'!AK17</f>
        <v>10</v>
      </c>
      <c r="AJ17" s="23">
        <f t="shared" si="10"/>
        <v>368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'24.Spieltag'!AJ18</f>
        <v>321</v>
      </c>
      <c r="AI18" s="28">
        <f>'24.Spieltag'!AK18</f>
        <v>11</v>
      </c>
      <c r="AJ18" s="23">
        <f t="shared" si="10"/>
        <v>366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'24.Spieltag'!AJ19</f>
        <v>317</v>
      </c>
      <c r="AI19" s="28">
        <f>'24.Spieltag'!AK19</f>
        <v>12</v>
      </c>
      <c r="AJ19" s="23">
        <f t="shared" si="10"/>
        <v>362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schmiddi04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'24.Spieltag'!AJ20</f>
        <v>316</v>
      </c>
      <c r="AI20" s="28">
        <f>'24.Spieltag'!AK20</f>
        <v>13</v>
      </c>
      <c r="AJ20" s="23">
        <f>AG20+AH20</f>
        <v>361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shiny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'24.Spieltag'!AJ21</f>
        <v>296</v>
      </c>
      <c r="AI21" s="28">
        <f>'24.Spieltag'!AK21</f>
        <v>14</v>
      </c>
      <c r="AJ21" s="23">
        <f>AG21+AH21</f>
        <v>341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'24.Spieltag'!AJ22</f>
        <v>242</v>
      </c>
      <c r="AI22" s="28">
        <f>'24.Spieltag'!AK22</f>
        <v>15</v>
      </c>
      <c r="AJ22" s="23">
        <f>AG22+AH22</f>
        <v>287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58" t="str">
        <f>'13.Spieltag'!B23</f>
        <v>Thomas Bülles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'24.Spieltag'!AJ23</f>
        <v>124</v>
      </c>
      <c r="AI23" s="28">
        <f>'24.Spieltag'!AK23</f>
        <v>16</v>
      </c>
      <c r="AJ23" s="23">
        <f>AG23+AH23</f>
        <v>169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UltraGE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'24.Spieltag'!AJ24</f>
        <v>81</v>
      </c>
      <c r="AI24" s="28">
        <f>'24.Spieltag'!AK24</f>
        <v>17</v>
      </c>
      <c r="AJ24" s="23">
        <f>AG24+AH24</f>
        <v>126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:A3 A5:A6">
    <cfRule type="colorScale" priority="1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7:A26 A1 A31:A1048576">
    <cfRule type="colorScale" priority="79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51" priority="6">
      <formula>($AG8&gt;40)</formula>
    </cfRule>
  </conditionalFormatting>
  <conditionalFormatting sqref="C4 O4 U4 AA4 F6 O6">
    <cfRule type="cellIs" dxfId="50" priority="2" operator="equal">
      <formula>"Schalke 04"</formula>
    </cfRule>
  </conditionalFormatting>
  <conditionalFormatting sqref="F4 I4 L4 R4 X4 C6 I6 L6 R6 U6 X6 AA6">
    <cfRule type="cellIs" dxfId="49" priority="3" operator="equal">
      <formula>"Schalke 04"</formula>
    </cfRule>
  </conditionalFormatting>
  <conditionalFormatting sqref="AG1:AG26 AG28:AG1048576">
    <cfRule type="top10" dxfId="48" priority="1450" rank="3"/>
  </conditionalFormatting>
  <conditionalFormatting sqref="AI8:AI26">
    <cfRule type="colorScale" priority="122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">
    <cfRule type="top10" dxfId="47" priority="791" rank="3"/>
  </conditionalFormatting>
  <conditionalFormatting sqref="AL7:AL10">
    <cfRule type="top10" dxfId="46" priority="127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AO104"/>
  <sheetViews>
    <sheetView workbookViewId="0">
      <selection activeCell="C13" sqref="C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E1" s="46"/>
      <c r="AF1" s="46"/>
      <c r="AK1" s="31"/>
    </row>
    <row r="2" spans="1:41" ht="12" x14ac:dyDescent="0.2">
      <c r="B2" s="16"/>
      <c r="AD2" s="16"/>
      <c r="AE2" s="47"/>
      <c r="AF2" s="47"/>
    </row>
    <row r="3" spans="1:41" ht="12" x14ac:dyDescent="0.2">
      <c r="B3" s="16"/>
      <c r="AD3" s="16"/>
      <c r="AE3" s="46"/>
      <c r="AF3" s="46"/>
    </row>
    <row r="4" spans="1:41" ht="16.5" thickBot="1" x14ac:dyDescent="0.3">
      <c r="A4" s="2" t="s">
        <v>39</v>
      </c>
      <c r="B4" s="16"/>
      <c r="C4" s="16" t="s">
        <v>70</v>
      </c>
      <c r="F4" s="16" t="s">
        <v>82</v>
      </c>
      <c r="I4" s="16" t="s">
        <v>77</v>
      </c>
      <c r="L4" s="16" t="s">
        <v>78</v>
      </c>
      <c r="O4" s="16" t="s">
        <v>81</v>
      </c>
      <c r="R4" s="16" t="s">
        <v>74</v>
      </c>
      <c r="U4" s="16" t="s">
        <v>62</v>
      </c>
      <c r="X4" s="16" t="s">
        <v>67</v>
      </c>
      <c r="AA4" s="16" t="s">
        <v>71</v>
      </c>
      <c r="AE4" s="48"/>
      <c r="AF4" s="48"/>
      <c r="AK4" s="44"/>
    </row>
    <row r="5" spans="1:41" ht="13.5" thickBot="1" x14ac:dyDescent="0.25">
      <c r="B5" s="16"/>
      <c r="AD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79</v>
      </c>
      <c r="F6" s="16" t="s">
        <v>68</v>
      </c>
      <c r="I6" s="16" t="s">
        <v>76</v>
      </c>
      <c r="L6" s="16" t="s">
        <v>69</v>
      </c>
      <c r="O6" s="16" t="s">
        <v>72</v>
      </c>
      <c r="R6" s="16" t="s">
        <v>73</v>
      </c>
      <c r="U6" s="16" t="s">
        <v>11</v>
      </c>
      <c r="X6" s="16" t="s">
        <v>80</v>
      </c>
      <c r="AA6" s="16" t="s">
        <v>75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/>
      <c r="D7" s="49"/>
      <c r="E7" s="50" t="s">
        <v>1</v>
      </c>
      <c r="F7" s="49"/>
      <c r="G7" s="49"/>
      <c r="H7" s="50" t="s">
        <v>1</v>
      </c>
      <c r="I7" s="49"/>
      <c r="J7" s="49"/>
      <c r="K7" s="50" t="s">
        <v>1</v>
      </c>
      <c r="L7" s="49"/>
      <c r="M7" s="49"/>
      <c r="N7" s="50" t="s">
        <v>1</v>
      </c>
      <c r="O7" s="49"/>
      <c r="P7" s="49"/>
      <c r="Q7" s="50" t="s">
        <v>1</v>
      </c>
      <c r="R7" s="49"/>
      <c r="S7" s="49"/>
      <c r="T7" s="50" t="s">
        <v>1</v>
      </c>
      <c r="U7" s="49"/>
      <c r="V7" s="49"/>
      <c r="W7" s="50" t="s">
        <v>1</v>
      </c>
      <c r="X7" s="49"/>
      <c r="Y7" s="49"/>
      <c r="Z7" s="50" t="s">
        <v>1</v>
      </c>
      <c r="AA7" s="49"/>
      <c r="AB7" s="49"/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atschi91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'25.Spieltag'!AJ8</f>
        <v>411</v>
      </c>
      <c r="AI8" s="28">
        <f>'25.Spieltag'!AK8</f>
        <v>1</v>
      </c>
      <c r="AJ8" s="23">
        <f t="shared" ref="AJ8:AJ19" si="10">AG8+AH8</f>
        <v>456</v>
      </c>
      <c r="AK8" s="24">
        <f t="shared" ref="AK8:AK24" si="11">RANK(AJ8,$AJ$8:$AJ$26)</f>
        <v>1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'25.Spieltag'!AJ9</f>
        <v>408</v>
      </c>
      <c r="AI9" s="28">
        <f>'25.Spieltag'!AK9</f>
        <v>2</v>
      </c>
      <c r="AJ9" s="23">
        <f t="shared" si="10"/>
        <v>453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'25.Spieltag'!AJ10</f>
        <v>407</v>
      </c>
      <c r="AI10" s="28">
        <f>'25.Spieltag'!AK10</f>
        <v>3</v>
      </c>
      <c r="AJ10" s="23">
        <f t="shared" si="10"/>
        <v>452</v>
      </c>
      <c r="AK10" s="24">
        <f t="shared" si="11"/>
        <v>3</v>
      </c>
      <c r="AL10" s="53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'25.Spieltag'!AJ11</f>
        <v>393</v>
      </c>
      <c r="AI11" s="28">
        <f>'25.Spieltag'!AK11</f>
        <v>4</v>
      </c>
      <c r="AJ11" s="23">
        <f t="shared" si="10"/>
        <v>438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jupp04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'25.Spieltag'!AJ12</f>
        <v>386</v>
      </c>
      <c r="AI12" s="28">
        <f>'25.Spieltag'!AK12</f>
        <v>5</v>
      </c>
      <c r="AJ12" s="23">
        <f t="shared" si="10"/>
        <v>431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58" t="str">
        <f>'13.Spieltag'!B13</f>
        <v>Lola04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'25.Spieltag'!AJ13</f>
        <v>382</v>
      </c>
      <c r="AI13" s="28">
        <f>'25.Spieltag'!AK13</f>
        <v>6</v>
      </c>
      <c r="AJ13" s="23">
        <f t="shared" si="10"/>
        <v>427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Master1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'25.Spieltag'!AJ14</f>
        <v>381</v>
      </c>
      <c r="AI14" s="28">
        <f>'25.Spieltag'!AK14</f>
        <v>7</v>
      </c>
      <c r="AJ14" s="23">
        <f t="shared" si="10"/>
        <v>426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Mike04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'25.Spieltag'!AJ15</f>
        <v>371</v>
      </c>
      <c r="AI15" s="28">
        <f>'25.Spieltag'!AK15</f>
        <v>8</v>
      </c>
      <c r="AJ15" s="23">
        <f t="shared" si="10"/>
        <v>416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Nico1904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'25.Spieltag'!AJ16</f>
        <v>370</v>
      </c>
      <c r="AI16" s="28">
        <f>'25.Spieltag'!AK16</f>
        <v>9</v>
      </c>
      <c r="AJ16" s="23">
        <f t="shared" si="10"/>
        <v>415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'25.Spieltag'!AJ17</f>
        <v>368</v>
      </c>
      <c r="AI17" s="28">
        <f>'25.Spieltag'!AK17</f>
        <v>10</v>
      </c>
      <c r="AJ17" s="23">
        <f t="shared" si="10"/>
        <v>413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'25.Spieltag'!AJ18</f>
        <v>366</v>
      </c>
      <c r="AI18" s="28">
        <f>'25.Spieltag'!AK18</f>
        <v>11</v>
      </c>
      <c r="AJ18" s="23">
        <f t="shared" si="10"/>
        <v>411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'25.Spieltag'!AJ19</f>
        <v>362</v>
      </c>
      <c r="AI19" s="28">
        <f>'25.Spieltag'!AK19</f>
        <v>12</v>
      </c>
      <c r="AJ19" s="23">
        <f t="shared" si="10"/>
        <v>407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schmiddi04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'25.Spieltag'!AJ20</f>
        <v>361</v>
      </c>
      <c r="AI20" s="28">
        <f>'25.Spieltag'!AK20</f>
        <v>13</v>
      </c>
      <c r="AJ20" s="23">
        <f>AG20+AH20</f>
        <v>406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shiny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'25.Spieltag'!AJ21</f>
        <v>341</v>
      </c>
      <c r="AI21" s="28">
        <f>'25.Spieltag'!AK21</f>
        <v>14</v>
      </c>
      <c r="AJ21" s="23">
        <f>AG21+AH21</f>
        <v>386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'25.Spieltag'!AJ22</f>
        <v>287</v>
      </c>
      <c r="AI22" s="28">
        <f>'25.Spieltag'!AK22</f>
        <v>15</v>
      </c>
      <c r="AJ22" s="23">
        <f>AG22+AH22</f>
        <v>332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58" t="str">
        <f>'13.Spieltag'!B23</f>
        <v>Thomas Bülles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'25.Spieltag'!AJ23</f>
        <v>169</v>
      </c>
      <c r="AI23" s="28">
        <f>'25.Spieltag'!AK23</f>
        <v>16</v>
      </c>
      <c r="AJ23" s="23">
        <f>AG23+AH23</f>
        <v>214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UltraGE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'25.Spieltag'!AJ24</f>
        <v>126</v>
      </c>
      <c r="AI24" s="28">
        <f>'25.Spieltag'!AK24</f>
        <v>17</v>
      </c>
      <c r="AJ24" s="23">
        <f>AG24+AH24</f>
        <v>171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77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45" priority="6">
      <formula>($AG8&gt;40)</formula>
    </cfRule>
  </conditionalFormatting>
  <conditionalFormatting sqref="C4 I4 O4 R4 U4 X4 C6 L6 O6 R6 U6 AA6">
    <cfRule type="cellIs" dxfId="44" priority="3" operator="equal">
      <formula>"Schalke 04"</formula>
    </cfRule>
  </conditionalFormatting>
  <conditionalFormatting sqref="F4 L4 AA4 F6 I6 X6">
    <cfRule type="cellIs" dxfId="43" priority="2" operator="equal">
      <formula>"Schalke 04"</formula>
    </cfRule>
  </conditionalFormatting>
  <conditionalFormatting sqref="AG1:AG26 AG28:AG1048576">
    <cfRule type="top10" dxfId="42" priority="1445" rank="3"/>
  </conditionalFormatting>
  <conditionalFormatting sqref="AI8:AI26">
    <cfRule type="colorScale" priority="12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41" priority="781" rank="3"/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AO104"/>
  <sheetViews>
    <sheetView topLeftCell="B3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67</v>
      </c>
      <c r="F1" s="16" t="s">
        <v>69</v>
      </c>
      <c r="I1" s="16" t="s">
        <v>70</v>
      </c>
      <c r="L1" s="16" t="s">
        <v>72</v>
      </c>
      <c r="O1" s="16" t="s">
        <v>74</v>
      </c>
      <c r="R1" s="16" t="s">
        <v>76</v>
      </c>
      <c r="U1" s="16" t="s">
        <v>78</v>
      </c>
      <c r="X1" s="16" t="s">
        <v>80</v>
      </c>
      <c r="AA1" s="16" t="s">
        <v>82</v>
      </c>
      <c r="AD1" s="16"/>
      <c r="AE1" s="46"/>
      <c r="AF1" s="46"/>
      <c r="AK1" s="31"/>
    </row>
    <row r="2" spans="1:41" ht="12" x14ac:dyDescent="0.2">
      <c r="B2" s="16"/>
      <c r="F2" s="1"/>
      <c r="R2" s="13"/>
      <c r="AD2" s="16"/>
      <c r="AE2" s="47"/>
      <c r="AF2" s="47"/>
    </row>
    <row r="3" spans="1:41" ht="12" x14ac:dyDescent="0.2">
      <c r="B3" s="16"/>
      <c r="C3" s="16" t="s">
        <v>68</v>
      </c>
      <c r="F3" s="16" t="s">
        <v>62</v>
      </c>
      <c r="I3" s="16" t="s">
        <v>71</v>
      </c>
      <c r="L3" s="16" t="s">
        <v>73</v>
      </c>
      <c r="O3" s="16" t="s">
        <v>75</v>
      </c>
      <c r="R3" s="16" t="s">
        <v>77</v>
      </c>
      <c r="U3" s="16" t="s">
        <v>79</v>
      </c>
      <c r="X3" s="16" t="s">
        <v>81</v>
      </c>
      <c r="AA3" s="16" t="s">
        <v>11</v>
      </c>
      <c r="AD3" s="16"/>
      <c r="AE3" s="46"/>
      <c r="AF3" s="46"/>
    </row>
    <row r="4" spans="1:41" ht="16.5" thickBot="1" x14ac:dyDescent="0.3">
      <c r="A4" s="2" t="s">
        <v>40</v>
      </c>
      <c r="B4" s="16"/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/>
      <c r="D7" s="49"/>
      <c r="E7" s="50" t="s">
        <v>1</v>
      </c>
      <c r="F7" s="49"/>
      <c r="G7" s="49"/>
      <c r="H7" s="50" t="s">
        <v>1</v>
      </c>
      <c r="I7" s="49"/>
      <c r="J7" s="49"/>
      <c r="K7" s="50" t="s">
        <v>1</v>
      </c>
      <c r="L7" s="49"/>
      <c r="M7" s="49"/>
      <c r="N7" s="50" t="s">
        <v>1</v>
      </c>
      <c r="O7" s="49"/>
      <c r="P7" s="49"/>
      <c r="Q7" s="50" t="s">
        <v>1</v>
      </c>
      <c r="R7" s="49"/>
      <c r="S7" s="49"/>
      <c r="T7" s="50" t="s">
        <v>1</v>
      </c>
      <c r="U7" s="49"/>
      <c r="V7" s="49"/>
      <c r="W7" s="50" t="s">
        <v>1</v>
      </c>
      <c r="X7" s="49"/>
      <c r="Y7" s="49"/>
      <c r="Z7" s="50" t="s">
        <v>1</v>
      </c>
      <c r="AA7" s="49"/>
      <c r="AB7" s="49"/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atschi91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'26.Spieltag'!AJ8</f>
        <v>456</v>
      </c>
      <c r="AI8" s="28">
        <f>'26.Spieltag'!AK8</f>
        <v>1</v>
      </c>
      <c r="AJ8" s="23">
        <f t="shared" ref="AJ8:AJ19" si="10">AG8+AH8</f>
        <v>501</v>
      </c>
      <c r="AK8" s="24">
        <f t="shared" ref="AK8:AK24" si="11">RANK(AJ8,$AJ$8:$AJ$26)</f>
        <v>1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'26.Spieltag'!AJ9</f>
        <v>453</v>
      </c>
      <c r="AI9" s="28">
        <f>'26.Spieltag'!AK9</f>
        <v>2</v>
      </c>
      <c r="AJ9" s="23">
        <f t="shared" si="10"/>
        <v>498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'26.Spieltag'!AJ10</f>
        <v>452</v>
      </c>
      <c r="AI10" s="28">
        <f>'26.Spieltag'!AK10</f>
        <v>3</v>
      </c>
      <c r="AJ10" s="23">
        <f t="shared" si="10"/>
        <v>497</v>
      </c>
      <c r="AK10" s="24">
        <f t="shared" si="11"/>
        <v>3</v>
      </c>
      <c r="AL10" s="53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'26.Spieltag'!AJ11</f>
        <v>438</v>
      </c>
      <c r="AI11" s="28">
        <f>'26.Spieltag'!AK11</f>
        <v>4</v>
      </c>
      <c r="AJ11" s="23">
        <f t="shared" si="10"/>
        <v>483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jupp04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'26.Spieltag'!AJ12</f>
        <v>431</v>
      </c>
      <c r="AI12" s="28">
        <f>'26.Spieltag'!AK12</f>
        <v>5</v>
      </c>
      <c r="AJ12" s="23">
        <f t="shared" si="10"/>
        <v>476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58" t="str">
        <f>'13.Spieltag'!B13</f>
        <v>Lola04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'26.Spieltag'!AJ13</f>
        <v>427</v>
      </c>
      <c r="AI13" s="28">
        <f>'26.Spieltag'!AK13</f>
        <v>6</v>
      </c>
      <c r="AJ13" s="23">
        <f t="shared" si="10"/>
        <v>472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Master1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'26.Spieltag'!AJ14</f>
        <v>426</v>
      </c>
      <c r="AI14" s="28">
        <f>'26.Spieltag'!AK14</f>
        <v>7</v>
      </c>
      <c r="AJ14" s="23">
        <f t="shared" si="10"/>
        <v>471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Mike04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'26.Spieltag'!AJ15</f>
        <v>416</v>
      </c>
      <c r="AI15" s="28">
        <f>'26.Spieltag'!AK15</f>
        <v>8</v>
      </c>
      <c r="AJ15" s="23">
        <f t="shared" si="10"/>
        <v>461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Nico1904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'26.Spieltag'!AJ16</f>
        <v>415</v>
      </c>
      <c r="AI16" s="28">
        <f>'26.Spieltag'!AK16</f>
        <v>9</v>
      </c>
      <c r="AJ16" s="23">
        <f t="shared" si="10"/>
        <v>460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'26.Spieltag'!AJ17</f>
        <v>413</v>
      </c>
      <c r="AI17" s="28">
        <f>'26.Spieltag'!AK17</f>
        <v>10</v>
      </c>
      <c r="AJ17" s="23">
        <f t="shared" si="10"/>
        <v>458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'26.Spieltag'!AJ18</f>
        <v>411</v>
      </c>
      <c r="AI18" s="28">
        <f>'26.Spieltag'!AK18</f>
        <v>11</v>
      </c>
      <c r="AJ18" s="23">
        <f t="shared" si="10"/>
        <v>456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'26.Spieltag'!AJ19</f>
        <v>407</v>
      </c>
      <c r="AI19" s="28">
        <f>'26.Spieltag'!AK19</f>
        <v>12</v>
      </c>
      <c r="AJ19" s="23">
        <f t="shared" si="10"/>
        <v>452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schmiddi04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'26.Spieltag'!AJ20</f>
        <v>406</v>
      </c>
      <c r="AI20" s="28">
        <f>'26.Spieltag'!AK20</f>
        <v>13</v>
      </c>
      <c r="AJ20" s="23">
        <f>AG20+AH20</f>
        <v>451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shiny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'26.Spieltag'!AJ21</f>
        <v>386</v>
      </c>
      <c r="AI21" s="28">
        <f>'26.Spieltag'!AK21</f>
        <v>14</v>
      </c>
      <c r="AJ21" s="23">
        <f>AG21+AH21</f>
        <v>431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'26.Spieltag'!AJ22</f>
        <v>332</v>
      </c>
      <c r="AI22" s="28">
        <f>'26.Spieltag'!AK22</f>
        <v>15</v>
      </c>
      <c r="AJ22" s="23">
        <f>AG22+AH22</f>
        <v>377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58" t="str">
        <f>'13.Spieltag'!B23</f>
        <v>Thomas Bülles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'26.Spieltag'!AJ23</f>
        <v>214</v>
      </c>
      <c r="AI23" s="28">
        <f>'26.Spieltag'!AK23</f>
        <v>16</v>
      </c>
      <c r="AJ23" s="23">
        <f>AG23+AH23</f>
        <v>259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UltraGE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'26.Spieltag'!AJ24</f>
        <v>171</v>
      </c>
      <c r="AI24" s="28">
        <f>'26.Spieltag'!AK24</f>
        <v>17</v>
      </c>
      <c r="AJ24" s="23">
        <f>AG24+AH24</f>
        <v>216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76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40" priority="6">
      <formula>($AG8&gt;40)</formula>
    </cfRule>
  </conditionalFormatting>
  <conditionalFormatting sqref="C1 I1 L1 R1 U1 X1 AA1 C3 F3 O3 R3 U3 X3 AA3">
    <cfRule type="cellIs" dxfId="39" priority="3" operator="equal">
      <formula>"Schalke 04"</formula>
    </cfRule>
  </conditionalFormatting>
  <conditionalFormatting sqref="F1 O1 I3 L3">
    <cfRule type="cellIs" dxfId="38" priority="2" operator="equal">
      <formula>"Schalke 04"</formula>
    </cfRule>
  </conditionalFormatting>
  <conditionalFormatting sqref="AG1:AG26 AG28:AG1048576">
    <cfRule type="top10" dxfId="37" priority="1440" rank="3"/>
  </conditionalFormatting>
  <conditionalFormatting sqref="AI8:AI26">
    <cfRule type="colorScale" priority="120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36" priority="767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AO104"/>
  <sheetViews>
    <sheetView topLeftCell="B1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67</v>
      </c>
      <c r="F1" s="16" t="s">
        <v>69</v>
      </c>
      <c r="I1" s="16" t="s">
        <v>70</v>
      </c>
      <c r="L1" s="16" t="s">
        <v>72</v>
      </c>
      <c r="O1" s="16" t="s">
        <v>74</v>
      </c>
      <c r="R1" s="16" t="s">
        <v>76</v>
      </c>
      <c r="U1" s="16" t="s">
        <v>78</v>
      </c>
      <c r="X1" s="16" t="s">
        <v>80</v>
      </c>
      <c r="AA1" s="16" t="s">
        <v>82</v>
      </c>
      <c r="AD1" s="16"/>
      <c r="AF1" s="46"/>
      <c r="AK1" s="31"/>
    </row>
    <row r="2" spans="1:41" ht="12" x14ac:dyDescent="0.2">
      <c r="B2" s="16"/>
      <c r="F2" s="1"/>
      <c r="AA2" s="13"/>
      <c r="AE2" s="47"/>
      <c r="AF2" s="47"/>
    </row>
    <row r="3" spans="1:41" ht="12" x14ac:dyDescent="0.2">
      <c r="B3" s="16"/>
      <c r="C3" s="16" t="s">
        <v>68</v>
      </c>
      <c r="F3" s="16" t="s">
        <v>62</v>
      </c>
      <c r="I3" s="16" t="s">
        <v>71</v>
      </c>
      <c r="L3" s="16" t="s">
        <v>73</v>
      </c>
      <c r="O3" s="16" t="s">
        <v>75</v>
      </c>
      <c r="R3" s="16" t="s">
        <v>77</v>
      </c>
      <c r="U3" s="16" t="s">
        <v>79</v>
      </c>
      <c r="X3" s="16" t="s">
        <v>81</v>
      </c>
      <c r="AA3" s="16" t="s">
        <v>11</v>
      </c>
      <c r="AD3" s="16"/>
      <c r="AE3" s="46"/>
      <c r="AF3" s="46"/>
    </row>
    <row r="4" spans="1:41" ht="16.5" thickBot="1" x14ac:dyDescent="0.3">
      <c r="A4" s="2" t="s">
        <v>41</v>
      </c>
      <c r="B4" s="16"/>
      <c r="AE4" s="48"/>
      <c r="AF4" s="48"/>
      <c r="AK4" s="44"/>
    </row>
    <row r="5" spans="1:41" ht="13.5" thickBot="1" x14ac:dyDescent="0.25">
      <c r="B5" s="16"/>
      <c r="AE5" s="46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/>
      <c r="D7" s="49"/>
      <c r="E7" s="50" t="s">
        <v>1</v>
      </c>
      <c r="F7" s="49"/>
      <c r="G7" s="49"/>
      <c r="H7" s="50" t="s">
        <v>1</v>
      </c>
      <c r="I7" s="49"/>
      <c r="J7" s="49"/>
      <c r="K7" s="50" t="s">
        <v>1</v>
      </c>
      <c r="L7" s="49"/>
      <c r="M7" s="49"/>
      <c r="N7" s="50" t="s">
        <v>1</v>
      </c>
      <c r="O7" s="49"/>
      <c r="P7" s="49"/>
      <c r="Q7" s="50" t="s">
        <v>1</v>
      </c>
      <c r="R7" s="49"/>
      <c r="S7" s="49"/>
      <c r="T7" s="50" t="s">
        <v>1</v>
      </c>
      <c r="U7" s="49"/>
      <c r="V7" s="49"/>
      <c r="W7" s="50" t="s">
        <v>1</v>
      </c>
      <c r="X7" s="49"/>
      <c r="Y7" s="49"/>
      <c r="Z7" s="50" t="s">
        <v>1</v>
      </c>
      <c r="AA7" s="49"/>
      <c r="AB7" s="49"/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atschi91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'27.Spieltag'!AJ8</f>
        <v>501</v>
      </c>
      <c r="AI8" s="28">
        <f>'27.Spieltag'!AK8</f>
        <v>1</v>
      </c>
      <c r="AJ8" s="23">
        <f t="shared" ref="AJ8:AJ19" si="10">AG8+AH8</f>
        <v>546</v>
      </c>
      <c r="AK8" s="24">
        <f t="shared" ref="AK8:AK24" si="11">RANK(AJ8,$AJ$8:$AJ$26)</f>
        <v>1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'27.Spieltag'!AJ9</f>
        <v>498</v>
      </c>
      <c r="AI9" s="28">
        <f>'27.Spieltag'!AK9</f>
        <v>2</v>
      </c>
      <c r="AJ9" s="23">
        <f t="shared" si="10"/>
        <v>543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'27.Spieltag'!AJ10</f>
        <v>497</v>
      </c>
      <c r="AI10" s="28">
        <f>'27.Spieltag'!AK10</f>
        <v>3</v>
      </c>
      <c r="AJ10" s="23">
        <f t="shared" si="10"/>
        <v>542</v>
      </c>
      <c r="AK10" s="24">
        <f t="shared" si="11"/>
        <v>3</v>
      </c>
      <c r="AL10" s="53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'27.Spieltag'!AJ11</f>
        <v>483</v>
      </c>
      <c r="AI11" s="28">
        <f>'27.Spieltag'!AK11</f>
        <v>4</v>
      </c>
      <c r="AJ11" s="23">
        <f t="shared" si="10"/>
        <v>528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jupp04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'27.Spieltag'!AJ12</f>
        <v>476</v>
      </c>
      <c r="AI12" s="28">
        <f>'27.Spieltag'!AK12</f>
        <v>5</v>
      </c>
      <c r="AJ12" s="23">
        <f t="shared" si="10"/>
        <v>521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58" t="str">
        <f>'13.Spieltag'!B13</f>
        <v>Lola04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'27.Spieltag'!AJ13</f>
        <v>472</v>
      </c>
      <c r="AI13" s="28">
        <f>'27.Spieltag'!AK13</f>
        <v>6</v>
      </c>
      <c r="AJ13" s="23">
        <f t="shared" si="10"/>
        <v>517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Master1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'27.Spieltag'!AJ14</f>
        <v>471</v>
      </c>
      <c r="AI14" s="28">
        <f>'27.Spieltag'!AK14</f>
        <v>7</v>
      </c>
      <c r="AJ14" s="23">
        <f t="shared" si="10"/>
        <v>516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Mike04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'27.Spieltag'!AJ15</f>
        <v>461</v>
      </c>
      <c r="AI15" s="28">
        <f>'27.Spieltag'!AK15</f>
        <v>8</v>
      </c>
      <c r="AJ15" s="23">
        <f t="shared" si="10"/>
        <v>506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Nico1904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'27.Spieltag'!AJ16</f>
        <v>460</v>
      </c>
      <c r="AI16" s="28">
        <f>'27.Spieltag'!AK16</f>
        <v>9</v>
      </c>
      <c r="AJ16" s="23">
        <f t="shared" si="10"/>
        <v>505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'27.Spieltag'!AJ17</f>
        <v>458</v>
      </c>
      <c r="AI17" s="28">
        <f>'27.Spieltag'!AK17</f>
        <v>10</v>
      </c>
      <c r="AJ17" s="23">
        <f t="shared" si="10"/>
        <v>503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'27.Spieltag'!AJ18</f>
        <v>456</v>
      </c>
      <c r="AI18" s="28">
        <f>'27.Spieltag'!AK18</f>
        <v>11</v>
      </c>
      <c r="AJ18" s="23">
        <f t="shared" si="10"/>
        <v>501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'27.Spieltag'!AJ19</f>
        <v>452</v>
      </c>
      <c r="AI19" s="28">
        <f>'27.Spieltag'!AK19</f>
        <v>12</v>
      </c>
      <c r="AJ19" s="23">
        <f t="shared" si="10"/>
        <v>497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schmiddi04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'27.Spieltag'!AJ20</f>
        <v>451</v>
      </c>
      <c r="AI20" s="28">
        <f>'27.Spieltag'!AK20</f>
        <v>13</v>
      </c>
      <c r="AJ20" s="23">
        <f>AG20+AH20</f>
        <v>496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shiny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'27.Spieltag'!AJ21</f>
        <v>431</v>
      </c>
      <c r="AI21" s="28">
        <f>'27.Spieltag'!AK21</f>
        <v>14</v>
      </c>
      <c r="AJ21" s="23">
        <f>AG21+AH21</f>
        <v>476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'27.Spieltag'!AJ22</f>
        <v>377</v>
      </c>
      <c r="AI22" s="28">
        <f>'27.Spieltag'!AK22</f>
        <v>15</v>
      </c>
      <c r="AJ22" s="23">
        <f>AG22+AH22</f>
        <v>422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58" t="str">
        <f>'13.Spieltag'!B23</f>
        <v>Thomas Bülles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'27.Spieltag'!AJ23</f>
        <v>259</v>
      </c>
      <c r="AI23" s="28">
        <f>'27.Spieltag'!AK23</f>
        <v>16</v>
      </c>
      <c r="AJ23" s="23">
        <f>AG23+AH23</f>
        <v>304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UltraGE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'27.Spieltag'!AJ24</f>
        <v>216</v>
      </c>
      <c r="AI24" s="28">
        <f>'27.Spieltag'!AK24</f>
        <v>17</v>
      </c>
      <c r="AJ24" s="23">
        <f>AG24+AH24</f>
        <v>261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74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35" priority="6">
      <formula>($AG8&gt;40)</formula>
    </cfRule>
  </conditionalFormatting>
  <conditionalFormatting sqref="C1 R1 U1 X1 AA1 C3 F3 I3 L3 O3 R3 U3 X3 AA3">
    <cfRule type="cellIs" dxfId="34" priority="3" operator="equal">
      <formula>"Schalke 04"</formula>
    </cfRule>
  </conditionalFormatting>
  <conditionalFormatting sqref="F1 I1 L1 O1">
    <cfRule type="cellIs" dxfId="33" priority="2" operator="equal">
      <formula>"Schalke 04"</formula>
    </cfRule>
  </conditionalFormatting>
  <conditionalFormatting sqref="AG1:AG26 AG28:AG1048576">
    <cfRule type="top10" dxfId="32" priority="1435" rank="3"/>
  </conditionalFormatting>
  <conditionalFormatting sqref="AI8:AI26">
    <cfRule type="colorScale" priority="118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31" priority="750" rank="3"/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AO104"/>
  <sheetViews>
    <sheetView topLeftCell="B1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customWidth="1"/>
    <col min="6" max="6" width="3.42578125" style="13" customWidth="1"/>
    <col min="7" max="7" width="3.42578125" style="1" customWidth="1"/>
    <col min="8" max="8" width="4.42578125" style="45" customWidth="1"/>
    <col min="9" max="10" width="3.42578125" style="1" customWidth="1"/>
    <col min="11" max="11" width="4.42578125" style="45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67</v>
      </c>
      <c r="F1" s="16" t="s">
        <v>69</v>
      </c>
      <c r="I1" s="16" t="s">
        <v>70</v>
      </c>
      <c r="L1" s="16" t="s">
        <v>72</v>
      </c>
      <c r="O1" s="16" t="s">
        <v>74</v>
      </c>
      <c r="R1" s="16" t="s">
        <v>76</v>
      </c>
      <c r="U1" s="16" t="s">
        <v>78</v>
      </c>
      <c r="X1" s="16" t="s">
        <v>80</v>
      </c>
      <c r="AA1" s="16" t="s">
        <v>82</v>
      </c>
      <c r="AD1" s="16"/>
      <c r="AE1" s="46"/>
      <c r="AF1" s="46"/>
      <c r="AK1" s="31"/>
    </row>
    <row r="2" spans="1:41" ht="12" x14ac:dyDescent="0.2">
      <c r="B2" s="16"/>
      <c r="F2" s="1"/>
      <c r="X2" s="13"/>
      <c r="AD2" s="16"/>
      <c r="AE2" s="47"/>
      <c r="AF2" s="47"/>
    </row>
    <row r="3" spans="1:41" ht="12" x14ac:dyDescent="0.2">
      <c r="B3" s="16"/>
      <c r="C3" s="16" t="s">
        <v>68</v>
      </c>
      <c r="F3" s="16" t="s">
        <v>62</v>
      </c>
      <c r="I3" s="16" t="s">
        <v>71</v>
      </c>
      <c r="L3" s="16" t="s">
        <v>73</v>
      </c>
      <c r="O3" s="16" t="s">
        <v>75</v>
      </c>
      <c r="R3" s="16" t="s">
        <v>77</v>
      </c>
      <c r="U3" s="16" t="s">
        <v>79</v>
      </c>
      <c r="X3" s="16" t="s">
        <v>81</v>
      </c>
      <c r="AA3" s="16" t="s">
        <v>11</v>
      </c>
      <c r="AD3" s="16"/>
      <c r="AE3" s="46"/>
      <c r="AF3" s="46"/>
    </row>
    <row r="4" spans="1:41" ht="16.5" thickBot="1" x14ac:dyDescent="0.3">
      <c r="A4" s="2" t="s">
        <v>42</v>
      </c>
      <c r="B4" s="16"/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/>
      <c r="D7" s="49"/>
      <c r="E7" s="50" t="s">
        <v>1</v>
      </c>
      <c r="F7" s="49"/>
      <c r="G7" s="49"/>
      <c r="H7" s="50" t="s">
        <v>1</v>
      </c>
      <c r="I7" s="49"/>
      <c r="J7" s="49"/>
      <c r="K7" s="50" t="s">
        <v>1</v>
      </c>
      <c r="L7" s="49"/>
      <c r="M7" s="49"/>
      <c r="N7" s="50" t="s">
        <v>1</v>
      </c>
      <c r="O7" s="49"/>
      <c r="P7" s="49"/>
      <c r="Q7" s="50" t="s">
        <v>1</v>
      </c>
      <c r="R7" s="49"/>
      <c r="S7" s="49"/>
      <c r="T7" s="50" t="s">
        <v>1</v>
      </c>
      <c r="U7" s="49"/>
      <c r="V7" s="49"/>
      <c r="W7" s="50" t="s">
        <v>1</v>
      </c>
      <c r="X7" s="49"/>
      <c r="Y7" s="49"/>
      <c r="Z7" s="50" t="s">
        <v>1</v>
      </c>
      <c r="AA7" s="49"/>
      <c r="AB7" s="49"/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</v>
      </c>
      <c r="B8" s="20" t="str">
        <f>'13.Spieltag'!B8</f>
        <v>atschi91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24" si="9">E8+H8+K8+N8+Q8+T8+W8+Z8+AC8+AF8</f>
        <v>45</v>
      </c>
      <c r="AH8" s="21">
        <f>'28.Spieltag'!AJ8</f>
        <v>546</v>
      </c>
      <c r="AI8" s="28">
        <f>'28.Spieltag'!AK8</f>
        <v>1</v>
      </c>
      <c r="AJ8" s="23">
        <f t="shared" ref="AJ8:AJ24" si="10">AG8+AH8</f>
        <v>591</v>
      </c>
      <c r="AK8" s="24">
        <f t="shared" ref="AK8:AK24" si="11">RANK(AJ8,$AJ$8:$AJ$26)</f>
        <v>1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'28.Spieltag'!AJ9</f>
        <v>543</v>
      </c>
      <c r="AI9" s="28">
        <f>'28.Spieltag'!AK9</f>
        <v>2</v>
      </c>
      <c r="AJ9" s="23">
        <f t="shared" si="10"/>
        <v>588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'28.Spieltag'!AJ10</f>
        <v>542</v>
      </c>
      <c r="AI10" s="28">
        <f>'28.Spieltag'!AK10</f>
        <v>3</v>
      </c>
      <c r="AJ10" s="23">
        <f t="shared" si="10"/>
        <v>587</v>
      </c>
      <c r="AK10" s="24">
        <f t="shared" si="11"/>
        <v>3</v>
      </c>
      <c r="AL10" s="53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'28.Spieltag'!AJ11</f>
        <v>528</v>
      </c>
      <c r="AI11" s="28">
        <f>'28.Spieltag'!AK11</f>
        <v>4</v>
      </c>
      <c r="AJ11" s="23">
        <f t="shared" si="10"/>
        <v>573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jupp04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'28.Spieltag'!AJ12</f>
        <v>521</v>
      </c>
      <c r="AI12" s="28">
        <f>'28.Spieltag'!AK12</f>
        <v>5</v>
      </c>
      <c r="AJ12" s="23">
        <f t="shared" si="10"/>
        <v>566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58" t="str">
        <f>'13.Spieltag'!B13</f>
        <v>Lola04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'28.Spieltag'!AJ13</f>
        <v>517</v>
      </c>
      <c r="AI13" s="28">
        <f>'28.Spieltag'!AK13</f>
        <v>6</v>
      </c>
      <c r="AJ13" s="23">
        <f t="shared" si="10"/>
        <v>562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Master1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'28.Spieltag'!AJ14</f>
        <v>516</v>
      </c>
      <c r="AI14" s="28">
        <f>'28.Spieltag'!AK14</f>
        <v>7</v>
      </c>
      <c r="AJ14" s="23">
        <f t="shared" si="10"/>
        <v>561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Mike04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'28.Spieltag'!AJ15</f>
        <v>506</v>
      </c>
      <c r="AI15" s="28">
        <f>'28.Spieltag'!AK15</f>
        <v>8</v>
      </c>
      <c r="AJ15" s="23">
        <f t="shared" si="10"/>
        <v>551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Nico1904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'28.Spieltag'!AJ16</f>
        <v>505</v>
      </c>
      <c r="AI16" s="28">
        <f>'28.Spieltag'!AK16</f>
        <v>9</v>
      </c>
      <c r="AJ16" s="23">
        <f t="shared" si="10"/>
        <v>550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'28.Spieltag'!AJ17</f>
        <v>503</v>
      </c>
      <c r="AI17" s="28">
        <f>'28.Spieltag'!AK17</f>
        <v>10</v>
      </c>
      <c r="AJ17" s="23">
        <f t="shared" si="10"/>
        <v>548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'28.Spieltag'!AJ18</f>
        <v>501</v>
      </c>
      <c r="AI18" s="28">
        <f>'28.Spieltag'!AK18</f>
        <v>11</v>
      </c>
      <c r="AJ18" s="23">
        <f t="shared" si="10"/>
        <v>546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'28.Spieltag'!AJ19</f>
        <v>497</v>
      </c>
      <c r="AI19" s="28">
        <f>'28.Spieltag'!AK19</f>
        <v>12</v>
      </c>
      <c r="AJ19" s="23">
        <f t="shared" si="10"/>
        <v>542</v>
      </c>
      <c r="AK19" s="24">
        <f t="shared" si="11"/>
        <v>12</v>
      </c>
      <c r="AL19" s="1"/>
    </row>
    <row r="20" spans="1:38" ht="24.95" customHeight="1" thickBot="1" x14ac:dyDescent="0.25">
      <c r="A20" s="28">
        <f t="shared" si="0"/>
        <v>13</v>
      </c>
      <c r="B20" s="20" t="str">
        <f>'13.Spieltag'!B20</f>
        <v>schmiddi04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 t="shared" si="9"/>
        <v>45</v>
      </c>
      <c r="AH20" s="21">
        <f>'28.Spieltag'!AJ20</f>
        <v>496</v>
      </c>
      <c r="AI20" s="28">
        <f>'28.Spieltag'!AK20</f>
        <v>13</v>
      </c>
      <c r="AJ20" s="23">
        <f t="shared" si="10"/>
        <v>541</v>
      </c>
      <c r="AK20" s="24">
        <f t="shared" si="11"/>
        <v>13</v>
      </c>
      <c r="AL20" s="1"/>
    </row>
    <row r="21" spans="1:38" ht="24.95" customHeight="1" thickBot="1" x14ac:dyDescent="0.25">
      <c r="A21" s="28">
        <f t="shared" si="0"/>
        <v>14</v>
      </c>
      <c r="B21" s="20" t="str">
        <f>'13.Spieltag'!B21</f>
        <v>shiny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 t="shared" si="9"/>
        <v>45</v>
      </c>
      <c r="AH21" s="21">
        <f>'28.Spieltag'!AJ21</f>
        <v>476</v>
      </c>
      <c r="AI21" s="28">
        <f>'28.Spieltag'!AK21</f>
        <v>14</v>
      </c>
      <c r="AJ21" s="23">
        <f t="shared" si="10"/>
        <v>521</v>
      </c>
      <c r="AK21" s="24">
        <f t="shared" si="11"/>
        <v>14</v>
      </c>
      <c r="AL21" s="1"/>
    </row>
    <row r="22" spans="1:38" ht="24.95" customHeight="1" thickBot="1" x14ac:dyDescent="0.25">
      <c r="A22" s="28">
        <f t="shared" si="0"/>
        <v>15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 t="shared" si="9"/>
        <v>45</v>
      </c>
      <c r="AH22" s="21">
        <f>'28.Spieltag'!AJ22</f>
        <v>422</v>
      </c>
      <c r="AI22" s="28">
        <f>'28.Spieltag'!AK22</f>
        <v>15</v>
      </c>
      <c r="AJ22" s="23">
        <f t="shared" si="10"/>
        <v>467</v>
      </c>
      <c r="AK22" s="24">
        <f t="shared" si="11"/>
        <v>15</v>
      </c>
      <c r="AL22" s="1"/>
    </row>
    <row r="23" spans="1:38" ht="24.95" customHeight="1" thickBot="1" x14ac:dyDescent="0.25">
      <c r="A23" s="28">
        <f t="shared" si="0"/>
        <v>16</v>
      </c>
      <c r="B23" s="58" t="str">
        <f>'13.Spieltag'!B23</f>
        <v>Thomas Bülles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 t="shared" si="9"/>
        <v>45</v>
      </c>
      <c r="AH23" s="21">
        <f>'28.Spieltag'!AJ23</f>
        <v>304</v>
      </c>
      <c r="AI23" s="28">
        <f>'28.Spieltag'!AK23</f>
        <v>16</v>
      </c>
      <c r="AJ23" s="23">
        <f t="shared" si="10"/>
        <v>349</v>
      </c>
      <c r="AK23" s="24">
        <f t="shared" si="11"/>
        <v>16</v>
      </c>
      <c r="AL23" s="1"/>
    </row>
    <row r="24" spans="1:38" ht="24.95" customHeight="1" thickBot="1" x14ac:dyDescent="0.25">
      <c r="A24" s="28">
        <f t="shared" si="0"/>
        <v>17</v>
      </c>
      <c r="B24" s="20" t="str">
        <f>'13.Spieltag'!B24</f>
        <v>UltraGE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 t="shared" si="9"/>
        <v>45</v>
      </c>
      <c r="AH24" s="21">
        <f>'28.Spieltag'!AJ24</f>
        <v>261</v>
      </c>
      <c r="AI24" s="28">
        <f>'28.Spieltag'!AK24</f>
        <v>17</v>
      </c>
      <c r="AJ24" s="23">
        <f t="shared" si="10"/>
        <v>306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73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30" priority="6">
      <formula>($AG8&gt;40)</formula>
    </cfRule>
  </conditionalFormatting>
  <conditionalFormatting sqref="C1 F1 I1 L1 O1 U1 AA1 C3 F3 O3 R3 U3 X3 AA3">
    <cfRule type="cellIs" dxfId="29" priority="3" operator="equal">
      <formula>"Schalke 04"</formula>
    </cfRule>
  </conditionalFormatting>
  <conditionalFormatting sqref="R1 X1 I3 L3">
    <cfRule type="cellIs" dxfId="28" priority="2" operator="equal">
      <formula>"Schalke 04"</formula>
    </cfRule>
  </conditionalFormatting>
  <conditionalFormatting sqref="AG1:AG26 AG28:AG1048576">
    <cfRule type="top10" dxfId="27" priority="1430" rank="3"/>
  </conditionalFormatting>
  <conditionalFormatting sqref="AI8:AI26">
    <cfRule type="colorScale" priority="117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6" priority="735" rank="3"/>
  </conditionalFormatting>
  <pageMargins left="0.19685039370078741" right="0" top="0" bottom="0" header="0.51181102362204722" footer="0.51181102362204722"/>
  <pageSetup paperSize="9" scale="79" orientation="landscape" horizontalDpi="300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AO104"/>
  <sheetViews>
    <sheetView topLeftCell="B1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67</v>
      </c>
      <c r="F1" s="16" t="s">
        <v>69</v>
      </c>
      <c r="I1" s="16" t="s">
        <v>70</v>
      </c>
      <c r="L1" s="16" t="s">
        <v>72</v>
      </c>
      <c r="O1" s="16" t="s">
        <v>74</v>
      </c>
      <c r="R1" s="16" t="s">
        <v>76</v>
      </c>
      <c r="U1" s="16" t="s">
        <v>78</v>
      </c>
      <c r="X1" s="16" t="s">
        <v>80</v>
      </c>
      <c r="AA1" s="16" t="s">
        <v>82</v>
      </c>
      <c r="AD1" s="16"/>
      <c r="AE1" s="46"/>
      <c r="AF1" s="46"/>
      <c r="AK1" s="31"/>
    </row>
    <row r="2" spans="1:41" ht="12" x14ac:dyDescent="0.2">
      <c r="B2" s="16"/>
      <c r="F2" s="1"/>
      <c r="O2" s="13"/>
      <c r="AD2" s="16"/>
      <c r="AE2" s="47"/>
      <c r="AF2" s="47"/>
    </row>
    <row r="3" spans="1:41" ht="12" x14ac:dyDescent="0.2">
      <c r="B3" s="16"/>
      <c r="C3" s="16" t="s">
        <v>68</v>
      </c>
      <c r="F3" s="16" t="s">
        <v>62</v>
      </c>
      <c r="I3" s="16" t="s">
        <v>71</v>
      </c>
      <c r="L3" s="16" t="s">
        <v>73</v>
      </c>
      <c r="O3" s="16" t="s">
        <v>75</v>
      </c>
      <c r="R3" s="16" t="s">
        <v>77</v>
      </c>
      <c r="U3" s="16" t="s">
        <v>79</v>
      </c>
      <c r="X3" s="16" t="s">
        <v>81</v>
      </c>
      <c r="AA3" s="16" t="s">
        <v>11</v>
      </c>
      <c r="AD3" s="16"/>
      <c r="AE3" s="46"/>
      <c r="AF3" s="46"/>
    </row>
    <row r="4" spans="1:41" ht="16.5" thickBot="1" x14ac:dyDescent="0.3">
      <c r="A4" s="2" t="s">
        <v>43</v>
      </c>
      <c r="B4" s="16"/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/>
      <c r="D7" s="49"/>
      <c r="E7" s="50" t="s">
        <v>1</v>
      </c>
      <c r="F7" s="49"/>
      <c r="G7" s="49"/>
      <c r="H7" s="50" t="s">
        <v>1</v>
      </c>
      <c r="I7" s="49"/>
      <c r="J7" s="49"/>
      <c r="K7" s="50" t="s">
        <v>1</v>
      </c>
      <c r="L7" s="49"/>
      <c r="M7" s="49"/>
      <c r="N7" s="50" t="s">
        <v>1</v>
      </c>
      <c r="O7" s="49"/>
      <c r="P7" s="49"/>
      <c r="Q7" s="50" t="s">
        <v>1</v>
      </c>
      <c r="R7" s="49"/>
      <c r="S7" s="49"/>
      <c r="T7" s="50" t="s">
        <v>1</v>
      </c>
      <c r="U7" s="49"/>
      <c r="V7" s="49"/>
      <c r="W7" s="50" t="s">
        <v>1</v>
      </c>
      <c r="X7" s="49"/>
      <c r="Y7" s="49"/>
      <c r="Z7" s="50" t="s">
        <v>1</v>
      </c>
      <c r="AA7" s="49"/>
      <c r="AB7" s="49"/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</v>
      </c>
      <c r="B8" s="20" t="str">
        <f>'13.Spieltag'!B8</f>
        <v>atschi91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24" si="9">E8+H8+K8+N8+Q8+T8+W8+Z8+AC8+AF8</f>
        <v>45</v>
      </c>
      <c r="AH8" s="21">
        <f>'29.Spieltag'!AJ8</f>
        <v>591</v>
      </c>
      <c r="AI8" s="28">
        <f>'29.Spieltag'!AK8</f>
        <v>1</v>
      </c>
      <c r="AJ8" s="23">
        <f t="shared" ref="AJ8:AJ24" si="10">AG8+AH8</f>
        <v>636</v>
      </c>
      <c r="AK8" s="24">
        <f t="shared" ref="AK8:AK24" si="11">RANK(AJ8,$AJ$8:$AJ$26)</f>
        <v>1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'29.Spieltag'!AJ9</f>
        <v>588</v>
      </c>
      <c r="AI9" s="28">
        <f>'29.Spieltag'!AK9</f>
        <v>2</v>
      </c>
      <c r="AJ9" s="23">
        <f t="shared" si="10"/>
        <v>633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'29.Spieltag'!AJ10</f>
        <v>587</v>
      </c>
      <c r="AI10" s="28">
        <f>'29.Spieltag'!AK10</f>
        <v>3</v>
      </c>
      <c r="AJ10" s="23">
        <f t="shared" si="10"/>
        <v>632</v>
      </c>
      <c r="AK10" s="24">
        <f t="shared" si="11"/>
        <v>3</v>
      </c>
      <c r="AL10" s="53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'29.Spieltag'!AJ11</f>
        <v>573</v>
      </c>
      <c r="AI11" s="28">
        <f>'29.Spieltag'!AK11</f>
        <v>4</v>
      </c>
      <c r="AJ11" s="23">
        <f t="shared" si="10"/>
        <v>618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jupp04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'29.Spieltag'!AJ12</f>
        <v>566</v>
      </c>
      <c r="AI12" s="28">
        <f>'29.Spieltag'!AK12</f>
        <v>5</v>
      </c>
      <c r="AJ12" s="23">
        <f t="shared" si="10"/>
        <v>611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58" t="str">
        <f>'13.Spieltag'!B13</f>
        <v>Lola04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'29.Spieltag'!AJ13</f>
        <v>562</v>
      </c>
      <c r="AI13" s="28">
        <f>'29.Spieltag'!AK13</f>
        <v>6</v>
      </c>
      <c r="AJ13" s="23">
        <f t="shared" si="10"/>
        <v>607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Master1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'29.Spieltag'!AJ14</f>
        <v>561</v>
      </c>
      <c r="AI14" s="28">
        <f>'29.Spieltag'!AK14</f>
        <v>7</v>
      </c>
      <c r="AJ14" s="23">
        <f t="shared" si="10"/>
        <v>606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Mike04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'29.Spieltag'!AJ15</f>
        <v>551</v>
      </c>
      <c r="AI15" s="28">
        <f>'29.Spieltag'!AK15</f>
        <v>8</v>
      </c>
      <c r="AJ15" s="23">
        <f t="shared" si="10"/>
        <v>596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Nico1904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'29.Spieltag'!AJ16</f>
        <v>550</v>
      </c>
      <c r="AI16" s="28">
        <f>'29.Spieltag'!AK16</f>
        <v>9</v>
      </c>
      <c r="AJ16" s="23">
        <f t="shared" si="10"/>
        <v>595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'29.Spieltag'!AJ17</f>
        <v>548</v>
      </c>
      <c r="AI17" s="28">
        <f>'29.Spieltag'!AK17</f>
        <v>10</v>
      </c>
      <c r="AJ17" s="23">
        <f t="shared" si="10"/>
        <v>593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'29.Spieltag'!AJ18</f>
        <v>546</v>
      </c>
      <c r="AI18" s="28">
        <f>'29.Spieltag'!AK18</f>
        <v>11</v>
      </c>
      <c r="AJ18" s="23">
        <f t="shared" si="10"/>
        <v>591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'29.Spieltag'!AJ19</f>
        <v>542</v>
      </c>
      <c r="AI19" s="28">
        <f>'29.Spieltag'!AK19</f>
        <v>12</v>
      </c>
      <c r="AJ19" s="23">
        <f t="shared" si="10"/>
        <v>587</v>
      </c>
      <c r="AK19" s="24">
        <f t="shared" si="11"/>
        <v>12</v>
      </c>
      <c r="AL19" s="1"/>
    </row>
    <row r="20" spans="1:38" ht="24.95" customHeight="1" thickBot="1" x14ac:dyDescent="0.25">
      <c r="A20" s="28">
        <f t="shared" si="0"/>
        <v>13</v>
      </c>
      <c r="B20" s="20" t="str">
        <f>'13.Spieltag'!B20</f>
        <v>schmiddi04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 t="shared" si="9"/>
        <v>45</v>
      </c>
      <c r="AH20" s="21">
        <f>'29.Spieltag'!AJ20</f>
        <v>541</v>
      </c>
      <c r="AI20" s="28">
        <f>'29.Spieltag'!AK20</f>
        <v>13</v>
      </c>
      <c r="AJ20" s="23">
        <f t="shared" si="10"/>
        <v>586</v>
      </c>
      <c r="AK20" s="24">
        <f t="shared" si="11"/>
        <v>13</v>
      </c>
      <c r="AL20" s="1"/>
    </row>
    <row r="21" spans="1:38" ht="24.95" customHeight="1" thickBot="1" x14ac:dyDescent="0.25">
      <c r="A21" s="28">
        <f t="shared" si="0"/>
        <v>14</v>
      </c>
      <c r="B21" s="20" t="str">
        <f>'13.Spieltag'!B21</f>
        <v>shiny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 t="shared" si="9"/>
        <v>45</v>
      </c>
      <c r="AH21" s="21">
        <f>'29.Spieltag'!AJ21</f>
        <v>521</v>
      </c>
      <c r="AI21" s="28">
        <f>'29.Spieltag'!AK21</f>
        <v>14</v>
      </c>
      <c r="AJ21" s="23">
        <f t="shared" si="10"/>
        <v>566</v>
      </c>
      <c r="AK21" s="24">
        <f t="shared" si="11"/>
        <v>14</v>
      </c>
      <c r="AL21" s="1"/>
    </row>
    <row r="22" spans="1:38" ht="24.95" customHeight="1" thickBot="1" x14ac:dyDescent="0.25">
      <c r="A22" s="28">
        <f t="shared" si="0"/>
        <v>15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 t="shared" si="9"/>
        <v>45</v>
      </c>
      <c r="AH22" s="21">
        <f>'29.Spieltag'!AJ22</f>
        <v>467</v>
      </c>
      <c r="AI22" s="28">
        <f>'29.Spieltag'!AK22</f>
        <v>15</v>
      </c>
      <c r="AJ22" s="23">
        <f t="shared" si="10"/>
        <v>512</v>
      </c>
      <c r="AK22" s="24">
        <f t="shared" si="11"/>
        <v>15</v>
      </c>
      <c r="AL22" s="1"/>
    </row>
    <row r="23" spans="1:38" ht="24.95" customHeight="1" thickBot="1" x14ac:dyDescent="0.25">
      <c r="A23" s="28">
        <f t="shared" si="0"/>
        <v>16</v>
      </c>
      <c r="B23" s="58" t="str">
        <f>'13.Spieltag'!B23</f>
        <v>Thomas Bülles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 t="shared" si="9"/>
        <v>45</v>
      </c>
      <c r="AH23" s="21">
        <f>'29.Spieltag'!AJ23</f>
        <v>349</v>
      </c>
      <c r="AI23" s="28">
        <f>'29.Spieltag'!AK23</f>
        <v>16</v>
      </c>
      <c r="AJ23" s="23">
        <f t="shared" si="10"/>
        <v>394</v>
      </c>
      <c r="AK23" s="24">
        <f t="shared" si="11"/>
        <v>16</v>
      </c>
      <c r="AL23" s="1"/>
    </row>
    <row r="24" spans="1:38" ht="24.95" customHeight="1" thickBot="1" x14ac:dyDescent="0.25">
      <c r="A24" s="28">
        <f t="shared" si="0"/>
        <v>17</v>
      </c>
      <c r="B24" s="20" t="str">
        <f>'13.Spieltag'!B24</f>
        <v>UltraGE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 t="shared" si="9"/>
        <v>45</v>
      </c>
      <c r="AH24" s="21">
        <f>'29.Spieltag'!AJ24</f>
        <v>306</v>
      </c>
      <c r="AI24" s="28">
        <f>'29.Spieltag'!AK24</f>
        <v>17</v>
      </c>
      <c r="AJ24" s="23">
        <f t="shared" si="10"/>
        <v>351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7">
    <sortCondition ref="A8:A27"/>
  </sortState>
  <phoneticPr fontId="0" type="noConversion"/>
  <conditionalFormatting sqref="A1:A3 A5:A26 A31:A1048576">
    <cfRule type="colorScale" priority="1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25" priority="6">
      <formula>($AG8&gt;40)</formula>
    </cfRule>
  </conditionalFormatting>
  <conditionalFormatting sqref="C1 F1 I1 L1 X1 C3 U3 AA3">
    <cfRule type="cellIs" dxfId="24" priority="2" operator="equal">
      <formula>"Schalke 04"</formula>
    </cfRule>
  </conditionalFormatting>
  <conditionalFormatting sqref="O1 R1 U1 AA1 F3 I3 L3 O3 R3 X3">
    <cfRule type="cellIs" dxfId="23" priority="3" operator="equal">
      <formula>"Schalke 04"</formula>
    </cfRule>
  </conditionalFormatting>
  <conditionalFormatting sqref="AG1:AG26 AG28:AG1048576">
    <cfRule type="top10" dxfId="22" priority="1425" rank="3"/>
  </conditionalFormatting>
  <conditionalFormatting sqref="AI8:AI26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1" priority="19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O104"/>
  <sheetViews>
    <sheetView topLeftCell="A3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67</v>
      </c>
      <c r="F1" s="16" t="s">
        <v>69</v>
      </c>
      <c r="I1" s="16" t="s">
        <v>70</v>
      </c>
      <c r="L1" s="16" t="s">
        <v>72</v>
      </c>
      <c r="O1" s="16" t="s">
        <v>74</v>
      </c>
      <c r="R1" s="16" t="s">
        <v>76</v>
      </c>
      <c r="U1" s="16" t="s">
        <v>78</v>
      </c>
      <c r="X1" s="16" t="s">
        <v>80</v>
      </c>
      <c r="AA1" s="16" t="s">
        <v>82</v>
      </c>
      <c r="AD1" s="16"/>
      <c r="AE1" s="46"/>
      <c r="AF1" s="46"/>
      <c r="AK1" s="31"/>
    </row>
    <row r="2" spans="1:41" ht="12" x14ac:dyDescent="0.2">
      <c r="B2" s="16"/>
      <c r="F2" s="1"/>
      <c r="O2" s="13"/>
      <c r="AD2" s="16"/>
      <c r="AE2" s="47"/>
      <c r="AF2" s="47"/>
    </row>
    <row r="3" spans="1:41" ht="12" x14ac:dyDescent="0.2">
      <c r="B3" s="16"/>
      <c r="C3" s="16" t="s">
        <v>68</v>
      </c>
      <c r="F3" s="16" t="s">
        <v>62</v>
      </c>
      <c r="I3" s="16" t="s">
        <v>71</v>
      </c>
      <c r="L3" s="16" t="s">
        <v>73</v>
      </c>
      <c r="O3" s="16" t="s">
        <v>75</v>
      </c>
      <c r="R3" s="16" t="s">
        <v>77</v>
      </c>
      <c r="U3" s="16" t="s">
        <v>79</v>
      </c>
      <c r="X3" s="16" t="s">
        <v>81</v>
      </c>
      <c r="AA3" s="16" t="s">
        <v>11</v>
      </c>
      <c r="AD3" s="16"/>
      <c r="AE3" s="46"/>
      <c r="AF3" s="46"/>
    </row>
    <row r="4" spans="1:41" ht="16.5" thickBot="1" x14ac:dyDescent="0.3">
      <c r="A4" s="2" t="s">
        <v>44</v>
      </c>
      <c r="B4" s="16"/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/>
      <c r="D7" s="49"/>
      <c r="E7" s="50" t="s">
        <v>1</v>
      </c>
      <c r="F7" s="49"/>
      <c r="G7" s="49"/>
      <c r="H7" s="50" t="s">
        <v>1</v>
      </c>
      <c r="I7" s="49"/>
      <c r="J7" s="49"/>
      <c r="K7" s="50" t="s">
        <v>1</v>
      </c>
      <c r="L7" s="49"/>
      <c r="M7" s="49"/>
      <c r="N7" s="50" t="s">
        <v>1</v>
      </c>
      <c r="O7" s="49"/>
      <c r="P7" s="49"/>
      <c r="Q7" s="50" t="s">
        <v>1</v>
      </c>
      <c r="R7" s="49"/>
      <c r="S7" s="49"/>
      <c r="T7" s="50" t="s">
        <v>1</v>
      </c>
      <c r="U7" s="49"/>
      <c r="V7" s="49"/>
      <c r="W7" s="50" t="s">
        <v>1</v>
      </c>
      <c r="X7" s="49"/>
      <c r="Y7" s="49"/>
      <c r="Z7" s="50" t="s">
        <v>1</v>
      </c>
      <c r="AA7" s="49"/>
      <c r="AB7" s="49"/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atschi91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'30.Spieltag'!AJ8</f>
        <v>636</v>
      </c>
      <c r="AI8" s="28">
        <f>'30.Spieltag'!AK8</f>
        <v>1</v>
      </c>
      <c r="AJ8" s="23">
        <f t="shared" ref="AJ8:AJ19" si="10">AG8+AH8</f>
        <v>681</v>
      </c>
      <c r="AK8" s="24">
        <f t="shared" ref="AK8:AK24" si="11">RANK(AJ8,$AJ$8:$AJ$26)</f>
        <v>1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'30.Spieltag'!AJ9</f>
        <v>633</v>
      </c>
      <c r="AI9" s="28">
        <f>'30.Spieltag'!AK9</f>
        <v>2</v>
      </c>
      <c r="AJ9" s="23">
        <f t="shared" si="10"/>
        <v>678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'30.Spieltag'!AJ10</f>
        <v>632</v>
      </c>
      <c r="AI10" s="28">
        <f>'30.Spieltag'!AK10</f>
        <v>3</v>
      </c>
      <c r="AJ10" s="23">
        <f t="shared" si="10"/>
        <v>677</v>
      </c>
      <c r="AK10" s="24">
        <f t="shared" si="11"/>
        <v>3</v>
      </c>
      <c r="AL10" s="53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'30.Spieltag'!AJ11</f>
        <v>618</v>
      </c>
      <c r="AI11" s="28">
        <f>'30.Spieltag'!AK11</f>
        <v>4</v>
      </c>
      <c r="AJ11" s="23">
        <f t="shared" si="10"/>
        <v>663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jupp04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'30.Spieltag'!AJ12</f>
        <v>611</v>
      </c>
      <c r="AI12" s="28">
        <f>'30.Spieltag'!AK12</f>
        <v>5</v>
      </c>
      <c r="AJ12" s="23">
        <f t="shared" si="10"/>
        <v>656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58" t="str">
        <f>'13.Spieltag'!B13</f>
        <v>Lola04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'30.Spieltag'!AJ13</f>
        <v>607</v>
      </c>
      <c r="AI13" s="28">
        <f>'30.Spieltag'!AK13</f>
        <v>6</v>
      </c>
      <c r="AJ13" s="23">
        <f t="shared" si="10"/>
        <v>652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Master1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'30.Spieltag'!AJ14</f>
        <v>606</v>
      </c>
      <c r="AI14" s="28">
        <f>'30.Spieltag'!AK14</f>
        <v>7</v>
      </c>
      <c r="AJ14" s="23">
        <f t="shared" si="10"/>
        <v>651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Mike04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'30.Spieltag'!AJ15</f>
        <v>596</v>
      </c>
      <c r="AI15" s="28">
        <f>'30.Spieltag'!AK15</f>
        <v>8</v>
      </c>
      <c r="AJ15" s="23">
        <f t="shared" si="10"/>
        <v>641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Nico1904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'30.Spieltag'!AJ16</f>
        <v>595</v>
      </c>
      <c r="AI16" s="28">
        <f>'30.Spieltag'!AK16</f>
        <v>9</v>
      </c>
      <c r="AJ16" s="23">
        <f t="shared" si="10"/>
        <v>640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'30.Spieltag'!AJ17</f>
        <v>593</v>
      </c>
      <c r="AI17" s="28">
        <f>'30.Spieltag'!AK17</f>
        <v>10</v>
      </c>
      <c r="AJ17" s="23">
        <f t="shared" si="10"/>
        <v>638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'30.Spieltag'!AJ18</f>
        <v>591</v>
      </c>
      <c r="AI18" s="28">
        <f>'30.Spieltag'!AK18</f>
        <v>11</v>
      </c>
      <c r="AJ18" s="23">
        <f t="shared" si="10"/>
        <v>636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'30.Spieltag'!AJ19</f>
        <v>587</v>
      </c>
      <c r="AI19" s="28">
        <f>'30.Spieltag'!AK19</f>
        <v>12</v>
      </c>
      <c r="AJ19" s="23">
        <f t="shared" si="10"/>
        <v>632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schmiddi04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'30.Spieltag'!AJ20</f>
        <v>586</v>
      </c>
      <c r="AI20" s="28">
        <f>'30.Spieltag'!AK20</f>
        <v>13</v>
      </c>
      <c r="AJ20" s="23">
        <f>AG20+AH20</f>
        <v>631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shiny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'30.Spieltag'!AJ21</f>
        <v>566</v>
      </c>
      <c r="AI21" s="28">
        <f>'30.Spieltag'!AK21</f>
        <v>14</v>
      </c>
      <c r="AJ21" s="23">
        <f>AG21+AH21</f>
        <v>611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'30.Spieltag'!AJ22</f>
        <v>512</v>
      </c>
      <c r="AI22" s="28">
        <f>'30.Spieltag'!AK22</f>
        <v>15</v>
      </c>
      <c r="AJ22" s="23">
        <f>AG22+AH22</f>
        <v>557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58" t="str">
        <f>'13.Spieltag'!B23</f>
        <v>Thomas Bülles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'30.Spieltag'!AJ23</f>
        <v>394</v>
      </c>
      <c r="AI23" s="28">
        <f>'30.Spieltag'!AK23</f>
        <v>16</v>
      </c>
      <c r="AJ23" s="23">
        <f>AG23+AH23</f>
        <v>439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UltraGE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'30.Spieltag'!AJ24</f>
        <v>351</v>
      </c>
      <c r="AI24" s="28">
        <f>'30.Spieltag'!AK24</f>
        <v>17</v>
      </c>
      <c r="AJ24" s="23">
        <f>AG24+AH24</f>
        <v>396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J25">
    <sortCondition ref="A8:A25"/>
  </sortState>
  <phoneticPr fontId="0" type="noConversion"/>
  <conditionalFormatting sqref="A1:A3 A5:A26 A31:A1048576">
    <cfRule type="colorScale" priority="70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20" priority="6">
      <formula>($AG8&gt;40)</formula>
    </cfRule>
  </conditionalFormatting>
  <conditionalFormatting sqref="C1 F1 I1 R1 U1 X1 AA1 I3 L3 O3 R3 U3 X3 AA3">
    <cfRule type="cellIs" dxfId="19" priority="2" operator="equal">
      <formula>"Schalke 04"</formula>
    </cfRule>
  </conditionalFormatting>
  <conditionalFormatting sqref="L1 O1 C3 F3">
    <cfRule type="cellIs" dxfId="18" priority="3" operator="equal">
      <formula>"Schalke 04"</formula>
    </cfRule>
  </conditionalFormatting>
  <conditionalFormatting sqref="AG1:AG26 AG28:AG1048576">
    <cfRule type="top10" dxfId="17" priority="1421" rank="3"/>
  </conditionalFormatting>
  <conditionalFormatting sqref="AI8:AI26">
    <cfRule type="colorScale" priority="115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6" priority="70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AO104"/>
  <sheetViews>
    <sheetView topLeftCell="B7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67</v>
      </c>
      <c r="F1" s="16" t="s">
        <v>69</v>
      </c>
      <c r="I1" s="16" t="s">
        <v>70</v>
      </c>
      <c r="L1" s="16" t="s">
        <v>72</v>
      </c>
      <c r="O1" s="16" t="s">
        <v>74</v>
      </c>
      <c r="R1" s="16" t="s">
        <v>76</v>
      </c>
      <c r="U1" s="16" t="s">
        <v>78</v>
      </c>
      <c r="X1" s="16" t="s">
        <v>80</v>
      </c>
      <c r="AA1" s="16" t="s">
        <v>82</v>
      </c>
      <c r="AD1" s="16"/>
      <c r="AE1" s="46"/>
      <c r="AF1" s="46"/>
      <c r="AK1" s="31"/>
    </row>
    <row r="2" spans="1:41" ht="12" x14ac:dyDescent="0.2">
      <c r="B2" s="16"/>
      <c r="AD2" s="16"/>
      <c r="AE2" s="47"/>
      <c r="AF2" s="47"/>
    </row>
    <row r="3" spans="1:41" ht="12" x14ac:dyDescent="0.2">
      <c r="B3" s="16"/>
      <c r="C3" s="16" t="s">
        <v>68</v>
      </c>
      <c r="F3" s="16" t="s">
        <v>62</v>
      </c>
      <c r="I3" s="16" t="s">
        <v>71</v>
      </c>
      <c r="L3" s="16" t="s">
        <v>73</v>
      </c>
      <c r="O3" s="16" t="s">
        <v>75</v>
      </c>
      <c r="R3" s="16" t="s">
        <v>77</v>
      </c>
      <c r="U3" s="16" t="s">
        <v>79</v>
      </c>
      <c r="X3" s="16" t="s">
        <v>81</v>
      </c>
      <c r="AA3" s="16" t="s">
        <v>11</v>
      </c>
      <c r="AD3" s="16"/>
      <c r="AE3" s="46"/>
      <c r="AF3" s="46"/>
    </row>
    <row r="4" spans="1:41" ht="16.5" thickBot="1" x14ac:dyDescent="0.3">
      <c r="A4" s="2" t="s">
        <v>45</v>
      </c>
      <c r="B4" s="16"/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/>
      <c r="D7" s="49"/>
      <c r="E7" s="50" t="s">
        <v>1</v>
      </c>
      <c r="F7" s="49"/>
      <c r="G7" s="49"/>
      <c r="H7" s="50" t="s">
        <v>1</v>
      </c>
      <c r="I7" s="49"/>
      <c r="J7" s="49"/>
      <c r="K7" s="50" t="s">
        <v>1</v>
      </c>
      <c r="L7" s="49"/>
      <c r="M7" s="49"/>
      <c r="N7" s="50" t="s">
        <v>1</v>
      </c>
      <c r="O7" s="49"/>
      <c r="P7" s="49"/>
      <c r="Q7" s="50" t="s">
        <v>1</v>
      </c>
      <c r="R7" s="49"/>
      <c r="S7" s="49"/>
      <c r="T7" s="50" t="s">
        <v>1</v>
      </c>
      <c r="U7" s="49"/>
      <c r="V7" s="49"/>
      <c r="W7" s="50" t="s">
        <v>1</v>
      </c>
      <c r="X7" s="49"/>
      <c r="Y7" s="49"/>
      <c r="Z7" s="50" t="s">
        <v>1</v>
      </c>
      <c r="AA7" s="49"/>
      <c r="AB7" s="49"/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atschi91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'31.Spieltag'!AJ8</f>
        <v>681</v>
      </c>
      <c r="AI8" s="28">
        <f>'31.Spieltag'!AK8</f>
        <v>1</v>
      </c>
      <c r="AJ8" s="23">
        <f t="shared" ref="AJ8:AJ19" si="10">AG8+AH8</f>
        <v>726</v>
      </c>
      <c r="AK8" s="24">
        <f t="shared" ref="AK8:AK24" si="11">RANK(AJ8,$AJ$8:$AJ$26)</f>
        <v>1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'31.Spieltag'!AJ9</f>
        <v>678</v>
      </c>
      <c r="AI9" s="28">
        <f>'31.Spieltag'!AK9</f>
        <v>2</v>
      </c>
      <c r="AJ9" s="23">
        <f t="shared" si="10"/>
        <v>723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'31.Spieltag'!AJ10</f>
        <v>677</v>
      </c>
      <c r="AI10" s="28">
        <f>'31.Spieltag'!AK10</f>
        <v>3</v>
      </c>
      <c r="AJ10" s="23">
        <f t="shared" si="10"/>
        <v>722</v>
      </c>
      <c r="AK10" s="24">
        <f t="shared" si="11"/>
        <v>3</v>
      </c>
      <c r="AL10" s="53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'31.Spieltag'!AJ11</f>
        <v>663</v>
      </c>
      <c r="AI11" s="28">
        <f>'31.Spieltag'!AK11</f>
        <v>4</v>
      </c>
      <c r="AJ11" s="23">
        <f t="shared" si="10"/>
        <v>708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jupp04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'31.Spieltag'!AJ12</f>
        <v>656</v>
      </c>
      <c r="AI12" s="28">
        <f>'31.Spieltag'!AK12</f>
        <v>5</v>
      </c>
      <c r="AJ12" s="23">
        <f t="shared" si="10"/>
        <v>701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58" t="str">
        <f>'13.Spieltag'!B13</f>
        <v>Lola04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'31.Spieltag'!AJ13</f>
        <v>652</v>
      </c>
      <c r="AI13" s="28">
        <f>'31.Spieltag'!AK13</f>
        <v>6</v>
      </c>
      <c r="AJ13" s="23">
        <f t="shared" si="10"/>
        <v>697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Master1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'31.Spieltag'!AJ14</f>
        <v>651</v>
      </c>
      <c r="AI14" s="28">
        <f>'31.Spieltag'!AK14</f>
        <v>7</v>
      </c>
      <c r="AJ14" s="23">
        <f t="shared" si="10"/>
        <v>696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Mike04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'31.Spieltag'!AJ15</f>
        <v>641</v>
      </c>
      <c r="AI15" s="28">
        <f>'31.Spieltag'!AK15</f>
        <v>8</v>
      </c>
      <c r="AJ15" s="23">
        <f t="shared" si="10"/>
        <v>686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Nico1904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'31.Spieltag'!AJ16</f>
        <v>640</v>
      </c>
      <c r="AI16" s="28">
        <f>'31.Spieltag'!AK16</f>
        <v>9</v>
      </c>
      <c r="AJ16" s="23">
        <f t="shared" si="10"/>
        <v>685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'31.Spieltag'!AJ17</f>
        <v>638</v>
      </c>
      <c r="AI17" s="28">
        <f>'31.Spieltag'!AK17</f>
        <v>10</v>
      </c>
      <c r="AJ17" s="23">
        <f t="shared" si="10"/>
        <v>683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'31.Spieltag'!AJ18</f>
        <v>636</v>
      </c>
      <c r="AI18" s="28">
        <f>'31.Spieltag'!AK18</f>
        <v>11</v>
      </c>
      <c r="AJ18" s="23">
        <f t="shared" si="10"/>
        <v>681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'31.Spieltag'!AJ19</f>
        <v>632</v>
      </c>
      <c r="AI19" s="28">
        <f>'31.Spieltag'!AK19</f>
        <v>12</v>
      </c>
      <c r="AJ19" s="23">
        <f t="shared" si="10"/>
        <v>677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schmiddi04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'31.Spieltag'!AJ20</f>
        <v>631</v>
      </c>
      <c r="AI20" s="28">
        <f>'31.Spieltag'!AK20</f>
        <v>13</v>
      </c>
      <c r="AJ20" s="23">
        <f>AG20+AH20</f>
        <v>676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shiny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'31.Spieltag'!AJ21</f>
        <v>611</v>
      </c>
      <c r="AI21" s="28">
        <f>'31.Spieltag'!AK21</f>
        <v>14</v>
      </c>
      <c r="AJ21" s="23">
        <f>AG21+AH21</f>
        <v>656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'31.Spieltag'!AJ22</f>
        <v>557</v>
      </c>
      <c r="AI22" s="28">
        <f>'31.Spieltag'!AK22</f>
        <v>15</v>
      </c>
      <c r="AJ22" s="23">
        <f>AG22+AH22</f>
        <v>602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58" t="str">
        <f>'13.Spieltag'!B23</f>
        <v>Thomas Bülles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'31.Spieltag'!AJ23</f>
        <v>439</v>
      </c>
      <c r="AI23" s="28">
        <f>'31.Spieltag'!AK23</f>
        <v>16</v>
      </c>
      <c r="AJ23" s="23">
        <f>AG23+AH23</f>
        <v>484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UltraGE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'31.Spieltag'!AJ24</f>
        <v>396</v>
      </c>
      <c r="AI24" s="28">
        <f>'31.Spieltag'!AK24</f>
        <v>17</v>
      </c>
      <c r="AJ24" s="23">
        <f>AG24+AH24</f>
        <v>441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68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5" priority="6">
      <formula>($AG8&gt;40)</formula>
    </cfRule>
  </conditionalFormatting>
  <conditionalFormatting sqref="C1 L1 O1 R1 U1 X1 AA1 F3 U3 AA3">
    <cfRule type="cellIs" dxfId="14" priority="2" operator="equal">
      <formula>"Schalke 04"</formula>
    </cfRule>
  </conditionalFormatting>
  <conditionalFormatting sqref="F1 I1 C3 I3 L3 O3 R3 X3">
    <cfRule type="cellIs" dxfId="13" priority="3" operator="equal">
      <formula>"Schalke 04"</formula>
    </cfRule>
  </conditionalFormatting>
  <conditionalFormatting sqref="AG1:AG26 AG28:AG1048576">
    <cfRule type="top10" dxfId="12" priority="1416" rank="3"/>
  </conditionalFormatting>
  <conditionalFormatting sqref="AI8:AI26">
    <cfRule type="colorScale" priority="114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" priority="690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O104"/>
  <sheetViews>
    <sheetView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67</v>
      </c>
      <c r="F1" s="16" t="s">
        <v>69</v>
      </c>
      <c r="I1" s="16" t="s">
        <v>70</v>
      </c>
      <c r="L1" s="16" t="s">
        <v>72</v>
      </c>
      <c r="O1" s="16" t="s">
        <v>74</v>
      </c>
      <c r="R1" s="16" t="s">
        <v>76</v>
      </c>
      <c r="U1" s="16" t="s">
        <v>78</v>
      </c>
      <c r="X1" s="16" t="s">
        <v>80</v>
      </c>
      <c r="AA1" s="16" t="s">
        <v>82</v>
      </c>
      <c r="AD1" s="16"/>
      <c r="AE1" s="46"/>
      <c r="AF1" s="46"/>
      <c r="AK1" s="31"/>
    </row>
    <row r="2" spans="1:41" ht="12" x14ac:dyDescent="0.2">
      <c r="B2" s="16"/>
      <c r="F2" s="1"/>
      <c r="R2" s="13"/>
      <c r="AD2" s="16"/>
      <c r="AE2" s="47"/>
      <c r="AF2" s="47"/>
    </row>
    <row r="3" spans="1:41" ht="12" x14ac:dyDescent="0.2">
      <c r="B3" s="16"/>
      <c r="C3" s="16" t="s">
        <v>68</v>
      </c>
      <c r="F3" s="16" t="s">
        <v>62</v>
      </c>
      <c r="I3" s="16" t="s">
        <v>71</v>
      </c>
      <c r="L3" s="16" t="s">
        <v>73</v>
      </c>
      <c r="O3" s="16" t="s">
        <v>75</v>
      </c>
      <c r="R3" s="16" t="s">
        <v>77</v>
      </c>
      <c r="U3" s="16" t="s">
        <v>79</v>
      </c>
      <c r="X3" s="16" t="s">
        <v>81</v>
      </c>
      <c r="AA3" s="16" t="s">
        <v>11</v>
      </c>
      <c r="AE3" s="46"/>
      <c r="AF3" s="46"/>
    </row>
    <row r="4" spans="1:41" ht="16.5" thickBot="1" x14ac:dyDescent="0.3">
      <c r="A4" s="2" t="s">
        <v>46</v>
      </c>
      <c r="B4" s="16"/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/>
      <c r="D7" s="49"/>
      <c r="E7" s="50" t="s">
        <v>1</v>
      </c>
      <c r="F7" s="49"/>
      <c r="G7" s="49"/>
      <c r="H7" s="50" t="s">
        <v>1</v>
      </c>
      <c r="I7" s="49"/>
      <c r="J7" s="49"/>
      <c r="K7" s="50" t="s">
        <v>1</v>
      </c>
      <c r="L7" s="49"/>
      <c r="M7" s="49"/>
      <c r="N7" s="50" t="s">
        <v>1</v>
      </c>
      <c r="O7" s="49"/>
      <c r="P7" s="49"/>
      <c r="Q7" s="50" t="s">
        <v>1</v>
      </c>
      <c r="R7" s="49"/>
      <c r="S7" s="49"/>
      <c r="T7" s="50" t="s">
        <v>1</v>
      </c>
      <c r="U7" s="49"/>
      <c r="V7" s="49"/>
      <c r="W7" s="50" t="s">
        <v>1</v>
      </c>
      <c r="X7" s="49"/>
      <c r="Y7" s="49"/>
      <c r="Z7" s="50" t="s">
        <v>1</v>
      </c>
      <c r="AA7" s="49"/>
      <c r="AB7" s="49"/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atschi91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'32.Spieltag'!AJ8</f>
        <v>726</v>
      </c>
      <c r="AI8" s="28">
        <f>'32.Spieltag'!AK8</f>
        <v>1</v>
      </c>
      <c r="AJ8" s="23">
        <f t="shared" ref="AJ8:AJ19" si="10">AG8+AH8</f>
        <v>771</v>
      </c>
      <c r="AK8" s="24">
        <f t="shared" ref="AK8:AK24" si="11">RANK(AJ8,$AJ$8:$AJ$26)</f>
        <v>1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'32.Spieltag'!AJ9</f>
        <v>723</v>
      </c>
      <c r="AI9" s="28">
        <f>'32.Spieltag'!AK9</f>
        <v>2</v>
      </c>
      <c r="AJ9" s="23">
        <f t="shared" si="10"/>
        <v>768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'32.Spieltag'!AJ10</f>
        <v>722</v>
      </c>
      <c r="AI10" s="28">
        <f>'32.Spieltag'!AK10</f>
        <v>3</v>
      </c>
      <c r="AJ10" s="23">
        <f t="shared" si="10"/>
        <v>767</v>
      </c>
      <c r="AK10" s="24">
        <f t="shared" si="11"/>
        <v>3</v>
      </c>
      <c r="AL10" s="53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'32.Spieltag'!AJ11</f>
        <v>708</v>
      </c>
      <c r="AI11" s="28">
        <f>'32.Spieltag'!AK11</f>
        <v>4</v>
      </c>
      <c r="AJ11" s="23">
        <f t="shared" si="10"/>
        <v>753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jupp04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'32.Spieltag'!AJ12</f>
        <v>701</v>
      </c>
      <c r="AI12" s="28">
        <f>'32.Spieltag'!AK12</f>
        <v>5</v>
      </c>
      <c r="AJ12" s="23">
        <f t="shared" si="10"/>
        <v>746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58" t="str">
        <f>'13.Spieltag'!B13</f>
        <v>Lola04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'32.Spieltag'!AJ13</f>
        <v>697</v>
      </c>
      <c r="AI13" s="28">
        <f>'32.Spieltag'!AK13</f>
        <v>6</v>
      </c>
      <c r="AJ13" s="23">
        <f t="shared" si="10"/>
        <v>742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Master1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'32.Spieltag'!AJ14</f>
        <v>696</v>
      </c>
      <c r="AI14" s="28">
        <f>'32.Spieltag'!AK14</f>
        <v>7</v>
      </c>
      <c r="AJ14" s="23">
        <f t="shared" si="10"/>
        <v>741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Mike04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'32.Spieltag'!AJ15</f>
        <v>686</v>
      </c>
      <c r="AI15" s="28">
        <f>'32.Spieltag'!AK15</f>
        <v>8</v>
      </c>
      <c r="AJ15" s="23">
        <f t="shared" si="10"/>
        <v>731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Nico1904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'32.Spieltag'!AJ16</f>
        <v>685</v>
      </c>
      <c r="AI16" s="28">
        <f>'32.Spieltag'!AK16</f>
        <v>9</v>
      </c>
      <c r="AJ16" s="23">
        <f t="shared" si="10"/>
        <v>730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'32.Spieltag'!AJ17</f>
        <v>683</v>
      </c>
      <c r="AI17" s="28">
        <f>'32.Spieltag'!AK17</f>
        <v>10</v>
      </c>
      <c r="AJ17" s="23">
        <f t="shared" si="10"/>
        <v>728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'32.Spieltag'!AJ18</f>
        <v>681</v>
      </c>
      <c r="AI18" s="28">
        <f>'32.Spieltag'!AK18</f>
        <v>11</v>
      </c>
      <c r="AJ18" s="23">
        <f t="shared" si="10"/>
        <v>726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'32.Spieltag'!AJ19</f>
        <v>677</v>
      </c>
      <c r="AI19" s="28">
        <f>'32.Spieltag'!AK19</f>
        <v>12</v>
      </c>
      <c r="AJ19" s="23">
        <f t="shared" si="10"/>
        <v>722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schmiddi04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'32.Spieltag'!AJ20</f>
        <v>676</v>
      </c>
      <c r="AI20" s="28">
        <f>'32.Spieltag'!AK20</f>
        <v>13</v>
      </c>
      <c r="AJ20" s="23">
        <f>AG20+AH20</f>
        <v>721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shiny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'32.Spieltag'!AJ21</f>
        <v>656</v>
      </c>
      <c r="AI21" s="28">
        <f>'32.Spieltag'!AK21</f>
        <v>14</v>
      </c>
      <c r="AJ21" s="23">
        <f>AG21+AH21</f>
        <v>701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'32.Spieltag'!AJ22</f>
        <v>602</v>
      </c>
      <c r="AI22" s="28">
        <f>'32.Spieltag'!AK22</f>
        <v>15</v>
      </c>
      <c r="AJ22" s="23">
        <f>AG22+AH22</f>
        <v>647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58" t="str">
        <f>'13.Spieltag'!B23</f>
        <v>Thomas Bülles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'32.Spieltag'!AJ23</f>
        <v>484</v>
      </c>
      <c r="AI23" s="28">
        <f>'32.Spieltag'!AK23</f>
        <v>16</v>
      </c>
      <c r="AJ23" s="23">
        <f>AG23+AH23</f>
        <v>529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UltraGE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'32.Spieltag'!AJ24</f>
        <v>441</v>
      </c>
      <c r="AI24" s="28">
        <f>'32.Spieltag'!AK24</f>
        <v>17</v>
      </c>
      <c r="AJ24" s="23">
        <f>AG24+AH24</f>
        <v>486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67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0" priority="6">
      <formula>($AG8&gt;40)</formula>
    </cfRule>
  </conditionalFormatting>
  <conditionalFormatting sqref="C1 I1 L1 O1 U1 X1 C3 L3 O3 R3 X3 AA3">
    <cfRule type="cellIs" dxfId="9" priority="3" operator="equal">
      <formula>"Schalke 04"</formula>
    </cfRule>
  </conditionalFormatting>
  <conditionalFormatting sqref="F1 R1 AA1 F3 I3 U3">
    <cfRule type="cellIs" dxfId="8" priority="2" operator="equal">
      <formula>"Schalke 04"</formula>
    </cfRule>
  </conditionalFormatting>
  <conditionalFormatting sqref="AG1:AG26 AG28:AG1048576">
    <cfRule type="top10" dxfId="7" priority="1411" rank="3"/>
  </conditionalFormatting>
  <conditionalFormatting sqref="AI8:AI26">
    <cfRule type="colorScale" priority="113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6" priority="67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AO104"/>
  <sheetViews>
    <sheetView topLeftCell="A5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42578125" style="1" bestFit="1" customWidth="1"/>
    <col min="35" max="35" width="5" style="1" customWidth="1"/>
    <col min="36" max="36" width="5.85546875" style="1" bestFit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67</v>
      </c>
      <c r="F1" s="16" t="s">
        <v>69</v>
      </c>
      <c r="I1" s="16" t="s">
        <v>70</v>
      </c>
      <c r="L1" s="16" t="s">
        <v>72</v>
      </c>
      <c r="O1" s="16" t="s">
        <v>74</v>
      </c>
      <c r="R1" s="16" t="s">
        <v>76</v>
      </c>
      <c r="U1" s="16" t="s">
        <v>78</v>
      </c>
      <c r="X1" s="16" t="s">
        <v>80</v>
      </c>
      <c r="AA1" s="16" t="s">
        <v>82</v>
      </c>
      <c r="AD1" s="16"/>
      <c r="AE1" s="46"/>
      <c r="AF1" s="46"/>
      <c r="AK1" s="31"/>
    </row>
    <row r="2" spans="1:41" ht="12" x14ac:dyDescent="0.2">
      <c r="F2" s="1"/>
      <c r="U2" s="13"/>
      <c r="AD2" s="16"/>
      <c r="AE2" s="47"/>
      <c r="AF2" s="47"/>
    </row>
    <row r="3" spans="1:41" ht="12" x14ac:dyDescent="0.2">
      <c r="C3" s="16" t="s">
        <v>68</v>
      </c>
      <c r="F3" s="16" t="s">
        <v>62</v>
      </c>
      <c r="I3" s="16" t="s">
        <v>71</v>
      </c>
      <c r="L3" s="16" t="s">
        <v>73</v>
      </c>
      <c r="O3" s="16" t="s">
        <v>75</v>
      </c>
      <c r="R3" s="16" t="s">
        <v>77</v>
      </c>
      <c r="U3" s="16" t="s">
        <v>79</v>
      </c>
      <c r="X3" s="16" t="s">
        <v>81</v>
      </c>
      <c r="AA3" s="16" t="s">
        <v>11</v>
      </c>
      <c r="AD3" s="16"/>
      <c r="AE3" s="46"/>
      <c r="AF3" s="46"/>
    </row>
    <row r="4" spans="1:41" ht="16.5" thickBot="1" x14ac:dyDescent="0.3">
      <c r="A4" s="2" t="s">
        <v>47</v>
      </c>
      <c r="B4" s="16"/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/>
      <c r="D7" s="49"/>
      <c r="E7" s="50" t="s">
        <v>1</v>
      </c>
      <c r="F7" s="49"/>
      <c r="G7" s="49"/>
      <c r="H7" s="50" t="s">
        <v>1</v>
      </c>
      <c r="I7" s="49"/>
      <c r="J7" s="49"/>
      <c r="K7" s="50" t="s">
        <v>1</v>
      </c>
      <c r="L7" s="49"/>
      <c r="M7" s="49"/>
      <c r="N7" s="50" t="s">
        <v>1</v>
      </c>
      <c r="O7" s="49"/>
      <c r="P7" s="49"/>
      <c r="Q7" s="50" t="s">
        <v>1</v>
      </c>
      <c r="R7" s="49"/>
      <c r="S7" s="49"/>
      <c r="T7" s="50" t="s">
        <v>1</v>
      </c>
      <c r="U7" s="49"/>
      <c r="V7" s="49"/>
      <c r="W7" s="50" t="s">
        <v>1</v>
      </c>
      <c r="X7" s="49"/>
      <c r="Y7" s="49"/>
      <c r="Z7" s="50" t="s">
        <v>1</v>
      </c>
      <c r="AA7" s="49"/>
      <c r="AB7" s="49"/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</v>
      </c>
      <c r="B8" s="20" t="str">
        <f>'13.Spieltag'!B8</f>
        <v>atschi91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'33.Spieltag'!AJ8</f>
        <v>771</v>
      </c>
      <c r="AI8" s="28">
        <f>'33.Spieltag'!AK8</f>
        <v>1</v>
      </c>
      <c r="AJ8" s="23">
        <f t="shared" ref="AJ8" si="10">AG8+AH8</f>
        <v>816</v>
      </c>
      <c r="AK8" s="24">
        <f t="shared" ref="AK8" si="11">RANK(AJ8,$AJ$8:$AJ$26)</f>
        <v>1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'33.Spieltag'!AJ9</f>
        <v>768</v>
      </c>
      <c r="AI9" s="28">
        <f>'33.Spieltag'!AK9</f>
        <v>2</v>
      </c>
      <c r="AJ9" s="23">
        <f t="shared" ref="AJ9:AJ24" si="21">AG9+AH9</f>
        <v>813</v>
      </c>
      <c r="AK9" s="24">
        <f t="shared" ref="AK9:AK24" si="22">RANK(AJ9,$AJ$8:$AJ$26)</f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6"/>
      <c r="AE10" s="25"/>
      <c r="AF10" s="19"/>
      <c r="AG10" s="20">
        <f t="shared" si="9"/>
        <v>45</v>
      </c>
      <c r="AH10" s="21">
        <f>'33.Spieltag'!AJ10</f>
        <v>767</v>
      </c>
      <c r="AI10" s="28">
        <f>'33.Spieltag'!AK10</f>
        <v>3</v>
      </c>
      <c r="AJ10" s="23">
        <f t="shared" si="21"/>
        <v>812</v>
      </c>
      <c r="AK10" s="24">
        <f t="shared" si="22"/>
        <v>3</v>
      </c>
      <c r="AL10" s="53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'33.Spieltag'!AJ11</f>
        <v>753</v>
      </c>
      <c r="AI11" s="28">
        <f>'33.Spieltag'!AK11</f>
        <v>4</v>
      </c>
      <c r="AJ11" s="23">
        <f t="shared" si="21"/>
        <v>798</v>
      </c>
      <c r="AK11" s="24">
        <f t="shared" si="22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jupp04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7"/>
      <c r="AE12" s="25"/>
      <c r="AF12" s="19"/>
      <c r="AG12" s="20">
        <f t="shared" si="9"/>
        <v>45</v>
      </c>
      <c r="AH12" s="21">
        <f>'33.Spieltag'!AJ12</f>
        <v>746</v>
      </c>
      <c r="AI12" s="28">
        <f>'33.Spieltag'!AK12</f>
        <v>5</v>
      </c>
      <c r="AJ12" s="23">
        <f t="shared" si="21"/>
        <v>791</v>
      </c>
      <c r="AK12" s="24">
        <f t="shared" si="22"/>
        <v>5</v>
      </c>
      <c r="AL12" s="1"/>
    </row>
    <row r="13" spans="1:41" ht="24.95" customHeight="1" thickBot="1" x14ac:dyDescent="0.25">
      <c r="A13" s="28">
        <f t="shared" si="0"/>
        <v>6</v>
      </c>
      <c r="B13" s="20" t="str">
        <f>'13.Spieltag'!B13</f>
        <v>Lola04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'33.Spieltag'!AJ13</f>
        <v>742</v>
      </c>
      <c r="AI13" s="28">
        <f>'33.Spieltag'!AK13</f>
        <v>6</v>
      </c>
      <c r="AJ13" s="23">
        <f t="shared" si="21"/>
        <v>787</v>
      </c>
      <c r="AK13" s="24">
        <f t="shared" si="22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Master1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'33.Spieltag'!AJ14</f>
        <v>741</v>
      </c>
      <c r="AI14" s="28">
        <f>'33.Spieltag'!AK14</f>
        <v>7</v>
      </c>
      <c r="AJ14" s="23">
        <f t="shared" si="21"/>
        <v>786</v>
      </c>
      <c r="AK14" s="24">
        <f t="shared" si="22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Mike04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'33.Spieltag'!AJ15</f>
        <v>731</v>
      </c>
      <c r="AI15" s="28">
        <f>'33.Spieltag'!AK15</f>
        <v>8</v>
      </c>
      <c r="AJ15" s="23">
        <f t="shared" si="21"/>
        <v>776</v>
      </c>
      <c r="AK15" s="24">
        <f t="shared" si="22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Nico1904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'33.Spieltag'!AJ16</f>
        <v>730</v>
      </c>
      <c r="AI16" s="28">
        <f>'33.Spieltag'!AK16</f>
        <v>9</v>
      </c>
      <c r="AJ16" s="23">
        <f t="shared" si="21"/>
        <v>775</v>
      </c>
      <c r="AK16" s="24">
        <f t="shared" si="22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'33.Spieltag'!AJ17</f>
        <v>728</v>
      </c>
      <c r="AI17" s="28">
        <f>'33.Spieltag'!AK17</f>
        <v>10</v>
      </c>
      <c r="AJ17" s="23">
        <f t="shared" si="21"/>
        <v>773</v>
      </c>
      <c r="AK17" s="24">
        <f t="shared" si="22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'33.Spieltag'!AJ18</f>
        <v>726</v>
      </c>
      <c r="AI18" s="28">
        <f>'33.Spieltag'!AK18</f>
        <v>11</v>
      </c>
      <c r="AJ18" s="23">
        <f t="shared" si="21"/>
        <v>771</v>
      </c>
      <c r="AK18" s="24">
        <f t="shared" si="22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'33.Spieltag'!AJ19</f>
        <v>722</v>
      </c>
      <c r="AI19" s="28">
        <f>'33.Spieltag'!AK19</f>
        <v>12</v>
      </c>
      <c r="AJ19" s="23">
        <f t="shared" si="21"/>
        <v>767</v>
      </c>
      <c r="AK19" s="24">
        <f t="shared" si="22"/>
        <v>12</v>
      </c>
      <c r="AL19" s="1"/>
    </row>
    <row r="20" spans="1:38" ht="24.95" customHeight="1" thickBot="1" x14ac:dyDescent="0.25">
      <c r="A20" s="28">
        <f t="shared" si="0"/>
        <v>13</v>
      </c>
      <c r="B20" s="20" t="str">
        <f>'13.Spieltag'!B20</f>
        <v>schmiddi04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'33.Spieltag'!AJ20</f>
        <v>721</v>
      </c>
      <c r="AI20" s="28">
        <f>'33.Spieltag'!AK20</f>
        <v>13</v>
      </c>
      <c r="AJ20" s="23">
        <f t="shared" si="21"/>
        <v>766</v>
      </c>
      <c r="AK20" s="24">
        <f t="shared" si="22"/>
        <v>13</v>
      </c>
      <c r="AL20" s="1"/>
    </row>
    <row r="21" spans="1:38" ht="24.95" customHeight="1" thickBot="1" x14ac:dyDescent="0.25">
      <c r="A21" s="28">
        <f t="shared" si="0"/>
        <v>14</v>
      </c>
      <c r="B21" s="20" t="str">
        <f>'13.Spieltag'!B21</f>
        <v>shiny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'33.Spieltag'!AJ21</f>
        <v>701</v>
      </c>
      <c r="AI21" s="28">
        <f>'33.Spieltag'!AK21</f>
        <v>14</v>
      </c>
      <c r="AJ21" s="23">
        <f t="shared" si="21"/>
        <v>746</v>
      </c>
      <c r="AK21" s="24">
        <f t="shared" si="22"/>
        <v>14</v>
      </c>
      <c r="AL21" s="1"/>
    </row>
    <row r="22" spans="1:38" ht="24.95" customHeight="1" thickBot="1" x14ac:dyDescent="0.25">
      <c r="A22" s="28">
        <f t="shared" si="0"/>
        <v>15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'33.Spieltag'!AJ22</f>
        <v>647</v>
      </c>
      <c r="AI22" s="28">
        <f>'33.Spieltag'!AK22</f>
        <v>15</v>
      </c>
      <c r="AJ22" s="23">
        <f t="shared" si="21"/>
        <v>692</v>
      </c>
      <c r="AK22" s="24">
        <f t="shared" si="22"/>
        <v>15</v>
      </c>
      <c r="AL22" s="1"/>
    </row>
    <row r="23" spans="1:38" ht="24.95" customHeight="1" thickBot="1" x14ac:dyDescent="0.25">
      <c r="A23" s="28">
        <f t="shared" si="0"/>
        <v>16</v>
      </c>
      <c r="B23" s="20" t="str">
        <f>'13.Spieltag'!B23</f>
        <v>Thomas Bülles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'33.Spieltag'!AJ23</f>
        <v>529</v>
      </c>
      <c r="AI23" s="28">
        <f>'33.Spieltag'!AK23</f>
        <v>16</v>
      </c>
      <c r="AJ23" s="23">
        <f t="shared" si="21"/>
        <v>574</v>
      </c>
      <c r="AK23" s="24">
        <f t="shared" si="22"/>
        <v>16</v>
      </c>
      <c r="AL23" s="1"/>
    </row>
    <row r="24" spans="1:38" ht="24.95" customHeight="1" thickBot="1" x14ac:dyDescent="0.25">
      <c r="A24" s="28">
        <f t="shared" si="0"/>
        <v>17</v>
      </c>
      <c r="B24" s="20" t="str">
        <f>'13.Spieltag'!B24</f>
        <v>UltraGE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'33.Spieltag'!AJ24</f>
        <v>486</v>
      </c>
      <c r="AI24" s="28">
        <f>'33.Spieltag'!AK24</f>
        <v>17</v>
      </c>
      <c r="AJ24" s="23">
        <f t="shared" si="21"/>
        <v>531</v>
      </c>
      <c r="AK24" s="24">
        <f t="shared" si="22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4">
    <sortCondition ref="A8:A24"/>
  </sortState>
  <phoneticPr fontId="0" type="noConversion"/>
  <conditionalFormatting sqref="A1:A3 A5:A7 A31:A1048576 A25:A26">
    <cfRule type="colorScale" priority="66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8:A2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5" priority="2">
      <formula>($AG8&gt;40)</formula>
    </cfRule>
  </conditionalFormatting>
  <conditionalFormatting sqref="C1 F1 I1 L1 O1 U1 C3 R3 U3 AA3">
    <cfRule type="cellIs" dxfId="4" priority="6" operator="equal">
      <formula>"Schalke 04"</formula>
    </cfRule>
  </conditionalFormatting>
  <conditionalFormatting sqref="R1 X1 AA1 F3 I3 L3 O3 X3">
    <cfRule type="cellIs" dxfId="3" priority="7" operator="equal">
      <formula>"Schalke 04"</formula>
    </cfRule>
  </conditionalFormatting>
  <conditionalFormatting sqref="AD1:AF6">
    <cfRule type="cellIs" dxfId="2" priority="29" operator="equal">
      <formula>"Schalke 04"</formula>
    </cfRule>
  </conditionalFormatting>
  <conditionalFormatting sqref="AG1:AG7 AG28:AG1048576 AG25:AG26">
    <cfRule type="top10" dxfId="1" priority="1410" rank="3"/>
  </conditionalFormatting>
  <conditionalFormatting sqref="AG8:AG24">
    <cfRule type="top10" dxfId="0" priority="4" rank="3"/>
  </conditionalFormatting>
  <conditionalFormatting sqref="AI8:AI24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5:AI26">
    <cfRule type="colorScale" priority="113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34</vt:i4>
      </vt:variant>
      <vt:variant>
        <vt:lpstr>Benannte Bereiche</vt:lpstr>
      </vt:variant>
      <vt:variant>
        <vt:i4>29</vt:i4>
      </vt:variant>
    </vt:vector>
  </HeadingPairs>
  <TitlesOfParts>
    <vt:vector size="63" baseType="lpstr">
      <vt:lpstr>1.Spieltag</vt:lpstr>
      <vt:lpstr>2.Spieltag </vt:lpstr>
      <vt:lpstr>3.Spieltag</vt:lpstr>
      <vt:lpstr>4.Spieltag</vt:lpstr>
      <vt:lpstr>5.Spieltag</vt:lpstr>
      <vt:lpstr>6.Spieltag</vt:lpstr>
      <vt:lpstr>7.Spieltag</vt:lpstr>
      <vt:lpstr>8.Spieltag</vt:lpstr>
      <vt:lpstr>9.Spieltag</vt:lpstr>
      <vt:lpstr>10.Spieltag</vt:lpstr>
      <vt:lpstr>11.Spieltag</vt:lpstr>
      <vt:lpstr>12.Spieltag</vt:lpstr>
      <vt:lpstr>13.Spieltag</vt:lpstr>
      <vt:lpstr>14.Spieltag</vt:lpstr>
      <vt:lpstr>15.Spieltag</vt:lpstr>
      <vt:lpstr>16.Spieltag</vt:lpstr>
      <vt:lpstr>17.Spieltag</vt:lpstr>
      <vt:lpstr>18.Spieltag</vt:lpstr>
      <vt:lpstr>19.Spieltag</vt:lpstr>
      <vt:lpstr>20.Spieltag</vt:lpstr>
      <vt:lpstr>21.Spieltag</vt:lpstr>
      <vt:lpstr>22.Spieltag</vt:lpstr>
      <vt:lpstr>23.Spieltag</vt:lpstr>
      <vt:lpstr>24.Spieltag</vt:lpstr>
      <vt:lpstr>25.Spieltag</vt:lpstr>
      <vt:lpstr>26.Spieltag</vt:lpstr>
      <vt:lpstr>27.Spieltag</vt:lpstr>
      <vt:lpstr>28.Spieltag</vt:lpstr>
      <vt:lpstr>29.Spieltag</vt:lpstr>
      <vt:lpstr>30.Spieltag</vt:lpstr>
      <vt:lpstr>31.Spieltag</vt:lpstr>
      <vt:lpstr>32.Spieltag</vt:lpstr>
      <vt:lpstr>33.Spieltag</vt:lpstr>
      <vt:lpstr>34.Spieltag</vt:lpstr>
      <vt:lpstr>'1.Spieltag'!Druckbereich</vt:lpstr>
      <vt:lpstr>'10.Spieltag'!Druckbereich</vt:lpstr>
      <vt:lpstr>'11.Spieltag'!Druckbereich</vt:lpstr>
      <vt:lpstr>'12.Spieltag'!Druckbereich</vt:lpstr>
      <vt:lpstr>'13.Spieltag'!Druckbereich</vt:lpstr>
      <vt:lpstr>'14.Spieltag'!Druckbereich</vt:lpstr>
      <vt:lpstr>'15.Spieltag'!Druckbereich</vt:lpstr>
      <vt:lpstr>'16.Spieltag'!Druckbereich</vt:lpstr>
      <vt:lpstr>'17.Spieltag'!Druckbereich</vt:lpstr>
      <vt:lpstr>'18.Spieltag'!Druckbereich</vt:lpstr>
      <vt:lpstr>'19.Spieltag'!Druckbereich</vt:lpstr>
      <vt:lpstr>'2.Spieltag '!Druckbereich</vt:lpstr>
      <vt:lpstr>'20.Spieltag'!Druckbereich</vt:lpstr>
      <vt:lpstr>'21.Spieltag'!Druckbereich</vt:lpstr>
      <vt:lpstr>'22.Spieltag'!Druckbereich</vt:lpstr>
      <vt:lpstr>'23.Spieltag'!Druckbereich</vt:lpstr>
      <vt:lpstr>'24.Spieltag'!Druckbereich</vt:lpstr>
      <vt:lpstr>'26.Spieltag'!Druckbereich</vt:lpstr>
      <vt:lpstr>'27.Spieltag'!Druckbereich</vt:lpstr>
      <vt:lpstr>'28.Spieltag'!Druckbereich</vt:lpstr>
      <vt:lpstr>'3.Spieltag'!Druckbereich</vt:lpstr>
      <vt:lpstr>'30.Spieltag'!Druckbereich</vt:lpstr>
      <vt:lpstr>'32.Spieltag'!Druckbereich</vt:lpstr>
      <vt:lpstr>'4.Spieltag'!Druckbereich</vt:lpstr>
      <vt:lpstr>'5.Spieltag'!Druckbereich</vt:lpstr>
      <vt:lpstr>'6.Spieltag'!Druckbereich</vt:lpstr>
      <vt:lpstr>'7.Spieltag'!Druckbereich</vt:lpstr>
      <vt:lpstr>'8.Spieltag'!Druckbereich</vt:lpstr>
      <vt:lpstr>'9.Spieltag'!Druckbereich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EWW</dc:creator>
  <cp:lastModifiedBy>Franz Schain</cp:lastModifiedBy>
  <cp:lastPrinted>2024-02-26T08:48:18Z</cp:lastPrinted>
  <dcterms:created xsi:type="dcterms:W3CDTF">1998-11-12T06:25:58Z</dcterms:created>
  <dcterms:modified xsi:type="dcterms:W3CDTF">2024-02-26T08:49:33Z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-634583741</vt:i4>
  </property>
  <property fmtid="{D5CDD505-2E9C-101B-9397-08002B2CF9AE}" pid="3" name="_EmailSubject">
    <vt:lpwstr>Bundesliga</vt:lpwstr>
  </property>
  <property fmtid="{D5CDD505-2E9C-101B-9397-08002B2CF9AE}" pid="4" name="_AuthorEmail">
    <vt:lpwstr>Willms@Elektrowerk.de</vt:lpwstr>
  </property>
  <property fmtid="{D5CDD505-2E9C-101B-9397-08002B2CF9AE}" pid="5" name="_AuthorEmailDisplayName">
    <vt:lpwstr>Arno Willms</vt:lpwstr>
  </property>
  <property fmtid="{D5CDD505-2E9C-101B-9397-08002B2CF9AE}" pid="6" name="_ReviewingToolsShownOnce">
    <vt:lpwstr/>
  </property>
</Properties>
</file>