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EBBC3C58-40F7-465C-8974-33CF015B64E5}" xr6:coauthVersionLast="47" xr6:coauthVersionMax="47" xr10:uidLastSave="{00000000-0000-0000-0000-000000000000}"/>
  <bookViews>
    <workbookView xWindow="-120" yWindow="-120" windowWidth="29040" windowHeight="15720" tabRatio="571" firstSheet="26" activeTab="33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7">'18.Spieltag'!$A$1:$AK$25</definedName>
    <definedName name="_xlnm.Print_Area" localSheetId="18">'19.Spieltag'!$A$4:$AK$25</definedName>
    <definedName name="_xlnm.Print_Area" localSheetId="1">'2.Spieltag '!$A$4:$AK$26</definedName>
    <definedName name="_xlnm.Print_Area" localSheetId="19">'20.Spieltag'!$A$4:$AK$25</definedName>
    <definedName name="_xlnm.Print_Area" localSheetId="20">'21.Spieltag'!$A$4:$AK$25</definedName>
    <definedName name="_xlnm.Print_Area" localSheetId="21">'22.Spieltag'!$A$1:$AK$25</definedName>
    <definedName name="_xlnm.Print_Area" localSheetId="22">'23.Spieltag'!$A$4:$AK$26</definedName>
    <definedName name="_xlnm.Print_Area" localSheetId="23">'24.Spieltag'!$A$4:$AK$26</definedName>
    <definedName name="_xlnm.Print_Area" localSheetId="25">'26.Spieltag'!$A$1:$AK$25</definedName>
    <definedName name="_xlnm.Print_Area" localSheetId="26">'27.Spieltag'!$A$4:$AK$25</definedName>
    <definedName name="_xlnm.Print_Area" localSheetId="27">'28.Spieltag'!$A$1:$AK$25</definedName>
    <definedName name="_xlnm.Print_Area" localSheetId="2">'3.Spieltag'!$A$1:$AK$25</definedName>
    <definedName name="_xlnm.Print_Area" localSheetId="29">'30.Spieltag'!$A$4:$AK$19</definedName>
    <definedName name="_xlnm.Print_Area" localSheetId="31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20" i="2" l="1"/>
  <c r="Z9" i="2"/>
  <c r="Z23" i="6"/>
  <c r="W15" i="6"/>
  <c r="Z15" i="6"/>
  <c r="W14" i="11"/>
  <c r="W9" i="11"/>
  <c r="W22" i="11"/>
  <c r="Z22" i="11"/>
  <c r="W11" i="11"/>
  <c r="W13" i="11"/>
  <c r="W15" i="11"/>
  <c r="W17" i="11"/>
  <c r="W18" i="11"/>
  <c r="W21" i="11"/>
  <c r="W23" i="11"/>
  <c r="W24" i="11"/>
  <c r="W25" i="11"/>
  <c r="W8" i="11"/>
  <c r="W11" i="12"/>
  <c r="K9" i="12"/>
  <c r="K10" i="12"/>
  <c r="K11" i="12"/>
  <c r="K13" i="12"/>
  <c r="K14" i="12"/>
  <c r="K15" i="12"/>
  <c r="K17" i="12"/>
  <c r="K18" i="12"/>
  <c r="K21" i="12"/>
  <c r="K22" i="12"/>
  <c r="K23" i="12"/>
  <c r="K24" i="12"/>
  <c r="K8" i="12"/>
  <c r="B25" i="6"/>
  <c r="E25" i="6"/>
  <c r="H25" i="6"/>
  <c r="K25" i="6"/>
  <c r="N25" i="6"/>
  <c r="Q25" i="6"/>
  <c r="T25" i="6"/>
  <c r="W25" i="6"/>
  <c r="Z25" i="6"/>
  <c r="AC25" i="6"/>
  <c r="B23" i="2"/>
  <c r="B25" i="3"/>
  <c r="E25" i="3"/>
  <c r="AG25" i="3" s="1"/>
  <c r="H25" i="3"/>
  <c r="K25" i="3"/>
  <c r="N25" i="3"/>
  <c r="Q25" i="3"/>
  <c r="T25" i="3"/>
  <c r="W25" i="3"/>
  <c r="Z25" i="3"/>
  <c r="AC25" i="3"/>
  <c r="B25" i="4"/>
  <c r="E25" i="4"/>
  <c r="AG25" i="4" s="1"/>
  <c r="H25" i="4"/>
  <c r="K25" i="4"/>
  <c r="N25" i="4"/>
  <c r="Q25" i="4"/>
  <c r="T25" i="4"/>
  <c r="W25" i="4"/>
  <c r="Z25" i="4"/>
  <c r="AC25" i="4"/>
  <c r="B25" i="5"/>
  <c r="E25" i="5"/>
  <c r="H25" i="5"/>
  <c r="K25" i="5"/>
  <c r="N25" i="5"/>
  <c r="Q25" i="5"/>
  <c r="T25" i="5"/>
  <c r="W25" i="5"/>
  <c r="Z25" i="5"/>
  <c r="AC25" i="5"/>
  <c r="AG25" i="5" s="1"/>
  <c r="B25" i="27"/>
  <c r="E25" i="27"/>
  <c r="AG25" i="27" s="1"/>
  <c r="H25" i="27"/>
  <c r="K25" i="27"/>
  <c r="N25" i="27"/>
  <c r="Q25" i="27"/>
  <c r="T25" i="27"/>
  <c r="W25" i="27"/>
  <c r="Z25" i="27"/>
  <c r="AC25" i="27"/>
  <c r="B25" i="16"/>
  <c r="E25" i="16"/>
  <c r="AG25" i="16" s="1"/>
  <c r="H25" i="16"/>
  <c r="K25" i="16"/>
  <c r="N25" i="16"/>
  <c r="Q25" i="16"/>
  <c r="T25" i="16"/>
  <c r="W25" i="16"/>
  <c r="Z25" i="16"/>
  <c r="AC25" i="16"/>
  <c r="B25" i="34"/>
  <c r="E25" i="34"/>
  <c r="H25" i="34"/>
  <c r="AG25" i="34" s="1"/>
  <c r="K25" i="34"/>
  <c r="N25" i="34"/>
  <c r="Q25" i="34"/>
  <c r="T25" i="34"/>
  <c r="W25" i="34"/>
  <c r="Z25" i="34"/>
  <c r="AC25" i="34"/>
  <c r="B25" i="11"/>
  <c r="E25" i="11"/>
  <c r="H25" i="11"/>
  <c r="K25" i="11"/>
  <c r="N25" i="11"/>
  <c r="Q25" i="11"/>
  <c r="T25" i="11"/>
  <c r="Z25" i="11"/>
  <c r="AC25" i="11"/>
  <c r="B25" i="12"/>
  <c r="AG25" i="12"/>
  <c r="AH25" i="12"/>
  <c r="AI25" i="12"/>
  <c r="A25" i="13"/>
  <c r="E25" i="13"/>
  <c r="B25" i="13"/>
  <c r="H25" i="13"/>
  <c r="K25" i="13"/>
  <c r="N25" i="13"/>
  <c r="Q25" i="13"/>
  <c r="T25" i="13"/>
  <c r="W25" i="13"/>
  <c r="Z25" i="13"/>
  <c r="AC25" i="13"/>
  <c r="AH25" i="13"/>
  <c r="AI25" i="13"/>
  <c r="E11" i="13"/>
  <c r="E10" i="13"/>
  <c r="E23" i="13"/>
  <c r="E24" i="13"/>
  <c r="E9" i="13"/>
  <c r="E13" i="13"/>
  <c r="E14" i="13"/>
  <c r="E15" i="13"/>
  <c r="E17" i="13"/>
  <c r="E18" i="13"/>
  <c r="E21" i="13"/>
  <c r="E22" i="13"/>
  <c r="E8" i="13"/>
  <c r="Z18" i="14"/>
  <c r="T25" i="14"/>
  <c r="T24" i="14"/>
  <c r="T23" i="14"/>
  <c r="T22" i="14"/>
  <c r="T21" i="14"/>
  <c r="T20" i="14"/>
  <c r="T17" i="14"/>
  <c r="T15" i="14"/>
  <c r="T14" i="14"/>
  <c r="T13" i="14"/>
  <c r="T11" i="14"/>
  <c r="T10" i="14"/>
  <c r="T8" i="14"/>
  <c r="B25" i="14"/>
  <c r="E25" i="14"/>
  <c r="H25" i="14"/>
  <c r="K25" i="14"/>
  <c r="N25" i="14"/>
  <c r="Q25" i="14"/>
  <c r="W25" i="14"/>
  <c r="Z25" i="14"/>
  <c r="AC25" i="14"/>
  <c r="AH25" i="14"/>
  <c r="AI25" i="14"/>
  <c r="K9" i="15"/>
  <c r="K10" i="15"/>
  <c r="K11" i="15"/>
  <c r="K13" i="15"/>
  <c r="K14" i="15"/>
  <c r="K15" i="15"/>
  <c r="K17" i="15"/>
  <c r="K18" i="15"/>
  <c r="K20" i="15"/>
  <c r="K21" i="15"/>
  <c r="K22" i="15"/>
  <c r="K23" i="15"/>
  <c r="K24" i="15"/>
  <c r="K25" i="15"/>
  <c r="K8" i="15"/>
  <c r="AC10" i="15"/>
  <c r="AH25" i="15"/>
  <c r="AI25" i="15"/>
  <c r="B25" i="15"/>
  <c r="AC25" i="15"/>
  <c r="Z25" i="15"/>
  <c r="W25" i="15"/>
  <c r="T25" i="15"/>
  <c r="Q25" i="15"/>
  <c r="N25" i="15"/>
  <c r="H25" i="15"/>
  <c r="E25" i="15"/>
  <c r="W14" i="7"/>
  <c r="W23" i="7"/>
  <c r="W11" i="7"/>
  <c r="W24" i="7"/>
  <c r="W20" i="7"/>
  <c r="W13" i="7"/>
  <c r="W9" i="7"/>
  <c r="W10" i="7"/>
  <c r="W15" i="7"/>
  <c r="W17" i="7"/>
  <c r="W18" i="7"/>
  <c r="W21" i="7"/>
  <c r="W22" i="7"/>
  <c r="W25" i="7"/>
  <c r="AH25" i="7"/>
  <c r="AI25" i="7"/>
  <c r="AC25" i="7"/>
  <c r="Z25" i="7"/>
  <c r="T25" i="7"/>
  <c r="Q25" i="7"/>
  <c r="N25" i="7"/>
  <c r="K25" i="7"/>
  <c r="H25" i="7"/>
  <c r="E25" i="7"/>
  <c r="N8" i="7"/>
  <c r="W8" i="7"/>
  <c r="W24" i="18"/>
  <c r="K9" i="18"/>
  <c r="K10" i="18"/>
  <c r="K11" i="18"/>
  <c r="K13" i="18"/>
  <c r="K14" i="18"/>
  <c r="K15" i="18"/>
  <c r="K17" i="18"/>
  <c r="K18" i="18"/>
  <c r="K20" i="18"/>
  <c r="K21" i="18"/>
  <c r="K22" i="18"/>
  <c r="K23" i="18"/>
  <c r="K24" i="18"/>
  <c r="K8" i="18"/>
  <c r="AC22" i="10"/>
  <c r="Z9" i="22"/>
  <c r="Z10" i="22"/>
  <c r="Z11" i="22"/>
  <c r="Z12" i="22"/>
  <c r="Z13" i="22"/>
  <c r="Z14" i="22"/>
  <c r="Z15" i="22"/>
  <c r="Z17" i="22"/>
  <c r="Z20" i="22"/>
  <c r="Z21" i="22"/>
  <c r="Z22" i="22"/>
  <c r="Z23" i="22"/>
  <c r="Z24" i="22"/>
  <c r="Z8" i="22"/>
  <c r="W22" i="22"/>
  <c r="T22" i="22"/>
  <c r="Q22" i="22"/>
  <c r="N22" i="22"/>
  <c r="K22" i="22"/>
  <c r="H22" i="22"/>
  <c r="E22" i="22"/>
  <c r="W15" i="22"/>
  <c r="E9" i="23"/>
  <c r="E10" i="23"/>
  <c r="E11" i="23"/>
  <c r="E12" i="23"/>
  <c r="E13" i="23"/>
  <c r="E14" i="23"/>
  <c r="E15" i="23"/>
  <c r="E17" i="23"/>
  <c r="E18" i="23"/>
  <c r="E20" i="23"/>
  <c r="E21" i="23"/>
  <c r="E22" i="23"/>
  <c r="E23" i="23"/>
  <c r="E24" i="23"/>
  <c r="E8" i="23"/>
  <c r="Z15" i="23"/>
  <c r="N23" i="26"/>
  <c r="W15" i="26"/>
  <c r="Z15" i="26"/>
  <c r="W9" i="26"/>
  <c r="W10" i="26"/>
  <c r="W11" i="26"/>
  <c r="W12" i="26"/>
  <c r="W13" i="26"/>
  <c r="W14" i="26"/>
  <c r="W16" i="26"/>
  <c r="W17" i="26"/>
  <c r="W18" i="26"/>
  <c r="W20" i="26"/>
  <c r="W21" i="26"/>
  <c r="W22" i="26"/>
  <c r="W23" i="26"/>
  <c r="W24" i="26"/>
  <c r="W8" i="26"/>
  <c r="E16" i="28"/>
  <c r="H16" i="28"/>
  <c r="K16" i="28"/>
  <c r="N16" i="28"/>
  <c r="Q16" i="28"/>
  <c r="T16" i="28"/>
  <c r="W16" i="28"/>
  <c r="Z16" i="28"/>
  <c r="AC16" i="28"/>
  <c r="Q13" i="28"/>
  <c r="E9" i="28"/>
  <c r="E10" i="28"/>
  <c r="E11" i="28"/>
  <c r="E13" i="28"/>
  <c r="E14" i="28"/>
  <c r="E15" i="28"/>
  <c r="E17" i="28"/>
  <c r="E18" i="28"/>
  <c r="E20" i="28"/>
  <c r="E21" i="28"/>
  <c r="E22" i="28"/>
  <c r="E23" i="28"/>
  <c r="E24" i="28"/>
  <c r="E8" i="28"/>
  <c r="E14" i="29"/>
  <c r="H14" i="29"/>
  <c r="K14" i="29"/>
  <c r="N14" i="29"/>
  <c r="N11" i="29"/>
  <c r="Z9" i="29"/>
  <c r="W12" i="29"/>
  <c r="W9" i="29"/>
  <c r="W10" i="29"/>
  <c r="W11" i="29"/>
  <c r="W13" i="29"/>
  <c r="W14" i="29"/>
  <c r="W15" i="29"/>
  <c r="W16" i="29"/>
  <c r="W17" i="29"/>
  <c r="W18" i="29"/>
  <c r="W20" i="29"/>
  <c r="W21" i="29"/>
  <c r="W22" i="29"/>
  <c r="W23" i="29"/>
  <c r="W24" i="29"/>
  <c r="W8" i="29"/>
  <c r="W9" i="30"/>
  <c r="W10" i="30"/>
  <c r="W11" i="30"/>
  <c r="W12" i="30"/>
  <c r="W13" i="30"/>
  <c r="W14" i="30"/>
  <c r="W15" i="30"/>
  <c r="W17" i="30"/>
  <c r="W18" i="30"/>
  <c r="W20" i="30"/>
  <c r="W21" i="30"/>
  <c r="W22" i="30"/>
  <c r="W23" i="30"/>
  <c r="W24" i="30"/>
  <c r="W8" i="30"/>
  <c r="W21" i="32"/>
  <c r="Z17" i="32"/>
  <c r="T9" i="33"/>
  <c r="T10" i="33"/>
  <c r="T11" i="33"/>
  <c r="T12" i="33"/>
  <c r="T13" i="33"/>
  <c r="T14" i="33"/>
  <c r="T15" i="33"/>
  <c r="T17" i="33"/>
  <c r="T18" i="33"/>
  <c r="T20" i="33"/>
  <c r="T21" i="33"/>
  <c r="T22" i="33"/>
  <c r="T23" i="33"/>
  <c r="T24" i="33"/>
  <c r="T8" i="33"/>
  <c r="Z22" i="8"/>
  <c r="W22" i="8"/>
  <c r="T22" i="8"/>
  <c r="Q22" i="8"/>
  <c r="N22" i="8"/>
  <c r="K22" i="8"/>
  <c r="H22" i="8"/>
  <c r="E22" i="8"/>
  <c r="Q9" i="8"/>
  <c r="Q10" i="8"/>
  <c r="Q11" i="8"/>
  <c r="Q12" i="8"/>
  <c r="Q13" i="8"/>
  <c r="Q14" i="8"/>
  <c r="Q15" i="8"/>
  <c r="Q17" i="8"/>
  <c r="Q18" i="8"/>
  <c r="Q20" i="8"/>
  <c r="Q21" i="8"/>
  <c r="Q23" i="8"/>
  <c r="Q24" i="8"/>
  <c r="Q8" i="8"/>
  <c r="E9" i="9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E24" i="10"/>
  <c r="H24" i="10"/>
  <c r="K24" i="10"/>
  <c r="N24" i="10"/>
  <c r="Q24" i="10"/>
  <c r="T24" i="10"/>
  <c r="W24" i="10"/>
  <c r="Z24" i="10"/>
  <c r="AC24" i="10"/>
  <c r="E9" i="18"/>
  <c r="H9" i="18"/>
  <c r="N9" i="18"/>
  <c r="Q9" i="18"/>
  <c r="T9" i="18"/>
  <c r="W9" i="18"/>
  <c r="Z9" i="18"/>
  <c r="AC9" i="18"/>
  <c r="N10" i="18"/>
  <c r="Q10" i="18"/>
  <c r="T10" i="18"/>
  <c r="W10" i="18"/>
  <c r="Z10" i="18"/>
  <c r="AC10" i="18"/>
  <c r="E11" i="18"/>
  <c r="H11" i="18"/>
  <c r="N11" i="18"/>
  <c r="Q11" i="18"/>
  <c r="T11" i="18"/>
  <c r="W11" i="18"/>
  <c r="Z11" i="18"/>
  <c r="AC11" i="18"/>
  <c r="E13" i="18"/>
  <c r="H13" i="18"/>
  <c r="N13" i="18"/>
  <c r="Q13" i="18"/>
  <c r="T13" i="18"/>
  <c r="W13" i="18"/>
  <c r="Z13" i="18"/>
  <c r="AC13" i="18"/>
  <c r="E14" i="18"/>
  <c r="H14" i="18"/>
  <c r="N14" i="18"/>
  <c r="Q14" i="18"/>
  <c r="T14" i="18"/>
  <c r="W14" i="18"/>
  <c r="Z14" i="18"/>
  <c r="AC14" i="18"/>
  <c r="E15" i="18"/>
  <c r="H15" i="18"/>
  <c r="N15" i="18"/>
  <c r="Q15" i="18"/>
  <c r="T15" i="18"/>
  <c r="W15" i="18"/>
  <c r="Z15" i="18"/>
  <c r="AC15" i="18"/>
  <c r="E17" i="18"/>
  <c r="H17" i="18"/>
  <c r="N17" i="18"/>
  <c r="Q17" i="18"/>
  <c r="T17" i="18"/>
  <c r="W17" i="18"/>
  <c r="Z17" i="18"/>
  <c r="AC17" i="18"/>
  <c r="E18" i="18"/>
  <c r="H18" i="18"/>
  <c r="N18" i="18"/>
  <c r="Q18" i="18"/>
  <c r="T18" i="18"/>
  <c r="W18" i="18"/>
  <c r="Z18" i="18"/>
  <c r="AC18" i="18"/>
  <c r="E20" i="18"/>
  <c r="H20" i="18"/>
  <c r="N20" i="18"/>
  <c r="Q20" i="18"/>
  <c r="T20" i="18"/>
  <c r="W20" i="18"/>
  <c r="Z20" i="18"/>
  <c r="AC20" i="18"/>
  <c r="E21" i="18"/>
  <c r="H21" i="18"/>
  <c r="N21" i="18"/>
  <c r="Q21" i="18"/>
  <c r="T21" i="18"/>
  <c r="W21" i="18"/>
  <c r="Z21" i="18"/>
  <c r="AC21" i="18"/>
  <c r="E22" i="18"/>
  <c r="H22" i="18"/>
  <c r="N22" i="18"/>
  <c r="Q22" i="18"/>
  <c r="T22" i="18"/>
  <c r="W22" i="18"/>
  <c r="Z22" i="18"/>
  <c r="AC22" i="18"/>
  <c r="E23" i="18"/>
  <c r="H23" i="18"/>
  <c r="N23" i="18"/>
  <c r="Q23" i="18"/>
  <c r="T23" i="18"/>
  <c r="W23" i="18"/>
  <c r="Z23" i="18"/>
  <c r="AC23" i="18"/>
  <c r="E24" i="18"/>
  <c r="H24" i="18"/>
  <c r="N24" i="18"/>
  <c r="Q24" i="18"/>
  <c r="T24" i="18"/>
  <c r="Z24" i="18"/>
  <c r="AC24" i="18"/>
  <c r="E9" i="7"/>
  <c r="H9" i="7"/>
  <c r="K9" i="7"/>
  <c r="N9" i="7"/>
  <c r="Q9" i="7"/>
  <c r="T9" i="7"/>
  <c r="Z9" i="7"/>
  <c r="AC9" i="7"/>
  <c r="K10" i="7"/>
  <c r="N10" i="7"/>
  <c r="Q10" i="7"/>
  <c r="T10" i="7"/>
  <c r="Z10" i="7"/>
  <c r="AC10" i="7"/>
  <c r="E11" i="7"/>
  <c r="H11" i="7"/>
  <c r="K11" i="7"/>
  <c r="N11" i="7"/>
  <c r="Q11" i="7"/>
  <c r="T11" i="7"/>
  <c r="Z11" i="7"/>
  <c r="AC11" i="7"/>
  <c r="E13" i="7"/>
  <c r="H13" i="7"/>
  <c r="K13" i="7"/>
  <c r="N13" i="7"/>
  <c r="Q13" i="7"/>
  <c r="T13" i="7"/>
  <c r="Z13" i="7"/>
  <c r="AC13" i="7"/>
  <c r="E14" i="7"/>
  <c r="H14" i="7"/>
  <c r="K14" i="7"/>
  <c r="N14" i="7"/>
  <c r="Q14" i="7"/>
  <c r="T14" i="7"/>
  <c r="Z14" i="7"/>
  <c r="AC14" i="7"/>
  <c r="E15" i="7"/>
  <c r="H15" i="7"/>
  <c r="K15" i="7"/>
  <c r="N15" i="7"/>
  <c r="Q15" i="7"/>
  <c r="T15" i="7"/>
  <c r="Z15" i="7"/>
  <c r="AC15" i="7"/>
  <c r="E17" i="7"/>
  <c r="H17" i="7"/>
  <c r="K17" i="7"/>
  <c r="N17" i="7"/>
  <c r="Q17" i="7"/>
  <c r="T17" i="7"/>
  <c r="Z17" i="7"/>
  <c r="AC17" i="7"/>
  <c r="E18" i="7"/>
  <c r="H18" i="7"/>
  <c r="K18" i="7"/>
  <c r="N18" i="7"/>
  <c r="Q18" i="7"/>
  <c r="T18" i="7"/>
  <c r="Z18" i="7"/>
  <c r="AC18" i="7"/>
  <c r="E20" i="7"/>
  <c r="H20" i="7"/>
  <c r="K20" i="7"/>
  <c r="N20" i="7"/>
  <c r="Q20" i="7"/>
  <c r="T20" i="7"/>
  <c r="Z20" i="7"/>
  <c r="AC20" i="7"/>
  <c r="E21" i="7"/>
  <c r="H21" i="7"/>
  <c r="K21" i="7"/>
  <c r="N21" i="7"/>
  <c r="Q21" i="7"/>
  <c r="T21" i="7"/>
  <c r="Z21" i="7"/>
  <c r="AC21" i="7"/>
  <c r="E22" i="7"/>
  <c r="H22" i="7"/>
  <c r="K22" i="7"/>
  <c r="N22" i="7"/>
  <c r="Q22" i="7"/>
  <c r="T22" i="7"/>
  <c r="Z22" i="7"/>
  <c r="AC22" i="7"/>
  <c r="E23" i="7"/>
  <c r="H23" i="7"/>
  <c r="K23" i="7"/>
  <c r="N23" i="7"/>
  <c r="Q23" i="7"/>
  <c r="T23" i="7"/>
  <c r="Z23" i="7"/>
  <c r="AC23" i="7"/>
  <c r="E24" i="7"/>
  <c r="H24" i="7"/>
  <c r="K24" i="7"/>
  <c r="N24" i="7"/>
  <c r="Q24" i="7"/>
  <c r="T24" i="7"/>
  <c r="Z24" i="7"/>
  <c r="AC24" i="7"/>
  <c r="E9" i="15"/>
  <c r="H9" i="15"/>
  <c r="N9" i="15"/>
  <c r="Q9" i="15"/>
  <c r="T9" i="15"/>
  <c r="W9" i="15"/>
  <c r="Z9" i="15"/>
  <c r="AC9" i="15"/>
  <c r="E10" i="15"/>
  <c r="H10" i="15"/>
  <c r="N10" i="15"/>
  <c r="Q10" i="15"/>
  <c r="T10" i="15"/>
  <c r="W10" i="15"/>
  <c r="Z10" i="15"/>
  <c r="E11" i="15"/>
  <c r="H11" i="15"/>
  <c r="N11" i="15"/>
  <c r="Q11" i="15"/>
  <c r="T11" i="15"/>
  <c r="W11" i="15"/>
  <c r="Z11" i="15"/>
  <c r="AC11" i="15"/>
  <c r="E13" i="15"/>
  <c r="H13" i="15"/>
  <c r="N13" i="15"/>
  <c r="Q13" i="15"/>
  <c r="T13" i="15"/>
  <c r="W13" i="15"/>
  <c r="Z13" i="15"/>
  <c r="AC13" i="15"/>
  <c r="E14" i="15"/>
  <c r="H14" i="15"/>
  <c r="N14" i="15"/>
  <c r="Q14" i="15"/>
  <c r="T14" i="15"/>
  <c r="W14" i="15"/>
  <c r="Z14" i="15"/>
  <c r="AC14" i="15"/>
  <c r="E15" i="15"/>
  <c r="H15" i="15"/>
  <c r="N15" i="15"/>
  <c r="Q15" i="15"/>
  <c r="T15" i="15"/>
  <c r="W15" i="15"/>
  <c r="Z15" i="15"/>
  <c r="AC15" i="15"/>
  <c r="E17" i="15"/>
  <c r="H17" i="15"/>
  <c r="N17" i="15"/>
  <c r="Q17" i="15"/>
  <c r="T17" i="15"/>
  <c r="W17" i="15"/>
  <c r="Z17" i="15"/>
  <c r="AC17" i="15"/>
  <c r="E18" i="15"/>
  <c r="H18" i="15"/>
  <c r="N18" i="15"/>
  <c r="Q18" i="15"/>
  <c r="T18" i="15"/>
  <c r="W18" i="15"/>
  <c r="Z18" i="15"/>
  <c r="AC18" i="15"/>
  <c r="E20" i="15"/>
  <c r="H20" i="15"/>
  <c r="N20" i="15"/>
  <c r="Q20" i="15"/>
  <c r="T20" i="15"/>
  <c r="W20" i="15"/>
  <c r="Z20" i="15"/>
  <c r="AC20" i="15"/>
  <c r="E21" i="15"/>
  <c r="H21" i="15"/>
  <c r="N21" i="15"/>
  <c r="Q21" i="15"/>
  <c r="T21" i="15"/>
  <c r="W21" i="15"/>
  <c r="Z21" i="15"/>
  <c r="AC21" i="15"/>
  <c r="E22" i="15"/>
  <c r="H22" i="15"/>
  <c r="N22" i="15"/>
  <c r="Q22" i="15"/>
  <c r="T22" i="15"/>
  <c r="W22" i="15"/>
  <c r="Z22" i="15"/>
  <c r="AC22" i="15"/>
  <c r="E23" i="15"/>
  <c r="H23" i="15"/>
  <c r="N23" i="15"/>
  <c r="Q23" i="15"/>
  <c r="T23" i="15"/>
  <c r="W23" i="15"/>
  <c r="Z23" i="15"/>
  <c r="AC23" i="15"/>
  <c r="E24" i="15"/>
  <c r="H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W10" i="14"/>
  <c r="Z10" i="14"/>
  <c r="AC10" i="14"/>
  <c r="E11" i="14"/>
  <c r="H11" i="14"/>
  <c r="K11" i="14"/>
  <c r="N11" i="14"/>
  <c r="Q11" i="14"/>
  <c r="W11" i="14"/>
  <c r="Z11" i="14"/>
  <c r="AC11" i="14"/>
  <c r="E13" i="14"/>
  <c r="H13" i="14"/>
  <c r="K13" i="14"/>
  <c r="N13" i="14"/>
  <c r="Q13" i="14"/>
  <c r="W13" i="14"/>
  <c r="Z13" i="14"/>
  <c r="AC13" i="14"/>
  <c r="E14" i="14"/>
  <c r="H14" i="14"/>
  <c r="K14" i="14"/>
  <c r="N14" i="14"/>
  <c r="Q14" i="14"/>
  <c r="W14" i="14"/>
  <c r="Z14" i="14"/>
  <c r="AC14" i="14"/>
  <c r="E15" i="14"/>
  <c r="H15" i="14"/>
  <c r="K15" i="14"/>
  <c r="N15" i="14"/>
  <c r="Q15" i="14"/>
  <c r="W15" i="14"/>
  <c r="Z15" i="14"/>
  <c r="AC15" i="14"/>
  <c r="E17" i="14"/>
  <c r="H17" i="14"/>
  <c r="K17" i="14"/>
  <c r="N17" i="14"/>
  <c r="Q17" i="14"/>
  <c r="W17" i="14"/>
  <c r="Z17" i="14"/>
  <c r="AC17" i="14"/>
  <c r="E18" i="14"/>
  <c r="H18" i="14"/>
  <c r="K18" i="14"/>
  <c r="N18" i="14"/>
  <c r="Q18" i="14"/>
  <c r="T18" i="14"/>
  <c r="W18" i="14"/>
  <c r="AC18" i="14"/>
  <c r="E20" i="14"/>
  <c r="H20" i="14"/>
  <c r="K20" i="14"/>
  <c r="N20" i="14"/>
  <c r="Q20" i="14"/>
  <c r="W20" i="14"/>
  <c r="Z20" i="14"/>
  <c r="AC20" i="14"/>
  <c r="E21" i="14"/>
  <c r="H21" i="14"/>
  <c r="K21" i="14"/>
  <c r="N21" i="14"/>
  <c r="Q21" i="14"/>
  <c r="W21" i="14"/>
  <c r="Z21" i="14"/>
  <c r="AC21" i="14"/>
  <c r="E22" i="14"/>
  <c r="H22" i="14"/>
  <c r="K22" i="14"/>
  <c r="N22" i="14"/>
  <c r="Q22" i="14"/>
  <c r="W22" i="14"/>
  <c r="Z22" i="14"/>
  <c r="AC22" i="14"/>
  <c r="E23" i="14"/>
  <c r="H23" i="14"/>
  <c r="K23" i="14"/>
  <c r="N23" i="14"/>
  <c r="Q23" i="14"/>
  <c r="W23" i="14"/>
  <c r="Z23" i="14"/>
  <c r="AC23" i="14"/>
  <c r="E24" i="14"/>
  <c r="H24" i="14"/>
  <c r="K24" i="14"/>
  <c r="N24" i="14"/>
  <c r="Q24" i="14"/>
  <c r="W24" i="14"/>
  <c r="Z24" i="14"/>
  <c r="AC24" i="14"/>
  <c r="H9" i="13"/>
  <c r="K9" i="13"/>
  <c r="N9" i="13"/>
  <c r="Q9" i="13"/>
  <c r="T9" i="13"/>
  <c r="W9" i="13"/>
  <c r="Z9" i="13"/>
  <c r="AC9" i="13"/>
  <c r="H10" i="13"/>
  <c r="K10" i="13"/>
  <c r="N10" i="13"/>
  <c r="Q10" i="13"/>
  <c r="T10" i="13"/>
  <c r="W10" i="13"/>
  <c r="Z10" i="13"/>
  <c r="AC10" i="13"/>
  <c r="H11" i="13"/>
  <c r="K11" i="13"/>
  <c r="N11" i="13"/>
  <c r="Q11" i="13"/>
  <c r="T11" i="13"/>
  <c r="W11" i="13"/>
  <c r="Z11" i="13"/>
  <c r="AC11" i="13"/>
  <c r="H13" i="13"/>
  <c r="K13" i="13"/>
  <c r="N13" i="13"/>
  <c r="Q13" i="13"/>
  <c r="T13" i="13"/>
  <c r="W13" i="13"/>
  <c r="Z13" i="13"/>
  <c r="AC13" i="13"/>
  <c r="H14" i="13"/>
  <c r="K14" i="13"/>
  <c r="N14" i="13"/>
  <c r="Q14" i="13"/>
  <c r="T14" i="13"/>
  <c r="W14" i="13"/>
  <c r="Z14" i="13"/>
  <c r="AC14" i="13"/>
  <c r="H15" i="13"/>
  <c r="K15" i="13"/>
  <c r="N15" i="13"/>
  <c r="Q15" i="13"/>
  <c r="T15" i="13"/>
  <c r="W15" i="13"/>
  <c r="Z15" i="13"/>
  <c r="AC15" i="13"/>
  <c r="H17" i="13"/>
  <c r="K17" i="13"/>
  <c r="N17" i="13"/>
  <c r="Q17" i="13"/>
  <c r="T17" i="13"/>
  <c r="W17" i="13"/>
  <c r="Z17" i="13"/>
  <c r="AC17" i="13"/>
  <c r="H18" i="13"/>
  <c r="K18" i="13"/>
  <c r="N18" i="13"/>
  <c r="Q18" i="13"/>
  <c r="T18" i="13"/>
  <c r="W18" i="13"/>
  <c r="Z18" i="13"/>
  <c r="AC18" i="13"/>
  <c r="H21" i="13"/>
  <c r="K21" i="13"/>
  <c r="N21" i="13"/>
  <c r="Q21" i="13"/>
  <c r="T21" i="13"/>
  <c r="W21" i="13"/>
  <c r="Z21" i="13"/>
  <c r="AC21" i="13"/>
  <c r="H22" i="13"/>
  <c r="K22" i="13"/>
  <c r="N22" i="13"/>
  <c r="Q22" i="13"/>
  <c r="T22" i="13"/>
  <c r="W22" i="13"/>
  <c r="Z22" i="13"/>
  <c r="AC22" i="13"/>
  <c r="H23" i="13"/>
  <c r="K23" i="13"/>
  <c r="N23" i="13"/>
  <c r="Q23" i="13"/>
  <c r="T23" i="13"/>
  <c r="W23" i="13"/>
  <c r="Z23" i="13"/>
  <c r="AC23" i="13"/>
  <c r="H24" i="13"/>
  <c r="K24" i="13"/>
  <c r="N24" i="13"/>
  <c r="Q24" i="13"/>
  <c r="T24" i="13"/>
  <c r="W24" i="13"/>
  <c r="Z24" i="13"/>
  <c r="AC24" i="13"/>
  <c r="E9" i="12"/>
  <c r="H9" i="12"/>
  <c r="N9" i="12"/>
  <c r="Q9" i="12"/>
  <c r="T9" i="12"/>
  <c r="W9" i="12"/>
  <c r="Z9" i="12"/>
  <c r="AC9" i="12"/>
  <c r="N10" i="12"/>
  <c r="Q10" i="12"/>
  <c r="T10" i="12"/>
  <c r="W10" i="12"/>
  <c r="Z10" i="12"/>
  <c r="AC10" i="12"/>
  <c r="E11" i="12"/>
  <c r="H11" i="12"/>
  <c r="N11" i="12"/>
  <c r="Q11" i="12"/>
  <c r="T11" i="12"/>
  <c r="Z11" i="12"/>
  <c r="AC11" i="12"/>
  <c r="E13" i="12"/>
  <c r="H13" i="12"/>
  <c r="N13" i="12"/>
  <c r="Q13" i="12"/>
  <c r="T13" i="12"/>
  <c r="W13" i="12"/>
  <c r="Z13" i="12"/>
  <c r="AC13" i="12"/>
  <c r="E14" i="12"/>
  <c r="H14" i="12"/>
  <c r="N14" i="12"/>
  <c r="Q14" i="12"/>
  <c r="T14" i="12"/>
  <c r="W14" i="12"/>
  <c r="Z14" i="12"/>
  <c r="AC14" i="12"/>
  <c r="E15" i="12"/>
  <c r="H15" i="12"/>
  <c r="N15" i="12"/>
  <c r="Q15" i="12"/>
  <c r="T15" i="12"/>
  <c r="W15" i="12"/>
  <c r="Z15" i="12"/>
  <c r="AC15" i="12"/>
  <c r="E17" i="12"/>
  <c r="H17" i="12"/>
  <c r="N17" i="12"/>
  <c r="Q17" i="12"/>
  <c r="T17" i="12"/>
  <c r="W17" i="12"/>
  <c r="Z17" i="12"/>
  <c r="AC17" i="12"/>
  <c r="E18" i="12"/>
  <c r="H18" i="12"/>
  <c r="N18" i="12"/>
  <c r="Q18" i="12"/>
  <c r="T18" i="12"/>
  <c r="W18" i="12"/>
  <c r="Z18" i="12"/>
  <c r="AC18" i="12"/>
  <c r="E21" i="12"/>
  <c r="H21" i="12"/>
  <c r="N21" i="12"/>
  <c r="Q21" i="12"/>
  <c r="T21" i="12"/>
  <c r="W21" i="12"/>
  <c r="Z21" i="12"/>
  <c r="AC21" i="12"/>
  <c r="E22" i="12"/>
  <c r="H22" i="12"/>
  <c r="N22" i="12"/>
  <c r="Q22" i="12"/>
  <c r="T22" i="12"/>
  <c r="W22" i="12"/>
  <c r="Z22" i="12"/>
  <c r="AC22" i="12"/>
  <c r="E23" i="12"/>
  <c r="H23" i="12"/>
  <c r="N23" i="12"/>
  <c r="Q23" i="12"/>
  <c r="T23" i="12"/>
  <c r="W23" i="12"/>
  <c r="Z23" i="12"/>
  <c r="AC23" i="12"/>
  <c r="E24" i="12"/>
  <c r="H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Z9" i="11"/>
  <c r="AC9" i="11"/>
  <c r="E11" i="11"/>
  <c r="H11" i="11"/>
  <c r="K11" i="11"/>
  <c r="N11" i="11"/>
  <c r="Q11" i="11"/>
  <c r="T11" i="11"/>
  <c r="Z11" i="11"/>
  <c r="AC11" i="11"/>
  <c r="E13" i="11"/>
  <c r="H13" i="11"/>
  <c r="K13" i="11"/>
  <c r="N13" i="11"/>
  <c r="Q13" i="11"/>
  <c r="T13" i="11"/>
  <c r="Z13" i="11"/>
  <c r="AC13" i="11"/>
  <c r="E14" i="11"/>
  <c r="H14" i="11"/>
  <c r="K14" i="11"/>
  <c r="N14" i="11"/>
  <c r="Q14" i="11"/>
  <c r="T14" i="11"/>
  <c r="Z14" i="11"/>
  <c r="AC14" i="11"/>
  <c r="E15" i="11"/>
  <c r="H15" i="11"/>
  <c r="K15" i="11"/>
  <c r="N15" i="11"/>
  <c r="Q15" i="11"/>
  <c r="T15" i="11"/>
  <c r="Z15" i="11"/>
  <c r="AC15" i="11"/>
  <c r="E17" i="11"/>
  <c r="H17" i="11"/>
  <c r="K17" i="11"/>
  <c r="N17" i="11"/>
  <c r="Q17" i="11"/>
  <c r="T17" i="11"/>
  <c r="Z17" i="11"/>
  <c r="AC17" i="11"/>
  <c r="E18" i="11"/>
  <c r="H18" i="11"/>
  <c r="K18" i="11"/>
  <c r="N18" i="11"/>
  <c r="Q18" i="11"/>
  <c r="T18" i="11"/>
  <c r="Z18" i="11"/>
  <c r="AC18" i="11"/>
  <c r="E21" i="11"/>
  <c r="H21" i="11"/>
  <c r="K21" i="11"/>
  <c r="N21" i="11"/>
  <c r="Q21" i="11"/>
  <c r="T21" i="11"/>
  <c r="Z21" i="11"/>
  <c r="AC21" i="11"/>
  <c r="E22" i="11"/>
  <c r="H22" i="11"/>
  <c r="K22" i="11"/>
  <c r="N22" i="11"/>
  <c r="Q22" i="11"/>
  <c r="T22" i="11"/>
  <c r="AC22" i="11"/>
  <c r="E23" i="11"/>
  <c r="H23" i="11"/>
  <c r="K23" i="11"/>
  <c r="N23" i="11"/>
  <c r="Q23" i="11"/>
  <c r="T23" i="11"/>
  <c r="Z23" i="11"/>
  <c r="AC23" i="11"/>
  <c r="E24" i="11"/>
  <c r="H24" i="11"/>
  <c r="K24" i="11"/>
  <c r="N24" i="11"/>
  <c r="Q24" i="11"/>
  <c r="T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3" i="6"/>
  <c r="H13" i="6"/>
  <c r="K13" i="6"/>
  <c r="N13" i="6"/>
  <c r="Q13" i="6"/>
  <c r="T13" i="6"/>
  <c r="W13" i="6"/>
  <c r="Z13" i="6"/>
  <c r="AC13" i="6"/>
  <c r="E15" i="6"/>
  <c r="H15" i="6"/>
  <c r="K15" i="6"/>
  <c r="N15" i="6"/>
  <c r="Q15" i="6"/>
  <c r="T15" i="6"/>
  <c r="AC15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AC23" i="6"/>
  <c r="E24" i="6"/>
  <c r="H24" i="6"/>
  <c r="K24" i="6"/>
  <c r="N24" i="6"/>
  <c r="Q24" i="6"/>
  <c r="T24" i="6"/>
  <c r="W24" i="6"/>
  <c r="Z24" i="6"/>
  <c r="AC24" i="6"/>
  <c r="E11" i="2"/>
  <c r="H11" i="2"/>
  <c r="K11" i="2"/>
  <c r="N11" i="2"/>
  <c r="Q11" i="2"/>
  <c r="T11" i="2"/>
  <c r="W11" i="2"/>
  <c r="Z11" i="2"/>
  <c r="AC11" i="2"/>
  <c r="E19" i="2"/>
  <c r="H19" i="2"/>
  <c r="K19" i="2"/>
  <c r="N19" i="2"/>
  <c r="Q19" i="2"/>
  <c r="T19" i="2"/>
  <c r="W19" i="2"/>
  <c r="Z19" i="2"/>
  <c r="AC19" i="2"/>
  <c r="E8" i="2"/>
  <c r="H8" i="2"/>
  <c r="K8" i="2"/>
  <c r="N8" i="2"/>
  <c r="Q8" i="2"/>
  <c r="T8" i="2"/>
  <c r="W8" i="2"/>
  <c r="Z8" i="2"/>
  <c r="AC8" i="2"/>
  <c r="E9" i="2"/>
  <c r="H9" i="2"/>
  <c r="K9" i="2"/>
  <c r="N9" i="2"/>
  <c r="Q9" i="2"/>
  <c r="T9" i="2"/>
  <c r="W9" i="2"/>
  <c r="AC9" i="2"/>
  <c r="E13" i="2"/>
  <c r="H13" i="2"/>
  <c r="K13" i="2"/>
  <c r="N13" i="2"/>
  <c r="Q13" i="2"/>
  <c r="T13" i="2"/>
  <c r="W13" i="2"/>
  <c r="Z13" i="2"/>
  <c r="AC13" i="2"/>
  <c r="E10" i="2"/>
  <c r="H10" i="2"/>
  <c r="K10" i="2"/>
  <c r="N10" i="2"/>
  <c r="Q10" i="2"/>
  <c r="T10" i="2"/>
  <c r="W10" i="2"/>
  <c r="Z10" i="2"/>
  <c r="AC10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6" i="2"/>
  <c r="H16" i="2"/>
  <c r="K16" i="2"/>
  <c r="N16" i="2"/>
  <c r="Q16" i="2"/>
  <c r="T16" i="2"/>
  <c r="W16" i="2"/>
  <c r="Z16" i="2"/>
  <c r="AC16" i="2"/>
  <c r="E12" i="2"/>
  <c r="H12" i="2"/>
  <c r="K12" i="2"/>
  <c r="N12" i="2"/>
  <c r="Q12" i="2"/>
  <c r="T12" i="2"/>
  <c r="W12" i="2"/>
  <c r="Z12" i="2"/>
  <c r="AC12" i="2"/>
  <c r="E20" i="2"/>
  <c r="H20" i="2"/>
  <c r="K20" i="2"/>
  <c r="N20" i="2"/>
  <c r="Q20" i="2"/>
  <c r="T20" i="2"/>
  <c r="W20" i="2"/>
  <c r="AC20" i="2"/>
  <c r="E15" i="2"/>
  <c r="H15" i="2"/>
  <c r="K15" i="2"/>
  <c r="N15" i="2"/>
  <c r="Q15" i="2"/>
  <c r="T15" i="2"/>
  <c r="W15" i="2"/>
  <c r="Z15" i="2"/>
  <c r="AC15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W11" i="34"/>
  <c r="Z11" i="34"/>
  <c r="AC11" i="34"/>
  <c r="E12" i="34"/>
  <c r="H12" i="34"/>
  <c r="K12" i="34"/>
  <c r="N12" i="34"/>
  <c r="Q12" i="34"/>
  <c r="T12" i="34"/>
  <c r="W12" i="34"/>
  <c r="AG12" i="34" s="1"/>
  <c r="Z12" i="34"/>
  <c r="AC12" i="34"/>
  <c r="E13" i="34"/>
  <c r="H13" i="34"/>
  <c r="AG13" i="34" s="1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H18" i="34"/>
  <c r="K18" i="34"/>
  <c r="AG18" i="34" s="1"/>
  <c r="N18" i="34"/>
  <c r="Q18" i="34"/>
  <c r="T18" i="34"/>
  <c r="W18" i="34"/>
  <c r="Z18" i="34"/>
  <c r="AC18" i="34"/>
  <c r="E19" i="34"/>
  <c r="H19" i="34"/>
  <c r="K19" i="34"/>
  <c r="N19" i="34"/>
  <c r="AG19" i="34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W23" i="34"/>
  <c r="Z23" i="34"/>
  <c r="AC23" i="34"/>
  <c r="E24" i="34"/>
  <c r="H24" i="34"/>
  <c r="K24" i="34"/>
  <c r="N24" i="34"/>
  <c r="Q24" i="34"/>
  <c r="T24" i="34"/>
  <c r="W24" i="34"/>
  <c r="AG24" i="34" s="1"/>
  <c r="Z24" i="34"/>
  <c r="AC24" i="34"/>
  <c r="E9" i="20"/>
  <c r="H9" i="20"/>
  <c r="K9" i="20"/>
  <c r="N9" i="20"/>
  <c r="Q9" i="20"/>
  <c r="T9" i="20"/>
  <c r="W9" i="20"/>
  <c r="Z9" i="20"/>
  <c r="AC9" i="20"/>
  <c r="T10" i="20"/>
  <c r="W10" i="20"/>
  <c r="Z10" i="20"/>
  <c r="AC10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7" i="20"/>
  <c r="H17" i="20"/>
  <c r="K17" i="20"/>
  <c r="N17" i="20"/>
  <c r="Q17" i="20"/>
  <c r="T17" i="20"/>
  <c r="W17" i="20"/>
  <c r="Z17" i="20"/>
  <c r="AC17" i="20"/>
  <c r="K18" i="20"/>
  <c r="N18" i="20"/>
  <c r="Q18" i="20"/>
  <c r="T18" i="20"/>
  <c r="W18" i="20"/>
  <c r="Z18" i="20"/>
  <c r="AC18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8"/>
  <c r="H9" i="8"/>
  <c r="K9" i="8"/>
  <c r="N9" i="8"/>
  <c r="T9" i="8"/>
  <c r="W9" i="8"/>
  <c r="Z9" i="8"/>
  <c r="AC9" i="8"/>
  <c r="E10" i="8"/>
  <c r="H10" i="8"/>
  <c r="K10" i="8"/>
  <c r="N10" i="8"/>
  <c r="T10" i="8"/>
  <c r="W10" i="8"/>
  <c r="Z10" i="8"/>
  <c r="AC10" i="8"/>
  <c r="E11" i="8"/>
  <c r="H11" i="8"/>
  <c r="K11" i="8"/>
  <c r="N11" i="8"/>
  <c r="T11" i="8"/>
  <c r="W11" i="8"/>
  <c r="Z11" i="8"/>
  <c r="AC11" i="8"/>
  <c r="E12" i="8"/>
  <c r="H12" i="8"/>
  <c r="K12" i="8"/>
  <c r="N12" i="8"/>
  <c r="T12" i="8"/>
  <c r="W12" i="8"/>
  <c r="Z12" i="8"/>
  <c r="AC12" i="8"/>
  <c r="E13" i="8"/>
  <c r="H13" i="8"/>
  <c r="K13" i="8"/>
  <c r="N13" i="8"/>
  <c r="T13" i="8"/>
  <c r="W13" i="8"/>
  <c r="Z13" i="8"/>
  <c r="AC13" i="8"/>
  <c r="E14" i="8"/>
  <c r="H14" i="8"/>
  <c r="K14" i="8"/>
  <c r="N14" i="8"/>
  <c r="T14" i="8"/>
  <c r="W14" i="8"/>
  <c r="Z14" i="8"/>
  <c r="AC14" i="8"/>
  <c r="E15" i="8"/>
  <c r="H15" i="8"/>
  <c r="K15" i="8"/>
  <c r="N15" i="8"/>
  <c r="T15" i="8"/>
  <c r="W15" i="8"/>
  <c r="Z15" i="8"/>
  <c r="AC15" i="8"/>
  <c r="E17" i="8"/>
  <c r="H17" i="8"/>
  <c r="K17" i="8"/>
  <c r="N17" i="8"/>
  <c r="T17" i="8"/>
  <c r="W17" i="8"/>
  <c r="Z17" i="8"/>
  <c r="AC17" i="8"/>
  <c r="E18" i="8"/>
  <c r="H18" i="8"/>
  <c r="K18" i="8"/>
  <c r="N18" i="8"/>
  <c r="T18" i="8"/>
  <c r="W18" i="8"/>
  <c r="Z18" i="8"/>
  <c r="AC18" i="8"/>
  <c r="E20" i="8"/>
  <c r="H20" i="8"/>
  <c r="K20" i="8"/>
  <c r="N20" i="8"/>
  <c r="T20" i="8"/>
  <c r="W20" i="8"/>
  <c r="Z20" i="8"/>
  <c r="AC20" i="8"/>
  <c r="E21" i="8"/>
  <c r="H21" i="8"/>
  <c r="K21" i="8"/>
  <c r="N21" i="8"/>
  <c r="T21" i="8"/>
  <c r="W21" i="8"/>
  <c r="Z21" i="8"/>
  <c r="AC21" i="8"/>
  <c r="AC22" i="8"/>
  <c r="E23" i="8"/>
  <c r="H23" i="8"/>
  <c r="K23" i="8"/>
  <c r="N23" i="8"/>
  <c r="T23" i="8"/>
  <c r="W23" i="8"/>
  <c r="Z23" i="8"/>
  <c r="AC23" i="8"/>
  <c r="E24" i="8"/>
  <c r="H24" i="8"/>
  <c r="K24" i="8"/>
  <c r="N24" i="8"/>
  <c r="T24" i="8"/>
  <c r="W24" i="8"/>
  <c r="Z24" i="8"/>
  <c r="AC24" i="8"/>
  <c r="E9" i="33"/>
  <c r="H9" i="33"/>
  <c r="K9" i="33"/>
  <c r="N9" i="33"/>
  <c r="Q9" i="33"/>
  <c r="W9" i="33"/>
  <c r="Z9" i="33"/>
  <c r="AC9" i="33"/>
  <c r="E10" i="33"/>
  <c r="H10" i="33"/>
  <c r="K10" i="33"/>
  <c r="N10" i="33"/>
  <c r="Q10" i="33"/>
  <c r="W10" i="33"/>
  <c r="Z10" i="33"/>
  <c r="AC10" i="33"/>
  <c r="E11" i="33"/>
  <c r="H11" i="33"/>
  <c r="K11" i="33"/>
  <c r="N11" i="33"/>
  <c r="Q11" i="33"/>
  <c r="W11" i="33"/>
  <c r="Z11" i="33"/>
  <c r="AC11" i="33"/>
  <c r="E12" i="33"/>
  <c r="H12" i="33"/>
  <c r="K12" i="33"/>
  <c r="N12" i="33"/>
  <c r="Q12" i="33"/>
  <c r="W12" i="33"/>
  <c r="Z12" i="33"/>
  <c r="AC12" i="33"/>
  <c r="E13" i="33"/>
  <c r="H13" i="33"/>
  <c r="K13" i="33"/>
  <c r="N13" i="33"/>
  <c r="Q13" i="33"/>
  <c r="W13" i="33"/>
  <c r="Z13" i="33"/>
  <c r="AC13" i="33"/>
  <c r="E14" i="33"/>
  <c r="H14" i="33"/>
  <c r="K14" i="33"/>
  <c r="N14" i="33"/>
  <c r="Q14" i="33"/>
  <c r="W14" i="33"/>
  <c r="Z14" i="33"/>
  <c r="AC14" i="33"/>
  <c r="E15" i="33"/>
  <c r="H15" i="33"/>
  <c r="K15" i="33"/>
  <c r="N15" i="33"/>
  <c r="Q15" i="33"/>
  <c r="W15" i="33"/>
  <c r="Z15" i="33"/>
  <c r="AC15" i="33"/>
  <c r="E17" i="33"/>
  <c r="H17" i="33"/>
  <c r="K17" i="33"/>
  <c r="N17" i="33"/>
  <c r="Q17" i="33"/>
  <c r="W17" i="33"/>
  <c r="Z17" i="33"/>
  <c r="AC17" i="33"/>
  <c r="E18" i="33"/>
  <c r="H18" i="33"/>
  <c r="K18" i="33"/>
  <c r="N18" i="33"/>
  <c r="Q18" i="33"/>
  <c r="W18" i="33"/>
  <c r="Z18" i="33"/>
  <c r="AC18" i="33"/>
  <c r="E20" i="33"/>
  <c r="H20" i="33"/>
  <c r="K20" i="33"/>
  <c r="N20" i="33"/>
  <c r="Q20" i="33"/>
  <c r="W20" i="33"/>
  <c r="Z20" i="33"/>
  <c r="AC20" i="33"/>
  <c r="E21" i="33"/>
  <c r="H21" i="33"/>
  <c r="K21" i="33"/>
  <c r="N21" i="33"/>
  <c r="Q21" i="33"/>
  <c r="W21" i="33"/>
  <c r="Z21" i="33"/>
  <c r="AC21" i="33"/>
  <c r="E22" i="33"/>
  <c r="H22" i="33"/>
  <c r="K22" i="33"/>
  <c r="N22" i="33"/>
  <c r="Q22" i="33"/>
  <c r="W22" i="33"/>
  <c r="Z22" i="33"/>
  <c r="AC22" i="33"/>
  <c r="E23" i="33"/>
  <c r="H23" i="33"/>
  <c r="K23" i="33"/>
  <c r="N23" i="33"/>
  <c r="Q23" i="33"/>
  <c r="W23" i="33"/>
  <c r="Z23" i="33"/>
  <c r="AC23" i="33"/>
  <c r="E24" i="33"/>
  <c r="H24" i="33"/>
  <c r="K24" i="33"/>
  <c r="N24" i="33"/>
  <c r="Q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AC17" i="32"/>
  <c r="E18" i="32"/>
  <c r="H18" i="32"/>
  <c r="K18" i="32"/>
  <c r="N18" i="32"/>
  <c r="Q18" i="32"/>
  <c r="T18" i="32"/>
  <c r="W18" i="32"/>
  <c r="Z18" i="32"/>
  <c r="AC18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Z9" i="30"/>
  <c r="AC9" i="30"/>
  <c r="K10" i="30"/>
  <c r="N10" i="30"/>
  <c r="Q10" i="30"/>
  <c r="T10" i="30"/>
  <c r="Z10" i="30"/>
  <c r="AC10" i="30"/>
  <c r="E11" i="30"/>
  <c r="H11" i="30"/>
  <c r="K11" i="30"/>
  <c r="N11" i="30"/>
  <c r="Q11" i="30"/>
  <c r="T11" i="30"/>
  <c r="Z11" i="30"/>
  <c r="AC11" i="30"/>
  <c r="E12" i="30"/>
  <c r="H12" i="30"/>
  <c r="K12" i="30"/>
  <c r="N12" i="30"/>
  <c r="Q12" i="30"/>
  <c r="T12" i="30"/>
  <c r="Z12" i="30"/>
  <c r="AC12" i="30"/>
  <c r="E13" i="30"/>
  <c r="H13" i="30"/>
  <c r="K13" i="30"/>
  <c r="N13" i="30"/>
  <c r="Q13" i="30"/>
  <c r="T13" i="30"/>
  <c r="Z13" i="30"/>
  <c r="AC13" i="30"/>
  <c r="E14" i="30"/>
  <c r="H14" i="30"/>
  <c r="K14" i="30"/>
  <c r="N14" i="30"/>
  <c r="Q14" i="30"/>
  <c r="T14" i="30"/>
  <c r="Z14" i="30"/>
  <c r="AC14" i="30"/>
  <c r="E15" i="30"/>
  <c r="H15" i="30"/>
  <c r="K15" i="30"/>
  <c r="N15" i="30"/>
  <c r="Q15" i="30"/>
  <c r="T15" i="30"/>
  <c r="Z15" i="30"/>
  <c r="AC15" i="30"/>
  <c r="E17" i="30"/>
  <c r="H17" i="30"/>
  <c r="K17" i="30"/>
  <c r="N17" i="30"/>
  <c r="Q17" i="30"/>
  <c r="T17" i="30"/>
  <c r="Z17" i="30"/>
  <c r="AC17" i="30"/>
  <c r="E18" i="30"/>
  <c r="H18" i="30"/>
  <c r="K18" i="30"/>
  <c r="N18" i="30"/>
  <c r="Q18" i="30"/>
  <c r="T18" i="30"/>
  <c r="Z18" i="30"/>
  <c r="AC18" i="30"/>
  <c r="E20" i="30"/>
  <c r="H20" i="30"/>
  <c r="K20" i="30"/>
  <c r="N20" i="30"/>
  <c r="Q20" i="30"/>
  <c r="T20" i="30"/>
  <c r="Z20" i="30"/>
  <c r="AC20" i="30"/>
  <c r="E21" i="30"/>
  <c r="H21" i="30"/>
  <c r="K21" i="30"/>
  <c r="N21" i="30"/>
  <c r="Q21" i="30"/>
  <c r="T21" i="30"/>
  <c r="Z21" i="30"/>
  <c r="AC21" i="30"/>
  <c r="E22" i="30"/>
  <c r="H22" i="30"/>
  <c r="K22" i="30"/>
  <c r="N22" i="30"/>
  <c r="Q22" i="30"/>
  <c r="T22" i="30"/>
  <c r="Z22" i="30"/>
  <c r="AC22" i="30"/>
  <c r="E23" i="30"/>
  <c r="H23" i="30"/>
  <c r="K23" i="30"/>
  <c r="N23" i="30"/>
  <c r="Q23" i="30"/>
  <c r="T23" i="30"/>
  <c r="Z23" i="30"/>
  <c r="AC23" i="30"/>
  <c r="E24" i="30"/>
  <c r="H24" i="30"/>
  <c r="K24" i="30"/>
  <c r="N24" i="30"/>
  <c r="Q24" i="30"/>
  <c r="T24" i="30"/>
  <c r="Z24" i="30"/>
  <c r="AC24" i="30"/>
  <c r="E9" i="29"/>
  <c r="H9" i="29"/>
  <c r="K9" i="29"/>
  <c r="N9" i="29"/>
  <c r="Q9" i="29"/>
  <c r="T9" i="29"/>
  <c r="AC9" i="29"/>
  <c r="E10" i="29"/>
  <c r="H10" i="29"/>
  <c r="K10" i="29"/>
  <c r="N10" i="29"/>
  <c r="Q10" i="29"/>
  <c r="T10" i="29"/>
  <c r="Z10" i="29"/>
  <c r="AC10" i="29"/>
  <c r="E11" i="29"/>
  <c r="H11" i="29"/>
  <c r="K11" i="29"/>
  <c r="Q11" i="29"/>
  <c r="T11" i="29"/>
  <c r="Z11" i="29"/>
  <c r="AC11" i="29"/>
  <c r="E12" i="29"/>
  <c r="H12" i="29"/>
  <c r="K12" i="29"/>
  <c r="N12" i="29"/>
  <c r="Q12" i="29"/>
  <c r="T12" i="29"/>
  <c r="Z12" i="29"/>
  <c r="AC12" i="29"/>
  <c r="E13" i="29"/>
  <c r="H13" i="29"/>
  <c r="K13" i="29"/>
  <c r="N13" i="29"/>
  <c r="Q13" i="29"/>
  <c r="T13" i="29"/>
  <c r="Z13" i="29"/>
  <c r="AC13" i="29"/>
  <c r="Q14" i="29"/>
  <c r="T14" i="29"/>
  <c r="Z14" i="29"/>
  <c r="AC14" i="29"/>
  <c r="E15" i="29"/>
  <c r="H15" i="29"/>
  <c r="K15" i="29"/>
  <c r="N15" i="29"/>
  <c r="Q15" i="29"/>
  <c r="T15" i="29"/>
  <c r="Z15" i="29"/>
  <c r="AC15" i="29"/>
  <c r="E16" i="29"/>
  <c r="H16" i="29"/>
  <c r="K16" i="29"/>
  <c r="N16" i="29"/>
  <c r="Q16" i="29"/>
  <c r="T16" i="29"/>
  <c r="Z16" i="29"/>
  <c r="AC16" i="29"/>
  <c r="E17" i="29"/>
  <c r="H17" i="29"/>
  <c r="K17" i="29"/>
  <c r="N17" i="29"/>
  <c r="Q17" i="29"/>
  <c r="T17" i="29"/>
  <c r="Z17" i="29"/>
  <c r="AC17" i="29"/>
  <c r="E18" i="29"/>
  <c r="H18" i="29"/>
  <c r="K18" i="29"/>
  <c r="N18" i="29"/>
  <c r="Q18" i="29"/>
  <c r="T18" i="29"/>
  <c r="Z18" i="29"/>
  <c r="AC18" i="29"/>
  <c r="E20" i="29"/>
  <c r="H20" i="29"/>
  <c r="K20" i="29"/>
  <c r="N20" i="29"/>
  <c r="Q20" i="29"/>
  <c r="T20" i="29"/>
  <c r="Z20" i="29"/>
  <c r="AC20" i="29"/>
  <c r="E21" i="29"/>
  <c r="H21" i="29"/>
  <c r="K21" i="29"/>
  <c r="N21" i="29"/>
  <c r="Q21" i="29"/>
  <c r="T21" i="29"/>
  <c r="Z21" i="29"/>
  <c r="AC21" i="29"/>
  <c r="E22" i="29"/>
  <c r="H22" i="29"/>
  <c r="K22" i="29"/>
  <c r="N22" i="29"/>
  <c r="Q22" i="29"/>
  <c r="T22" i="29"/>
  <c r="Z22" i="29"/>
  <c r="AC22" i="29"/>
  <c r="E23" i="29"/>
  <c r="H23" i="29"/>
  <c r="K23" i="29"/>
  <c r="N23" i="29"/>
  <c r="Q23" i="29"/>
  <c r="T23" i="29"/>
  <c r="Z23" i="29"/>
  <c r="AC23" i="29"/>
  <c r="E24" i="29"/>
  <c r="H24" i="29"/>
  <c r="K24" i="29"/>
  <c r="N24" i="29"/>
  <c r="Q24" i="29"/>
  <c r="T24" i="29"/>
  <c r="Z24" i="29"/>
  <c r="AC24" i="29"/>
  <c r="H9" i="28"/>
  <c r="K9" i="28"/>
  <c r="N9" i="28"/>
  <c r="Q9" i="28"/>
  <c r="T9" i="28"/>
  <c r="W9" i="28"/>
  <c r="Z9" i="28"/>
  <c r="AC9" i="28"/>
  <c r="H10" i="28"/>
  <c r="K10" i="28"/>
  <c r="N10" i="28"/>
  <c r="Q10" i="28"/>
  <c r="T10" i="28"/>
  <c r="AC10" i="28"/>
  <c r="H11" i="28"/>
  <c r="K11" i="28"/>
  <c r="N11" i="28"/>
  <c r="Q11" i="28"/>
  <c r="T11" i="28"/>
  <c r="W11" i="28"/>
  <c r="Z11" i="28"/>
  <c r="AC11" i="28"/>
  <c r="H13" i="28"/>
  <c r="K13" i="28"/>
  <c r="N13" i="28"/>
  <c r="T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AC18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H23" i="28"/>
  <c r="K23" i="28"/>
  <c r="N23" i="28"/>
  <c r="Q23" i="28"/>
  <c r="T23" i="28"/>
  <c r="W23" i="28"/>
  <c r="Z23" i="28"/>
  <c r="AC23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Z9" i="26"/>
  <c r="AC9" i="26"/>
  <c r="E10" i="26"/>
  <c r="H10" i="26"/>
  <c r="K10" i="26"/>
  <c r="N10" i="26"/>
  <c r="Q10" i="26"/>
  <c r="T10" i="26"/>
  <c r="Z10" i="26"/>
  <c r="AC10" i="26"/>
  <c r="E11" i="26"/>
  <c r="H11" i="26"/>
  <c r="K11" i="26"/>
  <c r="N11" i="26"/>
  <c r="Q11" i="26"/>
  <c r="T11" i="26"/>
  <c r="Z11" i="26"/>
  <c r="AC11" i="26"/>
  <c r="E12" i="26"/>
  <c r="H12" i="26"/>
  <c r="K12" i="26"/>
  <c r="N12" i="26"/>
  <c r="Q12" i="26"/>
  <c r="T12" i="26"/>
  <c r="Z12" i="26"/>
  <c r="AC12" i="26"/>
  <c r="E13" i="26"/>
  <c r="H13" i="26"/>
  <c r="K13" i="26"/>
  <c r="N13" i="26"/>
  <c r="Q13" i="26"/>
  <c r="T13" i="26"/>
  <c r="Z13" i="26"/>
  <c r="AC13" i="26"/>
  <c r="E14" i="26"/>
  <c r="H14" i="26"/>
  <c r="K14" i="26"/>
  <c r="N14" i="26"/>
  <c r="Q14" i="26"/>
  <c r="T14" i="26"/>
  <c r="Z14" i="26"/>
  <c r="AC14" i="26"/>
  <c r="E15" i="26"/>
  <c r="H15" i="26"/>
  <c r="K15" i="26"/>
  <c r="N15" i="26"/>
  <c r="Q15" i="26"/>
  <c r="T15" i="26"/>
  <c r="AC15" i="26"/>
  <c r="N16" i="26"/>
  <c r="Q16" i="26"/>
  <c r="T16" i="26"/>
  <c r="Z16" i="26"/>
  <c r="AC16" i="26"/>
  <c r="E17" i="26"/>
  <c r="H17" i="26"/>
  <c r="K17" i="26"/>
  <c r="N17" i="26"/>
  <c r="Q17" i="26"/>
  <c r="T17" i="26"/>
  <c r="Z17" i="26"/>
  <c r="AC17" i="26"/>
  <c r="E18" i="26"/>
  <c r="H18" i="26"/>
  <c r="K18" i="26"/>
  <c r="N18" i="26"/>
  <c r="Q18" i="26"/>
  <c r="T18" i="26"/>
  <c r="Z18" i="26"/>
  <c r="AC18" i="26"/>
  <c r="E20" i="26"/>
  <c r="H20" i="26"/>
  <c r="K20" i="26"/>
  <c r="N20" i="26"/>
  <c r="Q20" i="26"/>
  <c r="T20" i="26"/>
  <c r="Z20" i="26"/>
  <c r="AC20" i="26"/>
  <c r="E21" i="26"/>
  <c r="H21" i="26"/>
  <c r="K21" i="26"/>
  <c r="N21" i="26"/>
  <c r="Q21" i="26"/>
  <c r="T21" i="26"/>
  <c r="Z21" i="26"/>
  <c r="AC21" i="26"/>
  <c r="E22" i="26"/>
  <c r="H22" i="26"/>
  <c r="K22" i="26"/>
  <c r="N22" i="26"/>
  <c r="Q22" i="26"/>
  <c r="T22" i="26"/>
  <c r="Z22" i="26"/>
  <c r="AC22" i="26"/>
  <c r="E23" i="26"/>
  <c r="H23" i="26"/>
  <c r="K23" i="26"/>
  <c r="Q23" i="26"/>
  <c r="T23" i="26"/>
  <c r="Z23" i="26"/>
  <c r="AC23" i="26"/>
  <c r="E24" i="26"/>
  <c r="H24" i="26"/>
  <c r="K24" i="26"/>
  <c r="N24" i="26"/>
  <c r="Q24" i="26"/>
  <c r="T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H9" i="23"/>
  <c r="K9" i="23"/>
  <c r="N9" i="23"/>
  <c r="Q9" i="23"/>
  <c r="T9" i="23"/>
  <c r="W9" i="23"/>
  <c r="Z9" i="23"/>
  <c r="AC9" i="23"/>
  <c r="H10" i="23"/>
  <c r="K10" i="23"/>
  <c r="N10" i="23"/>
  <c r="Q10" i="23"/>
  <c r="T10" i="23"/>
  <c r="W10" i="23"/>
  <c r="Z10" i="23"/>
  <c r="AC10" i="23"/>
  <c r="H11" i="23"/>
  <c r="K11" i="23"/>
  <c r="N11" i="23"/>
  <c r="Q11" i="23"/>
  <c r="T11" i="23"/>
  <c r="W11" i="23"/>
  <c r="Z11" i="23"/>
  <c r="AC11" i="23"/>
  <c r="H12" i="23"/>
  <c r="K12" i="23"/>
  <c r="N12" i="23"/>
  <c r="Q12" i="23"/>
  <c r="T12" i="23"/>
  <c r="W12" i="23"/>
  <c r="Z12" i="23"/>
  <c r="AC12" i="23"/>
  <c r="H13" i="23"/>
  <c r="K13" i="23"/>
  <c r="N13" i="23"/>
  <c r="Q13" i="23"/>
  <c r="T13" i="23"/>
  <c r="W13" i="23"/>
  <c r="Z13" i="23"/>
  <c r="AC13" i="23"/>
  <c r="H14" i="23"/>
  <c r="K14" i="23"/>
  <c r="N14" i="23"/>
  <c r="Q14" i="23"/>
  <c r="T14" i="23"/>
  <c r="W14" i="23"/>
  <c r="Z14" i="23"/>
  <c r="AC14" i="23"/>
  <c r="H15" i="23"/>
  <c r="K15" i="23"/>
  <c r="N15" i="23"/>
  <c r="Q15" i="23"/>
  <c r="T15" i="23"/>
  <c r="W15" i="23"/>
  <c r="AC15" i="23"/>
  <c r="H17" i="23"/>
  <c r="K17" i="23"/>
  <c r="N17" i="23"/>
  <c r="Q17" i="23"/>
  <c r="T17" i="23"/>
  <c r="W17" i="23"/>
  <c r="Z17" i="23"/>
  <c r="AC17" i="23"/>
  <c r="H18" i="23"/>
  <c r="K18" i="23"/>
  <c r="N18" i="23"/>
  <c r="Q18" i="23"/>
  <c r="T18" i="23"/>
  <c r="W18" i="23"/>
  <c r="Z18" i="23"/>
  <c r="AC18" i="23"/>
  <c r="H20" i="23"/>
  <c r="K20" i="23"/>
  <c r="N20" i="23"/>
  <c r="Q20" i="23"/>
  <c r="T20" i="23"/>
  <c r="W20" i="23"/>
  <c r="Z20" i="23"/>
  <c r="AC20" i="23"/>
  <c r="H21" i="23"/>
  <c r="K21" i="23"/>
  <c r="N21" i="23"/>
  <c r="Q21" i="23"/>
  <c r="T21" i="23"/>
  <c r="W21" i="23"/>
  <c r="Z21" i="23"/>
  <c r="AC21" i="23"/>
  <c r="H22" i="23"/>
  <c r="K22" i="23"/>
  <c r="N22" i="23"/>
  <c r="Q22" i="23"/>
  <c r="T22" i="23"/>
  <c r="W22" i="23"/>
  <c r="Z22" i="23"/>
  <c r="AC22" i="23"/>
  <c r="H23" i="23"/>
  <c r="K23" i="23"/>
  <c r="N23" i="23"/>
  <c r="Q23" i="23"/>
  <c r="T23" i="23"/>
  <c r="W23" i="23"/>
  <c r="Z23" i="23"/>
  <c r="AC23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AC9" i="22"/>
  <c r="E10" i="22"/>
  <c r="H10" i="22"/>
  <c r="K10" i="22"/>
  <c r="N10" i="22"/>
  <c r="Q10" i="22"/>
  <c r="T10" i="22"/>
  <c r="W10" i="22"/>
  <c r="AC10" i="22"/>
  <c r="E11" i="22"/>
  <c r="H11" i="22"/>
  <c r="K11" i="22"/>
  <c r="N11" i="22"/>
  <c r="Q11" i="22"/>
  <c r="T11" i="22"/>
  <c r="W11" i="22"/>
  <c r="AC11" i="22"/>
  <c r="E12" i="22"/>
  <c r="H12" i="22"/>
  <c r="K12" i="22"/>
  <c r="N12" i="22"/>
  <c r="Q12" i="22"/>
  <c r="T12" i="22"/>
  <c r="W12" i="22"/>
  <c r="AC12" i="22"/>
  <c r="E13" i="22"/>
  <c r="H13" i="22"/>
  <c r="K13" i="22"/>
  <c r="N13" i="22"/>
  <c r="Q13" i="22"/>
  <c r="T13" i="22"/>
  <c r="W13" i="22"/>
  <c r="AC13" i="22"/>
  <c r="E14" i="22"/>
  <c r="H14" i="22"/>
  <c r="K14" i="22"/>
  <c r="N14" i="22"/>
  <c r="Q14" i="22"/>
  <c r="T14" i="22"/>
  <c r="W14" i="22"/>
  <c r="AC14" i="22"/>
  <c r="E15" i="22"/>
  <c r="H15" i="22"/>
  <c r="K15" i="22"/>
  <c r="N15" i="22"/>
  <c r="Q15" i="22"/>
  <c r="T15" i="22"/>
  <c r="AC15" i="22"/>
  <c r="E17" i="22"/>
  <c r="H17" i="22"/>
  <c r="K17" i="22"/>
  <c r="N17" i="22"/>
  <c r="Q17" i="22"/>
  <c r="T17" i="22"/>
  <c r="W17" i="22"/>
  <c r="AC17" i="22"/>
  <c r="E20" i="22"/>
  <c r="H20" i="22"/>
  <c r="K20" i="22"/>
  <c r="N20" i="22"/>
  <c r="Q20" i="22"/>
  <c r="T20" i="22"/>
  <c r="W20" i="22"/>
  <c r="K21" i="22"/>
  <c r="N21" i="22"/>
  <c r="Q21" i="22"/>
  <c r="T21" i="22"/>
  <c r="W21" i="22"/>
  <c r="AC21" i="22"/>
  <c r="AC22" i="22"/>
  <c r="E23" i="22"/>
  <c r="H23" i="22"/>
  <c r="K23" i="22"/>
  <c r="N23" i="22"/>
  <c r="Q23" i="22"/>
  <c r="T23" i="22"/>
  <c r="W23" i="22"/>
  <c r="AC23" i="22"/>
  <c r="E24" i="22"/>
  <c r="H24" i="22"/>
  <c r="K24" i="22"/>
  <c r="N24" i="22"/>
  <c r="Q24" i="22"/>
  <c r="T24" i="22"/>
  <c r="W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AG21" i="34"/>
  <c r="AG9" i="34"/>
  <c r="AG8" i="34"/>
  <c r="AG23" i="2" l="1"/>
  <c r="AG25" i="6"/>
  <c r="AG25" i="11"/>
  <c r="AJ25" i="12"/>
  <c r="AH25" i="11" s="1"/>
  <c r="AG25" i="13"/>
  <c r="AG25" i="14"/>
  <c r="AJ25" i="14" s="1"/>
  <c r="AG25" i="15"/>
  <c r="AG25" i="7"/>
  <c r="AJ25" i="7" s="1"/>
  <c r="AJ25" i="11" l="1"/>
  <c r="AH25" i="6" s="1"/>
  <c r="AJ25" i="6" s="1"/>
  <c r="AH23" i="2" s="1"/>
  <c r="AJ23" i="2" s="1"/>
  <c r="AJ25" i="13"/>
  <c r="AJ25" i="15"/>
  <c r="Z17" i="1" l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8"/>
  <c r="Z8" i="8"/>
  <c r="W8" i="8"/>
  <c r="T8" i="8"/>
  <c r="N8" i="8"/>
  <c r="K8" i="8"/>
  <c r="H8" i="8"/>
  <c r="E8" i="8"/>
  <c r="AC8" i="33"/>
  <c r="Z8" i="33"/>
  <c r="W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T8" i="30"/>
  <c r="Q8" i="30"/>
  <c r="N8" i="30"/>
  <c r="K8" i="30"/>
  <c r="H8" i="30"/>
  <c r="E8" i="30"/>
  <c r="AC8" i="29"/>
  <c r="Z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AC8" i="26"/>
  <c r="Z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AC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H8" i="18"/>
  <c r="E8" i="18"/>
  <c r="AC8" i="7"/>
  <c r="Z8" i="7"/>
  <c r="T8" i="7"/>
  <c r="Q8" i="7"/>
  <c r="K8" i="7"/>
  <c r="H8" i="7"/>
  <c r="E8" i="7"/>
  <c r="AC8" i="15"/>
  <c r="Z8" i="15"/>
  <c r="W8" i="15"/>
  <c r="T8" i="15"/>
  <c r="Q8" i="15"/>
  <c r="N8" i="15"/>
  <c r="H8" i="15"/>
  <c r="E8" i="15"/>
  <c r="AC8" i="14"/>
  <c r="Z8" i="14"/>
  <c r="W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AC8" i="12"/>
  <c r="Z8" i="12"/>
  <c r="W8" i="12"/>
  <c r="T8" i="12"/>
  <c r="Q8" i="12"/>
  <c r="N8" i="12"/>
  <c r="H8" i="12"/>
  <c r="E8" i="12"/>
  <c r="AC8" i="11"/>
  <c r="Z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14" i="2"/>
  <c r="Z14" i="2"/>
  <c r="W14" i="2"/>
  <c r="T14" i="2"/>
  <c r="Q14" i="2"/>
  <c r="N14" i="2"/>
  <c r="K14" i="2"/>
  <c r="H14" i="2"/>
  <c r="E14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4" i="38"/>
  <c r="B26" i="32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G22" i="10" l="1"/>
  <c r="AG22" i="22"/>
  <c r="AG13" i="24"/>
  <c r="AG22" i="24"/>
  <c r="AG22" i="25"/>
  <c r="AG23" i="26"/>
  <c r="AG21" i="26"/>
  <c r="AG22" i="26"/>
  <c r="AG24" i="26"/>
  <c r="AG20" i="22"/>
  <c r="B24" i="19"/>
  <c r="B24" i="9" s="1"/>
  <c r="B24" i="8" s="1"/>
  <c r="B24" i="33" s="1"/>
  <c r="B24" i="32" s="1"/>
  <c r="B24" i="31" s="1"/>
  <c r="B24" i="30" s="1"/>
  <c r="B24" i="29" s="1"/>
  <c r="B24" i="28" s="1"/>
  <c r="B24" i="26" s="1"/>
  <c r="B24" i="25" s="1"/>
  <c r="B24" i="34" s="1"/>
  <c r="B16" i="9"/>
  <c r="B16" i="8" s="1"/>
  <c r="B16" i="33" s="1"/>
  <c r="B16" i="32" s="1"/>
  <c r="B16" i="31" s="1"/>
  <c r="B16" i="30" s="1"/>
  <c r="B16" i="29" s="1"/>
  <c r="B16" i="28" s="1"/>
  <c r="B16" i="26" s="1"/>
  <c r="B16" i="25" s="1"/>
  <c r="B15" i="9"/>
  <c r="B15" i="8" s="1"/>
  <c r="B15" i="33" s="1"/>
  <c r="B15" i="32" s="1"/>
  <c r="B15" i="31" s="1"/>
  <c r="B15" i="30" s="1"/>
  <c r="B15" i="29" s="1"/>
  <c r="B15" i="28" s="1"/>
  <c r="B15" i="26" s="1"/>
  <c r="B15" i="25" s="1"/>
  <c r="AG24" i="29"/>
  <c r="B22" i="9"/>
  <c r="B22" i="8" s="1"/>
  <c r="B22" i="33" s="1"/>
  <c r="B22" i="32" s="1"/>
  <c r="B22" i="31" s="1"/>
  <c r="B22" i="30" s="1"/>
  <c r="B22" i="29" s="1"/>
  <c r="B22" i="28" s="1"/>
  <c r="B22" i="26" s="1"/>
  <c r="B22" i="25" s="1"/>
  <c r="AG22" i="21"/>
  <c r="B23" i="19"/>
  <c r="B23" i="9" s="1"/>
  <c r="B23" i="8" s="1"/>
  <c r="B23" i="33" s="1"/>
  <c r="B23" i="32" s="1"/>
  <c r="B23" i="31" s="1"/>
  <c r="B23" i="30" s="1"/>
  <c r="B23" i="29" s="1"/>
  <c r="B23" i="28" s="1"/>
  <c r="B23" i="26" s="1"/>
  <c r="B23" i="25" s="1"/>
  <c r="B23" i="34" s="1"/>
  <c r="B13" i="9"/>
  <c r="B13" i="8" s="1"/>
  <c r="B13" i="33" s="1"/>
  <c r="B13" i="32" s="1"/>
  <c r="B13" i="31" s="1"/>
  <c r="B13" i="30" s="1"/>
  <c r="B13" i="29" s="1"/>
  <c r="B13" i="28" s="1"/>
  <c r="B13" i="26" s="1"/>
  <c r="B13" i="25" s="1"/>
  <c r="B11" i="9"/>
  <c r="B11" i="8" s="1"/>
  <c r="B11" i="33" s="1"/>
  <c r="B11" i="32" s="1"/>
  <c r="B11" i="31" s="1"/>
  <c r="B11" i="30" s="1"/>
  <c r="B11" i="29" s="1"/>
  <c r="B11" i="28" s="1"/>
  <c r="B11" i="26" s="1"/>
  <c r="B11" i="25" s="1"/>
  <c r="B21" i="19"/>
  <c r="B21" i="9" s="1"/>
  <c r="B21" i="8" s="1"/>
  <c r="B21" i="33" s="1"/>
  <c r="B21" i="32" s="1"/>
  <c r="B21" i="31" s="1"/>
  <c r="B21" i="30" s="1"/>
  <c r="B21" i="29" s="1"/>
  <c r="B21" i="28" s="1"/>
  <c r="B21" i="26" s="1"/>
  <c r="B21" i="25" s="1"/>
  <c r="B10" i="9"/>
  <c r="B10" i="8" s="1"/>
  <c r="B10" i="33" s="1"/>
  <c r="B10" i="32" s="1"/>
  <c r="B10" i="31" s="1"/>
  <c r="B10" i="30" s="1"/>
  <c r="B10" i="29" s="1"/>
  <c r="B10" i="28" s="1"/>
  <c r="B10" i="26" s="1"/>
  <c r="B10" i="25" s="1"/>
  <c r="B20" i="19"/>
  <c r="B20" i="9" s="1"/>
  <c r="B20" i="8" s="1"/>
  <c r="B20" i="33" s="1"/>
  <c r="B20" i="32" s="1"/>
  <c r="B20" i="31" s="1"/>
  <c r="B20" i="30" s="1"/>
  <c r="B20" i="29" s="1"/>
  <c r="B20" i="28" s="1"/>
  <c r="B20" i="26" s="1"/>
  <c r="B20" i="25" s="1"/>
  <c r="B8" i="9"/>
  <c r="B8" i="8" s="1"/>
  <c r="B8" i="33" s="1"/>
  <c r="B8" i="32" s="1"/>
  <c r="B8" i="31" s="1"/>
  <c r="B8" i="30" s="1"/>
  <c r="B8" i="29" s="1"/>
  <c r="B8" i="28" s="1"/>
  <c r="B8" i="26" s="1"/>
  <c r="B8" i="25" s="1"/>
  <c r="AG25" i="29"/>
  <c r="AG22" i="29"/>
  <c r="AG20" i="29"/>
  <c r="AG21" i="24"/>
  <c r="B18" i="9"/>
  <c r="B18" i="8" s="1"/>
  <c r="B18" i="33" s="1"/>
  <c r="B18" i="32" s="1"/>
  <c r="B18" i="31" s="1"/>
  <c r="B18" i="30" s="1"/>
  <c r="B18" i="29" s="1"/>
  <c r="B18" i="28" s="1"/>
  <c r="B18" i="26" s="1"/>
  <c r="B18" i="25" s="1"/>
  <c r="B17" i="9"/>
  <c r="B17" i="8" s="1"/>
  <c r="B17" i="33" s="1"/>
  <c r="B17" i="32" s="1"/>
  <c r="B17" i="31" s="1"/>
  <c r="B17" i="30" s="1"/>
  <c r="B17" i="29" s="1"/>
  <c r="B17" i="28" s="1"/>
  <c r="B17" i="26" s="1"/>
  <c r="B17" i="25" s="1"/>
  <c r="B14" i="19"/>
  <c r="B14" i="9" s="1"/>
  <c r="B14" i="8" s="1"/>
  <c r="B14" i="33" s="1"/>
  <c r="B14" i="32" s="1"/>
  <c r="B14" i="31" s="1"/>
  <c r="B14" i="30" s="1"/>
  <c r="B14" i="29" s="1"/>
  <c r="B14" i="28" s="1"/>
  <c r="B14" i="26" s="1"/>
  <c r="B14" i="25" s="1"/>
  <c r="B14" i="34" s="1"/>
  <c r="AG21" i="30"/>
  <c r="AG24" i="30"/>
  <c r="AG25" i="31"/>
  <c r="AG23" i="31"/>
  <c r="AG21" i="32"/>
  <c r="AG24" i="23"/>
  <c r="AG23" i="33"/>
  <c r="AG24" i="33"/>
  <c r="AG22" i="33"/>
  <c r="AG21" i="8"/>
  <c r="AG22" i="8"/>
  <c r="AG25" i="9"/>
  <c r="AG23" i="9"/>
  <c r="AG26" i="19"/>
  <c r="AG24" i="19"/>
  <c r="AG23" i="19"/>
  <c r="B19" i="9"/>
  <c r="B19" i="8" s="1"/>
  <c r="B19" i="33" s="1"/>
  <c r="B19" i="32" s="1"/>
  <c r="B19" i="31" s="1"/>
  <c r="AG25" i="38"/>
  <c r="AG24" i="38"/>
  <c r="AG21" i="16"/>
  <c r="AG23" i="5"/>
  <c r="AG21" i="13"/>
  <c r="AG23" i="15"/>
  <c r="AG21" i="7"/>
  <c r="AG22" i="11"/>
  <c r="AG20" i="7"/>
  <c r="AG20" i="10"/>
  <c r="AG23" i="10"/>
  <c r="AG24" i="21"/>
  <c r="AG21" i="2"/>
  <c r="AG23" i="13"/>
  <c r="AG24" i="13"/>
  <c r="AG22" i="27"/>
  <c r="AG22" i="5"/>
  <c r="AG22" i="3"/>
  <c r="AG22" i="19"/>
  <c r="AG26" i="38"/>
  <c r="AG26" i="29"/>
  <c r="AG23" i="29"/>
  <c r="AG25" i="32"/>
  <c r="AG20" i="33"/>
  <c r="AG23" i="8"/>
  <c r="AG23" i="38"/>
  <c r="AG24" i="8"/>
  <c r="AG20" i="8"/>
  <c r="AG24" i="9"/>
  <c r="AG22" i="38"/>
  <c r="AG20" i="19"/>
  <c r="AG22" i="31"/>
  <c r="AG26" i="32"/>
  <c r="AG21" i="38"/>
  <c r="B12" i="9"/>
  <c r="B12" i="8" s="1"/>
  <c r="B12" i="33" s="1"/>
  <c r="B12" i="32" s="1"/>
  <c r="B12" i="31" s="1"/>
  <c r="B12" i="30" s="1"/>
  <c r="B12" i="29" s="1"/>
  <c r="B12" i="28" s="1"/>
  <c r="B12" i="26" s="1"/>
  <c r="B12" i="25" s="1"/>
  <c r="B12" i="34" s="1"/>
  <c r="AG20" i="38"/>
  <c r="B9" i="9"/>
  <c r="B9" i="8" s="1"/>
  <c r="B9" i="33" s="1"/>
  <c r="B9" i="32" s="1"/>
  <c r="B9" i="31" s="1"/>
  <c r="B9" i="30" s="1"/>
  <c r="B9" i="29" s="1"/>
  <c r="B9" i="28" s="1"/>
  <c r="B9" i="26" s="1"/>
  <c r="B9" i="25" s="1"/>
  <c r="B9" i="34" s="1"/>
  <c r="AG19" i="38"/>
  <c r="AG25" i="19"/>
  <c r="AG21" i="19"/>
  <c r="AG26" i="31"/>
  <c r="AG20" i="28"/>
  <c r="AG21" i="28"/>
  <c r="AG24" i="28"/>
  <c r="AG20" i="16"/>
  <c r="AG24" i="16"/>
  <c r="AG20" i="27"/>
  <c r="AG24" i="27"/>
  <c r="AG20" i="5"/>
  <c r="AG24" i="5"/>
  <c r="AG20" i="4"/>
  <c r="AG24" i="4"/>
  <c r="AG20" i="3"/>
  <c r="AG21" i="3"/>
  <c r="AG24" i="3"/>
  <c r="AG16" i="2"/>
  <c r="AG15" i="2"/>
  <c r="AG20" i="6"/>
  <c r="AG21" i="6"/>
  <c r="AG24" i="6"/>
  <c r="AG20" i="11"/>
  <c r="AG21" i="11"/>
  <c r="AG24" i="11"/>
  <c r="AG20" i="12"/>
  <c r="AG21" i="12"/>
  <c r="AG24" i="12"/>
  <c r="AG20" i="13"/>
  <c r="AG20" i="14"/>
  <c r="AG21" i="14"/>
  <c r="AG24" i="14"/>
  <c r="AG20" i="15"/>
  <c r="AG21" i="15"/>
  <c r="AG22" i="15"/>
  <c r="AG24" i="15"/>
  <c r="AG24" i="7"/>
  <c r="AG20" i="18"/>
  <c r="AG21" i="18"/>
  <c r="AG22" i="18"/>
  <c r="AG24" i="18"/>
  <c r="AG21" i="10"/>
  <c r="AG24" i="10"/>
  <c r="AG20" i="20"/>
  <c r="AG21" i="20"/>
  <c r="AG22" i="20"/>
  <c r="AG20" i="21"/>
  <c r="AG21" i="22"/>
  <c r="AG24" i="22"/>
  <c r="AG25" i="22"/>
  <c r="AG20" i="23"/>
  <c r="AG22" i="23"/>
  <c r="AG20" i="24"/>
  <c r="AG26" i="9"/>
  <c r="AG21" i="29"/>
  <c r="AG21" i="33"/>
  <c r="AG24" i="31"/>
  <c r="AG23" i="28"/>
  <c r="AG23" i="16"/>
  <c r="AG23" i="27"/>
  <c r="AG23" i="4"/>
  <c r="AG23" i="3"/>
  <c r="AG20" i="2"/>
  <c r="AG23" i="6"/>
  <c r="AG23" i="11"/>
  <c r="AG23" i="12"/>
  <c r="AG23" i="14"/>
  <c r="AG23" i="7"/>
  <c r="AG23" i="18"/>
  <c r="AG23" i="20"/>
  <c r="AG24" i="20"/>
  <c r="AG21" i="21"/>
  <c r="AG23" i="21"/>
  <c r="AG23" i="22"/>
  <c r="AG21" i="23"/>
  <c r="AG23" i="23"/>
  <c r="AG23" i="24"/>
  <c r="AG24" i="24"/>
  <c r="AG20" i="25"/>
  <c r="AG21" i="25"/>
  <c r="AG23" i="25"/>
  <c r="AG24" i="25"/>
  <c r="AG20" i="26"/>
  <c r="AG20" i="30"/>
  <c r="AG22" i="9"/>
  <c r="AG21" i="31"/>
  <c r="AG21" i="9"/>
  <c r="AG24" i="32"/>
  <c r="AG20" i="31"/>
  <c r="AG22" i="28"/>
  <c r="AG22" i="16"/>
  <c r="AG22" i="4"/>
  <c r="AG12" i="2"/>
  <c r="AG22" i="6"/>
  <c r="AG22" i="12"/>
  <c r="AG22" i="13"/>
  <c r="AG22" i="14"/>
  <c r="AG22" i="7"/>
  <c r="AG20" i="9"/>
  <c r="AG23" i="32"/>
  <c r="AG22" i="30"/>
  <c r="AG23" i="30"/>
  <c r="AG22" i="32"/>
  <c r="AG20" i="32"/>
  <c r="AG21" i="27"/>
  <c r="AG21" i="5"/>
  <c r="AG21" i="4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B13" i="22" l="1"/>
  <c r="B13" i="34"/>
  <c r="B15" i="5"/>
  <c r="B15" i="34"/>
  <c r="B16" i="10"/>
  <c r="B16" i="34"/>
  <c r="B22" i="22"/>
  <c r="B22" i="34"/>
  <c r="B20" i="4"/>
  <c r="B20" i="34"/>
  <c r="B10" i="18"/>
  <c r="B10" i="34"/>
  <c r="B21" i="15"/>
  <c r="B21" i="34"/>
  <c r="B11" i="5"/>
  <c r="B11" i="34"/>
  <c r="B17" i="5"/>
  <c r="B17" i="34"/>
  <c r="B18" i="7"/>
  <c r="B18" i="34"/>
  <c r="B8" i="20"/>
  <c r="B8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9" i="2"/>
  <c r="B10" i="15"/>
  <c r="B10" i="22"/>
  <c r="B10" i="4"/>
  <c r="B10" i="24"/>
  <c r="B10" i="7"/>
  <c r="B10" i="27"/>
  <c r="B16" i="20"/>
  <c r="B22" i="10"/>
  <c r="B22" i="13"/>
  <c r="B12" i="2"/>
  <c r="B22" i="18"/>
  <c r="B22" i="24"/>
  <c r="B22" i="15"/>
  <c r="B16" i="15"/>
  <c r="B24" i="2"/>
  <c r="B18" i="14"/>
  <c r="B16" i="5"/>
  <c r="B18" i="24"/>
  <c r="B8" i="12"/>
  <c r="B8" i="27"/>
  <c r="B15" i="22"/>
  <c r="B15" i="20"/>
  <c r="B15" i="21"/>
  <c r="B16" i="6"/>
  <c r="B8" i="21"/>
  <c r="B15" i="18"/>
  <c r="B10" i="12"/>
  <c r="B10" i="16"/>
  <c r="B22" i="16"/>
  <c r="B10" i="2"/>
  <c r="B16" i="11"/>
  <c r="B8" i="23"/>
  <c r="B15" i="11"/>
  <c r="B22" i="6"/>
  <c r="B8" i="3"/>
  <c r="B22" i="7"/>
  <c r="B22" i="5"/>
  <c r="B22" i="23"/>
  <c r="B22" i="12"/>
  <c r="B22" i="4"/>
  <c r="B16" i="14"/>
  <c r="B8" i="14"/>
  <c r="B15" i="12"/>
  <c r="B13" i="20"/>
  <c r="B8" i="15"/>
  <c r="B15" i="15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23"/>
  <c r="B15" i="3"/>
  <c r="B15" i="27"/>
  <c r="B8" i="6"/>
  <c r="B15" i="24"/>
  <c r="B15" i="2"/>
  <c r="B24" i="13"/>
  <c r="B24" i="4"/>
  <c r="B24" i="22"/>
  <c r="B24" i="14"/>
  <c r="B24" i="23"/>
  <c r="B24" i="7"/>
  <c r="B13" i="2"/>
  <c r="B14" i="15"/>
  <c r="B14" i="11"/>
  <c r="B14" i="22"/>
  <c r="B16" i="7"/>
  <c r="B16" i="12"/>
  <c r="B8" i="22"/>
  <c r="B16" i="22"/>
  <c r="B16" i="18"/>
  <c r="B8" i="18"/>
  <c r="B16" i="13"/>
  <c r="B16" i="27"/>
  <c r="B8" i="5"/>
  <c r="B15" i="13"/>
  <c r="B10" i="14"/>
  <c r="B10" i="21"/>
  <c r="B14" i="2"/>
  <c r="B15" i="7"/>
  <c r="B10" i="20"/>
  <c r="B8" i="4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0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20"/>
  <c r="B18" i="21"/>
  <c r="B13" i="7"/>
  <c r="B17" i="10"/>
  <c r="B13" i="24"/>
  <c r="B24" i="24"/>
  <c r="B14" i="6"/>
  <c r="B14" i="7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24" i="5"/>
  <c r="B14" i="10"/>
  <c r="B14" i="20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8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3" i="4"/>
  <c r="B9" i="2"/>
  <c r="B17" i="20"/>
  <c r="B11" i="15"/>
  <c r="B14" i="12"/>
  <c r="B11" i="7"/>
  <c r="B18" i="27"/>
  <c r="B24" i="6"/>
  <c r="B14" i="24"/>
  <c r="B8" i="7"/>
  <c r="B17" i="23"/>
  <c r="B18" i="12"/>
  <c r="B13" i="11"/>
  <c r="B20" i="22"/>
  <c r="B20" i="10"/>
  <c r="B20" i="7"/>
  <c r="B21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"/>
  <c r="B16" i="2"/>
  <c r="B9" i="14"/>
  <c r="B9" i="23"/>
  <c r="B9" i="13"/>
  <c r="B9" i="12"/>
  <c r="B9" i="22"/>
  <c r="B9" i="20"/>
  <c r="B9" i="4"/>
  <c r="B9" i="10"/>
  <c r="B9" i="5"/>
  <c r="B9" i="18"/>
  <c r="B9" i="21"/>
  <c r="B9" i="15"/>
  <c r="B9" i="11"/>
  <c r="B11" i="2"/>
  <c r="B9" i="16"/>
  <c r="B9" i="7"/>
  <c r="B9" i="27"/>
  <c r="B9" i="24"/>
  <c r="B9" i="6"/>
  <c r="B9" i="3"/>
  <c r="B12" i="11"/>
  <c r="B12" i="6"/>
  <c r="B12" i="22"/>
  <c r="B22" i="2"/>
  <c r="B12" i="20"/>
  <c r="B12" i="10"/>
  <c r="B12" i="7"/>
  <c r="B12" i="16"/>
  <c r="B12" i="24"/>
  <c r="B12" i="15"/>
  <c r="B12" i="14"/>
  <c r="B12" i="13"/>
  <c r="B12" i="4"/>
  <c r="B12" i="18"/>
  <c r="B12" i="21"/>
  <c r="B12" i="12"/>
  <c r="B12" i="27"/>
  <c r="B12" i="23"/>
  <c r="B12" i="3"/>
  <c r="B12" i="5"/>
  <c r="AG17" i="4"/>
  <c r="AG18" i="4"/>
  <c r="AG8" i="4"/>
  <c r="AG12" i="4"/>
  <c r="AG16" i="4"/>
  <c r="AG9" i="4"/>
  <c r="AG13" i="4"/>
  <c r="AG14" i="4"/>
  <c r="AG11" i="4"/>
  <c r="AG19" i="4"/>
  <c r="AG15" i="4"/>
  <c r="AG10" i="4"/>
  <c r="B19" i="7" l="1"/>
  <c r="B19" i="34"/>
  <c r="B19" i="13"/>
  <c r="B19" i="3"/>
  <c r="B19" i="15"/>
  <c r="B19" i="20"/>
  <c r="B19" i="12"/>
  <c r="B19" i="27"/>
  <c r="B19" i="23"/>
  <c r="B19" i="11"/>
  <c r="B19" i="4"/>
  <c r="B19" i="10"/>
  <c r="B19" i="16"/>
  <c r="B19" i="21"/>
  <c r="B19" i="6"/>
  <c r="B19" i="18"/>
  <c r="B25" i="2"/>
  <c r="B19" i="24"/>
  <c r="B19" i="14"/>
  <c r="B19" i="5"/>
  <c r="B19" i="22"/>
  <c r="Q23" i="1" l="1"/>
  <c r="N23" i="1"/>
  <c r="K23" i="1"/>
  <c r="H23" i="1"/>
  <c r="AG23" i="1" l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AG10" i="38"/>
  <c r="AG11" i="38"/>
  <c r="AG12" i="38"/>
  <c r="AG14" i="38"/>
  <c r="AG15" i="38"/>
  <c r="AG16" i="38"/>
  <c r="AG17" i="38"/>
  <c r="AG18" i="38"/>
  <c r="AG8" i="38"/>
  <c r="AG13" i="38"/>
  <c r="AG13" i="33" l="1"/>
  <c r="AG11" i="14" l="1"/>
  <c r="AG16" i="15" l="1"/>
  <c r="AG16" i="22"/>
  <c r="AG8" i="26"/>
  <c r="AG15" i="6"/>
  <c r="AG14" i="13"/>
  <c r="AG14" i="15"/>
  <c r="AG19" i="7"/>
  <c r="AG11" i="7"/>
  <c r="AG16" i="18"/>
  <c r="AG10" i="18"/>
  <c r="AG19" i="14"/>
  <c r="AG13" i="28"/>
  <c r="AG18" i="28"/>
  <c r="AG10" i="28"/>
  <c r="AG14" i="28"/>
  <c r="AG16" i="28"/>
  <c r="AG9" i="11"/>
  <c r="AG12" i="12"/>
  <c r="AG19" i="15"/>
  <c r="AG12" i="15"/>
  <c r="AG17" i="7"/>
  <c r="AG14" i="18"/>
  <c r="AG12" i="20"/>
  <c r="AG17" i="21"/>
  <c r="AG11" i="22"/>
  <c r="AG8" i="28"/>
  <c r="AG16" i="14"/>
  <c r="AG18" i="15"/>
  <c r="AG11" i="15"/>
  <c r="AG16" i="7"/>
  <c r="AG10" i="7"/>
  <c r="AG13" i="18"/>
  <c r="AG11" i="20"/>
  <c r="AG16" i="21"/>
  <c r="AG10" i="21"/>
  <c r="AG14" i="22"/>
  <c r="AG15" i="13"/>
  <c r="AG12" i="13"/>
  <c r="AG10" i="13"/>
  <c r="AG10" i="14"/>
  <c r="AG17" i="15"/>
  <c r="AG15" i="7"/>
  <c r="AG9" i="7"/>
  <c r="AG12" i="18"/>
  <c r="AG15" i="21"/>
  <c r="AG9" i="21"/>
  <c r="AG9" i="13"/>
  <c r="AG9" i="14"/>
  <c r="AG14" i="7"/>
  <c r="AG19" i="18"/>
  <c r="AG11" i="18"/>
  <c r="AG14" i="21"/>
  <c r="AG14" i="6"/>
  <c r="AG16" i="12"/>
  <c r="AG10" i="12"/>
  <c r="AG17" i="13"/>
  <c r="AG17" i="14"/>
  <c r="AG13" i="14"/>
  <c r="AG15" i="15"/>
  <c r="AG10" i="15"/>
  <c r="AG13" i="7"/>
  <c r="AG8" i="7"/>
  <c r="AG18" i="18"/>
  <c r="AG16" i="20"/>
  <c r="AG10" i="20"/>
  <c r="AG13" i="21"/>
  <c r="AG8" i="21"/>
  <c r="AG16" i="23"/>
  <c r="AG10" i="23"/>
  <c r="AG19" i="24"/>
  <c r="AG18" i="24"/>
  <c r="AG17" i="24"/>
  <c r="AG16" i="24"/>
  <c r="AG15" i="24"/>
  <c r="AG14" i="24"/>
  <c r="AG12" i="24"/>
  <c r="AG11" i="24"/>
  <c r="AG10" i="24"/>
  <c r="AG9" i="24"/>
  <c r="AG8" i="24"/>
  <c r="AG15" i="12"/>
  <c r="AG9" i="12"/>
  <c r="AG12" i="14"/>
  <c r="AG8" i="14"/>
  <c r="AG9" i="15"/>
  <c r="AG12" i="7"/>
  <c r="AG17" i="18"/>
  <c r="AG15" i="20"/>
  <c r="AG9" i="20"/>
  <c r="AG12" i="21"/>
  <c r="AG17" i="22"/>
  <c r="AG15" i="23"/>
  <c r="AG9" i="23"/>
  <c r="AG19" i="13"/>
  <c r="AG14" i="20"/>
  <c r="AG19" i="21"/>
  <c r="AG11" i="21"/>
  <c r="AG14" i="23"/>
  <c r="AG10" i="11"/>
  <c r="AG13" i="12"/>
  <c r="AG8" i="12"/>
  <c r="AG18" i="13"/>
  <c r="AG11" i="13"/>
  <c r="AG14" i="14"/>
  <c r="AG8" i="15"/>
  <c r="AG18" i="7"/>
  <c r="AG15" i="18"/>
  <c r="AG9" i="18"/>
  <c r="AG13" i="20"/>
  <c r="AG8" i="20"/>
  <c r="AG18" i="21"/>
  <c r="AG19" i="22"/>
  <c r="AG13" i="22"/>
  <c r="AG13" i="23"/>
  <c r="AG8" i="23"/>
  <c r="AG11" i="29"/>
  <c r="AG9" i="29"/>
  <c r="AG19" i="29"/>
  <c r="AG8" i="29"/>
  <c r="AG13" i="29"/>
  <c r="AG18" i="29"/>
  <c r="AG15" i="29"/>
  <c r="AG11" i="30"/>
  <c r="AG19" i="30"/>
  <c r="AG13" i="30"/>
  <c r="AG18" i="30"/>
  <c r="AG8" i="30"/>
  <c r="AG10" i="30"/>
  <c r="AG15" i="30"/>
  <c r="AG9" i="30"/>
  <c r="AG17" i="30"/>
  <c r="AG12" i="30"/>
  <c r="AG14" i="30"/>
  <c r="AG16" i="30"/>
  <c r="AG9" i="31"/>
  <c r="AG13" i="31"/>
  <c r="AG8" i="31"/>
  <c r="AG10" i="31"/>
  <c r="AG19" i="31"/>
  <c r="AG18" i="31"/>
  <c r="AG15" i="31"/>
  <c r="AG14" i="31"/>
  <c r="AG11" i="31"/>
  <c r="AG16" i="31"/>
  <c r="AG12" i="31"/>
  <c r="AG17" i="31"/>
  <c r="AG19" i="32"/>
  <c r="AG15" i="32"/>
  <c r="AG13" i="32"/>
  <c r="AG8" i="32"/>
  <c r="AG9" i="32"/>
  <c r="AG18" i="32"/>
  <c r="AG10" i="32"/>
  <c r="AG14" i="32"/>
  <c r="AG17" i="32"/>
  <c r="AG12" i="32"/>
  <c r="AG16" i="32"/>
  <c r="AG9" i="33"/>
  <c r="AG17" i="33"/>
  <c r="AG18" i="33"/>
  <c r="AG14" i="33"/>
  <c r="AG16" i="33"/>
  <c r="AG11" i="33"/>
  <c r="AG19" i="33"/>
  <c r="AG15" i="33"/>
  <c r="AG8" i="33"/>
  <c r="AG10" i="33"/>
  <c r="AG12" i="33"/>
  <c r="AG19" i="8"/>
  <c r="AG9" i="8"/>
  <c r="AG12" i="8"/>
  <c r="AG14" i="8"/>
  <c r="AG16" i="8"/>
  <c r="AG11" i="8"/>
  <c r="AG13" i="8"/>
  <c r="AG8" i="8"/>
  <c r="AG15" i="8"/>
  <c r="AG10" i="8"/>
  <c r="AG18" i="8"/>
  <c r="AG17" i="8"/>
  <c r="AG16" i="9"/>
  <c r="AG13" i="9"/>
  <c r="AG19" i="9"/>
  <c r="AG11" i="9"/>
  <c r="AG10" i="9"/>
  <c r="AG12" i="9"/>
  <c r="AG8" i="9"/>
  <c r="AG17" i="9"/>
  <c r="AG15" i="9"/>
  <c r="AG18" i="9"/>
  <c r="AG9" i="9"/>
  <c r="AG14" i="9"/>
  <c r="AG15" i="19"/>
  <c r="AG12" i="19"/>
  <c r="AG9" i="19"/>
  <c r="AG8" i="19"/>
  <c r="AG18" i="19"/>
  <c r="AG10" i="19"/>
  <c r="AG14" i="19"/>
  <c r="AG19" i="19"/>
  <c r="AG19" i="16"/>
  <c r="AG17" i="16"/>
  <c r="AG15" i="16"/>
  <c r="AG13" i="16"/>
  <c r="AG11" i="16"/>
  <c r="AG9" i="16"/>
  <c r="AG8" i="16"/>
  <c r="AG18" i="27"/>
  <c r="AG16" i="27"/>
  <c r="AG14" i="27"/>
  <c r="AG12" i="27"/>
  <c r="AG10" i="27"/>
  <c r="AG19" i="5"/>
  <c r="AG17" i="5"/>
  <c r="AG15" i="5"/>
  <c r="AG13" i="5"/>
  <c r="AG11" i="5"/>
  <c r="AG9" i="5"/>
  <c r="AG8" i="5"/>
  <c r="AG19" i="3"/>
  <c r="AG17" i="3"/>
  <c r="AG15" i="3"/>
  <c r="AG13" i="3"/>
  <c r="AG11" i="3"/>
  <c r="AG9" i="3"/>
  <c r="AG8" i="3"/>
  <c r="AG18" i="2"/>
  <c r="AG24" i="2"/>
  <c r="AG13" i="2"/>
  <c r="AG22" i="2"/>
  <c r="AG19" i="2"/>
  <c r="AG18" i="6"/>
  <c r="AG13" i="6"/>
  <c r="AG8" i="6"/>
  <c r="AG18" i="16"/>
  <c r="AG16" i="16"/>
  <c r="AG14" i="16"/>
  <c r="AG12" i="16"/>
  <c r="AG10" i="16"/>
  <c r="AG19" i="27"/>
  <c r="AG17" i="27"/>
  <c r="AG15" i="27"/>
  <c r="AG13" i="27"/>
  <c r="AG11" i="27"/>
  <c r="AG9" i="27"/>
  <c r="AG8" i="27"/>
  <c r="AG18" i="5"/>
  <c r="AG16" i="5"/>
  <c r="AG14" i="5"/>
  <c r="AG12" i="5"/>
  <c r="AG10" i="5"/>
  <c r="AG18" i="3"/>
  <c r="AG16" i="3"/>
  <c r="AG14" i="3"/>
  <c r="AG12" i="3"/>
  <c r="AG10" i="3"/>
  <c r="AG25" i="2"/>
  <c r="AG17" i="2"/>
  <c r="AG10" i="2"/>
  <c r="AG9" i="2"/>
  <c r="AG8" i="2"/>
  <c r="AG11" i="2"/>
  <c r="AG14" i="2"/>
  <c r="AG19" i="6"/>
  <c r="AG17" i="6"/>
  <c r="AG16" i="6"/>
  <c r="AG18" i="11"/>
  <c r="AG13" i="13"/>
  <c r="AG10" i="6"/>
  <c r="AG13" i="11"/>
  <c r="AG8" i="11"/>
  <c r="AG18" i="12"/>
  <c r="AG11" i="6"/>
  <c r="AG16" i="11"/>
  <c r="AG19" i="11"/>
  <c r="AG11" i="11"/>
  <c r="AG16" i="13"/>
  <c r="AG8" i="13"/>
  <c r="AG15" i="14"/>
  <c r="AG14" i="11"/>
  <c r="AG19" i="12"/>
  <c r="AG11" i="12"/>
  <c r="AG12" i="6"/>
  <c r="AG17" i="11"/>
  <c r="AG14" i="12"/>
  <c r="AG9" i="6"/>
  <c r="AG12" i="11"/>
  <c r="AG17" i="12"/>
  <c r="AG18" i="14"/>
  <c r="AG15" i="11"/>
  <c r="AG13" i="15"/>
  <c r="AG8" i="18"/>
  <c r="AG18" i="10"/>
  <c r="AG18" i="22"/>
  <c r="AG16" i="10"/>
  <c r="AG14" i="10"/>
  <c r="AG12" i="10"/>
  <c r="AG10" i="10"/>
  <c r="AG19" i="20"/>
  <c r="AG17" i="20"/>
  <c r="AG19" i="10"/>
  <c r="AG12" i="22"/>
  <c r="AG17" i="10"/>
  <c r="AG16" i="26"/>
  <c r="AG15" i="10"/>
  <c r="AG13" i="10"/>
  <c r="AG11" i="10"/>
  <c r="AG9" i="10"/>
  <c r="AG8" i="10"/>
  <c r="AG18" i="20"/>
  <c r="AG15" i="22"/>
  <c r="AG19" i="23"/>
  <c r="AG11" i="23"/>
  <c r="AG10" i="26"/>
  <c r="AG17" i="23"/>
  <c r="AG9" i="22"/>
  <c r="AG12" i="23"/>
  <c r="AG19" i="25"/>
  <c r="AG8" i="22"/>
  <c r="AG18" i="23"/>
  <c r="AG11" i="25"/>
  <c r="AG10" i="22"/>
  <c r="AG14" i="25"/>
  <c r="AG19" i="26"/>
  <c r="AG11" i="26"/>
  <c r="AG17" i="25"/>
  <c r="AG14" i="26"/>
  <c r="AG19" i="28"/>
  <c r="AG11" i="28"/>
  <c r="AG16" i="29"/>
  <c r="AG10" i="29"/>
  <c r="AG12" i="25"/>
  <c r="AG17" i="26"/>
  <c r="AG15" i="25"/>
  <c r="AG9" i="25"/>
  <c r="AG12" i="26"/>
  <c r="AG17" i="28"/>
  <c r="AG14" i="29"/>
  <c r="AG18" i="25"/>
  <c r="AG15" i="26"/>
  <c r="AG9" i="26"/>
  <c r="AG12" i="28"/>
  <c r="AG17" i="29"/>
  <c r="AG13" i="25"/>
  <c r="AG8" i="25"/>
  <c r="AG18" i="26"/>
  <c r="AG15" i="28"/>
  <c r="AG9" i="28"/>
  <c r="AG12" i="29"/>
  <c r="AG16" i="25"/>
  <c r="AG10" i="25"/>
  <c r="AG13" i="26"/>
  <c r="AG11" i="32"/>
  <c r="AG17" i="19"/>
  <c r="AG16" i="19"/>
  <c r="AG11" i="19"/>
  <c r="AG13" i="19"/>
  <c r="AG13" i="1" l="1"/>
  <c r="AG26" i="1"/>
  <c r="AG21" i="1"/>
  <c r="AG10" i="1"/>
  <c r="AG18" i="1"/>
  <c r="AG15" i="1"/>
  <c r="AG20" i="1"/>
  <c r="AG19" i="1"/>
  <c r="AG14" i="1"/>
  <c r="AG24" i="1"/>
  <c r="AG25" i="1"/>
  <c r="AG22" i="1"/>
  <c r="AG16" i="1"/>
  <c r="AG8" i="1"/>
  <c r="AG9" i="1"/>
  <c r="AJ13" i="1" l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H23" i="38" l="1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8" s="1"/>
  <c r="AJ20" i="8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29" s="1"/>
  <c r="AJ26" i="29" s="1"/>
  <c r="AH26" i="22" s="1"/>
  <c r="AJ26" i="22" s="1"/>
  <c r="AH24" i="19"/>
  <c r="AJ24" i="19" s="1"/>
  <c r="AH24" i="9" s="1"/>
  <c r="AJ24" i="9" s="1"/>
  <c r="AH24" i="8" s="1"/>
  <c r="AJ24" i="8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8" s="1"/>
  <c r="AJ22" i="8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8" s="1"/>
  <c r="AJ21" i="8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29" s="1"/>
  <c r="AJ25" i="29" s="1"/>
  <c r="AH25" i="22" s="1"/>
  <c r="AJ25" i="22" s="1"/>
  <c r="AH23" i="19"/>
  <c r="AJ23" i="19" s="1"/>
  <c r="AH23" i="9" s="1"/>
  <c r="AJ23" i="9" s="1"/>
  <c r="AH23" i="8" s="1"/>
  <c r="AJ23" i="8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2" i="1"/>
  <c r="AG11" i="1"/>
  <c r="AH24" i="6" l="1"/>
  <c r="AJ24" i="6" s="1"/>
  <c r="AH22" i="11"/>
  <c r="AJ22" i="11" s="1"/>
  <c r="AH21" i="6"/>
  <c r="AJ21" i="6" s="1"/>
  <c r="AH20" i="6"/>
  <c r="AJ20" i="6" s="1"/>
  <c r="AH23" i="6"/>
  <c r="AJ23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1" i="2"/>
  <c r="AJ21" i="2" s="1"/>
  <c r="AH20" i="2"/>
  <c r="AJ20" i="2" s="1"/>
  <c r="AH16" i="2"/>
  <c r="AJ16" i="2" s="1"/>
  <c r="AH22" i="6"/>
  <c r="AJ22" i="6" s="1"/>
  <c r="AH15" i="2"/>
  <c r="AJ15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3" i="3"/>
  <c r="AH12" i="2"/>
  <c r="AJ1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3" i="5"/>
  <c r="AJ23" i="5" s="1"/>
  <c r="AH21" i="5"/>
  <c r="AJ21" i="5" s="1"/>
  <c r="AH20" i="5"/>
  <c r="AJ20" i="5" s="1"/>
  <c r="AH9" i="8"/>
  <c r="AJ9" i="8" s="1"/>
  <c r="AH8" i="8"/>
  <c r="AJ8" i="8" s="1"/>
  <c r="AH15" i="8"/>
  <c r="AJ15" i="8" s="1"/>
  <c r="AH11" i="8"/>
  <c r="AJ11" i="8" s="1"/>
  <c r="AH19" i="8"/>
  <c r="AJ19" i="8" s="1"/>
  <c r="AH10" i="8"/>
  <c r="AJ10" i="8" s="1"/>
  <c r="AH17" i="8"/>
  <c r="AJ17" i="8" s="1"/>
  <c r="AH13" i="8"/>
  <c r="AJ13" i="8" s="1"/>
  <c r="AH16" i="8"/>
  <c r="AJ16" i="8" s="1"/>
  <c r="AH18" i="8"/>
  <c r="AJ18" i="8" s="1"/>
  <c r="AH14" i="8"/>
  <c r="AJ14" i="8" s="1"/>
  <c r="AH21" i="27" l="1"/>
  <c r="AJ21" i="27" s="1"/>
  <c r="AH23" i="27"/>
  <c r="AJ23" i="27" s="1"/>
  <c r="AH20" i="27"/>
  <c r="AJ20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0" i="16"/>
  <c r="AJ20" i="16" s="1"/>
  <c r="AH20" i="34" s="1"/>
  <c r="AJ20" i="34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15" i="29" l="1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H12" i="8" l="1"/>
  <c r="AJ12" i="8" s="1"/>
  <c r="AK25" i="9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I24" i="8" l="1"/>
  <c r="A24" i="9"/>
  <c r="A21" i="9"/>
  <c r="AI21" i="8"/>
  <c r="A26" i="9"/>
  <c r="A22" i="9"/>
  <c r="AI22" i="8"/>
  <c r="AI20" i="8"/>
  <c r="A20" i="9"/>
  <c r="AI23" i="8"/>
  <c r="A23" i="9"/>
  <c r="A25" i="9"/>
  <c r="AH12" i="33"/>
  <c r="AJ12" i="33" s="1"/>
  <c r="AK23" i="8"/>
  <c r="AK21" i="8"/>
  <c r="AK20" i="8"/>
  <c r="AK24" i="8"/>
  <c r="AK22" i="8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I11" i="8" s="1"/>
  <c r="AK19" i="9"/>
  <c r="AK15" i="9"/>
  <c r="AI15" i="8" s="1"/>
  <c r="AK17" i="9"/>
  <c r="AK14" i="9"/>
  <c r="AK18" i="9"/>
  <c r="AI18" i="8" s="1"/>
  <c r="AK16" i="9"/>
  <c r="AK8" i="9"/>
  <c r="AK9" i="9"/>
  <c r="AI9" i="8" s="1"/>
  <c r="AK10" i="9"/>
  <c r="AI10" i="8" s="1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22" i="8" l="1"/>
  <c r="AI22" i="33"/>
  <c r="AI24" i="33"/>
  <c r="A24" i="8"/>
  <c r="A20" i="8"/>
  <c r="AI20" i="33"/>
  <c r="A21" i="8"/>
  <c r="AI21" i="33"/>
  <c r="AI23" i="33"/>
  <c r="A23" i="8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K12" i="8"/>
  <c r="AK11" i="8"/>
  <c r="AI11" i="33" s="1"/>
  <c r="AK17" i="8"/>
  <c r="AK19" i="8"/>
  <c r="AK15" i="8"/>
  <c r="AI15" i="33" s="1"/>
  <c r="AK8" i="8"/>
  <c r="AI8" i="33" s="1"/>
  <c r="AK18" i="8"/>
  <c r="AI18" i="33" s="1"/>
  <c r="AK16" i="8"/>
  <c r="AK9" i="8"/>
  <c r="AK14" i="8"/>
  <c r="AK13" i="8"/>
  <c r="AI13" i="33" s="1"/>
  <c r="AK10" i="8"/>
  <c r="AH8" i="23"/>
  <c r="AJ8" i="23" s="1"/>
  <c r="AH16" i="24"/>
  <c r="AJ16" i="24" s="1"/>
  <c r="AH9" i="24"/>
  <c r="AJ9" i="24" s="1"/>
  <c r="AH11" i="23"/>
  <c r="AJ11" i="23" s="1"/>
  <c r="A17" i="9"/>
  <c r="AI17" i="8"/>
  <c r="A16" i="9"/>
  <c r="AI16" i="8"/>
  <c r="A13" i="9"/>
  <c r="AI13" i="8"/>
  <c r="A8" i="9"/>
  <c r="AI8" i="8"/>
  <c r="A19" i="9"/>
  <c r="AI19" i="8"/>
  <c r="A14" i="9"/>
  <c r="AI14" i="8"/>
  <c r="A12" i="9"/>
  <c r="AI12" i="8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8" i="8"/>
  <c r="AH19" i="32"/>
  <c r="AJ19" i="32" s="1"/>
  <c r="A17" i="8"/>
  <c r="AI17" i="33"/>
  <c r="A14" i="8"/>
  <c r="AI14" i="33"/>
  <c r="A10" i="8"/>
  <c r="AI10" i="33"/>
  <c r="A9" i="8"/>
  <c r="AI9" i="33"/>
  <c r="A19" i="8"/>
  <c r="AI19" i="33"/>
  <c r="A12" i="8"/>
  <c r="AI12" i="33"/>
  <c r="A16" i="8"/>
  <c r="AI16" i="33"/>
  <c r="A13" i="8"/>
  <c r="A18" i="8"/>
  <c r="A15" i="8"/>
  <c r="A11" i="8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0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0" i="2"/>
  <c r="AH16" i="11"/>
  <c r="AJ16" i="11" s="1"/>
  <c r="AH11" i="6"/>
  <c r="AJ11" i="6" s="1"/>
  <c r="AH8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H14" i="2" l="1"/>
  <c r="AJ14" i="2" s="1"/>
  <c r="A23" i="2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9" i="2" s="1"/>
  <c r="AK15" i="20"/>
  <c r="AK11" i="20"/>
  <c r="AH14" i="6"/>
  <c r="AJ14" i="6" s="1"/>
  <c r="AH13" i="2" s="1"/>
  <c r="AJ8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K8" i="20"/>
  <c r="A13" i="21"/>
  <c r="AI13" i="20"/>
  <c r="AH16" i="6"/>
  <c r="AJ16" i="6" s="1"/>
  <c r="AH24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11" i="2"/>
  <c r="AJ11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24" i="2"/>
  <c r="AH24" i="3" s="1"/>
  <c r="AJ24" i="3" s="1"/>
  <c r="AH24" i="4" s="1"/>
  <c r="AJ24" i="4" s="1"/>
  <c r="AH24" i="5" s="1"/>
  <c r="AJ24" i="5" s="1"/>
  <c r="AH24" i="27" s="1"/>
  <c r="AJ24" i="27" s="1"/>
  <c r="AH24" i="16" s="1"/>
  <c r="AJ24" i="16" s="1"/>
  <c r="AH24" i="34" s="1"/>
  <c r="AJ24" i="34" s="1"/>
  <c r="AI18" i="10"/>
  <c r="A18" i="20"/>
  <c r="AH17" i="18"/>
  <c r="AJ17" i="18" s="1"/>
  <c r="AK17" i="10"/>
  <c r="AK8" i="10"/>
  <c r="AK12" i="10"/>
  <c r="AJ13" i="2"/>
  <c r="AK13" i="10"/>
  <c r="A16" i="20"/>
  <c r="AI16" i="10"/>
  <c r="AI15" i="10"/>
  <c r="A15" i="20"/>
  <c r="AK15" i="10"/>
  <c r="AH13" i="7"/>
  <c r="AJ13" i="7" s="1"/>
  <c r="AK14" i="10"/>
  <c r="AH18" i="3"/>
  <c r="AJ19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25" i="7" s="1"/>
  <c r="A25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H8" i="4" l="1"/>
  <c r="AJ8" i="4" s="1"/>
  <c r="AH8" i="5" s="1"/>
  <c r="AJ8" i="5" s="1"/>
  <c r="A20" i="18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19" i="15"/>
  <c r="AJ19" i="15" s="1"/>
  <c r="AK19" i="7"/>
  <c r="AK25" i="15" l="1"/>
  <c r="A25" i="15" s="1"/>
  <c r="AK24" i="15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K25" i="14" l="1"/>
  <c r="A25" i="14" s="1"/>
  <c r="A24" i="15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I13" i="14"/>
  <c r="A13" i="15"/>
  <c r="A12" i="15"/>
  <c r="AI12" i="14"/>
  <c r="A9" i="15"/>
  <c r="AI9" i="14"/>
  <c r="AH8" i="16"/>
  <c r="AJ8" i="16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25" i="13" s="1"/>
  <c r="AK19" i="14"/>
  <c r="AK8" i="14"/>
  <c r="AK10" i="14"/>
  <c r="A10" i="14" s="1"/>
  <c r="AH17" i="13"/>
  <c r="AJ17" i="13" s="1"/>
  <c r="AK17" i="14"/>
  <c r="AH10" i="27"/>
  <c r="AJ10" i="27" s="1"/>
  <c r="AH8" i="34" l="1"/>
  <c r="AJ8" i="34" s="1"/>
  <c r="AK22" i="13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25" i="12" s="1"/>
  <c r="AK17" i="13"/>
  <c r="AK16" i="13"/>
  <c r="AK12" i="13"/>
  <c r="AH14" i="16"/>
  <c r="AJ14" i="16" s="1"/>
  <c r="AH14" i="34" s="1"/>
  <c r="AJ14" i="34" s="1"/>
  <c r="AK8" i="13"/>
  <c r="AK15" i="13"/>
  <c r="A15" i="13" s="1"/>
  <c r="A25" i="12" l="1"/>
  <c r="AI25" i="11"/>
  <c r="A22" i="13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9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K25" i="11" l="1"/>
  <c r="AI25" i="6" s="1"/>
  <c r="A22" i="12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22" i="2"/>
  <c r="AJ22" i="2" s="1"/>
  <c r="AH22" i="3" s="1"/>
  <c r="AJ22" i="3" s="1"/>
  <c r="AH22" i="4" s="1"/>
  <c r="AJ22" i="4" s="1"/>
  <c r="AH22" i="5" s="1"/>
  <c r="AJ22" i="5" s="1"/>
  <c r="AH22" i="27" s="1"/>
  <c r="AJ22" i="27" s="1"/>
  <c r="AH22" i="16" s="1"/>
  <c r="AJ22" i="16" s="1"/>
  <c r="AH22" i="34" s="1"/>
  <c r="AJ22" i="34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9" i="2"/>
  <c r="AH9" i="3" s="1"/>
  <c r="AJ9" i="3" s="1"/>
  <c r="AH9" i="4" s="1"/>
  <c r="AJ9" i="4" s="1"/>
  <c r="AH9" i="5" s="1"/>
  <c r="AJ9" i="5" s="1"/>
  <c r="AH9" i="27" s="1"/>
  <c r="AJ9" i="27" s="1"/>
  <c r="AH9" i="16" s="1"/>
  <c r="AJ9" i="16" s="1"/>
  <c r="AH9" i="34" s="1"/>
  <c r="AJ9" i="34" s="1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25" i="2" s="1"/>
  <c r="AK19" i="11"/>
  <c r="A14" i="12"/>
  <c r="AI14" i="11"/>
  <c r="AI11" i="11"/>
  <c r="A11" i="12"/>
  <c r="AK8" i="11"/>
  <c r="AK16" i="11"/>
  <c r="A25" i="11" l="1"/>
  <c r="AK25" i="6"/>
  <c r="AI21" i="6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0" i="2" s="1"/>
  <c r="AI10" i="6"/>
  <c r="AK10" i="6"/>
  <c r="AI19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25" i="2"/>
  <c r="AH25" i="3" s="1"/>
  <c r="AJ25" i="3" s="1"/>
  <c r="AH25" i="4" s="1"/>
  <c r="AJ25" i="4" s="1"/>
  <c r="AH25" i="5" s="1"/>
  <c r="AJ25" i="5" s="1"/>
  <c r="AH25" i="27" s="1"/>
  <c r="AJ25" i="27" s="1"/>
  <c r="AH25" i="16" s="1"/>
  <c r="AJ25" i="16" s="1"/>
  <c r="AH25" i="34" s="1"/>
  <c r="AJ25" i="34" s="1"/>
  <c r="AK19" i="6"/>
  <c r="AJ17" i="2"/>
  <c r="AK17" i="6"/>
  <c r="AK13" i="6"/>
  <c r="AK23" i="2" l="1"/>
  <c r="AI23" i="2"/>
  <c r="A25" i="6"/>
  <c r="AK12" i="2"/>
  <c r="A12" i="2" s="1"/>
  <c r="AK16" i="2"/>
  <c r="AK21" i="2"/>
  <c r="AK20" i="2"/>
  <c r="AI20" i="2"/>
  <c r="A23" i="6"/>
  <c r="AJ12" i="3"/>
  <c r="AI15" i="2"/>
  <c r="A24" i="6"/>
  <c r="A21" i="6"/>
  <c r="AI16" i="2"/>
  <c r="AI12" i="2"/>
  <c r="A22" i="6"/>
  <c r="AI21" i="2"/>
  <c r="A20" i="6"/>
  <c r="AK15" i="2"/>
  <c r="AJ13" i="3"/>
  <c r="AH13" i="4" s="1"/>
  <c r="AJ13" i="4" s="1"/>
  <c r="A15" i="6"/>
  <c r="AI13" i="2"/>
  <c r="AI18" i="2"/>
  <c r="A10" i="6"/>
  <c r="A17" i="6"/>
  <c r="AI17" i="2"/>
  <c r="AH17" i="3"/>
  <c r="AK17" i="2"/>
  <c r="AK18" i="2"/>
  <c r="AK8" i="2"/>
  <c r="AI24" i="2"/>
  <c r="A16" i="6"/>
  <c r="AI14" i="2"/>
  <c r="A8" i="6"/>
  <c r="AK13" i="2"/>
  <c r="AK11" i="2"/>
  <c r="AI11" i="2"/>
  <c r="A9" i="6"/>
  <c r="AH19" i="3"/>
  <c r="AK25" i="2"/>
  <c r="AK22" i="2"/>
  <c r="AK10" i="2"/>
  <c r="A13" i="6"/>
  <c r="AI9" i="2"/>
  <c r="AK24" i="2"/>
  <c r="A12" i="6"/>
  <c r="AI22" i="2"/>
  <c r="AK14" i="2"/>
  <c r="AK9" i="2"/>
  <c r="A19" i="6"/>
  <c r="AI25" i="2"/>
  <c r="AK19" i="2"/>
  <c r="AI8" i="2"/>
  <c r="A11" i="6"/>
  <c r="AI25" i="3" l="1"/>
  <c r="A23" i="2"/>
  <c r="AH12" i="4"/>
  <c r="AJ12" i="4" s="1"/>
  <c r="AI22" i="3"/>
  <c r="A15" i="2"/>
  <c r="AI24" i="3"/>
  <c r="AH12" i="5"/>
  <c r="AJ12" i="5" s="1"/>
  <c r="A20" i="2"/>
  <c r="AI23" i="3"/>
  <c r="AI20" i="3"/>
  <c r="A21" i="2"/>
  <c r="A16" i="2"/>
  <c r="AI21" i="3"/>
  <c r="AJ19" i="3"/>
  <c r="AH19" i="4" s="1"/>
  <c r="AJ19" i="4" s="1"/>
  <c r="AJ17" i="3"/>
  <c r="AH17" i="4" s="1"/>
  <c r="AJ17" i="4" s="1"/>
  <c r="A19" i="2"/>
  <c r="AI10" i="3"/>
  <c r="AI12" i="3"/>
  <c r="A22" i="2"/>
  <c r="AI18" i="3"/>
  <c r="A18" i="2"/>
  <c r="AI13" i="3"/>
  <c r="A9" i="2"/>
  <c r="A24" i="2"/>
  <c r="AI16" i="3"/>
  <c r="A25" i="2"/>
  <c r="AI19" i="3"/>
  <c r="A17" i="2"/>
  <c r="AI17" i="3"/>
  <c r="AH13" i="5"/>
  <c r="AJ13" i="5" s="1"/>
  <c r="A10" i="2"/>
  <c r="AI15" i="3"/>
  <c r="A14" i="2"/>
  <c r="AI8" i="3"/>
  <c r="A8" i="2"/>
  <c r="AI11" i="3"/>
  <c r="A11" i="2"/>
  <c r="AI9" i="3"/>
  <c r="A13" i="2"/>
  <c r="AI14" i="3"/>
  <c r="AK25" i="3" l="1"/>
  <c r="AK25" i="4"/>
  <c r="AK22" i="3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K25" i="5" l="1"/>
  <c r="A25" i="5" s="1"/>
  <c r="AI25" i="5"/>
  <c r="A25" i="4"/>
  <c r="A25" i="3"/>
  <c r="AI25" i="4"/>
  <c r="A22" i="3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K25" i="27" l="1"/>
  <c r="AI25" i="16" s="1"/>
  <c r="AI25" i="27"/>
  <c r="AH12" i="34"/>
  <c r="AJ12" i="34" s="1"/>
  <c r="A23" i="5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25" i="27" l="1"/>
  <c r="AK25" i="16"/>
  <c r="AK25" i="34"/>
  <c r="A25" i="34" s="1"/>
  <c r="AK16" i="34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25" i="16" l="1"/>
  <c r="AI25" i="34"/>
  <c r="A9" i="16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<sst xmlns="http://schemas.openxmlformats.org/spreadsheetml/2006/main" count="9413" uniqueCount="93">
  <si>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</si>
  <si>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</si>
  <si>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</si>
  <si>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</si>
  <si>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</si>
  <si>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</si>
  <si>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</si>
  <si>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</si>
  <si>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</si>
  <si>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</si>
  <si>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</si>
  <si>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</si>
  <si>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</si>
  <si>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</si>
  <si>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</si>
  <si>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</si>
  <si>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</si>
  <si>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</si>
  <si>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</si>
  <si>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</si>
  <si>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</si>
  <si>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</si>
  <si>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</si>
  <si>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</si>
  <si>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</si>
  <si>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</si>
  <si>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</si>
  <si>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</si>
  <si>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</si>
  <si>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</si>
  <si>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</si>
  <si>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</si>
  <si>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</si>
  <si>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</si>
  <si>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</si>
  <si>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</si>
  <si>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</si>
  <si>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</si>
  <si>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</si>
  <si>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</si>
  <si>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</si>
  <si>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</si>
  <si>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</si>
  <si>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</si>
  <si>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</si>
  <si>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</si>
  <si>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</si>
  <si>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</si>
  <si>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</si>
  <si>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</si>
  <si>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</si>
  <si>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</si>
  <si>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</si>
  <si>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</si>
  <si>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</si>
  <si>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</si>
  <si>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</si>
  <si>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</si>
  <si>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</si>
  <si>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</si>
  <si>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</si>
  <si>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</si>
  <si>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</si>
  <si>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</si>
  <si>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</si>
  <si>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</si>
  <si>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</si>
  <si>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</si>
  <si>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</si>
  <si>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</si>
  <si>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</si>
  <si>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</si>
  <si>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</si>
  <si>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</si>
  <si>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</si>
  <si>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</si>
  <si>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</si>
  <si>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</si>
  <si>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</si>
  <si>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</si>
  <si>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</si>
  <si>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</si>
  <si>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</si>
  <si>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</si>
  <si>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</si>
  <si>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</si>
  <si>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</si>
  <si>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02</t>
  </si>
  <si>
    <t>6</t>
  </si>
  <si>
    <t>7</t>
  </si>
  <si>
    <t>Delze</t>
  </si>
  <si>
    <t>frahe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</si>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</sst>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</borders>
  <cellStyleXfs count="1">
    <xf numFmtId="0" fontId="0" fillId="0" borderId="0"/>
  </cellStyleXfs>
  <cellXfs count="6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8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19" fillId="0" borderId="13" xfId="0" applyNumberFormat="1" applyFont="1" applyBorder="1" applyAlignment="1">
      <alignment horizontal="center"/>
    </xf>
    <xf numFmtId="1" fontId="14" fillId="4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  <xf numFmtId="1" fontId="14" fillId="5" borderId="12" xfId="0" applyNumberFormat="1" applyFont="1" applyFill="1" applyBorder="1" applyAlignment="1" applyProtection="1">
      <alignment horizontal="center"/>
      <protection locked="0" hidden="1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14" fillId="7" borderId="2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17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B10" sqref="B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10</v>
      </c>
      <c r="B4" s="16"/>
      <c r="C4" s="16" t="s">
        <v>67</v>
      </c>
      <c r="F4" s="16" t="s">
        <v>73</v>
      </c>
      <c r="I4" s="16" t="s">
        <v>74</v>
      </c>
      <c r="L4" s="16" t="s">
        <v>82</v>
      </c>
      <c r="O4" s="16" t="s">
        <v>80</v>
      </c>
      <c r="R4" s="16" t="s">
        <v>68</v>
      </c>
      <c r="U4" s="16" t="s">
        <v>76</v>
      </c>
      <c r="X4" s="16" t="s">
        <v>77</v>
      </c>
      <c r="AA4" s="16" t="s">
        <v>79</v>
      </c>
      <c r="AE4" s="48"/>
      <c r="AF4" s="48"/>
      <c r="AK4" s="44"/>
    </row>
    <row r="5" spans="1:41" ht="13.9" customHeight="1" thickBot="1" x14ac:dyDescent="0.25">
      <c r="B5" s="16"/>
      <c r="F5" s="13"/>
      <c r="I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69</v>
      </c>
      <c r="I6" s="16" t="s">
        <v>81</v>
      </c>
      <c r="L6" s="16" t="s">
        <v>71</v>
      </c>
      <c r="O6" s="16" t="s">
        <v>75</v>
      </c>
      <c r="R6" s="16" t="s">
        <v>62</v>
      </c>
      <c r="U6" s="16" t="s">
        <v>70</v>
      </c>
      <c r="X6" s="16" t="s">
        <v>78</v>
      </c>
      <c r="AA6" s="16" t="s">
        <v>72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13</v>
      </c>
      <c r="D7" s="49" t="s">
        <v>2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12</v>
      </c>
      <c r="J7" s="49" t="s">
        <v>12</v>
      </c>
      <c r="K7" s="50" t="s">
        <v>1</v>
      </c>
      <c r="L7" s="49" t="s">
        <v>12</v>
      </c>
      <c r="M7" s="49" t="s">
        <v>2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83</v>
      </c>
      <c r="S7" s="49" t="s">
        <v>84</v>
      </c>
      <c r="T7" s="50" t="s">
        <v>1</v>
      </c>
      <c r="U7" s="49" t="s">
        <v>13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85</v>
      </c>
      <c r="C8" s="17" t="s">
        <v>84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83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84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83</v>
      </c>
      <c r="V8" s="18" t="s">
        <v>84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84</v>
      </c>
      <c r="Y8" s="18" t="s">
        <v>84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90</v>
      </c>
      <c r="C9" s="17" t="s">
        <v>83</v>
      </c>
      <c r="D9" s="18" t="s">
        <v>2</v>
      </c>
      <c r="E9" s="57">
        <f>IF(OR(EXACT($C$7,C9)*(EXACT($D$7,D9)))=TRUE,$AO$9,IF(($D$7-$C$7=D9-C9),$AO$8,IF(OR(EXACT($C$7&gt;$D$7,C9&gt;D9)*EXACT($C$7=$D$7,C9=D9)*EXACT($C$7&lt;$D$7,C9&lt;D9)),$AO$7,0)))*4</f>
        <v>0</v>
      </c>
      <c r="F9" s="17" t="s">
        <v>83</v>
      </c>
      <c r="G9" s="18" t="s">
        <v>12</v>
      </c>
      <c r="H9" s="19" t="str">
        <f t="shared" si="1"/>
        <v>5</v>
      </c>
      <c r="I9" s="17" t="s">
        <v>2</v>
      </c>
      <c r="J9" s="18" t="s">
        <v>84</v>
      </c>
      <c r="K9" s="19">
        <f t="shared" si="2"/>
        <v>0</v>
      </c>
      <c r="L9" s="17" t="s">
        <v>12</v>
      </c>
      <c r="M9" s="18" t="s">
        <v>84</v>
      </c>
      <c r="N9" s="19">
        <f t="shared" si="3"/>
        <v>0</v>
      </c>
      <c r="O9" s="17" t="s">
        <v>83</v>
      </c>
      <c r="P9" s="18" t="s">
        <v>83</v>
      </c>
      <c r="Q9" s="19" t="str">
        <f t="shared" si="4"/>
        <v>5</v>
      </c>
      <c r="R9" s="17" t="s">
        <v>12</v>
      </c>
      <c r="S9" s="18" t="s">
        <v>84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84</v>
      </c>
      <c r="Y9" s="18" t="s">
        <v>83</v>
      </c>
      <c r="Z9" s="19">
        <f t="shared" si="7"/>
        <v>0</v>
      </c>
      <c r="AA9" s="17" t="s">
        <v>83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64</v>
      </c>
      <c r="C10" s="17" t="s">
        <v>84</v>
      </c>
      <c r="D10" s="18" t="s">
        <v>12</v>
      </c>
      <c r="E10" s="5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84</v>
      </c>
      <c r="J10" s="18" t="s">
        <v>83</v>
      </c>
      <c r="K10" s="19">
        <f t="shared" si="2"/>
        <v>0</v>
      </c>
      <c r="L10" s="17" t="s">
        <v>83</v>
      </c>
      <c r="M10" s="18" t="s">
        <v>12</v>
      </c>
      <c r="N10" s="19" t="str">
        <f t="shared" si="3"/>
        <v>3</v>
      </c>
      <c r="O10" s="17" t="s">
        <v>84</v>
      </c>
      <c r="P10" s="18" t="s">
        <v>84</v>
      </c>
      <c r="Q10" s="19" t="str">
        <f t="shared" si="4"/>
        <v>3</v>
      </c>
      <c r="R10" s="17" t="s">
        <v>12</v>
      </c>
      <c r="S10" s="18" t="s">
        <v>83</v>
      </c>
      <c r="T10" s="19" t="str">
        <f t="shared" si="5"/>
        <v>3</v>
      </c>
      <c r="U10" s="17" t="s">
        <v>83</v>
      </c>
      <c r="V10" s="18" t="s">
        <v>83</v>
      </c>
      <c r="W10" s="19">
        <f t="shared" si="6"/>
        <v>0</v>
      </c>
      <c r="X10" s="17" t="s">
        <v>83</v>
      </c>
      <c r="Y10" s="18" t="s">
        <v>12</v>
      </c>
      <c r="Z10" s="19">
        <f t="shared" si="7"/>
        <v>0</v>
      </c>
      <c r="AA10" s="17" t="s">
        <v>12</v>
      </c>
      <c r="AB10" s="18" t="s">
        <v>83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53"/>
    </row>
    <row r="11" spans="1:41" ht="24.95" customHeight="1" thickBot="1" x14ac:dyDescent="0.25">
      <c r="A11" s="28">
        <f t="shared" si="0"/>
        <v>1</v>
      </c>
      <c r="B11" s="20" t="s">
        <v>59</v>
      </c>
      <c r="C11" s="17" t="s">
        <v>83</v>
      </c>
      <c r="D11" s="18" t="s">
        <v>12</v>
      </c>
      <c r="E11" s="57">
        <f>IF(OR(EXACT($C$7,C11)*(EXACT($D$7,D11)))=TRUE,$AO$9,IF(($D$7-$C$7=D11-C11),$AO$8,IF(OR(EXACT($C$7&gt;$D$7,C11&gt;D11)*EXACT($C$7=$D$7,C11=D11)*EXACT($C$7&lt;$D$7,C11&lt;D11)),$AO$7,0)))*4</f>
        <v>0</v>
      </c>
      <c r="F11" s="17" t="s">
        <v>83</v>
      </c>
      <c r="G11" s="18" t="s">
        <v>12</v>
      </c>
      <c r="H11" s="19" t="str">
        <f t="shared" si="1"/>
        <v>5</v>
      </c>
      <c r="I11" s="17" t="s">
        <v>12</v>
      </c>
      <c r="J11" s="18" t="s">
        <v>83</v>
      </c>
      <c r="K11" s="19">
        <f t="shared" si="2"/>
        <v>0</v>
      </c>
      <c r="L11" s="17" t="s">
        <v>83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83</v>
      </c>
      <c r="S11" s="18" t="s">
        <v>2</v>
      </c>
      <c r="T11" s="19">
        <f t="shared" si="5"/>
        <v>0</v>
      </c>
      <c r="U11" s="17" t="s">
        <v>83</v>
      </c>
      <c r="V11" s="18" t="s">
        <v>83</v>
      </c>
      <c r="W11" s="19">
        <f t="shared" si="6"/>
        <v>0</v>
      </c>
      <c r="X11" s="17" t="s">
        <v>83</v>
      </c>
      <c r="Y11" s="18" t="s">
        <v>12</v>
      </c>
      <c r="Z11" s="19">
        <f t="shared" si="7"/>
        <v>0</v>
      </c>
      <c r="AA11" s="17" t="s">
        <v>83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57</v>
      </c>
      <c r="C12" s="17" t="s">
        <v>83</v>
      </c>
      <c r="D12" s="18" t="s">
        <v>12</v>
      </c>
      <c r="E12" s="5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83</v>
      </c>
      <c r="H12" s="19">
        <f t="shared" si="1"/>
        <v>0</v>
      </c>
      <c r="I12" s="17" t="s">
        <v>12</v>
      </c>
      <c r="J12" s="18" t="s">
        <v>83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83</v>
      </c>
      <c r="T12" s="19" t="str">
        <f t="shared" si="5"/>
        <v>3</v>
      </c>
      <c r="U12" s="17" t="s">
        <v>84</v>
      </c>
      <c r="V12" s="18" t="s">
        <v>84</v>
      </c>
      <c r="W12" s="19">
        <f t="shared" si="6"/>
        <v>0</v>
      </c>
      <c r="X12" s="17" t="s">
        <v>83</v>
      </c>
      <c r="Y12" s="18" t="s">
        <v>84</v>
      </c>
      <c r="Z12" s="19" t="str">
        <f t="shared" si="7"/>
        <v>2</v>
      </c>
      <c r="AA12" s="17" t="s">
        <v>2</v>
      </c>
      <c r="AB12" s="18" t="s">
        <v>83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61</v>
      </c>
      <c r="C13" s="17" t="s">
        <v>83</v>
      </c>
      <c r="D13" s="18" t="s">
        <v>83</v>
      </c>
      <c r="E13" s="5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83</v>
      </c>
      <c r="H13" s="19">
        <f t="shared" si="1"/>
        <v>0</v>
      </c>
      <c r="I13" s="17" t="s">
        <v>12</v>
      </c>
      <c r="J13" s="18" t="s">
        <v>84</v>
      </c>
      <c r="K13" s="19">
        <f t="shared" si="2"/>
        <v>0</v>
      </c>
      <c r="L13" s="17" t="s">
        <v>83</v>
      </c>
      <c r="M13" s="18" t="s">
        <v>83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83</v>
      </c>
      <c r="S13" s="18" t="s">
        <v>83</v>
      </c>
      <c r="T13" s="19">
        <f t="shared" si="5"/>
        <v>0</v>
      </c>
      <c r="U13" s="17" t="s">
        <v>83</v>
      </c>
      <c r="V13" s="18" t="s">
        <v>2</v>
      </c>
      <c r="W13" s="19">
        <f t="shared" si="6"/>
        <v>0</v>
      </c>
      <c r="X13" s="17" t="s">
        <v>12</v>
      </c>
      <c r="Y13" s="18" t="s">
        <v>83</v>
      </c>
      <c r="Z13" s="19" t="str">
        <f t="shared" si="7"/>
        <v>2</v>
      </c>
      <c r="AA13" s="17" t="s">
        <v>12</v>
      </c>
      <c r="AB13" s="18" t="s">
        <v>84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58</v>
      </c>
      <c r="C14" s="17" t="s">
        <v>12</v>
      </c>
      <c r="D14" s="18" t="s">
        <v>2</v>
      </c>
      <c r="E14" s="5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83</v>
      </c>
      <c r="K14" s="19">
        <f t="shared" si="2"/>
        <v>0</v>
      </c>
      <c r="L14" s="17" t="s">
        <v>83</v>
      </c>
      <c r="M14" s="18" t="s">
        <v>83</v>
      </c>
      <c r="N14" s="19">
        <f t="shared" si="3"/>
        <v>0</v>
      </c>
      <c r="O14" s="17" t="s">
        <v>83</v>
      </c>
      <c r="P14" s="18" t="s">
        <v>83</v>
      </c>
      <c r="Q14" s="19" t="str">
        <f t="shared" si="4"/>
        <v>5</v>
      </c>
      <c r="R14" s="17" t="s">
        <v>12</v>
      </c>
      <c r="S14" s="18" t="s">
        <v>83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83</v>
      </c>
      <c r="Y14" s="18" t="s">
        <v>12</v>
      </c>
      <c r="Z14" s="19">
        <f t="shared" si="7"/>
        <v>0</v>
      </c>
      <c r="AA14" s="17" t="s">
        <v>83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51</v>
      </c>
      <c r="C15" s="17" t="s">
        <v>84</v>
      </c>
      <c r="D15" s="18" t="s">
        <v>12</v>
      </c>
      <c r="E15" s="57">
        <f t="shared" si="12"/>
        <v>0</v>
      </c>
      <c r="F15" s="17" t="s">
        <v>12</v>
      </c>
      <c r="G15" s="18" t="s">
        <v>83</v>
      </c>
      <c r="H15" s="19">
        <f t="shared" si="1"/>
        <v>0</v>
      </c>
      <c r="I15" s="17" t="s">
        <v>83</v>
      </c>
      <c r="J15" s="18" t="s">
        <v>84</v>
      </c>
      <c r="K15" s="19">
        <f t="shared" si="2"/>
        <v>0</v>
      </c>
      <c r="L15" s="17" t="s">
        <v>83</v>
      </c>
      <c r="M15" s="18" t="s">
        <v>83</v>
      </c>
      <c r="N15" s="19">
        <f t="shared" si="3"/>
        <v>0</v>
      </c>
      <c r="O15" s="17" t="s">
        <v>83</v>
      </c>
      <c r="P15" s="18" t="s">
        <v>12</v>
      </c>
      <c r="Q15" s="19">
        <f t="shared" si="4"/>
        <v>0</v>
      </c>
      <c r="R15" s="17" t="s">
        <v>12</v>
      </c>
      <c r="S15" s="18" t="s">
        <v>84</v>
      </c>
      <c r="T15" s="19" t="str">
        <f t="shared" si="5"/>
        <v>2</v>
      </c>
      <c r="U15" s="17" t="s">
        <v>83</v>
      </c>
      <c r="V15" s="18" t="s">
        <v>12</v>
      </c>
      <c r="W15" s="19">
        <f t="shared" si="6"/>
        <v>0</v>
      </c>
      <c r="X15" s="17" t="s">
        <v>83</v>
      </c>
      <c r="Y15" s="18" t="s">
        <v>84</v>
      </c>
      <c r="Z15" s="19" t="str">
        <f t="shared" si="7"/>
        <v>2</v>
      </c>
      <c r="AA15" s="17" t="s">
        <v>12</v>
      </c>
      <c r="AB15" s="18" t="s">
        <v>83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66</v>
      </c>
      <c r="C16" s="17" t="s">
        <v>83</v>
      </c>
      <c r="D16" s="18" t="s">
        <v>2</v>
      </c>
      <c r="E16" s="57">
        <f t="shared" si="12"/>
        <v>0</v>
      </c>
      <c r="F16" s="17" t="s">
        <v>83</v>
      </c>
      <c r="G16" s="18" t="s">
        <v>12</v>
      </c>
      <c r="H16" s="19" t="str">
        <f t="shared" si="1"/>
        <v>5</v>
      </c>
      <c r="I16" s="17" t="s">
        <v>12</v>
      </c>
      <c r="J16" s="18" t="s">
        <v>84</v>
      </c>
      <c r="K16" s="19">
        <f t="shared" si="2"/>
        <v>0</v>
      </c>
      <c r="L16" s="17" t="s">
        <v>83</v>
      </c>
      <c r="M16" s="18" t="s">
        <v>12</v>
      </c>
      <c r="N16" s="19" t="str">
        <f t="shared" si="3"/>
        <v>3</v>
      </c>
      <c r="O16" s="17" t="s">
        <v>83</v>
      </c>
      <c r="P16" s="18" t="s">
        <v>12</v>
      </c>
      <c r="Q16" s="19">
        <f t="shared" si="4"/>
        <v>0</v>
      </c>
      <c r="R16" s="17" t="s">
        <v>83</v>
      </c>
      <c r="S16" s="18" t="s">
        <v>12</v>
      </c>
      <c r="T16" s="19">
        <f t="shared" si="5"/>
        <v>0</v>
      </c>
      <c r="U16" s="17" t="s">
        <v>83</v>
      </c>
      <c r="V16" s="18" t="s">
        <v>83</v>
      </c>
      <c r="W16" s="19">
        <f t="shared" si="6"/>
        <v>0</v>
      </c>
      <c r="X16" s="17" t="s">
        <v>83</v>
      </c>
      <c r="Y16" s="18" t="s">
        <v>12</v>
      </c>
      <c r="Z16" s="19">
        <f t="shared" si="7"/>
        <v>0</v>
      </c>
      <c r="AA16" s="17" t="s">
        <v>83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54</v>
      </c>
      <c r="C17" s="17" t="s">
        <v>12</v>
      </c>
      <c r="D17" s="18" t="s">
        <v>2</v>
      </c>
      <c r="E17" s="57">
        <f t="shared" si="12"/>
        <v>0</v>
      </c>
      <c r="F17" s="17" t="s">
        <v>2</v>
      </c>
      <c r="G17" s="18" t="s">
        <v>83</v>
      </c>
      <c r="H17" s="19">
        <f t="shared" si="1"/>
        <v>0</v>
      </c>
      <c r="I17" s="17" t="s">
        <v>12</v>
      </c>
      <c r="J17" s="18" t="s">
        <v>83</v>
      </c>
      <c r="K17" s="19">
        <f t="shared" si="2"/>
        <v>0</v>
      </c>
      <c r="L17" s="17" t="s">
        <v>12</v>
      </c>
      <c r="M17" s="18" t="s">
        <v>83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84</v>
      </c>
      <c r="T17" s="19" t="str">
        <f t="shared" si="5"/>
        <v>2</v>
      </c>
      <c r="U17" s="17" t="s">
        <v>12</v>
      </c>
      <c r="V17" s="18" t="s">
        <v>86</v>
      </c>
      <c r="W17" s="19">
        <f t="shared" si="6"/>
        <v>0</v>
      </c>
      <c r="X17" s="17" t="s">
        <v>2</v>
      </c>
      <c r="Y17" s="18" t="s">
        <v>83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60</v>
      </c>
      <c r="C18" s="17" t="s">
        <v>83</v>
      </c>
      <c r="D18" s="18" t="s">
        <v>2</v>
      </c>
      <c r="E18" s="57">
        <f t="shared" si="12"/>
        <v>0</v>
      </c>
      <c r="F18" s="17" t="s">
        <v>83</v>
      </c>
      <c r="G18" s="18" t="s">
        <v>84</v>
      </c>
      <c r="H18" s="19">
        <f t="shared" si="1"/>
        <v>0</v>
      </c>
      <c r="I18" s="17" t="s">
        <v>12</v>
      </c>
      <c r="J18" s="18" t="s">
        <v>84</v>
      </c>
      <c r="K18" s="19">
        <f t="shared" si="2"/>
        <v>0</v>
      </c>
      <c r="L18" s="17" t="s">
        <v>83</v>
      </c>
      <c r="M18" s="18" t="s">
        <v>12</v>
      </c>
      <c r="N18" s="19" t="str">
        <f t="shared" si="3"/>
        <v>3</v>
      </c>
      <c r="O18" s="17" t="s">
        <v>83</v>
      </c>
      <c r="P18" s="18" t="s">
        <v>12</v>
      </c>
      <c r="Q18" s="19">
        <f t="shared" si="4"/>
        <v>0</v>
      </c>
      <c r="R18" s="17" t="s">
        <v>83</v>
      </c>
      <c r="S18" s="18" t="s">
        <v>12</v>
      </c>
      <c r="T18" s="19">
        <f t="shared" si="5"/>
        <v>0</v>
      </c>
      <c r="U18" s="17" t="s">
        <v>84</v>
      </c>
      <c r="V18" s="18" t="s">
        <v>12</v>
      </c>
      <c r="W18" s="19">
        <f t="shared" si="6"/>
        <v>0</v>
      </c>
      <c r="X18" s="17" t="s">
        <v>83</v>
      </c>
      <c r="Y18" s="18" t="s">
        <v>12</v>
      </c>
      <c r="Z18" s="19">
        <f t="shared" si="7"/>
        <v>0</v>
      </c>
      <c r="AA18" s="17" t="s">
        <v>83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65</v>
      </c>
      <c r="C19" s="17" t="s">
        <v>83</v>
      </c>
      <c r="D19" s="18" t="s">
        <v>2</v>
      </c>
      <c r="E19" s="57">
        <f t="shared" si="12"/>
        <v>0</v>
      </c>
      <c r="F19" s="17" t="s">
        <v>83</v>
      </c>
      <c r="G19" s="18" t="s">
        <v>83</v>
      </c>
      <c r="H19" s="19">
        <f t="shared" si="1"/>
        <v>0</v>
      </c>
      <c r="I19" s="17" t="s">
        <v>2</v>
      </c>
      <c r="J19" s="18" t="s">
        <v>84</v>
      </c>
      <c r="K19" s="19">
        <f t="shared" si="2"/>
        <v>0</v>
      </c>
      <c r="L19" s="17" t="s">
        <v>83</v>
      </c>
      <c r="M19" s="18" t="s">
        <v>12</v>
      </c>
      <c r="N19" s="19" t="str">
        <f t="shared" si="3"/>
        <v>3</v>
      </c>
      <c r="O19" s="17" t="s">
        <v>83</v>
      </c>
      <c r="P19" s="18" t="s">
        <v>12</v>
      </c>
      <c r="Q19" s="19">
        <f t="shared" si="4"/>
        <v>0</v>
      </c>
      <c r="R19" s="17" t="s">
        <v>12</v>
      </c>
      <c r="S19" s="18" t="s">
        <v>84</v>
      </c>
      <c r="T19" s="19" t="str">
        <f t="shared" si="5"/>
        <v>2</v>
      </c>
      <c r="U19" s="17" t="s">
        <v>84</v>
      </c>
      <c r="V19" s="18" t="s">
        <v>83</v>
      </c>
      <c r="W19" s="19">
        <f t="shared" si="6"/>
        <v>0</v>
      </c>
      <c r="X19" s="17" t="s">
        <v>84</v>
      </c>
      <c r="Y19" s="18" t="s">
        <v>12</v>
      </c>
      <c r="Z19" s="19">
        <f t="shared" si="7"/>
        <v>0</v>
      </c>
      <c r="AA19" s="17" t="s">
        <v>83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55</v>
      </c>
      <c r="C20" s="17" t="s">
        <v>84</v>
      </c>
      <c r="D20" s="18" t="s">
        <v>83</v>
      </c>
      <c r="E20" s="57">
        <f t="shared" si="12"/>
        <v>0</v>
      </c>
      <c r="F20" s="17" t="s">
        <v>84</v>
      </c>
      <c r="G20" s="18" t="s">
        <v>83</v>
      </c>
      <c r="H20" s="19" t="str">
        <f t="shared" si="1"/>
        <v>3</v>
      </c>
      <c r="I20" s="17" t="s">
        <v>12</v>
      </c>
      <c r="J20" s="18" t="s">
        <v>84</v>
      </c>
      <c r="K20" s="19">
        <f t="shared" si="2"/>
        <v>0</v>
      </c>
      <c r="L20" s="17" t="s">
        <v>83</v>
      </c>
      <c r="M20" s="18" t="s">
        <v>83</v>
      </c>
      <c r="N20" s="19">
        <f t="shared" si="3"/>
        <v>0</v>
      </c>
      <c r="O20" s="17" t="s">
        <v>84</v>
      </c>
      <c r="P20" s="18" t="s">
        <v>83</v>
      </c>
      <c r="Q20" s="19">
        <f t="shared" si="4"/>
        <v>0</v>
      </c>
      <c r="R20" s="17" t="s">
        <v>84</v>
      </c>
      <c r="S20" s="18" t="s">
        <v>84</v>
      </c>
      <c r="T20" s="19">
        <f t="shared" si="5"/>
        <v>0</v>
      </c>
      <c r="U20" s="17" t="s">
        <v>83</v>
      </c>
      <c r="V20" s="18" t="s">
        <v>12</v>
      </c>
      <c r="W20" s="19">
        <f t="shared" si="6"/>
        <v>0</v>
      </c>
      <c r="X20" s="17" t="s">
        <v>84</v>
      </c>
      <c r="Y20" s="18" t="s">
        <v>83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83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56</v>
      </c>
      <c r="C21" s="17" t="s">
        <v>83</v>
      </c>
      <c r="D21" s="18" t="s">
        <v>12</v>
      </c>
      <c r="E21" s="57">
        <f t="shared" si="12"/>
        <v>0</v>
      </c>
      <c r="F21" s="17" t="s">
        <v>83</v>
      </c>
      <c r="G21" s="18" t="s">
        <v>12</v>
      </c>
      <c r="H21" s="19" t="str">
        <f t="shared" si="1"/>
        <v>5</v>
      </c>
      <c r="I21" s="17" t="s">
        <v>12</v>
      </c>
      <c r="J21" s="18" t="s">
        <v>84</v>
      </c>
      <c r="K21" s="19">
        <f t="shared" si="2"/>
        <v>0</v>
      </c>
      <c r="L21" s="17" t="s">
        <v>83</v>
      </c>
      <c r="M21" s="18" t="s">
        <v>12</v>
      </c>
      <c r="N21" s="19" t="str">
        <f t="shared" si="3"/>
        <v>3</v>
      </c>
      <c r="O21" s="17" t="s">
        <v>83</v>
      </c>
      <c r="P21" s="18" t="s">
        <v>12</v>
      </c>
      <c r="Q21" s="19">
        <f t="shared" si="4"/>
        <v>0</v>
      </c>
      <c r="R21" s="17" t="s">
        <v>12</v>
      </c>
      <c r="S21" s="18" t="s">
        <v>83</v>
      </c>
      <c r="T21" s="19" t="str">
        <f t="shared" si="5"/>
        <v>3</v>
      </c>
      <c r="U21" s="17" t="s">
        <v>83</v>
      </c>
      <c r="V21" s="18" t="s">
        <v>12</v>
      </c>
      <c r="W21" s="19">
        <f t="shared" si="6"/>
        <v>0</v>
      </c>
      <c r="X21" s="17" t="s">
        <v>83</v>
      </c>
      <c r="Y21" s="18" t="s">
        <v>83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83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52</v>
      </c>
      <c r="C22" s="17" t="s">
        <v>83</v>
      </c>
      <c r="D22" s="18" t="s">
        <v>12</v>
      </c>
      <c r="E22" s="57">
        <f t="shared" si="12"/>
        <v>0</v>
      </c>
      <c r="F22" s="17" t="s">
        <v>83</v>
      </c>
      <c r="G22" s="18" t="s">
        <v>83</v>
      </c>
      <c r="H22" s="19">
        <f t="shared" si="1"/>
        <v>0</v>
      </c>
      <c r="I22" s="17" t="s">
        <v>84</v>
      </c>
      <c r="J22" s="18" t="s">
        <v>83</v>
      </c>
      <c r="K22" s="19">
        <f t="shared" si="2"/>
        <v>0</v>
      </c>
      <c r="L22" s="17" t="s">
        <v>12</v>
      </c>
      <c r="M22" s="18" t="s">
        <v>83</v>
      </c>
      <c r="N22" s="19">
        <f t="shared" si="3"/>
        <v>0</v>
      </c>
      <c r="O22" s="17" t="s">
        <v>12</v>
      </c>
      <c r="P22" s="18" t="s">
        <v>83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83</v>
      </c>
      <c r="W22" s="19" t="str">
        <f t="shared" si="6"/>
        <v>2</v>
      </c>
      <c r="X22" s="17" t="s">
        <v>83</v>
      </c>
      <c r="Y22" s="18" t="s">
        <v>83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84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60" t="s">
        <v>63</v>
      </c>
      <c r="C23" s="17" t="s">
        <v>84</v>
      </c>
      <c r="D23" s="18" t="s">
        <v>83</v>
      </c>
      <c r="E23" s="57">
        <f t="shared" si="12"/>
        <v>0</v>
      </c>
      <c r="F23" s="17" t="s">
        <v>12</v>
      </c>
      <c r="G23" s="18" t="s">
        <v>83</v>
      </c>
      <c r="H23" s="19">
        <f t="shared" si="1"/>
        <v>0</v>
      </c>
      <c r="I23" s="17" t="s">
        <v>2</v>
      </c>
      <c r="J23" s="18" t="s">
        <v>84</v>
      </c>
      <c r="K23" s="19">
        <f t="shared" si="2"/>
        <v>0</v>
      </c>
      <c r="L23" s="17" t="s">
        <v>83</v>
      </c>
      <c r="M23" s="18" t="s">
        <v>83</v>
      </c>
      <c r="N23" s="19">
        <f t="shared" si="3"/>
        <v>0</v>
      </c>
      <c r="O23" s="17" t="s">
        <v>84</v>
      </c>
      <c r="P23" s="18" t="s">
        <v>83</v>
      </c>
      <c r="Q23" s="19">
        <f t="shared" si="4"/>
        <v>0</v>
      </c>
      <c r="R23" s="17" t="s">
        <v>12</v>
      </c>
      <c r="S23" s="18" t="s">
        <v>83</v>
      </c>
      <c r="T23" s="19" t="str">
        <f t="shared" si="5"/>
        <v>3</v>
      </c>
      <c r="U23" s="17" t="s">
        <v>12</v>
      </c>
      <c r="V23" s="18" t="s">
        <v>83</v>
      </c>
      <c r="W23" s="19" t="str">
        <f t="shared" si="6"/>
        <v>2</v>
      </c>
      <c r="X23" s="17" t="s">
        <v>83</v>
      </c>
      <c r="Y23" s="18" t="s">
        <v>84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83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53</v>
      </c>
      <c r="C24" s="17" t="s">
        <v>12</v>
      </c>
      <c r="D24" s="18" t="s">
        <v>12</v>
      </c>
      <c r="E24" s="59">
        <f>IF(OR(EXACT($C$7,C24)*(EXACT($D$7,D24)))=TRUE,$AO$9,IF(($D$7-$C$7=D24-C24),$AO$8,IF(OR(EXACT($C$7&gt;$D$7,C24&gt;D24)*EXACT($C$7=$D$7,C24=D24)*EXACT($C$7&lt;$D$7,C24&lt;D24)),$AO$7,0)))*2</f>
        <v>0</v>
      </c>
      <c r="F24" s="17" t="s">
        <v>83</v>
      </c>
      <c r="G24" s="18" t="s">
        <v>12</v>
      </c>
      <c r="H24" s="19" t="str">
        <f t="shared" si="1"/>
        <v>5</v>
      </c>
      <c r="I24" s="17" t="s">
        <v>12</v>
      </c>
      <c r="J24" s="18" t="s">
        <v>83</v>
      </c>
      <c r="K24" s="19">
        <f t="shared" si="2"/>
        <v>0</v>
      </c>
      <c r="L24" s="17" t="s">
        <v>83</v>
      </c>
      <c r="M24" s="18" t="s">
        <v>83</v>
      </c>
      <c r="N24" s="19">
        <f t="shared" si="3"/>
        <v>0</v>
      </c>
      <c r="O24" s="17" t="s">
        <v>83</v>
      </c>
      <c r="P24" s="18" t="s">
        <v>12</v>
      </c>
      <c r="Q24" s="19">
        <f t="shared" si="4"/>
        <v>0</v>
      </c>
      <c r="R24" s="17" t="s">
        <v>83</v>
      </c>
      <c r="S24" s="18" t="s">
        <v>12</v>
      </c>
      <c r="T24" s="19">
        <f t="shared" si="5"/>
        <v>0</v>
      </c>
      <c r="U24" s="17" t="s">
        <v>83</v>
      </c>
      <c r="V24" s="18" t="s">
        <v>12</v>
      </c>
      <c r="W24" s="19">
        <f t="shared" si="6"/>
        <v>0</v>
      </c>
      <c r="X24" s="17" t="s">
        <v>83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83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 t="s">
        <v>91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3" priority="16">
      <formula>($AG8&gt;40)</formula>
    </cfRule>
  </conditionalFormatting>
  <conditionalFormatting sqref="C4 U4 C6 F6 L6 O6 R6 U6 X6 AA6">
    <cfRule type="cellIs" dxfId="172" priority="2" operator="equal">
      <formula>"Schalke 04"</formula>
    </cfRule>
  </conditionalFormatting>
  <conditionalFormatting sqref="F4 I4 L4 O4 R4 X4 AA4 I6">
    <cfRule type="cellIs" dxfId="171" priority="1" operator="equal">
      <formula>"Schalke 04"</formula>
    </cfRule>
  </conditionalFormatting>
  <conditionalFormatting sqref="AG28:AG1048576 AG1:AG26">
    <cfRule type="top10" dxfId="170" priority="1401" rank="3"/>
  </conditionalFormatting>
  <conditionalFormatting sqref="AL6:AL10">
    <cfRule type="top10" dxfId="169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50</v>
      </c>
      <c r="B4" s="16"/>
      <c r="C4" s="16" t="s">
        <v>62</v>
      </c>
      <c r="F4" s="16" t="s">
        <v>70</v>
      </c>
      <c r="I4" s="16" t="s">
        <v>69</v>
      </c>
      <c r="L4" s="16" t="s">
        <v>72</v>
      </c>
      <c r="O4" s="16" t="s">
        <v>81</v>
      </c>
      <c r="R4" s="16" t="s">
        <v>11</v>
      </c>
      <c r="U4" s="16" t="s">
        <v>71</v>
      </c>
      <c r="X4" s="16" t="s">
        <v>75</v>
      </c>
      <c r="AA4" s="16" t="s">
        <v>78</v>
      </c>
      <c r="AE4" s="48"/>
      <c r="AF4" s="48"/>
      <c r="AK4" s="44"/>
    </row>
    <row r="5" spans="1:41" ht="13.5" thickBot="1" x14ac:dyDescent="0.25">
      <c r="B5" s="16"/>
      <c r="C5" s="13"/>
      <c r="F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82</v>
      </c>
      <c r="I6" s="16" t="s">
        <v>68</v>
      </c>
      <c r="L6" s="16" t="s">
        <v>76</v>
      </c>
      <c r="O6" s="16" t="s">
        <v>77</v>
      </c>
      <c r="R6" s="16" t="s">
        <v>73</v>
      </c>
      <c r="U6" s="16" t="s">
        <v>67</v>
      </c>
      <c r="X6" s="16" t="s">
        <v>79</v>
      </c>
      <c r="AA6" s="16" t="s">
        <v>74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84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12</v>
      </c>
      <c r="M7" s="49" t="s">
        <v>83</v>
      </c>
      <c r="N7" s="50" t="s">
        <v>1</v>
      </c>
      <c r="O7" s="49" t="s">
        <v>83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12</v>
      </c>
      <c r="V7" s="49" t="s">
        <v>12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12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83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84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84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5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83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</v>
      </c>
      <c r="C9" s="17" t="s">
        <v>12</v>
      </c>
      <c r="D9" s="18" t="s">
        <v>84</v>
      </c>
      <c r="E9" s="19">
        <f t="shared" si="1"/>
        <v>0</v>
      </c>
      <c r="F9" s="17" t="s">
        <v>83</v>
      </c>
      <c r="G9" s="18" t="s">
        <v>83</v>
      </c>
      <c r="H9" s="19" t="str">
        <f t="shared" si="2"/>
        <v>5</v>
      </c>
      <c r="I9" s="17" t="s">
        <v>12</v>
      </c>
      <c r="J9" s="18" t="s">
        <v>83</v>
      </c>
      <c r="K9" s="19">
        <f t="shared" si="3"/>
        <v>0</v>
      </c>
      <c r="L9" s="17" t="s">
        <v>83</v>
      </c>
      <c r="M9" s="18" t="s">
        <v>12</v>
      </c>
      <c r="N9" s="19">
        <f t="shared" si="4"/>
        <v>0</v>
      </c>
      <c r="O9" s="17" t="s">
        <v>83</v>
      </c>
      <c r="P9" s="18" t="s">
        <v>12</v>
      </c>
      <c r="Q9" s="19" t="str">
        <f t="shared" si="5"/>
        <v>5</v>
      </c>
      <c r="R9" s="17" t="s">
        <v>2</v>
      </c>
      <c r="S9" s="18" t="s">
        <v>84</v>
      </c>
      <c r="T9" s="5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84</v>
      </c>
      <c r="Y9" s="18" t="s">
        <v>12</v>
      </c>
      <c r="Z9" s="19">
        <f t="shared" si="7"/>
        <v>0</v>
      </c>
      <c r="AA9" s="17" t="s">
        <v>83</v>
      </c>
      <c r="AB9" s="18" t="s">
        <v>83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83</v>
      </c>
      <c r="G10" s="18" t="s">
        <v>84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83</v>
      </c>
      <c r="M10" s="18" t="s">
        <v>12</v>
      </c>
      <c r="N10" s="19">
        <f t="shared" si="4"/>
        <v>0</v>
      </c>
      <c r="O10" s="17" t="s">
        <v>83</v>
      </c>
      <c r="P10" s="18" t="s">
        <v>12</v>
      </c>
      <c r="Q10" s="19" t="str">
        <f t="shared" si="5"/>
        <v>5</v>
      </c>
      <c r="R10" s="17" t="s">
        <v>2</v>
      </c>
      <c r="S10" s="18" t="s">
        <v>83</v>
      </c>
      <c r="T10" s="5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83</v>
      </c>
      <c r="Y10" s="18" t="s">
        <v>12</v>
      </c>
      <c r="Z10" s="19">
        <f t="shared" si="7"/>
        <v>0</v>
      </c>
      <c r="AA10" s="17" t="s">
        <v>83</v>
      </c>
      <c r="AB10" s="18" t="s">
        <v>83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53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83</v>
      </c>
      <c r="D11" s="18" t="s">
        <v>83</v>
      </c>
      <c r="E11" s="19">
        <f t="shared" si="1"/>
        <v>0</v>
      </c>
      <c r="F11" s="17" t="s">
        <v>12</v>
      </c>
      <c r="G11" s="18" t="s">
        <v>83</v>
      </c>
      <c r="H11" s="19">
        <f t="shared" si="2"/>
        <v>0</v>
      </c>
      <c r="I11" s="17" t="s">
        <v>83</v>
      </c>
      <c r="J11" s="18" t="s">
        <v>12</v>
      </c>
      <c r="K11" s="19">
        <f t="shared" si="3"/>
        <v>0</v>
      </c>
      <c r="L11" s="17" t="s">
        <v>84</v>
      </c>
      <c r="M11" s="18" t="s">
        <v>83</v>
      </c>
      <c r="N11" s="19">
        <f t="shared" si="4"/>
        <v>0</v>
      </c>
      <c r="O11" s="17" t="s">
        <v>12</v>
      </c>
      <c r="P11" s="18" t="s">
        <v>83</v>
      </c>
      <c r="Q11" s="19">
        <f t="shared" si="5"/>
        <v>0</v>
      </c>
      <c r="R11" s="17" t="s">
        <v>12</v>
      </c>
      <c r="S11" s="18" t="s">
        <v>83</v>
      </c>
      <c r="T11" s="57">
        <f t="shared" si="11"/>
        <v>8</v>
      </c>
      <c r="U11" s="17" t="s">
        <v>83</v>
      </c>
      <c r="V11" s="18" t="s">
        <v>2</v>
      </c>
      <c r="W11" s="19">
        <f t="shared" si="6"/>
        <v>0</v>
      </c>
      <c r="X11" s="17" t="s">
        <v>12</v>
      </c>
      <c r="Y11" s="18" t="s">
        <v>83</v>
      </c>
      <c r="Z11" s="19" t="str">
        <f t="shared" si="7"/>
        <v>5</v>
      </c>
      <c r="AA11" s="17" t="s">
        <v>12</v>
      </c>
      <c r="AB11" s="18" t="s">
        <v>83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5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58" t="str">
        <f>'1.Spieltag'!B13</f>
        <v>Lola04</v>
      </c>
      <c r="C13" s="17" t="s">
        <v>12</v>
      </c>
      <c r="D13" s="18" t="s">
        <v>83</v>
      </c>
      <c r="E13" s="19">
        <f t="shared" si="1"/>
        <v>0</v>
      </c>
      <c r="F13" s="17" t="s">
        <v>12</v>
      </c>
      <c r="G13" s="18" t="s">
        <v>84</v>
      </c>
      <c r="H13" s="19">
        <f t="shared" si="2"/>
        <v>0</v>
      </c>
      <c r="I13" s="17" t="s">
        <v>12</v>
      </c>
      <c r="J13" s="18" t="s">
        <v>83</v>
      </c>
      <c r="K13" s="19">
        <f t="shared" si="3"/>
        <v>0</v>
      </c>
      <c r="L13" s="17" t="s">
        <v>83</v>
      </c>
      <c r="M13" s="18" t="s">
        <v>84</v>
      </c>
      <c r="N13" s="19" t="str">
        <f t="shared" si="4"/>
        <v>3</v>
      </c>
      <c r="O13" s="17" t="s">
        <v>12</v>
      </c>
      <c r="P13" s="18" t="s">
        <v>83</v>
      </c>
      <c r="Q13" s="19">
        <f t="shared" si="5"/>
        <v>0</v>
      </c>
      <c r="R13" s="17" t="s">
        <v>86</v>
      </c>
      <c r="S13" s="18" t="s">
        <v>2</v>
      </c>
      <c r="T13" s="57">
        <f t="shared" si="11"/>
        <v>8</v>
      </c>
      <c r="U13" s="17" t="s">
        <v>12</v>
      </c>
      <c r="V13" s="18" t="s">
        <v>83</v>
      </c>
      <c r="W13" s="19">
        <f t="shared" si="6"/>
        <v>0</v>
      </c>
      <c r="X13" s="17" t="s">
        <v>12</v>
      </c>
      <c r="Y13" s="18" t="s">
        <v>83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83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83</v>
      </c>
      <c r="K14" s="19">
        <f t="shared" si="3"/>
        <v>0</v>
      </c>
      <c r="L14" s="17" t="s">
        <v>12</v>
      </c>
      <c r="M14" s="18" t="s">
        <v>83</v>
      </c>
      <c r="N14" s="19" t="str">
        <f t="shared" si="4"/>
        <v>5</v>
      </c>
      <c r="O14" s="17" t="s">
        <v>83</v>
      </c>
      <c r="P14" s="18" t="s">
        <v>84</v>
      </c>
      <c r="Q14" s="19">
        <f t="shared" si="5"/>
        <v>0</v>
      </c>
      <c r="R14" s="17" t="s">
        <v>2</v>
      </c>
      <c r="S14" s="18" t="s">
        <v>83</v>
      </c>
      <c r="T14" s="57">
        <f t="shared" si="11"/>
        <v>8</v>
      </c>
      <c r="U14" s="17" t="s">
        <v>12</v>
      </c>
      <c r="V14" s="18" t="s">
        <v>83</v>
      </c>
      <c r="W14" s="19">
        <f t="shared" si="6"/>
        <v>0</v>
      </c>
      <c r="X14" s="17" t="s">
        <v>83</v>
      </c>
      <c r="Y14" s="18" t="s">
        <v>83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84</v>
      </c>
      <c r="E15" s="19">
        <f t="shared" si="1"/>
        <v>0</v>
      </c>
      <c r="F15" s="17" t="s">
        <v>83</v>
      </c>
      <c r="G15" s="18" t="s">
        <v>84</v>
      </c>
      <c r="H15" s="19">
        <f t="shared" si="2"/>
        <v>0</v>
      </c>
      <c r="I15" s="17" t="s">
        <v>12</v>
      </c>
      <c r="J15" s="18" t="s">
        <v>84</v>
      </c>
      <c r="K15" s="19">
        <f t="shared" si="3"/>
        <v>0</v>
      </c>
      <c r="L15" s="17" t="s">
        <v>12</v>
      </c>
      <c r="M15" s="18" t="s">
        <v>83</v>
      </c>
      <c r="N15" s="19" t="str">
        <f t="shared" si="4"/>
        <v>5</v>
      </c>
      <c r="O15" s="17" t="s">
        <v>12</v>
      </c>
      <c r="P15" s="18" t="s">
        <v>84</v>
      </c>
      <c r="Q15" s="19">
        <f t="shared" si="5"/>
        <v>0</v>
      </c>
      <c r="R15" s="17" t="s">
        <v>12</v>
      </c>
      <c r="S15" s="18" t="s">
        <v>84</v>
      </c>
      <c r="T15" s="57">
        <f t="shared" si="11"/>
        <v>8</v>
      </c>
      <c r="U15" s="17" t="s">
        <v>83</v>
      </c>
      <c r="V15" s="18" t="s">
        <v>83</v>
      </c>
      <c r="W15" s="19" t="str">
        <f t="shared" si="6"/>
        <v>3</v>
      </c>
      <c r="X15" s="17" t="s">
        <v>12</v>
      </c>
      <c r="Y15" s="18" t="s">
        <v>84</v>
      </c>
      <c r="Z15" s="19" t="str">
        <f t="shared" si="7"/>
        <v>2</v>
      </c>
      <c r="AA15" s="17" t="s">
        <v>83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83</v>
      </c>
      <c r="K16" s="19">
        <f t="shared" si="3"/>
        <v>0</v>
      </c>
      <c r="L16" s="17" t="s">
        <v>83</v>
      </c>
      <c r="M16" s="18" t="s">
        <v>84</v>
      </c>
      <c r="N16" s="19" t="str">
        <f t="shared" si="4"/>
        <v>3</v>
      </c>
      <c r="O16" s="17" t="s">
        <v>83</v>
      </c>
      <c r="P16" s="18" t="s">
        <v>83</v>
      </c>
      <c r="Q16" s="19">
        <f t="shared" si="5"/>
        <v>0</v>
      </c>
      <c r="R16" s="17" t="s">
        <v>12</v>
      </c>
      <c r="S16" s="18" t="s">
        <v>84</v>
      </c>
      <c r="T16" s="57">
        <f t="shared" si="11"/>
        <v>8</v>
      </c>
      <c r="U16" s="17" t="s">
        <v>83</v>
      </c>
      <c r="V16" s="18" t="s">
        <v>86</v>
      </c>
      <c r="W16" s="19">
        <f t="shared" si="6"/>
        <v>0</v>
      </c>
      <c r="X16" s="17" t="s">
        <v>83</v>
      </c>
      <c r="Y16" s="18" t="s">
        <v>83</v>
      </c>
      <c r="Z16" s="19">
        <f t="shared" si="7"/>
        <v>0</v>
      </c>
      <c r="AA16" s="17" t="s">
        <v>83</v>
      </c>
      <c r="AB16" s="18" t="s">
        <v>84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83</v>
      </c>
      <c r="D17" s="18" t="s">
        <v>84</v>
      </c>
      <c r="E17" s="19">
        <f t="shared" si="1"/>
        <v>0</v>
      </c>
      <c r="F17" s="17" t="s">
        <v>83</v>
      </c>
      <c r="G17" s="18" t="s">
        <v>84</v>
      </c>
      <c r="H17" s="19">
        <f t="shared" si="2"/>
        <v>0</v>
      </c>
      <c r="I17" s="17" t="s">
        <v>12</v>
      </c>
      <c r="J17" s="18" t="s">
        <v>83</v>
      </c>
      <c r="K17" s="19">
        <f t="shared" si="3"/>
        <v>0</v>
      </c>
      <c r="L17" s="17" t="s">
        <v>12</v>
      </c>
      <c r="M17" s="18" t="s">
        <v>83</v>
      </c>
      <c r="N17" s="19" t="str">
        <f t="shared" si="4"/>
        <v>5</v>
      </c>
      <c r="O17" s="17" t="s">
        <v>83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57">
        <f t="shared" si="11"/>
        <v>8</v>
      </c>
      <c r="U17" s="17" t="s">
        <v>12</v>
      </c>
      <c r="V17" s="18" t="s">
        <v>83</v>
      </c>
      <c r="W17" s="19">
        <f t="shared" si="6"/>
        <v>0</v>
      </c>
      <c r="X17" s="17" t="s">
        <v>12</v>
      </c>
      <c r="Y17" s="18" t="s">
        <v>84</v>
      </c>
      <c r="Z17" s="19" t="str">
        <f t="shared" si="7"/>
        <v>2</v>
      </c>
      <c r="AA17" s="17" t="s">
        <v>83</v>
      </c>
      <c r="AB17" s="18" t="s">
        <v>86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84</v>
      </c>
      <c r="K18" s="19">
        <f t="shared" si="3"/>
        <v>0</v>
      </c>
      <c r="L18" s="17" t="s">
        <v>84</v>
      </c>
      <c r="M18" s="18" t="s">
        <v>83</v>
      </c>
      <c r="N18" s="19">
        <f t="shared" si="4"/>
        <v>0</v>
      </c>
      <c r="O18" s="17" t="s">
        <v>84</v>
      </c>
      <c r="P18" s="18" t="s">
        <v>12</v>
      </c>
      <c r="Q18" s="19" t="str">
        <f t="shared" si="5"/>
        <v>2</v>
      </c>
      <c r="R18" s="17" t="s">
        <v>12</v>
      </c>
      <c r="S18" s="18" t="s">
        <v>84</v>
      </c>
      <c r="T18" s="57">
        <f t="shared" si="11"/>
        <v>8</v>
      </c>
      <c r="U18" s="17" t="s">
        <v>83</v>
      </c>
      <c r="V18" s="18" t="s">
        <v>2</v>
      </c>
      <c r="W18" s="19">
        <f t="shared" si="6"/>
        <v>0</v>
      </c>
      <c r="X18" s="17" t="s">
        <v>12</v>
      </c>
      <c r="Y18" s="18" t="s">
        <v>83</v>
      </c>
      <c r="Z18" s="19" t="str">
        <f t="shared" si="7"/>
        <v>5</v>
      </c>
      <c r="AA18" s="17" t="s">
        <v>84</v>
      </c>
      <c r="AB18" s="18" t="s">
        <v>83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5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84</v>
      </c>
      <c r="E20" s="19">
        <f t="shared" si="1"/>
        <v>0</v>
      </c>
      <c r="F20" s="17" t="s">
        <v>83</v>
      </c>
      <c r="G20" s="18" t="s">
        <v>83</v>
      </c>
      <c r="H20" s="19" t="str">
        <f t="shared" si="2"/>
        <v>5</v>
      </c>
      <c r="I20" s="17" t="s">
        <v>12</v>
      </c>
      <c r="J20" s="18" t="s">
        <v>84</v>
      </c>
      <c r="K20" s="19">
        <f t="shared" si="3"/>
        <v>0</v>
      </c>
      <c r="L20" s="17" t="s">
        <v>84</v>
      </c>
      <c r="M20" s="18" t="s">
        <v>83</v>
      </c>
      <c r="N20" s="19">
        <f t="shared" si="4"/>
        <v>0</v>
      </c>
      <c r="O20" s="17" t="s">
        <v>83</v>
      </c>
      <c r="P20" s="18" t="s">
        <v>12</v>
      </c>
      <c r="Q20" s="19" t="str">
        <f t="shared" si="5"/>
        <v>5</v>
      </c>
      <c r="R20" s="17" t="s">
        <v>86</v>
      </c>
      <c r="S20" s="18" t="s">
        <v>84</v>
      </c>
      <c r="T20" s="57">
        <f t="shared" si="11"/>
        <v>8</v>
      </c>
      <c r="U20" s="17" t="s">
        <v>84</v>
      </c>
      <c r="V20" s="18" t="s">
        <v>12</v>
      </c>
      <c r="W20" s="19">
        <f t="shared" si="6"/>
        <v>0</v>
      </c>
      <c r="X20" s="17" t="s">
        <v>83</v>
      </c>
      <c r="Y20" s="18" t="s">
        <v>83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83</v>
      </c>
      <c r="AB20" s="18" t="s">
        <v>84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83</v>
      </c>
      <c r="E21" s="19">
        <f t="shared" si="1"/>
        <v>0</v>
      </c>
      <c r="F21" s="17" t="s">
        <v>12</v>
      </c>
      <c r="G21" s="18" t="s">
        <v>83</v>
      </c>
      <c r="H21" s="19">
        <f t="shared" si="2"/>
        <v>0</v>
      </c>
      <c r="I21" s="17" t="s">
        <v>12</v>
      </c>
      <c r="J21" s="18" t="s">
        <v>83</v>
      </c>
      <c r="K21" s="19">
        <f t="shared" si="3"/>
        <v>0</v>
      </c>
      <c r="L21" s="17" t="s">
        <v>83</v>
      </c>
      <c r="M21" s="18" t="s">
        <v>83</v>
      </c>
      <c r="N21" s="19">
        <f t="shared" si="4"/>
        <v>0</v>
      </c>
      <c r="O21" s="17" t="s">
        <v>83</v>
      </c>
      <c r="P21" s="18" t="s">
        <v>83</v>
      </c>
      <c r="Q21" s="19">
        <f t="shared" si="5"/>
        <v>0</v>
      </c>
      <c r="R21" s="17" t="s">
        <v>2</v>
      </c>
      <c r="S21" s="18" t="s">
        <v>84</v>
      </c>
      <c r="T21" s="57">
        <f t="shared" si="11"/>
        <v>20</v>
      </c>
      <c r="U21" s="17" t="s">
        <v>83</v>
      </c>
      <c r="V21" s="18" t="s">
        <v>2</v>
      </c>
      <c r="W21" s="19">
        <f t="shared" si="6"/>
        <v>0</v>
      </c>
      <c r="X21" s="17" t="s">
        <v>83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83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84</v>
      </c>
      <c r="E22" s="19">
        <f t="shared" si="1"/>
        <v>0</v>
      </c>
      <c r="F22" s="17" t="s">
        <v>83</v>
      </c>
      <c r="G22" s="18" t="s">
        <v>83</v>
      </c>
      <c r="H22" s="19" t="str">
        <f t="shared" si="2"/>
        <v>5</v>
      </c>
      <c r="I22" s="17" t="s">
        <v>12</v>
      </c>
      <c r="J22" s="18" t="s">
        <v>87</v>
      </c>
      <c r="K22" s="19" t="str">
        <f t="shared" si="3"/>
        <v>3</v>
      </c>
      <c r="L22" s="17" t="s">
        <v>83</v>
      </c>
      <c r="M22" s="18" t="s">
        <v>83</v>
      </c>
      <c r="N22" s="19">
        <f t="shared" si="4"/>
        <v>0</v>
      </c>
      <c r="O22" s="17" t="s">
        <v>83</v>
      </c>
      <c r="P22" s="18" t="s">
        <v>84</v>
      </c>
      <c r="Q22" s="19">
        <f t="shared" si="5"/>
        <v>0</v>
      </c>
      <c r="R22" s="17" t="s">
        <v>2</v>
      </c>
      <c r="S22" s="18" t="s">
        <v>83</v>
      </c>
      <c r="T22" s="57">
        <f t="shared" si="11"/>
        <v>8</v>
      </c>
      <c r="U22" s="17" t="s">
        <v>12</v>
      </c>
      <c r="V22" s="18" t="s">
        <v>83</v>
      </c>
      <c r="W22" s="19">
        <f t="shared" si="6"/>
        <v>0</v>
      </c>
      <c r="X22" s="17" t="s">
        <v>12</v>
      </c>
      <c r="Y22" s="18" t="s">
        <v>84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84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58" t="str">
        <f>'1.Spieltag'!B23</f>
        <v>Thomas Bülles</v>
      </c>
      <c r="C23" s="17" t="s">
        <v>12</v>
      </c>
      <c r="D23" s="18" t="s">
        <v>83</v>
      </c>
      <c r="E23" s="19">
        <f t="shared" si="1"/>
        <v>0</v>
      </c>
      <c r="F23" s="17" t="s">
        <v>12</v>
      </c>
      <c r="G23" s="18" t="s">
        <v>84</v>
      </c>
      <c r="H23" s="19">
        <f t="shared" si="2"/>
        <v>0</v>
      </c>
      <c r="I23" s="17" t="s">
        <v>12</v>
      </c>
      <c r="J23" s="18" t="s">
        <v>83</v>
      </c>
      <c r="K23" s="19">
        <f t="shared" si="3"/>
        <v>0</v>
      </c>
      <c r="L23" s="17" t="s">
        <v>83</v>
      </c>
      <c r="M23" s="18" t="s">
        <v>84</v>
      </c>
      <c r="N23" s="19" t="str">
        <f t="shared" si="4"/>
        <v>3</v>
      </c>
      <c r="O23" s="17" t="s">
        <v>83</v>
      </c>
      <c r="P23" s="18" t="s">
        <v>83</v>
      </c>
      <c r="Q23" s="19">
        <f t="shared" si="5"/>
        <v>0</v>
      </c>
      <c r="R23" s="17" t="s">
        <v>2</v>
      </c>
      <c r="S23" s="18" t="s">
        <v>83</v>
      </c>
      <c r="T23" s="57">
        <f t="shared" si="11"/>
        <v>8</v>
      </c>
      <c r="U23" s="17" t="s">
        <v>83</v>
      </c>
      <c r="V23" s="18" t="s">
        <v>12</v>
      </c>
      <c r="W23" s="19">
        <f t="shared" si="6"/>
        <v>0</v>
      </c>
      <c r="X23" s="17" t="s">
        <v>83</v>
      </c>
      <c r="Y23" s="18" t="s">
        <v>84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83</v>
      </c>
      <c r="E24" s="19">
        <f t="shared" si="1"/>
        <v>0</v>
      </c>
      <c r="F24" s="17" t="s">
        <v>2</v>
      </c>
      <c r="G24" s="18" t="s">
        <v>83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83</v>
      </c>
      <c r="N24" s="19" t="str">
        <f t="shared" si="4"/>
        <v>5</v>
      </c>
      <c r="O24" s="17" t="s">
        <v>83</v>
      </c>
      <c r="P24" s="18" t="s">
        <v>12</v>
      </c>
      <c r="Q24" s="19" t="str">
        <f t="shared" si="5"/>
        <v>5</v>
      </c>
      <c r="R24" s="17" t="s">
        <v>12</v>
      </c>
      <c r="S24" s="18" t="s">
        <v>83</v>
      </c>
      <c r="T24" s="57">
        <f t="shared" si="11"/>
        <v>8</v>
      </c>
      <c r="U24" s="17" t="s">
        <v>83</v>
      </c>
      <c r="V24" s="18" t="s">
        <v>2</v>
      </c>
      <c r="W24" s="19">
        <f t="shared" si="6"/>
        <v>0</v>
      </c>
      <c r="X24" s="17" t="s">
        <v>12</v>
      </c>
      <c r="Y24" s="18" t="s">
        <v>83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83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8" priority="6">
      <formula>($AG8&gt;40)</formula>
    </cfRule>
  </conditionalFormatting>
  <conditionalFormatting sqref="C4 I4 L4 X4 AA4 C6 F6 X6 AA6">
    <cfRule type="cellIs" dxfId="167" priority="5" operator="equal">
      <formula>"Schalke 04"</formula>
    </cfRule>
  </conditionalFormatting>
  <conditionalFormatting sqref="F4 U4 I6 L6 O6 R6">
    <cfRule type="cellIs" dxfId="166" priority="4" operator="equal">
      <formula>"Schalke 04"</formula>
    </cfRule>
  </conditionalFormatting>
  <conditionalFormatting sqref="O4 R4 U6">
    <cfRule type="cellIs" dxfId="165" priority="1" operator="equal">
      <formula>"Schalke 04"</formula>
    </cfRule>
  </conditionalFormatting>
  <conditionalFormatting sqref="AG1:AG26 AG28:AG1048576">
    <cfRule type="top10" dxfId="164" priority="1561" rank="3"/>
  </conditionalFormatting>
  <conditionalFormatting sqref="AL6:AL10">
    <cfRule type="top10" dxfId="163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.75" x14ac:dyDescent="0.2">
      <c r="B2" s="16"/>
      <c r="F2" s="1"/>
      <c r="I2" s="13"/>
      <c r="L2" s="5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16</v>
      </c>
      <c r="B4" s="16"/>
      <c r="C4" s="16" t="s">
        <v>73</v>
      </c>
      <c r="F4" s="16" t="s">
        <v>80</v>
      </c>
      <c r="I4" s="16" t="s">
        <v>68</v>
      </c>
      <c r="L4" s="16" t="s">
        <v>76</v>
      </c>
      <c r="O4" s="16" t="s">
        <v>77</v>
      </c>
      <c r="R4" s="16" t="s">
        <v>67</v>
      </c>
      <c r="U4" s="16" t="s">
        <v>72</v>
      </c>
      <c r="X4" s="16" t="s">
        <v>79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71</v>
      </c>
      <c r="I6" s="16" t="s">
        <v>70</v>
      </c>
      <c r="L6" s="16" t="s">
        <v>69</v>
      </c>
      <c r="O6" s="16" t="s">
        <v>74</v>
      </c>
      <c r="R6" s="16" t="s">
        <v>62</v>
      </c>
      <c r="U6" s="16" t="s">
        <v>75</v>
      </c>
      <c r="X6" s="16" t="s">
        <v>11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83</v>
      </c>
      <c r="G7" s="49" t="s">
        <v>84</v>
      </c>
      <c r="H7" s="50" t="s">
        <v>1</v>
      </c>
      <c r="I7" s="49" t="s">
        <v>83</v>
      </c>
      <c r="J7" s="49" t="s">
        <v>12</v>
      </c>
      <c r="K7" s="50" t="s">
        <v>1</v>
      </c>
      <c r="L7" s="49" t="s">
        <v>84</v>
      </c>
      <c r="M7" s="49" t="s">
        <v>84</v>
      </c>
      <c r="N7" s="50" t="s">
        <v>1</v>
      </c>
      <c r="O7" s="49" t="s">
        <v>83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12</v>
      </c>
      <c r="V7" s="49" t="s">
        <v>86</v>
      </c>
      <c r="W7" s="50" t="s">
        <v>1</v>
      </c>
      <c r="X7" s="49" t="s">
        <v>83</v>
      </c>
      <c r="Y7" s="49" t="s">
        <v>84</v>
      </c>
      <c r="Z7" s="50" t="s">
        <v>1</v>
      </c>
      <c r="AA7" s="49" t="s">
        <v>12</v>
      </c>
      <c r="AB7" s="49" t="s">
        <v>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83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86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83</v>
      </c>
      <c r="V8" s="18" t="s">
        <v>84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57">
        <f>IF(OR(EXACT($X$7,X8)*(EXACT($Y$7,Y8)))=TRUE,$AO$9,IF(($Y$7-$X$7=Y8-X8),$AO$8,IF(OR(EXACT($X$7&gt;$Y$7,X8&gt;Y8)*EXACT($X$7=$Y$7,X8=Y8)*EXACT($X$7&lt;$Y$7,X8&lt;Y8)),$AO$7,0)))*4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5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83</v>
      </c>
      <c r="D10" s="18" t="s">
        <v>84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84</v>
      </c>
      <c r="G10" s="18" t="s">
        <v>83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83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83</v>
      </c>
      <c r="M10" s="18" t="s">
        <v>83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84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86</v>
      </c>
      <c r="S10" s="18" t="s">
        <v>83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83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83</v>
      </c>
      <c r="Y10" s="18" t="s">
        <v>2</v>
      </c>
      <c r="Z10" s="5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83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83</v>
      </c>
      <c r="G11" s="18" t="s">
        <v>84</v>
      </c>
      <c r="H11" s="19" t="str">
        <f t="shared" si="12"/>
        <v>5</v>
      </c>
      <c r="I11" s="17" t="s">
        <v>12</v>
      </c>
      <c r="J11" s="18" t="s">
        <v>83</v>
      </c>
      <c r="K11" s="19">
        <f t="shared" si="13"/>
        <v>0</v>
      </c>
      <c r="L11" s="17" t="s">
        <v>12</v>
      </c>
      <c r="M11" s="18" t="s">
        <v>83</v>
      </c>
      <c r="N11" s="19">
        <f t="shared" si="14"/>
        <v>0</v>
      </c>
      <c r="O11" s="17" t="s">
        <v>2</v>
      </c>
      <c r="P11" s="18" t="s">
        <v>83</v>
      </c>
      <c r="Q11" s="19">
        <f t="shared" si="15"/>
        <v>0</v>
      </c>
      <c r="R11" s="17" t="s">
        <v>12</v>
      </c>
      <c r="S11" s="18" t="s">
        <v>83</v>
      </c>
      <c r="T11" s="19" t="str">
        <f t="shared" si="16"/>
        <v>2</v>
      </c>
      <c r="U11" s="17" t="s">
        <v>12</v>
      </c>
      <c r="V11" s="18" t="s">
        <v>83</v>
      </c>
      <c r="W11" s="19">
        <f t="shared" si="17"/>
        <v>0</v>
      </c>
      <c r="X11" s="17" t="s">
        <v>84</v>
      </c>
      <c r="Y11" s="18" t="s">
        <v>12</v>
      </c>
      <c r="Z11" s="57">
        <f t="shared" si="18"/>
        <v>0</v>
      </c>
      <c r="AA11" s="17" t="s">
        <v>12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83</v>
      </c>
      <c r="K12" s="19">
        <f t="shared" si="13"/>
        <v>0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>
        <f t="shared" si="15"/>
        <v>0</v>
      </c>
      <c r="R12" s="17" t="s">
        <v>2</v>
      </c>
      <c r="S12" s="18" t="s">
        <v>84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5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83</v>
      </c>
      <c r="H13" s="19" t="str">
        <f t="shared" si="12"/>
        <v>3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2</v>
      </c>
      <c r="N13" s="19">
        <f t="shared" si="14"/>
        <v>0</v>
      </c>
      <c r="O13" s="17" t="s">
        <v>12</v>
      </c>
      <c r="P13" s="18" t="s">
        <v>84</v>
      </c>
      <c r="Q13" s="19">
        <f t="shared" si="15"/>
        <v>0</v>
      </c>
      <c r="R13" s="17" t="s">
        <v>83</v>
      </c>
      <c r="S13" s="18" t="s">
        <v>84</v>
      </c>
      <c r="T13" s="19" t="str">
        <f t="shared" si="16"/>
        <v>2</v>
      </c>
      <c r="U13" s="17" t="s">
        <v>12</v>
      </c>
      <c r="V13" s="18" t="s">
        <v>83</v>
      </c>
      <c r="W13" s="19">
        <f t="shared" si="17"/>
        <v>0</v>
      </c>
      <c r="X13" s="17" t="s">
        <v>83</v>
      </c>
      <c r="Y13" s="18" t="s">
        <v>12</v>
      </c>
      <c r="Z13" s="57">
        <f t="shared" si="18"/>
        <v>0</v>
      </c>
      <c r="AA13" s="17" t="s">
        <v>12</v>
      </c>
      <c r="AB13" s="18" t="s">
        <v>83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83</v>
      </c>
      <c r="G14" s="18" t="s">
        <v>83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2</v>
      </c>
      <c r="M14" s="18" t="s">
        <v>83</v>
      </c>
      <c r="N14" s="19">
        <f t="shared" si="14"/>
        <v>0</v>
      </c>
      <c r="O14" s="17" t="s">
        <v>83</v>
      </c>
      <c r="P14" s="18" t="s">
        <v>83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83</v>
      </c>
      <c r="Y14" s="18" t="s">
        <v>12</v>
      </c>
      <c r="Z14" s="57">
        <f t="shared" si="18"/>
        <v>0</v>
      </c>
      <c r="AA14" s="17" t="s">
        <v>83</v>
      </c>
      <c r="AB14" s="18" t="s">
        <v>83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83</v>
      </c>
      <c r="E15" s="19" t="str">
        <f t="shared" si="11"/>
        <v>3</v>
      </c>
      <c r="F15" s="17" t="s">
        <v>84</v>
      </c>
      <c r="G15" s="18" t="s">
        <v>12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83</v>
      </c>
      <c r="M15" s="18" t="s">
        <v>83</v>
      </c>
      <c r="N15" s="19" t="str">
        <f t="shared" si="14"/>
        <v>3</v>
      </c>
      <c r="O15" s="17" t="s">
        <v>83</v>
      </c>
      <c r="P15" s="18" t="s">
        <v>12</v>
      </c>
      <c r="Q15" s="19" t="str">
        <f t="shared" si="15"/>
        <v>5</v>
      </c>
      <c r="R15" s="17" t="s">
        <v>12</v>
      </c>
      <c r="S15" s="18" t="s">
        <v>84</v>
      </c>
      <c r="T15" s="19" t="str">
        <f t="shared" si="16"/>
        <v>2</v>
      </c>
      <c r="U15" s="17" t="s">
        <v>12</v>
      </c>
      <c r="V15" s="18" t="s">
        <v>83</v>
      </c>
      <c r="W15" s="19">
        <f t="shared" si="17"/>
        <v>0</v>
      </c>
      <c r="X15" s="17" t="s">
        <v>84</v>
      </c>
      <c r="Y15" s="18" t="s">
        <v>12</v>
      </c>
      <c r="Z15" s="57">
        <f t="shared" si="18"/>
        <v>0</v>
      </c>
      <c r="AA15" s="17" t="s">
        <v>83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5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86</v>
      </c>
      <c r="D17" s="18" t="s">
        <v>83</v>
      </c>
      <c r="E17" s="19" t="str">
        <f t="shared" si="11"/>
        <v>2</v>
      </c>
      <c r="F17" s="17" t="s">
        <v>84</v>
      </c>
      <c r="G17" s="18" t="s">
        <v>83</v>
      </c>
      <c r="H17" s="19">
        <f t="shared" si="12"/>
        <v>0</v>
      </c>
      <c r="I17" s="17" t="s">
        <v>86</v>
      </c>
      <c r="J17" s="18" t="s">
        <v>12</v>
      </c>
      <c r="K17" s="19">
        <f t="shared" si="13"/>
        <v>0</v>
      </c>
      <c r="L17" s="17" t="s">
        <v>83</v>
      </c>
      <c r="M17" s="18" t="s">
        <v>83</v>
      </c>
      <c r="N17" s="19" t="str">
        <f t="shared" si="14"/>
        <v>3</v>
      </c>
      <c r="O17" s="17" t="s">
        <v>83</v>
      </c>
      <c r="P17" s="18" t="s">
        <v>83</v>
      </c>
      <c r="Q17" s="19">
        <f t="shared" si="15"/>
        <v>0</v>
      </c>
      <c r="R17" s="17" t="s">
        <v>2</v>
      </c>
      <c r="S17" s="18" t="s">
        <v>83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83</v>
      </c>
      <c r="Y17" s="18" t="s">
        <v>12</v>
      </c>
      <c r="Z17" s="57">
        <f t="shared" si="18"/>
        <v>0</v>
      </c>
      <c r="AA17" s="17" t="s">
        <v>12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5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5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84</v>
      </c>
      <c r="E20" s="19" t="str">
        <f t="shared" si="11"/>
        <v>2</v>
      </c>
      <c r="F20" s="17" t="s">
        <v>84</v>
      </c>
      <c r="G20" s="18" t="s">
        <v>12</v>
      </c>
      <c r="H20" s="19">
        <f t="shared" si="12"/>
        <v>0</v>
      </c>
      <c r="I20" s="17" t="s">
        <v>12</v>
      </c>
      <c r="J20" s="18" t="s">
        <v>83</v>
      </c>
      <c r="K20" s="19">
        <f t="shared" si="13"/>
        <v>0</v>
      </c>
      <c r="L20" s="17" t="s">
        <v>84</v>
      </c>
      <c r="M20" s="18" t="s">
        <v>12</v>
      </c>
      <c r="N20" s="19">
        <f t="shared" si="14"/>
        <v>0</v>
      </c>
      <c r="O20" s="17" t="s">
        <v>12</v>
      </c>
      <c r="P20" s="18" t="s">
        <v>83</v>
      </c>
      <c r="Q20" s="19">
        <f t="shared" si="15"/>
        <v>0</v>
      </c>
      <c r="R20" s="17" t="s">
        <v>12</v>
      </c>
      <c r="S20" s="18" t="s">
        <v>83</v>
      </c>
      <c r="T20" s="19" t="str">
        <f t="shared" si="16"/>
        <v>2</v>
      </c>
      <c r="U20" s="17" t="s">
        <v>83</v>
      </c>
      <c r="V20" s="18" t="s">
        <v>83</v>
      </c>
      <c r="W20" s="19">
        <f t="shared" si="17"/>
        <v>0</v>
      </c>
      <c r="X20" s="17" t="s">
        <v>84</v>
      </c>
      <c r="Y20" s="18" t="s">
        <v>12</v>
      </c>
      <c r="Z20" s="57">
        <f t="shared" si="18"/>
        <v>0</v>
      </c>
      <c r="AA20" s="17" t="s">
        <v>84</v>
      </c>
      <c r="AB20" s="18" t="s">
        <v>83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83</v>
      </c>
      <c r="E21" s="19" t="str">
        <f t="shared" si="11"/>
        <v>3</v>
      </c>
      <c r="F21" s="17" t="s">
        <v>83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12</v>
      </c>
      <c r="N21" s="19">
        <f t="shared" si="14"/>
        <v>0</v>
      </c>
      <c r="O21" s="17" t="s">
        <v>83</v>
      </c>
      <c r="P21" s="18" t="s">
        <v>83</v>
      </c>
      <c r="Q21" s="19">
        <f t="shared" si="15"/>
        <v>0</v>
      </c>
      <c r="R21" s="17" t="s">
        <v>12</v>
      </c>
      <c r="S21" s="18" t="s">
        <v>83</v>
      </c>
      <c r="T21" s="19" t="str">
        <f t="shared" si="16"/>
        <v>2</v>
      </c>
      <c r="U21" s="17" t="s">
        <v>12</v>
      </c>
      <c r="V21" s="18" t="s">
        <v>83</v>
      </c>
      <c r="W21" s="19">
        <f t="shared" si="17"/>
        <v>0</v>
      </c>
      <c r="X21" s="17" t="s">
        <v>84</v>
      </c>
      <c r="Y21" s="18" t="s">
        <v>12</v>
      </c>
      <c r="Z21" s="57">
        <f t="shared" si="18"/>
        <v>0</v>
      </c>
      <c r="AA21" s="17" t="s">
        <v>83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83</v>
      </c>
      <c r="E22" s="19" t="str">
        <f t="shared" si="11"/>
        <v>3</v>
      </c>
      <c r="F22" s="17" t="s">
        <v>84</v>
      </c>
      <c r="G22" s="18" t="s">
        <v>12</v>
      </c>
      <c r="H22" s="19">
        <f t="shared" si="12"/>
        <v>0</v>
      </c>
      <c r="I22" s="17" t="s">
        <v>12</v>
      </c>
      <c r="J22" s="18" t="s">
        <v>84</v>
      </c>
      <c r="K22" s="19">
        <f t="shared" si="13"/>
        <v>0</v>
      </c>
      <c r="L22" s="17" t="s">
        <v>84</v>
      </c>
      <c r="M22" s="18" t="s">
        <v>12</v>
      </c>
      <c r="N22" s="19">
        <f t="shared" si="14"/>
        <v>0</v>
      </c>
      <c r="O22" s="17" t="s">
        <v>84</v>
      </c>
      <c r="P22" s="18" t="s">
        <v>12</v>
      </c>
      <c r="Q22" s="19" t="str">
        <f t="shared" si="15"/>
        <v>2</v>
      </c>
      <c r="R22" s="17" t="s">
        <v>2</v>
      </c>
      <c r="S22" s="18" t="s">
        <v>83</v>
      </c>
      <c r="T22" s="19" t="str">
        <f t="shared" si="16"/>
        <v>2</v>
      </c>
      <c r="U22" s="17" t="s">
        <v>83</v>
      </c>
      <c r="V22" s="18" t="s">
        <v>83</v>
      </c>
      <c r="W22" s="19">
        <f t="shared" si="17"/>
        <v>0</v>
      </c>
      <c r="X22" s="17" t="s">
        <v>83</v>
      </c>
      <c r="Y22" s="18" t="s">
        <v>2</v>
      </c>
      <c r="Z22" s="57">
        <f t="shared" si="18"/>
        <v>0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83</v>
      </c>
      <c r="E23" s="19" t="str">
        <f t="shared" si="11"/>
        <v>3</v>
      </c>
      <c r="F23" s="17" t="s">
        <v>83</v>
      </c>
      <c r="G23" s="18" t="s">
        <v>12</v>
      </c>
      <c r="H23" s="19">
        <f t="shared" si="12"/>
        <v>0</v>
      </c>
      <c r="I23" s="17" t="s">
        <v>2</v>
      </c>
      <c r="J23" s="18" t="s">
        <v>83</v>
      </c>
      <c r="K23" s="19">
        <f t="shared" si="13"/>
        <v>0</v>
      </c>
      <c r="L23" s="17" t="s">
        <v>83</v>
      </c>
      <c r="M23" s="18" t="s">
        <v>12</v>
      </c>
      <c r="N23" s="19">
        <f t="shared" si="14"/>
        <v>0</v>
      </c>
      <c r="O23" s="17" t="s">
        <v>12</v>
      </c>
      <c r="P23" s="18" t="s">
        <v>84</v>
      </c>
      <c r="Q23" s="19">
        <f t="shared" si="15"/>
        <v>0</v>
      </c>
      <c r="R23" s="17" t="s">
        <v>2</v>
      </c>
      <c r="S23" s="18" t="s">
        <v>84</v>
      </c>
      <c r="T23" s="19" t="str">
        <f t="shared" si="16"/>
        <v>5</v>
      </c>
      <c r="U23" s="17" t="s">
        <v>83</v>
      </c>
      <c r="V23" s="18" t="s">
        <v>12</v>
      </c>
      <c r="W23" s="19" t="str">
        <f t="shared" si="17"/>
        <v>2</v>
      </c>
      <c r="X23" s="17" t="s">
        <v>83</v>
      </c>
      <c r="Y23" s="18" t="s">
        <v>12</v>
      </c>
      <c r="Z23" s="57">
        <f t="shared" si="18"/>
        <v>0</v>
      </c>
      <c r="AA23" s="17" t="s">
        <v>83</v>
      </c>
      <c r="AB23" s="18" t="s">
        <v>83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83</v>
      </c>
      <c r="E24" s="19" t="str">
        <f t="shared" si="11"/>
        <v>3</v>
      </c>
      <c r="F24" s="17" t="s">
        <v>83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12</v>
      </c>
      <c r="P24" s="18" t="s">
        <v>83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19" t="str">
        <f t="shared" si="17"/>
        <v>2</v>
      </c>
      <c r="X24" s="17" t="s">
        <v>84</v>
      </c>
      <c r="Y24" s="18" t="s">
        <v>12</v>
      </c>
      <c r="Z24" s="57">
        <f t="shared" si="18"/>
        <v>0</v>
      </c>
      <c r="AA24" s="17" t="s">
        <v>83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2" priority="5">
      <formula>($AG8&gt;40)</formula>
    </cfRule>
  </conditionalFormatting>
  <conditionalFormatting sqref="L2 C4 F4 I4 O4 R4 U4 F6 I6 L6 O6 U6 AA6">
    <cfRule type="cellIs" dxfId="161" priority="3" operator="equal">
      <formula>"Schalke 04"</formula>
    </cfRule>
  </conditionalFormatting>
  <conditionalFormatting sqref="L4 X4 AA4 C6 R6">
    <cfRule type="cellIs" dxfId="160" priority="2" operator="equal">
      <formula>"Schalke 04"</formula>
    </cfRule>
  </conditionalFormatting>
  <conditionalFormatting sqref="X6">
    <cfRule type="cellIs" dxfId="159" priority="1" operator="equal">
      <formula>"Schalke 04"</formula>
    </cfRule>
  </conditionalFormatting>
  <conditionalFormatting sqref="AG1:AG26 AG28:AG1048576">
    <cfRule type="top10" dxfId="158" priority="1557" rank="3"/>
  </conditionalFormatting>
  <conditionalFormatting sqref="AL6:AL10">
    <cfRule type="top10" dxfId="157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17</v>
      </c>
      <c r="B4" s="16"/>
      <c r="C4" s="16" t="s">
        <v>11</v>
      </c>
      <c r="F4" s="16" t="s">
        <v>70</v>
      </c>
      <c r="I4" s="16" t="s">
        <v>62</v>
      </c>
      <c r="L4" s="16" t="s">
        <v>77</v>
      </c>
      <c r="O4" s="16" t="s">
        <v>81</v>
      </c>
      <c r="R4" s="16" t="s">
        <v>74</v>
      </c>
      <c r="U4" s="16" t="s">
        <v>69</v>
      </c>
      <c r="X4" s="16" t="s">
        <v>71</v>
      </c>
      <c r="AA4" s="16" t="s">
        <v>78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72</v>
      </c>
      <c r="F6" s="16" t="s">
        <v>73</v>
      </c>
      <c r="I6" s="16" t="s">
        <v>76</v>
      </c>
      <c r="L6" s="16" t="s">
        <v>82</v>
      </c>
      <c r="O6" s="16" t="s">
        <v>68</v>
      </c>
      <c r="R6" s="16" t="s">
        <v>67</v>
      </c>
      <c r="U6" s="16" t="s">
        <v>75</v>
      </c>
      <c r="X6" s="16" t="s">
        <v>79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84</v>
      </c>
      <c r="D7" s="49" t="s">
        <v>12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13</v>
      </c>
      <c r="J7" s="49" t="s">
        <v>84</v>
      </c>
      <c r="K7" s="50" t="s">
        <v>1</v>
      </c>
      <c r="L7" s="49" t="s">
        <v>12</v>
      </c>
      <c r="M7" s="49" t="s">
        <v>83</v>
      </c>
      <c r="N7" s="50" t="s">
        <v>1</v>
      </c>
      <c r="O7" s="49" t="s">
        <v>84</v>
      </c>
      <c r="P7" s="49" t="s">
        <v>13</v>
      </c>
      <c r="Q7" s="50" t="s">
        <v>1</v>
      </c>
      <c r="R7" s="49" t="s">
        <v>84</v>
      </c>
      <c r="S7" s="49" t="s">
        <v>83</v>
      </c>
      <c r="T7" s="50" t="s">
        <v>1</v>
      </c>
      <c r="U7" s="49" t="s">
        <v>84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83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</v>
      </c>
      <c r="C9" s="17" t="s">
        <v>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83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84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84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84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83</v>
      </c>
      <c r="S9" s="18" t="s">
        <v>83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84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83</v>
      </c>
      <c r="E10" s="57">
        <f t="shared" si="11"/>
        <v>0</v>
      </c>
      <c r="F10" s="17" t="s">
        <v>12</v>
      </c>
      <c r="G10" s="18" t="s">
        <v>83</v>
      </c>
      <c r="H10" s="19">
        <f t="shared" si="12"/>
        <v>0</v>
      </c>
      <c r="I10" s="17" t="s">
        <v>84</v>
      </c>
      <c r="J10" s="18" t="s">
        <v>83</v>
      </c>
      <c r="K10" s="19">
        <f t="shared" si="13"/>
        <v>0</v>
      </c>
      <c r="L10" s="17" t="s">
        <v>83</v>
      </c>
      <c r="M10" s="18" t="s">
        <v>83</v>
      </c>
      <c r="N10" s="19">
        <f t="shared" si="14"/>
        <v>0</v>
      </c>
      <c r="O10" s="17" t="s">
        <v>83</v>
      </c>
      <c r="P10" s="18" t="s">
        <v>2</v>
      </c>
      <c r="Q10" s="19" t="str">
        <f t="shared" si="15"/>
        <v>2</v>
      </c>
      <c r="R10" s="17" t="s">
        <v>83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83</v>
      </c>
      <c r="Z10" s="19" t="str">
        <f t="shared" si="18"/>
        <v>2</v>
      </c>
      <c r="AA10" s="17" t="s">
        <v>83</v>
      </c>
      <c r="AB10" s="18" t="s">
        <v>84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53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83</v>
      </c>
      <c r="E11" s="57">
        <f t="shared" si="11"/>
        <v>0</v>
      </c>
      <c r="F11" s="17" t="s">
        <v>83</v>
      </c>
      <c r="G11" s="18" t="s">
        <v>12</v>
      </c>
      <c r="H11" s="19" t="str">
        <f t="shared" si="12"/>
        <v>5</v>
      </c>
      <c r="I11" s="17" t="s">
        <v>83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19" t="str">
        <f t="shared" si="15"/>
        <v>2</v>
      </c>
      <c r="R11" s="17" t="s">
        <v>83</v>
      </c>
      <c r="S11" s="18" t="s">
        <v>12</v>
      </c>
      <c r="T11" s="19" t="str">
        <f t="shared" si="16"/>
        <v>3</v>
      </c>
      <c r="U11" s="17" t="s">
        <v>12</v>
      </c>
      <c r="V11" s="18" t="s">
        <v>83</v>
      </c>
      <c r="W11" s="19">
        <f t="shared" si="17"/>
        <v>0</v>
      </c>
      <c r="X11" s="17" t="s">
        <v>83</v>
      </c>
      <c r="Y11" s="18" t="s">
        <v>12</v>
      </c>
      <c r="Z11" s="19">
        <f t="shared" si="18"/>
        <v>0</v>
      </c>
      <c r="AA11" s="17" t="s">
        <v>12</v>
      </c>
      <c r="AB11" s="18" t="s">
        <v>83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83</v>
      </c>
      <c r="E12" s="5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83</v>
      </c>
      <c r="J12" s="18" t="s">
        <v>12</v>
      </c>
      <c r="K12" s="19">
        <f t="shared" si="13"/>
        <v>0</v>
      </c>
      <c r="L12" s="17" t="s">
        <v>12</v>
      </c>
      <c r="M12" s="18" t="s">
        <v>83</v>
      </c>
      <c r="N12" s="19" t="str">
        <f t="shared" si="14"/>
        <v>5</v>
      </c>
      <c r="O12" s="17" t="s">
        <v>83</v>
      </c>
      <c r="P12" s="18" t="s">
        <v>2</v>
      </c>
      <c r="Q12" s="19" t="str">
        <f t="shared" si="15"/>
        <v>2</v>
      </c>
      <c r="R12" s="17" t="s">
        <v>83</v>
      </c>
      <c r="S12" s="18" t="s">
        <v>2</v>
      </c>
      <c r="T12" s="19" t="str">
        <f t="shared" si="16"/>
        <v>2</v>
      </c>
      <c r="U12" s="17" t="s">
        <v>12</v>
      </c>
      <c r="V12" s="18" t="s">
        <v>83</v>
      </c>
      <c r="W12" s="19">
        <f t="shared" si="17"/>
        <v>0</v>
      </c>
      <c r="X12" s="17" t="s">
        <v>83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83</v>
      </c>
      <c r="E13" s="57">
        <f t="shared" si="11"/>
        <v>0</v>
      </c>
      <c r="F13" s="17" t="s">
        <v>12</v>
      </c>
      <c r="G13" s="18" t="s">
        <v>83</v>
      </c>
      <c r="H13" s="19">
        <f t="shared" si="12"/>
        <v>0</v>
      </c>
      <c r="I13" s="17" t="s">
        <v>83</v>
      </c>
      <c r="J13" s="18" t="s">
        <v>84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83</v>
      </c>
      <c r="P13" s="18" t="s">
        <v>12</v>
      </c>
      <c r="Q13" s="19" t="str">
        <f t="shared" si="15"/>
        <v>2</v>
      </c>
      <c r="R13" s="17" t="s">
        <v>84</v>
      </c>
      <c r="S13" s="18" t="s">
        <v>12</v>
      </c>
      <c r="T13" s="19" t="str">
        <f t="shared" si="16"/>
        <v>2</v>
      </c>
      <c r="U13" s="17" t="s">
        <v>2</v>
      </c>
      <c r="V13" s="18" t="s">
        <v>83</v>
      </c>
      <c r="W13" s="19">
        <f t="shared" si="17"/>
        <v>0</v>
      </c>
      <c r="X13" s="17" t="s">
        <v>12</v>
      </c>
      <c r="Y13" s="18" t="s">
        <v>83</v>
      </c>
      <c r="Z13" s="19" t="str">
        <f t="shared" si="18"/>
        <v>2</v>
      </c>
      <c r="AA13" s="17" t="s">
        <v>12</v>
      </c>
      <c r="AB13" s="18" t="s">
        <v>83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83</v>
      </c>
      <c r="E14" s="57">
        <f t="shared" si="11"/>
        <v>0</v>
      </c>
      <c r="F14" s="17" t="s">
        <v>12</v>
      </c>
      <c r="G14" s="18" t="s">
        <v>84</v>
      </c>
      <c r="H14" s="19">
        <f t="shared" si="12"/>
        <v>0</v>
      </c>
      <c r="I14" s="17" t="s">
        <v>83</v>
      </c>
      <c r="J14" s="18" t="s">
        <v>2</v>
      </c>
      <c r="K14" s="19">
        <f t="shared" si="13"/>
        <v>0</v>
      </c>
      <c r="L14" s="17" t="s">
        <v>12</v>
      </c>
      <c r="M14" s="18" t="s">
        <v>83</v>
      </c>
      <c r="N14" s="19" t="str">
        <f t="shared" si="14"/>
        <v>5</v>
      </c>
      <c r="O14" s="17" t="s">
        <v>83</v>
      </c>
      <c r="P14" s="18" t="s">
        <v>84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83</v>
      </c>
      <c r="W14" s="19">
        <f t="shared" si="17"/>
        <v>0</v>
      </c>
      <c r="X14" s="17" t="s">
        <v>83</v>
      </c>
      <c r="Y14" s="18" t="s">
        <v>84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84</v>
      </c>
      <c r="E15" s="57">
        <f t="shared" si="11"/>
        <v>0</v>
      </c>
      <c r="F15" s="17" t="s">
        <v>83</v>
      </c>
      <c r="G15" s="18" t="s">
        <v>83</v>
      </c>
      <c r="H15" s="19">
        <f t="shared" si="12"/>
        <v>0</v>
      </c>
      <c r="I15" s="17" t="s">
        <v>12</v>
      </c>
      <c r="J15" s="18" t="s">
        <v>83</v>
      </c>
      <c r="K15" s="19" t="str">
        <f t="shared" si="13"/>
        <v>2</v>
      </c>
      <c r="L15" s="17" t="s">
        <v>12</v>
      </c>
      <c r="M15" s="18" t="s">
        <v>84</v>
      </c>
      <c r="N15" s="19" t="str">
        <f t="shared" si="14"/>
        <v>2</v>
      </c>
      <c r="O15" s="17" t="s">
        <v>83</v>
      </c>
      <c r="P15" s="18" t="s">
        <v>84</v>
      </c>
      <c r="Q15" s="19">
        <f t="shared" si="15"/>
        <v>0</v>
      </c>
      <c r="R15" s="17" t="s">
        <v>83</v>
      </c>
      <c r="S15" s="18" t="s">
        <v>83</v>
      </c>
      <c r="T15" s="19">
        <f t="shared" si="16"/>
        <v>0</v>
      </c>
      <c r="U15" s="17" t="s">
        <v>12</v>
      </c>
      <c r="V15" s="18" t="s">
        <v>84</v>
      </c>
      <c r="W15" s="19">
        <f t="shared" si="17"/>
        <v>0</v>
      </c>
      <c r="X15" s="17" t="s">
        <v>12</v>
      </c>
      <c r="Y15" s="18" t="s">
        <v>84</v>
      </c>
      <c r="Z15" s="19" t="str">
        <f t="shared" si="18"/>
        <v>5</v>
      </c>
      <c r="AA15" s="17" t="s">
        <v>12</v>
      </c>
      <c r="AB15" s="18" t="s">
        <v>83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5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83</v>
      </c>
      <c r="E17" s="57">
        <f t="shared" si="11"/>
        <v>0</v>
      </c>
      <c r="F17" s="17" t="s">
        <v>12</v>
      </c>
      <c r="G17" s="18" t="s">
        <v>83</v>
      </c>
      <c r="H17" s="19">
        <f t="shared" si="12"/>
        <v>0</v>
      </c>
      <c r="I17" s="17" t="s">
        <v>12</v>
      </c>
      <c r="J17" s="18" t="s">
        <v>86</v>
      </c>
      <c r="K17" s="19">
        <f t="shared" si="13"/>
        <v>0</v>
      </c>
      <c r="L17" s="17" t="s">
        <v>12</v>
      </c>
      <c r="M17" s="18" t="s">
        <v>83</v>
      </c>
      <c r="N17" s="19" t="str">
        <f t="shared" si="14"/>
        <v>5</v>
      </c>
      <c r="O17" s="17" t="s">
        <v>84</v>
      </c>
      <c r="P17" s="18" t="s">
        <v>83</v>
      </c>
      <c r="Q17" s="19" t="str">
        <f t="shared" si="15"/>
        <v>2</v>
      </c>
      <c r="R17" s="17" t="s">
        <v>12</v>
      </c>
      <c r="S17" s="18" t="s">
        <v>83</v>
      </c>
      <c r="T17" s="19">
        <f t="shared" si="16"/>
        <v>0</v>
      </c>
      <c r="U17" s="17" t="s">
        <v>83</v>
      </c>
      <c r="V17" s="18" t="s">
        <v>83</v>
      </c>
      <c r="W17" s="19" t="str">
        <f t="shared" si="17"/>
        <v>3</v>
      </c>
      <c r="X17" s="17" t="s">
        <v>2</v>
      </c>
      <c r="Y17" s="18" t="s">
        <v>83</v>
      </c>
      <c r="Z17" s="19" t="str">
        <f t="shared" si="18"/>
        <v>3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83</v>
      </c>
      <c r="E18" s="57">
        <f t="shared" si="11"/>
        <v>0</v>
      </c>
      <c r="F18" s="17" t="s">
        <v>83</v>
      </c>
      <c r="G18" s="18" t="s">
        <v>12</v>
      </c>
      <c r="H18" s="19" t="str">
        <f t="shared" si="12"/>
        <v>5</v>
      </c>
      <c r="I18" s="17" t="s">
        <v>84</v>
      </c>
      <c r="J18" s="18" t="s">
        <v>83</v>
      </c>
      <c r="K18" s="19">
        <f t="shared" si="13"/>
        <v>0</v>
      </c>
      <c r="L18" s="17" t="s">
        <v>12</v>
      </c>
      <c r="M18" s="18" t="s">
        <v>83</v>
      </c>
      <c r="N18" s="19" t="str">
        <f t="shared" si="14"/>
        <v>5</v>
      </c>
      <c r="O18" s="17" t="s">
        <v>84</v>
      </c>
      <c r="P18" s="18" t="s">
        <v>12</v>
      </c>
      <c r="Q18" s="19" t="str">
        <f t="shared" si="15"/>
        <v>2</v>
      </c>
      <c r="R18" s="17" t="s">
        <v>84</v>
      </c>
      <c r="S18" s="18" t="s">
        <v>12</v>
      </c>
      <c r="T18" s="19" t="str">
        <f t="shared" si="16"/>
        <v>2</v>
      </c>
      <c r="U18" s="17" t="s">
        <v>84</v>
      </c>
      <c r="V18" s="18" t="s">
        <v>83</v>
      </c>
      <c r="W18" s="19">
        <f t="shared" si="17"/>
        <v>0</v>
      </c>
      <c r="X18" s="17" t="s">
        <v>83</v>
      </c>
      <c r="Y18" s="18" t="s">
        <v>83</v>
      </c>
      <c r="Z18" s="19">
        <f t="shared" si="18"/>
        <v>0</v>
      </c>
      <c r="AA18" s="17" t="s">
        <v>12</v>
      </c>
      <c r="AB18" s="18" t="s">
        <v>83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5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83</v>
      </c>
      <c r="D20" s="18" t="s">
        <v>84</v>
      </c>
      <c r="E20" s="57">
        <f t="shared" si="11"/>
        <v>0</v>
      </c>
      <c r="F20" s="17" t="s">
        <v>12</v>
      </c>
      <c r="G20" s="18" t="s">
        <v>83</v>
      </c>
      <c r="H20" s="19">
        <f t="shared" si="12"/>
        <v>0</v>
      </c>
      <c r="I20" s="17" t="s">
        <v>83</v>
      </c>
      <c r="J20" s="18" t="s">
        <v>84</v>
      </c>
      <c r="K20" s="19" t="str">
        <f t="shared" si="13"/>
        <v>2</v>
      </c>
      <c r="L20" s="17" t="s">
        <v>83</v>
      </c>
      <c r="M20" s="18" t="s">
        <v>83</v>
      </c>
      <c r="N20" s="19">
        <f t="shared" si="14"/>
        <v>0</v>
      </c>
      <c r="O20" s="17" t="s">
        <v>84</v>
      </c>
      <c r="P20" s="18" t="s">
        <v>2</v>
      </c>
      <c r="Q20" s="19" t="str">
        <f t="shared" si="15"/>
        <v>2</v>
      </c>
      <c r="R20" s="17" t="s">
        <v>84</v>
      </c>
      <c r="S20" s="18" t="s">
        <v>12</v>
      </c>
      <c r="T20" s="19" t="str">
        <f t="shared" si="16"/>
        <v>2</v>
      </c>
      <c r="U20" s="17" t="s">
        <v>83</v>
      </c>
      <c r="V20" s="18" t="s">
        <v>84</v>
      </c>
      <c r="W20" s="19">
        <f t="shared" si="17"/>
        <v>0</v>
      </c>
      <c r="X20" s="17" t="s">
        <v>83</v>
      </c>
      <c r="Y20" s="18" t="s">
        <v>83</v>
      </c>
      <c r="Z20" s="19">
        <f t="shared" si="18"/>
        <v>0</v>
      </c>
      <c r="AA20" s="17" t="s">
        <v>12</v>
      </c>
      <c r="AB20" s="18" t="s">
        <v>84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83</v>
      </c>
      <c r="E21" s="57">
        <f t="shared" si="11"/>
        <v>0</v>
      </c>
      <c r="F21" s="17" t="s">
        <v>12</v>
      </c>
      <c r="G21" s="18" t="s">
        <v>83</v>
      </c>
      <c r="H21" s="19">
        <f t="shared" si="12"/>
        <v>0</v>
      </c>
      <c r="I21" s="17" t="s">
        <v>83</v>
      </c>
      <c r="J21" s="18" t="s">
        <v>12</v>
      </c>
      <c r="K21" s="19">
        <f t="shared" si="13"/>
        <v>0</v>
      </c>
      <c r="L21" s="17" t="s">
        <v>12</v>
      </c>
      <c r="M21" s="18" t="s">
        <v>83</v>
      </c>
      <c r="N21" s="19" t="str">
        <f t="shared" si="14"/>
        <v>5</v>
      </c>
      <c r="O21" s="17" t="s">
        <v>83</v>
      </c>
      <c r="P21" s="18" t="s">
        <v>12</v>
      </c>
      <c r="Q21" s="19" t="str">
        <f t="shared" si="15"/>
        <v>2</v>
      </c>
      <c r="R21" s="17" t="s">
        <v>83</v>
      </c>
      <c r="S21" s="18" t="s">
        <v>2</v>
      </c>
      <c r="T21" s="19" t="str">
        <f t="shared" si="16"/>
        <v>2</v>
      </c>
      <c r="U21" s="17" t="s">
        <v>12</v>
      </c>
      <c r="V21" s="18" t="s">
        <v>83</v>
      </c>
      <c r="W21" s="19">
        <f t="shared" si="17"/>
        <v>0</v>
      </c>
      <c r="X21" s="17" t="s">
        <v>12</v>
      </c>
      <c r="Y21" s="18" t="s">
        <v>83</v>
      </c>
      <c r="Z21" s="19" t="str">
        <f t="shared" si="18"/>
        <v>2</v>
      </c>
      <c r="AA21" s="17" t="s">
        <v>12</v>
      </c>
      <c r="AB21" s="18" t="s">
        <v>83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84</v>
      </c>
      <c r="E22" s="57">
        <f t="shared" si="11"/>
        <v>0</v>
      </c>
      <c r="F22" s="17" t="s">
        <v>12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 t="str">
        <f t="shared" si="13"/>
        <v>2</v>
      </c>
      <c r="L22" s="17" t="s">
        <v>12</v>
      </c>
      <c r="M22" s="18" t="s">
        <v>83</v>
      </c>
      <c r="N22" s="19" t="str">
        <f t="shared" si="14"/>
        <v>5</v>
      </c>
      <c r="O22" s="17" t="s">
        <v>83</v>
      </c>
      <c r="P22" s="18" t="s">
        <v>12</v>
      </c>
      <c r="Q22" s="19" t="str">
        <f t="shared" si="15"/>
        <v>2</v>
      </c>
      <c r="R22" s="17" t="s">
        <v>83</v>
      </c>
      <c r="S22" s="18" t="s">
        <v>12</v>
      </c>
      <c r="T22" s="19" t="str">
        <f t="shared" si="16"/>
        <v>3</v>
      </c>
      <c r="U22" s="17" t="s">
        <v>12</v>
      </c>
      <c r="V22" s="18" t="s">
        <v>84</v>
      </c>
      <c r="W22" s="19">
        <f t="shared" si="17"/>
        <v>0</v>
      </c>
      <c r="X22" s="17" t="s">
        <v>12</v>
      </c>
      <c r="Y22" s="18" t="s">
        <v>84</v>
      </c>
      <c r="Z22" s="19" t="str">
        <f t="shared" si="18"/>
        <v>5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84</v>
      </c>
      <c r="E23" s="57">
        <f t="shared" si="11"/>
        <v>0</v>
      </c>
      <c r="F23" s="17" t="s">
        <v>2</v>
      </c>
      <c r="G23" s="18" t="s">
        <v>83</v>
      </c>
      <c r="H23" s="19">
        <f t="shared" si="12"/>
        <v>0</v>
      </c>
      <c r="I23" s="17" t="s">
        <v>83</v>
      </c>
      <c r="J23" s="18" t="s">
        <v>83</v>
      </c>
      <c r="K23" s="19">
        <f t="shared" si="13"/>
        <v>0</v>
      </c>
      <c r="L23" s="17" t="s">
        <v>12</v>
      </c>
      <c r="M23" s="18" t="s">
        <v>84</v>
      </c>
      <c r="N23" s="19" t="str">
        <f t="shared" si="14"/>
        <v>2</v>
      </c>
      <c r="O23" s="17" t="s">
        <v>84</v>
      </c>
      <c r="P23" s="18" t="s">
        <v>83</v>
      </c>
      <c r="Q23" s="19" t="str">
        <f t="shared" si="15"/>
        <v>2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84</v>
      </c>
      <c r="W23" s="19">
        <f t="shared" si="17"/>
        <v>0</v>
      </c>
      <c r="X23" s="17" t="s">
        <v>12</v>
      </c>
      <c r="Y23" s="18" t="s">
        <v>83</v>
      </c>
      <c r="Z23" s="19" t="str">
        <f t="shared" si="18"/>
        <v>2</v>
      </c>
      <c r="AA23" s="17" t="s">
        <v>2</v>
      </c>
      <c r="AB23" s="18" t="s">
        <v>83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83</v>
      </c>
      <c r="E24" s="5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2</v>
      </c>
      <c r="Q24" s="19" t="str">
        <f t="shared" si="15"/>
        <v>2</v>
      </c>
      <c r="R24" s="17" t="s">
        <v>83</v>
      </c>
      <c r="S24" s="18" t="s">
        <v>2</v>
      </c>
      <c r="T24" s="19" t="str">
        <f t="shared" si="16"/>
        <v>2</v>
      </c>
      <c r="U24" s="17" t="s">
        <v>12</v>
      </c>
      <c r="V24" s="18" t="s">
        <v>83</v>
      </c>
      <c r="W24" s="19">
        <f t="shared" si="17"/>
        <v>0</v>
      </c>
      <c r="X24" s="17" t="s">
        <v>83</v>
      </c>
      <c r="Y24" s="18" t="s">
        <v>83</v>
      </c>
      <c r="Z24" s="19">
        <f t="shared" si="18"/>
        <v>0</v>
      </c>
      <c r="AA24" s="17" t="s">
        <v>12</v>
      </c>
      <c r="AB24" s="18" t="s">
        <v>83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6" priority="4">
      <formula>($AG8&gt;40)</formula>
    </cfRule>
  </conditionalFormatting>
  <conditionalFormatting sqref="C4 F4 I4 L4 O4 R4 U4 AA4 C6 F6 I6 R6 X6 AA6">
    <cfRule type="cellIs" dxfId="155" priority="2" operator="equal">
      <formula>"Schalke 04"</formula>
    </cfRule>
  </conditionalFormatting>
  <conditionalFormatting sqref="X4 L6 O6 U6">
    <cfRule type="cellIs" dxfId="154" priority="1" operator="equal">
      <formula>"Schalke 04"</formula>
    </cfRule>
  </conditionalFormatting>
  <conditionalFormatting sqref="AG1:AG26 AG28:AG1048576">
    <cfRule type="top10" dxfId="153" priority="1552" rank="3"/>
  </conditionalFormatting>
  <conditionalFormatting sqref="AL6:AL10">
    <cfRule type="top10" dxfId="152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opLeftCell="B1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46"/>
      <c r="AK1" s="31"/>
    </row>
    <row r="2" spans="1:41" ht="12" x14ac:dyDescent="0.2"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18</v>
      </c>
      <c r="B4" s="16"/>
      <c r="C4" s="16" t="s">
        <v>68</v>
      </c>
      <c r="F4" s="16" t="s">
        <v>79</v>
      </c>
      <c r="I4" s="16" t="s">
        <v>72</v>
      </c>
      <c r="L4" s="16" t="s">
        <v>75</v>
      </c>
      <c r="O4" s="16" t="s">
        <v>80</v>
      </c>
      <c r="R4" s="16" t="s">
        <v>73</v>
      </c>
      <c r="U4" s="16" t="s">
        <v>67</v>
      </c>
      <c r="X4" s="16" t="s">
        <v>76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71</v>
      </c>
      <c r="F6" s="16" t="s">
        <v>69</v>
      </c>
      <c r="I6" s="16" t="s">
        <v>70</v>
      </c>
      <c r="L6" s="16" t="s">
        <v>62</v>
      </c>
      <c r="O6" s="16" t="s">
        <v>11</v>
      </c>
      <c r="R6" s="16" t="s">
        <v>78</v>
      </c>
      <c r="U6" s="16" t="s">
        <v>77</v>
      </c>
      <c r="X6" s="16" t="s">
        <v>74</v>
      </c>
      <c r="AA6" s="16" t="s">
        <v>81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88</v>
      </c>
      <c r="M7" s="49" t="s">
        <v>86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2</v>
      </c>
      <c r="S7" s="49" t="s">
        <v>83</v>
      </c>
      <c r="T7" s="50" t="s">
        <v>1</v>
      </c>
      <c r="U7" s="49" t="s">
        <v>12</v>
      </c>
      <c r="V7" s="49" t="s">
        <v>84</v>
      </c>
      <c r="W7" s="50" t="s">
        <v>1</v>
      </c>
      <c r="X7" s="49" t="s">
        <v>83</v>
      </c>
      <c r="Y7" s="49" t="s">
        <v>2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'4.Spieltag'!B8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84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12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84</v>
      </c>
      <c r="P8" s="18" t="s">
        <v>12</v>
      </c>
      <c r="Q8" s="57">
        <f>IF(OR(EXACT($O$7,O8)*(EXACT($P$7,P8)))=TRUE,$AO$9,IF(($P$7-$O$7=P8-O8),$AO$8,IF(OR(EXACT($O$7&gt;$P$7,O8&gt;P8)*EXACT($O$7=$P$7,O8=P8)*EXACT($O$7&lt;$P$7,O8&lt;P8)),$AO$7,0)))*4</f>
        <v>0</v>
      </c>
      <c r="R8" s="17" t="s">
        <v>12</v>
      </c>
      <c r="S8" s="18" t="s">
        <v>83</v>
      </c>
      <c r="T8" s="19" t="str">
        <f t="shared" ref="T8" si="5">IF(OR(EXACT($R$7,R8)*(EXACT($S$7,S8)))=TRUE,$AO$9,IF(($S$7-$R$7=S8-R8),$AO$8,IF(OR(EXACT($R$7&gt;$S$7,R8&gt;S8)*EXACT($R$7=$S$7,R8=S8)*EXACT($R$7&lt;$S$7,R8&lt;S8)),$AO$7,0)))</f>
        <v>2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6</v>
      </c>
      <c r="AH8" s="21">
        <f>'4.Spieltag'!AJ8</f>
        <v>33</v>
      </c>
      <c r="AI8" s="22">
        <f>'4.Spieltag'!AK8</f>
        <v>14</v>
      </c>
      <c r="AJ8" s="23">
        <f t="shared" ref="AJ8:AJ19" si="9">AG8+AH8</f>
        <v>39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'4.Spieltag'!B9</f>
        <v>Delze</v>
      </c>
      <c r="C9" s="17" t="s">
        <v>12</v>
      </c>
      <c r="D9" s="18" t="s">
        <v>84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3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83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57">
        <f t="shared" ref="Q9:Q24" si="15">IF(OR(EXACT($O$7,O9)*(EXACT($P$7,P9)))=TRUE,$AO$9,IF(($P$7-$O$7=P9-O9),$AO$8,IF(OR(EXACT($O$7&gt;$P$7,O9&gt;P9)*EXACT($O$7=$P$7,O9=P9)*EXACT($O$7&lt;$P$7,O9&lt;P9)),$AO$7,0)))*4</f>
        <v>0</v>
      </c>
      <c r="R9" s="17" t="s">
        <v>12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84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83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84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7</v>
      </c>
      <c r="AH9" s="21">
        <f>'4.Spieltag'!AJ9</f>
        <v>60</v>
      </c>
      <c r="AI9" s="22">
        <f>'4.Spieltag'!AK9</f>
        <v>1</v>
      </c>
      <c r="AJ9" s="23">
        <f t="shared" si="9"/>
        <v>67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'4.Spieltag'!B10</f>
        <v>FlorianS04</v>
      </c>
      <c r="C10" s="17" t="s">
        <v>12</v>
      </c>
      <c r="D10" s="18" t="s">
        <v>83</v>
      </c>
      <c r="E10" s="19" t="str">
        <f t="shared" si="11"/>
        <v>2</v>
      </c>
      <c r="F10" s="17" t="s">
        <v>83</v>
      </c>
      <c r="G10" s="18" t="s">
        <v>83</v>
      </c>
      <c r="H10" s="19" t="str">
        <f t="shared" si="12"/>
        <v>5</v>
      </c>
      <c r="I10" s="17" t="s">
        <v>83</v>
      </c>
      <c r="J10" s="18" t="s">
        <v>84</v>
      </c>
      <c r="K10" s="19" t="str">
        <f t="shared" si="13"/>
        <v>3</v>
      </c>
      <c r="L10" s="17" t="s">
        <v>83</v>
      </c>
      <c r="M10" s="18" t="s">
        <v>12</v>
      </c>
      <c r="N10" s="19">
        <f t="shared" si="14"/>
        <v>0</v>
      </c>
      <c r="O10" s="17" t="s">
        <v>84</v>
      </c>
      <c r="P10" s="18" t="s">
        <v>83</v>
      </c>
      <c r="Q10" s="57">
        <f t="shared" si="15"/>
        <v>0</v>
      </c>
      <c r="R10" s="17" t="s">
        <v>83</v>
      </c>
      <c r="S10" s="18" t="s">
        <v>12</v>
      </c>
      <c r="T10" s="19">
        <f t="shared" si="16"/>
        <v>0</v>
      </c>
      <c r="U10" s="17" t="s">
        <v>12</v>
      </c>
      <c r="V10" s="18" t="s">
        <v>84</v>
      </c>
      <c r="W10" s="19" t="str">
        <f t="shared" si="17"/>
        <v>5</v>
      </c>
      <c r="X10" s="17" t="s">
        <v>84</v>
      </c>
      <c r="Y10" s="18" t="s">
        <v>83</v>
      </c>
      <c r="Z10" s="19" t="str">
        <f t="shared" si="18"/>
        <v>2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17</v>
      </c>
      <c r="AH10" s="21">
        <f>'4.Spieltag'!AJ10</f>
        <v>57</v>
      </c>
      <c r="AI10" s="22">
        <f>'4.Spieltag'!AK10</f>
        <v>3</v>
      </c>
      <c r="AJ10" s="23">
        <f t="shared" si="9"/>
        <v>74</v>
      </c>
      <c r="AK10" s="24">
        <f t="shared" si="10"/>
        <v>1</v>
      </c>
      <c r="AL10" s="53"/>
    </row>
    <row r="11" spans="1:41" ht="24.95" customHeight="1" thickBot="1" x14ac:dyDescent="0.25">
      <c r="A11" s="28">
        <f t="shared" si="0"/>
        <v>4</v>
      </c>
      <c r="B11" s="20" t="str">
        <f>'4.Spieltag'!B11</f>
        <v>Franzi04</v>
      </c>
      <c r="C11" s="17" t="s">
        <v>2</v>
      </c>
      <c r="D11" s="18" t="s">
        <v>83</v>
      </c>
      <c r="E11" s="19" t="str">
        <f t="shared" si="11"/>
        <v>5</v>
      </c>
      <c r="F11" s="17" t="s">
        <v>83</v>
      </c>
      <c r="G11" s="18" t="s">
        <v>12</v>
      </c>
      <c r="H11" s="19">
        <f t="shared" si="12"/>
        <v>0</v>
      </c>
      <c r="I11" s="17" t="s">
        <v>12</v>
      </c>
      <c r="J11" s="18" t="s">
        <v>83</v>
      </c>
      <c r="K11" s="19" t="str">
        <f t="shared" si="13"/>
        <v>5</v>
      </c>
      <c r="L11" s="17" t="s">
        <v>83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57">
        <f t="shared" si="15"/>
        <v>0</v>
      </c>
      <c r="R11" s="17" t="s">
        <v>12</v>
      </c>
      <c r="S11" s="18" t="s">
        <v>83</v>
      </c>
      <c r="T11" s="19" t="str">
        <f t="shared" si="16"/>
        <v>2</v>
      </c>
      <c r="U11" s="17" t="s">
        <v>2</v>
      </c>
      <c r="V11" s="18" t="s">
        <v>83</v>
      </c>
      <c r="W11" s="19" t="str">
        <f t="shared" si="17"/>
        <v>3</v>
      </c>
      <c r="X11" s="17" t="s">
        <v>83</v>
      </c>
      <c r="Y11" s="18" t="s">
        <v>12</v>
      </c>
      <c r="Z11" s="19" t="str">
        <f t="shared" si="18"/>
        <v>2</v>
      </c>
      <c r="AA11" s="17" t="s">
        <v>12</v>
      </c>
      <c r="AB11" s="18" t="s">
        <v>12</v>
      </c>
      <c r="AC11" s="19">
        <f t="shared" si="19"/>
        <v>0</v>
      </c>
      <c r="AD11" s="27"/>
      <c r="AE11" s="25"/>
      <c r="AF11" s="19"/>
      <c r="AG11" s="20">
        <f t="shared" si="8"/>
        <v>17</v>
      </c>
      <c r="AH11" s="21">
        <f>'4.Spieltag'!AJ11</f>
        <v>49</v>
      </c>
      <c r="AI11" s="22">
        <f>'4.Spieltag'!AK11</f>
        <v>5</v>
      </c>
      <c r="AJ11" s="23">
        <f t="shared" si="9"/>
        <v>66</v>
      </c>
      <c r="AK11" s="24">
        <f t="shared" si="10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'4.Spieltag'!B12</f>
        <v>jupp04</v>
      </c>
      <c r="C12" s="17" t="s">
        <v>2</v>
      </c>
      <c r="D12" s="18" t="s">
        <v>83</v>
      </c>
      <c r="E12" s="19" t="str">
        <f t="shared" si="11"/>
        <v>5</v>
      </c>
      <c r="F12" s="17" t="s">
        <v>83</v>
      </c>
      <c r="G12" s="18" t="s">
        <v>12</v>
      </c>
      <c r="H12" s="19">
        <f t="shared" si="12"/>
        <v>0</v>
      </c>
      <c r="I12" s="17" t="s">
        <v>2</v>
      </c>
      <c r="J12" s="18" t="s">
        <v>84</v>
      </c>
      <c r="K12" s="19" t="str">
        <f t="shared" si="13"/>
        <v>2</v>
      </c>
      <c r="L12" s="17" t="s">
        <v>12</v>
      </c>
      <c r="M12" s="18" t="s">
        <v>12</v>
      </c>
      <c r="N12" s="19">
        <f t="shared" si="14"/>
        <v>0</v>
      </c>
      <c r="O12" s="17" t="s">
        <v>83</v>
      </c>
      <c r="P12" s="18" t="s">
        <v>12</v>
      </c>
      <c r="Q12" s="57">
        <f t="shared" si="15"/>
        <v>0</v>
      </c>
      <c r="R12" s="17" t="s">
        <v>83</v>
      </c>
      <c r="S12" s="18" t="s">
        <v>12</v>
      </c>
      <c r="T12" s="19">
        <f t="shared" si="16"/>
        <v>0</v>
      </c>
      <c r="U12" s="17" t="s">
        <v>12</v>
      </c>
      <c r="V12" s="18" t="s">
        <v>84</v>
      </c>
      <c r="W12" s="19" t="str">
        <f t="shared" si="17"/>
        <v>5</v>
      </c>
      <c r="X12" s="17" t="s">
        <v>83</v>
      </c>
      <c r="Y12" s="18" t="s">
        <v>12</v>
      </c>
      <c r="Z12" s="19" t="str">
        <f t="shared" si="18"/>
        <v>2</v>
      </c>
      <c r="AA12" s="17" t="s">
        <v>12</v>
      </c>
      <c r="AB12" s="18" t="s">
        <v>83</v>
      </c>
      <c r="AC12" s="19">
        <f t="shared" si="19"/>
        <v>0</v>
      </c>
      <c r="AD12" s="26"/>
      <c r="AE12" s="25"/>
      <c r="AF12" s="19"/>
      <c r="AG12" s="20">
        <f t="shared" si="8"/>
        <v>14</v>
      </c>
      <c r="AH12" s="21">
        <f>'4.Spieltag'!AJ12</f>
        <v>30</v>
      </c>
      <c r="AI12" s="22">
        <f>'4.Spieltag'!AK12</f>
        <v>15</v>
      </c>
      <c r="AJ12" s="23">
        <f t="shared" si="9"/>
        <v>44</v>
      </c>
      <c r="AK12" s="24">
        <f t="shared" si="10"/>
        <v>14</v>
      </c>
      <c r="AL12" s="1"/>
    </row>
    <row r="13" spans="1:41" ht="24.95" customHeight="1" thickBot="1" x14ac:dyDescent="0.25">
      <c r="A13" s="28">
        <f t="shared" si="0"/>
        <v>7</v>
      </c>
      <c r="B13" s="58" t="str">
        <f>'4.Spieltag'!B13</f>
        <v>Lola04</v>
      </c>
      <c r="C13" s="17" t="s">
        <v>12</v>
      </c>
      <c r="D13" s="18" t="s">
        <v>84</v>
      </c>
      <c r="E13" s="19" t="str">
        <f t="shared" si="11"/>
        <v>3</v>
      </c>
      <c r="F13" s="17" t="s">
        <v>83</v>
      </c>
      <c r="G13" s="18" t="s">
        <v>12</v>
      </c>
      <c r="H13" s="19">
        <f t="shared" si="12"/>
        <v>0</v>
      </c>
      <c r="I13" s="17" t="s">
        <v>12</v>
      </c>
      <c r="J13" s="18" t="s">
        <v>83</v>
      </c>
      <c r="K13" s="19" t="str">
        <f t="shared" si="13"/>
        <v>5</v>
      </c>
      <c r="L13" s="17" t="s">
        <v>83</v>
      </c>
      <c r="M13" s="18" t="s">
        <v>12</v>
      </c>
      <c r="N13" s="19">
        <f t="shared" si="14"/>
        <v>0</v>
      </c>
      <c r="O13" s="17" t="s">
        <v>83</v>
      </c>
      <c r="P13" s="18" t="s">
        <v>12</v>
      </c>
      <c r="Q13" s="57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2</v>
      </c>
      <c r="V13" s="18" t="s">
        <v>83</v>
      </c>
      <c r="W13" s="19" t="str">
        <f t="shared" si="17"/>
        <v>3</v>
      </c>
      <c r="X13" s="17" t="s">
        <v>83</v>
      </c>
      <c r="Y13" s="18" t="s">
        <v>83</v>
      </c>
      <c r="Z13" s="19">
        <f t="shared" si="18"/>
        <v>0</v>
      </c>
      <c r="AA13" s="17" t="s">
        <v>12</v>
      </c>
      <c r="AB13" s="18" t="s">
        <v>83</v>
      </c>
      <c r="AC13" s="19">
        <f t="shared" si="19"/>
        <v>0</v>
      </c>
      <c r="AD13" s="27"/>
      <c r="AE13" s="25"/>
      <c r="AF13" s="19"/>
      <c r="AG13" s="20">
        <f t="shared" si="8"/>
        <v>11</v>
      </c>
      <c r="AH13" s="21">
        <f>'4.Spieltag'!AJ13</f>
        <v>44</v>
      </c>
      <c r="AI13" s="22">
        <f>'4.Spieltag'!AK13</f>
        <v>8</v>
      </c>
      <c r="AJ13" s="23">
        <f t="shared" si="9"/>
        <v>55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'4.Spieltag'!B14</f>
        <v>Master1</v>
      </c>
      <c r="C14" s="17" t="s">
        <v>2</v>
      </c>
      <c r="D14" s="18" t="s">
        <v>83</v>
      </c>
      <c r="E14" s="19" t="str">
        <f t="shared" si="11"/>
        <v>5</v>
      </c>
      <c r="F14" s="17" t="s">
        <v>83</v>
      </c>
      <c r="G14" s="18" t="s">
        <v>12</v>
      </c>
      <c r="H14" s="19">
        <f t="shared" si="12"/>
        <v>0</v>
      </c>
      <c r="I14" s="17" t="s">
        <v>12</v>
      </c>
      <c r="J14" s="18" t="s">
        <v>83</v>
      </c>
      <c r="K14" s="19" t="str">
        <f t="shared" si="13"/>
        <v>5</v>
      </c>
      <c r="L14" s="17" t="s">
        <v>2</v>
      </c>
      <c r="M14" s="18" t="s">
        <v>12</v>
      </c>
      <c r="N14" s="19" t="str">
        <f t="shared" si="14"/>
        <v>2</v>
      </c>
      <c r="O14" s="17" t="s">
        <v>83</v>
      </c>
      <c r="P14" s="18" t="s">
        <v>12</v>
      </c>
      <c r="Q14" s="57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12</v>
      </c>
      <c r="V14" s="18" t="s">
        <v>84</v>
      </c>
      <c r="W14" s="19" t="str">
        <f t="shared" si="17"/>
        <v>5</v>
      </c>
      <c r="X14" s="17" t="s">
        <v>83</v>
      </c>
      <c r="Y14" s="18" t="s">
        <v>83</v>
      </c>
      <c r="Z14" s="19">
        <f t="shared" si="18"/>
        <v>0</v>
      </c>
      <c r="AA14" s="17" t="s">
        <v>12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17</v>
      </c>
      <c r="AH14" s="21">
        <f>'4.Spieltag'!AJ14</f>
        <v>38</v>
      </c>
      <c r="AI14" s="22">
        <f>'4.Spieltag'!AK14</f>
        <v>13</v>
      </c>
      <c r="AJ14" s="23">
        <f t="shared" si="9"/>
        <v>55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4</v>
      </c>
      <c r="B15" s="20" t="str">
        <f>'4.Spieltag'!B15</f>
        <v>Mike04</v>
      </c>
      <c r="C15" s="17" t="s">
        <v>12</v>
      </c>
      <c r="D15" s="18" t="s">
        <v>83</v>
      </c>
      <c r="E15" s="19" t="str">
        <f t="shared" si="11"/>
        <v>2</v>
      </c>
      <c r="F15" s="17" t="s">
        <v>83</v>
      </c>
      <c r="G15" s="18" t="s">
        <v>84</v>
      </c>
      <c r="H15" s="19">
        <f t="shared" si="12"/>
        <v>0</v>
      </c>
      <c r="I15" s="17" t="s">
        <v>12</v>
      </c>
      <c r="J15" s="18" t="s">
        <v>84</v>
      </c>
      <c r="K15" s="19" t="str">
        <f t="shared" si="13"/>
        <v>2</v>
      </c>
      <c r="L15" s="17" t="s">
        <v>12</v>
      </c>
      <c r="M15" s="18" t="s">
        <v>83</v>
      </c>
      <c r="N15" s="19" t="str">
        <f t="shared" si="14"/>
        <v>2</v>
      </c>
      <c r="O15" s="17" t="s">
        <v>84</v>
      </c>
      <c r="P15" s="18" t="s">
        <v>12</v>
      </c>
      <c r="Q15" s="57">
        <f t="shared" si="15"/>
        <v>0</v>
      </c>
      <c r="R15" s="17" t="s">
        <v>12</v>
      </c>
      <c r="S15" s="18" t="s">
        <v>84</v>
      </c>
      <c r="T15" s="19" t="str">
        <f t="shared" si="16"/>
        <v>3</v>
      </c>
      <c r="U15" s="17" t="s">
        <v>12</v>
      </c>
      <c r="V15" s="18" t="s">
        <v>84</v>
      </c>
      <c r="W15" s="19" t="str">
        <f t="shared" si="17"/>
        <v>5</v>
      </c>
      <c r="X15" s="17" t="s">
        <v>84</v>
      </c>
      <c r="Y15" s="18" t="s">
        <v>12</v>
      </c>
      <c r="Z15" s="19" t="str">
        <f t="shared" si="18"/>
        <v>3</v>
      </c>
      <c r="AA15" s="17" t="s">
        <v>83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17</v>
      </c>
      <c r="AH15" s="21">
        <f>'4.Spieltag'!AJ15</f>
        <v>49</v>
      </c>
      <c r="AI15" s="22">
        <f>'4.Spieltag'!AK15</f>
        <v>5</v>
      </c>
      <c r="AJ15" s="23">
        <f t="shared" si="9"/>
        <v>66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'4.Spieltag'!B16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57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'4.Spieltag'!AJ16</f>
        <v>22</v>
      </c>
      <c r="AI16" s="22">
        <f>'4.Spieltag'!AK16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6</v>
      </c>
      <c r="B17" s="20" t="str">
        <f>'4.Spieltag'!B17</f>
        <v>Reinhold</v>
      </c>
      <c r="C17" s="17" t="s">
        <v>12</v>
      </c>
      <c r="D17" s="18" t="s">
        <v>84</v>
      </c>
      <c r="E17" s="19" t="str">
        <f t="shared" si="11"/>
        <v>3</v>
      </c>
      <c r="F17" s="17" t="s">
        <v>12</v>
      </c>
      <c r="G17" s="18" t="s">
        <v>86</v>
      </c>
      <c r="H17" s="19">
        <f t="shared" si="12"/>
        <v>0</v>
      </c>
      <c r="I17" s="17" t="s">
        <v>12</v>
      </c>
      <c r="J17" s="18" t="s">
        <v>2</v>
      </c>
      <c r="K17" s="19">
        <f t="shared" si="13"/>
        <v>0</v>
      </c>
      <c r="L17" s="17" t="s">
        <v>2</v>
      </c>
      <c r="M17" s="18" t="s">
        <v>83</v>
      </c>
      <c r="N17" s="19" t="str">
        <f t="shared" si="14"/>
        <v>3</v>
      </c>
      <c r="O17" s="17" t="s">
        <v>12</v>
      </c>
      <c r="P17" s="18" t="s">
        <v>84</v>
      </c>
      <c r="Q17" s="57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2</v>
      </c>
      <c r="V17" s="18" t="s">
        <v>83</v>
      </c>
      <c r="W17" s="19" t="str">
        <f t="shared" si="17"/>
        <v>3</v>
      </c>
      <c r="X17" s="17" t="s">
        <v>12</v>
      </c>
      <c r="Y17" s="18" t="s">
        <v>2</v>
      </c>
      <c r="Z17" s="19" t="str">
        <f t="shared" si="18"/>
        <v>2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11</v>
      </c>
      <c r="AH17" s="21">
        <f>'4.Spieltag'!AJ17</f>
        <v>50</v>
      </c>
      <c r="AI17" s="22">
        <f>'4.Spieltag'!AK17</f>
        <v>4</v>
      </c>
      <c r="AJ17" s="23">
        <f t="shared" si="9"/>
        <v>61</v>
      </c>
      <c r="AK17" s="24">
        <f t="shared" si="10"/>
        <v>6</v>
      </c>
      <c r="AL17" s="1"/>
    </row>
    <row r="18" spans="1:38" ht="24.95" customHeight="1" thickBot="1" x14ac:dyDescent="0.25">
      <c r="A18" s="28">
        <f t="shared" si="0"/>
        <v>13</v>
      </c>
      <c r="B18" s="20" t="str">
        <f>'4.Spieltag'!B18</f>
        <v>Ricardo04</v>
      </c>
      <c r="C18" s="17" t="s">
        <v>12</v>
      </c>
      <c r="D18" s="18" t="s">
        <v>84</v>
      </c>
      <c r="E18" s="19" t="str">
        <f t="shared" si="11"/>
        <v>3</v>
      </c>
      <c r="F18" s="17" t="s">
        <v>83</v>
      </c>
      <c r="G18" s="18" t="s">
        <v>2</v>
      </c>
      <c r="H18" s="19">
        <f t="shared" si="12"/>
        <v>0</v>
      </c>
      <c r="I18" s="17" t="s">
        <v>12</v>
      </c>
      <c r="J18" s="18" t="s">
        <v>83</v>
      </c>
      <c r="K18" s="19" t="str">
        <f t="shared" si="13"/>
        <v>5</v>
      </c>
      <c r="L18" s="17" t="s">
        <v>83</v>
      </c>
      <c r="M18" s="18" t="s">
        <v>12</v>
      </c>
      <c r="N18" s="19">
        <f t="shared" si="14"/>
        <v>0</v>
      </c>
      <c r="O18" s="17" t="s">
        <v>83</v>
      </c>
      <c r="P18" s="18" t="s">
        <v>2</v>
      </c>
      <c r="Q18" s="57">
        <f t="shared" si="15"/>
        <v>0</v>
      </c>
      <c r="R18" s="17" t="s">
        <v>12</v>
      </c>
      <c r="S18" s="18" t="s">
        <v>83</v>
      </c>
      <c r="T18" s="19" t="str">
        <f t="shared" si="16"/>
        <v>2</v>
      </c>
      <c r="U18" s="17" t="s">
        <v>83</v>
      </c>
      <c r="V18" s="18" t="s">
        <v>83</v>
      </c>
      <c r="W18" s="19">
        <f t="shared" si="17"/>
        <v>0</v>
      </c>
      <c r="X18" s="17" t="s">
        <v>83</v>
      </c>
      <c r="Y18" s="18" t="s">
        <v>12</v>
      </c>
      <c r="Z18" s="19" t="str">
        <f t="shared" si="18"/>
        <v>2</v>
      </c>
      <c r="AA18" s="17" t="s">
        <v>12</v>
      </c>
      <c r="AB18" s="18" t="s">
        <v>84</v>
      </c>
      <c r="AC18" s="19">
        <f t="shared" si="19"/>
        <v>0</v>
      </c>
      <c r="AD18" s="27"/>
      <c r="AE18" s="25"/>
      <c r="AF18" s="19"/>
      <c r="AG18" s="20">
        <f t="shared" si="8"/>
        <v>12</v>
      </c>
      <c r="AH18" s="21">
        <f>'4.Spieltag'!AJ18</f>
        <v>40</v>
      </c>
      <c r="AI18" s="22">
        <f>'4.Spieltag'!AK18</f>
        <v>11</v>
      </c>
      <c r="AJ18" s="23">
        <f t="shared" si="9"/>
        <v>52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'4.Spieltag'!B19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57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'4.Spieltag'!AJ19</f>
        <v>7</v>
      </c>
      <c r="AI19" s="22">
        <f>'4.Spieltag'!AK19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11</v>
      </c>
      <c r="B20" s="20" t="str">
        <f>'4.Spieltag'!B20</f>
        <v>schmiddi04</v>
      </c>
      <c r="C20" s="17" t="s">
        <v>84</v>
      </c>
      <c r="D20" s="18" t="s">
        <v>12</v>
      </c>
      <c r="E20" s="19">
        <f t="shared" si="11"/>
        <v>0</v>
      </c>
      <c r="F20" s="17" t="s">
        <v>83</v>
      </c>
      <c r="G20" s="18" t="s">
        <v>83</v>
      </c>
      <c r="H20" s="19" t="str">
        <f t="shared" si="12"/>
        <v>5</v>
      </c>
      <c r="I20" s="17" t="s">
        <v>12</v>
      </c>
      <c r="J20" s="18" t="s">
        <v>83</v>
      </c>
      <c r="K20" s="19" t="str">
        <f t="shared" si="13"/>
        <v>5</v>
      </c>
      <c r="L20" s="17" t="s">
        <v>84</v>
      </c>
      <c r="M20" s="18" t="s">
        <v>12</v>
      </c>
      <c r="N20" s="19">
        <f t="shared" si="14"/>
        <v>0</v>
      </c>
      <c r="O20" s="17" t="s">
        <v>84</v>
      </c>
      <c r="P20" s="18" t="s">
        <v>83</v>
      </c>
      <c r="Q20" s="57">
        <f t="shared" si="15"/>
        <v>0</v>
      </c>
      <c r="R20" s="17" t="s">
        <v>83</v>
      </c>
      <c r="S20" s="18" t="s">
        <v>83</v>
      </c>
      <c r="T20" s="19">
        <f t="shared" si="16"/>
        <v>0</v>
      </c>
      <c r="U20" s="17" t="s">
        <v>12</v>
      </c>
      <c r="V20" s="18" t="s">
        <v>83</v>
      </c>
      <c r="W20" s="19" t="str">
        <f t="shared" si="17"/>
        <v>2</v>
      </c>
      <c r="X20" s="17" t="s">
        <v>84</v>
      </c>
      <c r="Y20" s="18" t="s">
        <v>83</v>
      </c>
      <c r="Z20" s="19" t="str">
        <f t="shared" si="18"/>
        <v>2</v>
      </c>
      <c r="AA20" s="17" t="s">
        <v>83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 t="shared" ref="AG20:AG24" si="21">E20+H20+K20+N20+Q20+T20+W20+Z20+AC20+AF20</f>
        <v>14</v>
      </c>
      <c r="AH20" s="21">
        <f>'4.Spieltag'!AJ20</f>
        <v>39</v>
      </c>
      <c r="AI20" s="22">
        <f>'4.Spieltag'!AK20</f>
        <v>12</v>
      </c>
      <c r="AJ20" s="23">
        <f t="shared" ref="AJ20:AJ24" si="22">AG20+AH20</f>
        <v>53</v>
      </c>
      <c r="AK20" s="24">
        <f t="shared" si="10"/>
        <v>11</v>
      </c>
      <c r="AL20" s="1"/>
    </row>
    <row r="21" spans="1:38" ht="24.95" customHeight="1" thickBot="1" x14ac:dyDescent="0.25">
      <c r="A21" s="28">
        <f t="shared" si="20"/>
        <v>2</v>
      </c>
      <c r="B21" s="20" t="str">
        <f>'4.Spieltag'!B21</f>
        <v>shiny</v>
      </c>
      <c r="C21" s="17" t="s">
        <v>12</v>
      </c>
      <c r="D21" s="18" t="s">
        <v>83</v>
      </c>
      <c r="E21" s="19" t="str">
        <f t="shared" si="11"/>
        <v>2</v>
      </c>
      <c r="F21" s="17" t="s">
        <v>83</v>
      </c>
      <c r="G21" s="18" t="s">
        <v>12</v>
      </c>
      <c r="H21" s="19">
        <f t="shared" si="12"/>
        <v>0</v>
      </c>
      <c r="I21" s="17" t="s">
        <v>12</v>
      </c>
      <c r="J21" s="18" t="s">
        <v>83</v>
      </c>
      <c r="K21" s="19" t="str">
        <f t="shared" si="13"/>
        <v>5</v>
      </c>
      <c r="L21" s="17" t="s">
        <v>83</v>
      </c>
      <c r="M21" s="18" t="s">
        <v>12</v>
      </c>
      <c r="N21" s="19">
        <f t="shared" si="14"/>
        <v>0</v>
      </c>
      <c r="O21" s="17" t="s">
        <v>83</v>
      </c>
      <c r="P21" s="18" t="s">
        <v>12</v>
      </c>
      <c r="Q21" s="57">
        <f t="shared" si="15"/>
        <v>0</v>
      </c>
      <c r="R21" s="17" t="s">
        <v>83</v>
      </c>
      <c r="S21" s="18" t="s">
        <v>12</v>
      </c>
      <c r="T21" s="19">
        <f t="shared" si="16"/>
        <v>0</v>
      </c>
      <c r="U21" s="17" t="s">
        <v>12</v>
      </c>
      <c r="V21" s="18" t="s">
        <v>83</v>
      </c>
      <c r="W21" s="19" t="str">
        <f t="shared" si="17"/>
        <v>2</v>
      </c>
      <c r="X21" s="17" t="s">
        <v>12</v>
      </c>
      <c r="Y21" s="18" t="s">
        <v>83</v>
      </c>
      <c r="Z21" s="19">
        <f t="shared" si="18"/>
        <v>0</v>
      </c>
      <c r="AA21" s="17" t="s">
        <v>12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1"/>
        <v>9</v>
      </c>
      <c r="AH21" s="21">
        <f>'4.Spieltag'!AJ21</f>
        <v>58</v>
      </c>
      <c r="AI21" s="22">
        <f>'4.Spieltag'!AK21</f>
        <v>2</v>
      </c>
      <c r="AJ21" s="23">
        <f t="shared" si="22"/>
        <v>67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20"/>
        <v>11</v>
      </c>
      <c r="B22" s="20" t="str">
        <f>'4.Spieltag'!B22</f>
        <v>Tanja04</v>
      </c>
      <c r="C22" s="17" t="s">
        <v>83</v>
      </c>
      <c r="D22" s="18" t="s">
        <v>83</v>
      </c>
      <c r="E22" s="19">
        <f t="shared" ref="E22" si="23">IF(OR(EXACT($C$7,C22)*(EXACT($D$7,D22)))=TRUE,$AO$9,IF(($D$7-$C$7=D22-C22),$AO$8,IF(OR(EXACT($C$7&gt;$D$7,C22&gt;D22)*EXACT($C$7=$D$7,C22=D22)*EXACT($C$7&lt;$D$7,C22&lt;D22)),$AO$7,0)))</f>
        <v>0</v>
      </c>
      <c r="F22" s="17" t="s">
        <v>84</v>
      </c>
      <c r="G22" s="18" t="s">
        <v>12</v>
      </c>
      <c r="H22" s="19">
        <f t="shared" ref="H22" si="24">IF(OR(EXACT($F$7,F22)*(EXACT($G$7,G22)))=TRUE,$AO$9,IF(($G$7-$F$7=G22-F22),$AO$8,IF(OR(EXACT($F$7&gt;$G$7,F22&gt;G22)*EXACT($F$7=$G$7,F22=G22)*EXACT($F$7&lt;$G$7,F22&lt;G22)),$AO$7,0)))</f>
        <v>0</v>
      </c>
      <c r="I22" s="17" t="s">
        <v>12</v>
      </c>
      <c r="J22" s="18" t="s">
        <v>84</v>
      </c>
      <c r="K22" s="19" t="str">
        <f t="shared" ref="K22" si="25">IF(OR(EXACT($I$7,I22)*(EXACT($J$7,J22)))=TRUE,$AO$9,IF(($J$7-$I$7=J22-I22),$AO$8,IF(OR(EXACT($I$7&gt;$J$7,I22&gt;J22)*EXACT($I$7=$J$7,I22=J22)*EXACT($I$7&lt;$J$7,I22&lt;J22)),$AO$7,0)))</f>
        <v>2</v>
      </c>
      <c r="L22" s="17" t="s">
        <v>83</v>
      </c>
      <c r="M22" s="18" t="s">
        <v>83</v>
      </c>
      <c r="N22" s="19">
        <f t="shared" ref="N22" si="26">IF(OR(EXACT($L$7,L22)*(EXACT($M$7,M22)))=TRUE,$AO$9,IF(($M$7-$L$7=M22-L22),$AO$8,IF(OR(EXACT($L$7&gt;$M$7,L22&gt;M22)*EXACT($L$7=$M$7,L22=M22)*EXACT($L$7&lt;$M$7,L22&lt;M22)),$AO$7,0)))</f>
        <v>0</v>
      </c>
      <c r="O22" s="17" t="s">
        <v>83</v>
      </c>
      <c r="P22" s="18" t="s">
        <v>12</v>
      </c>
      <c r="Q22" s="57">
        <f t="shared" ref="Q22" si="27">IF(OR(EXACT($O$7,O22)*(EXACT($P$7,P22)))=TRUE,$AO$9,IF(($P$7-$O$7=P22-O22),$AO$8,IF(OR(EXACT($O$7&gt;$P$7,O22&gt;P22)*EXACT($O$7=$P$7,O22=P22)*EXACT($O$7&lt;$P$7,O22&lt;P22)),$AO$7,0)))*4</f>
        <v>0</v>
      </c>
      <c r="R22" s="17" t="s">
        <v>12</v>
      </c>
      <c r="S22" s="18" t="s">
        <v>84</v>
      </c>
      <c r="T22" s="19" t="str">
        <f t="shared" ref="T22" si="28">IF(OR(EXACT($R$7,R22)*(EXACT($S$7,S22)))=TRUE,$AO$9,IF(($S$7-$R$7=S22-R22),$AO$8,IF(OR(EXACT($R$7&gt;$S$7,R22&gt;S22)*EXACT($R$7=$S$7,R22=S22)*EXACT($R$7&lt;$S$7,R22&lt;S22)),$AO$7,0)))</f>
        <v>3</v>
      </c>
      <c r="U22" s="17" t="s">
        <v>2</v>
      </c>
      <c r="V22" s="18" t="s">
        <v>84</v>
      </c>
      <c r="W22" s="19" t="str">
        <f t="shared" ref="W22" si="29">IF(OR(EXACT($U$7,U22)*(EXACT($V$7,V22)))=TRUE,$AO$9,IF(($V$7-$U$7=V22-U22),$AO$8,IF(OR(EXACT($U$7&gt;$V$7,U22&gt;V22)*EXACT($U$7=$V$7,U22=V22)*EXACT($U$7&lt;$V$7,U22&lt;V22)),$AO$7,0)))</f>
        <v>2</v>
      </c>
      <c r="X22" s="17" t="s">
        <v>83</v>
      </c>
      <c r="Y22" s="18" t="s">
        <v>12</v>
      </c>
      <c r="Z22" s="19" t="str">
        <f t="shared" ref="Z22" si="30">IF(OR(EXACT($X$7,X22)*(EXACT($Y$7,Y22)))=TRUE,$AO$9,IF(($Y$7-$X$7=Y22-X22),$AO$8,IF(OR(EXACT($X$7&gt;$Y$7,X22&gt;Y22)*EXACT($X$7=$Y$7,X22=Y22)*EXACT($X$7&lt;$Y$7,X22&lt;Y22)),$AO$7,0)))</f>
        <v>2</v>
      </c>
      <c r="AA22" s="17" t="s">
        <v>83</v>
      </c>
      <c r="AB22" s="18" t="s">
        <v>84</v>
      </c>
      <c r="AC22" s="19">
        <f t="shared" si="19"/>
        <v>0</v>
      </c>
      <c r="AD22" s="27"/>
      <c r="AE22" s="25"/>
      <c r="AF22" s="19"/>
      <c r="AG22" s="20">
        <f t="shared" si="21"/>
        <v>9</v>
      </c>
      <c r="AH22" s="21">
        <f>'4.Spieltag'!AJ22</f>
        <v>44</v>
      </c>
      <c r="AI22" s="22">
        <f>'4.Spieltag'!AK22</f>
        <v>8</v>
      </c>
      <c r="AJ22" s="23">
        <f t="shared" si="22"/>
        <v>53</v>
      </c>
      <c r="AK22" s="24">
        <f t="shared" si="10"/>
        <v>11</v>
      </c>
      <c r="AL22" s="1"/>
    </row>
    <row r="23" spans="1:38" ht="24.95" customHeight="1" thickBot="1" x14ac:dyDescent="0.25">
      <c r="A23" s="28">
        <f t="shared" si="20"/>
        <v>7</v>
      </c>
      <c r="B23" s="58" t="str">
        <f>'4.Spieltag'!B23</f>
        <v>Thomas Bülles</v>
      </c>
      <c r="C23" s="17" t="s">
        <v>12</v>
      </c>
      <c r="D23" s="18" t="s">
        <v>83</v>
      </c>
      <c r="E23" s="19" t="str">
        <f t="shared" si="11"/>
        <v>2</v>
      </c>
      <c r="F23" s="17" t="s">
        <v>84</v>
      </c>
      <c r="G23" s="18" t="s">
        <v>12</v>
      </c>
      <c r="H23" s="19">
        <f t="shared" si="12"/>
        <v>0</v>
      </c>
      <c r="I23" s="17" t="s">
        <v>83</v>
      </c>
      <c r="J23" s="18" t="s">
        <v>84</v>
      </c>
      <c r="K23" s="19" t="str">
        <f t="shared" si="13"/>
        <v>3</v>
      </c>
      <c r="L23" s="17" t="s">
        <v>12</v>
      </c>
      <c r="M23" s="18" t="s">
        <v>83</v>
      </c>
      <c r="N23" s="19" t="str">
        <f t="shared" si="14"/>
        <v>2</v>
      </c>
      <c r="O23" s="17" t="s">
        <v>84</v>
      </c>
      <c r="P23" s="18" t="s">
        <v>12</v>
      </c>
      <c r="Q23" s="57">
        <f t="shared" si="15"/>
        <v>0</v>
      </c>
      <c r="R23" s="17" t="s">
        <v>12</v>
      </c>
      <c r="S23" s="18" t="s">
        <v>83</v>
      </c>
      <c r="T23" s="19" t="str">
        <f t="shared" si="16"/>
        <v>2</v>
      </c>
      <c r="U23" s="17" t="s">
        <v>12</v>
      </c>
      <c r="V23" s="18" t="s">
        <v>84</v>
      </c>
      <c r="W23" s="19" t="str">
        <f t="shared" si="17"/>
        <v>5</v>
      </c>
      <c r="X23" s="17" t="s">
        <v>83</v>
      </c>
      <c r="Y23" s="18" t="s">
        <v>84</v>
      </c>
      <c r="Z23" s="19">
        <f t="shared" si="18"/>
        <v>0</v>
      </c>
      <c r="AA23" s="17" t="s">
        <v>12</v>
      </c>
      <c r="AB23" s="18" t="s">
        <v>83</v>
      </c>
      <c r="AC23" s="19">
        <f t="shared" si="19"/>
        <v>0</v>
      </c>
      <c r="AD23" s="27"/>
      <c r="AE23" s="25"/>
      <c r="AF23" s="19"/>
      <c r="AG23" s="20">
        <f t="shared" si="21"/>
        <v>14</v>
      </c>
      <c r="AH23" s="21">
        <f>'4.Spieltag'!AJ23</f>
        <v>41</v>
      </c>
      <c r="AI23" s="22">
        <f>'4.Spieltag'!AK23</f>
        <v>10</v>
      </c>
      <c r="AJ23" s="23">
        <f t="shared" si="22"/>
        <v>55</v>
      </c>
      <c r="AK23" s="24">
        <f t="shared" si="10"/>
        <v>7</v>
      </c>
      <c r="AL23" s="1"/>
    </row>
    <row r="24" spans="1:38" ht="24.95" customHeight="1" thickBot="1" x14ac:dyDescent="0.25">
      <c r="A24" s="28">
        <f t="shared" si="20"/>
        <v>10</v>
      </c>
      <c r="B24" s="20" t="str">
        <f>'4.Spieltag'!B24</f>
        <v>UltraGE</v>
      </c>
      <c r="C24" s="17" t="s">
        <v>12</v>
      </c>
      <c r="D24" s="18" t="s">
        <v>83</v>
      </c>
      <c r="E24" s="19" t="str">
        <f t="shared" si="11"/>
        <v>2</v>
      </c>
      <c r="F24" s="17" t="s">
        <v>83</v>
      </c>
      <c r="G24" s="18" t="s">
        <v>12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83</v>
      </c>
      <c r="P24" s="18" t="s">
        <v>12</v>
      </c>
      <c r="Q24" s="57">
        <f t="shared" si="15"/>
        <v>0</v>
      </c>
      <c r="R24" s="17" t="s">
        <v>83</v>
      </c>
      <c r="S24" s="18" t="s">
        <v>12</v>
      </c>
      <c r="T24" s="19">
        <f t="shared" si="16"/>
        <v>0</v>
      </c>
      <c r="U24" s="17" t="s">
        <v>12</v>
      </c>
      <c r="V24" s="18" t="s">
        <v>83</v>
      </c>
      <c r="W24" s="19" t="str">
        <f t="shared" si="17"/>
        <v>2</v>
      </c>
      <c r="X24" s="17" t="s">
        <v>83</v>
      </c>
      <c r="Y24" s="18" t="s">
        <v>12</v>
      </c>
      <c r="Z24" s="19" t="str">
        <f t="shared" si="18"/>
        <v>2</v>
      </c>
      <c r="AA24" s="17" t="s">
        <v>2</v>
      </c>
      <c r="AB24" s="18" t="s">
        <v>83</v>
      </c>
      <c r="AC24" s="19">
        <f t="shared" si="19"/>
        <v>0</v>
      </c>
      <c r="AD24" s="27"/>
      <c r="AE24" s="25"/>
      <c r="AF24" s="19"/>
      <c r="AG24" s="20">
        <f t="shared" si="21"/>
        <v>6</v>
      </c>
      <c r="AH24" s="21">
        <f>'4.Spieltag'!AJ24</f>
        <v>48</v>
      </c>
      <c r="AI24" s="22">
        <f>'4.Spieltag'!AK24</f>
        <v>7</v>
      </c>
      <c r="AJ24" s="23">
        <f t="shared" si="22"/>
        <v>54</v>
      </c>
      <c r="AK24" s="24">
        <f t="shared" si="10"/>
        <v>10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1" priority="5">
      <formula>($AG8&gt;40)</formula>
    </cfRule>
  </conditionalFormatting>
  <conditionalFormatting sqref="C4 F4 I4 L4 O4 R4 U4 AA4 I6 O6 R6 U6 X6 AA6">
    <cfRule type="cellIs" dxfId="150" priority="2" operator="equal">
      <formula>"Schalke 04"</formula>
    </cfRule>
  </conditionalFormatting>
  <conditionalFormatting sqref="X4 C6 F6 L6">
    <cfRule type="cellIs" dxfId="149" priority="1" operator="equal">
      <formula>"Schalke 04"</formula>
    </cfRule>
  </conditionalFormatting>
  <conditionalFormatting sqref="AG1:AG26 AG28:AG1048576">
    <cfRule type="top10" dxfId="148" priority="1548" rank="3"/>
  </conditionalFormatting>
  <conditionalFormatting sqref="AL6:AL10">
    <cfRule type="top10" dxfId="147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A3" workbookViewId="0">
      <selection activeCell="C4" sqref="C4:AC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19</v>
      </c>
      <c r="B4" s="16"/>
      <c r="C4" s="16" t="s">
        <v>70</v>
      </c>
      <c r="F4" s="16" t="s">
        <v>78</v>
      </c>
      <c r="I4" s="16" t="s">
        <v>71</v>
      </c>
      <c r="L4" s="16" t="s">
        <v>77</v>
      </c>
      <c r="O4" s="16" t="s">
        <v>81</v>
      </c>
      <c r="R4" s="16" t="s">
        <v>11</v>
      </c>
      <c r="U4" s="16" t="s">
        <v>62</v>
      </c>
      <c r="X4" s="16" t="s">
        <v>69</v>
      </c>
      <c r="AA4" s="16" t="s">
        <v>74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76</v>
      </c>
      <c r="I6" s="16" t="s">
        <v>73</v>
      </c>
      <c r="L6" s="16" t="s">
        <v>68</v>
      </c>
      <c r="O6" s="16" t="s">
        <v>67</v>
      </c>
      <c r="R6" s="16" t="s">
        <v>75</v>
      </c>
      <c r="U6" s="16" t="s">
        <v>79</v>
      </c>
      <c r="X6" s="16" t="s">
        <v>72</v>
      </c>
      <c r="AA6" s="16" t="s">
        <v>82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2</v>
      </c>
      <c r="N7" s="50" t="s">
        <v>1</v>
      </c>
      <c r="O7" s="49" t="s">
        <v>12</v>
      </c>
      <c r="P7" s="49" t="s">
        <v>83</v>
      </c>
      <c r="Q7" s="50" t="s">
        <v>1</v>
      </c>
      <c r="R7" s="49" t="s">
        <v>86</v>
      </c>
      <c r="S7" s="49" t="s">
        <v>2</v>
      </c>
      <c r="T7" s="50" t="s">
        <v>1</v>
      </c>
      <c r="U7" s="49" t="s">
        <v>2</v>
      </c>
      <c r="V7" s="49" t="s">
        <v>84</v>
      </c>
      <c r="W7" s="50" t="s">
        <v>1</v>
      </c>
      <c r="X7" s="49" t="s">
        <v>13</v>
      </c>
      <c r="Y7" s="49" t="s">
        <v>83</v>
      </c>
      <c r="Z7" s="50" t="s">
        <v>1</v>
      </c>
      <c r="AA7" s="49" t="s">
        <v>89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'5.Spieltag'!B8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84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83</v>
      </c>
      <c r="P8" s="18" t="s">
        <v>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84</v>
      </c>
      <c r="T8" s="5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84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19</v>
      </c>
      <c r="AH8" s="21">
        <f>'5.Spieltag'!AJ8</f>
        <v>39</v>
      </c>
      <c r="AI8" s="22">
        <f>'5.Spieltag'!AK8</f>
        <v>15</v>
      </c>
      <c r="AJ8" s="23">
        <f t="shared" ref="AJ8:AJ19" si="9">AG8+AH8</f>
        <v>58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83</v>
      </c>
      <c r="G9" s="18" t="s">
        <v>83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12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83</v>
      </c>
      <c r="P9" s="18" t="s">
        <v>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57">
        <f t="shared" ref="T9:T24" si="16">IF(OR(EXACT($R$7,R9)*(EXACT($S$7,S9)))=TRUE,$AO$9,IF(($S$7-$R$7=S9-R9),$AO$8,IF(OR(EXACT($R$7&gt;$S$7,R9&gt;S9)*EXACT($R$7=$S$7,R9=S9)*EXACT($R$7&lt;$S$7,R9&lt;S9)),$AO$7,0)))*4</f>
        <v>8</v>
      </c>
      <c r="U9" s="17" t="s">
        <v>12</v>
      </c>
      <c r="V9" s="18" t="s">
        <v>83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83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22</v>
      </c>
      <c r="AH9" s="21">
        <f>'5.Spieltag'!AJ9</f>
        <v>67</v>
      </c>
      <c r="AI9" s="22">
        <f>'5.Spieltag'!AK9</f>
        <v>2</v>
      </c>
      <c r="AJ9" s="23">
        <f t="shared" si="9"/>
        <v>89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'5.Spieltag'!B10</f>
        <v>FlorianS04</v>
      </c>
      <c r="C10" s="17" t="s">
        <v>12</v>
      </c>
      <c r="D10" s="18" t="s">
        <v>84</v>
      </c>
      <c r="E10" s="19" t="str">
        <f t="shared" si="11"/>
        <v>2</v>
      </c>
      <c r="F10" s="17" t="s">
        <v>83</v>
      </c>
      <c r="G10" s="18" t="s">
        <v>83</v>
      </c>
      <c r="H10" s="19" t="str">
        <f t="shared" si="12"/>
        <v>5</v>
      </c>
      <c r="I10" s="17" t="s">
        <v>83</v>
      </c>
      <c r="J10" s="18" t="s">
        <v>12</v>
      </c>
      <c r="K10" s="19">
        <f t="shared" si="13"/>
        <v>0</v>
      </c>
      <c r="L10" s="17" t="s">
        <v>12</v>
      </c>
      <c r="M10" s="18" t="s">
        <v>83</v>
      </c>
      <c r="N10" s="19">
        <f t="shared" si="14"/>
        <v>0</v>
      </c>
      <c r="O10" s="17" t="s">
        <v>83</v>
      </c>
      <c r="P10" s="18" t="s">
        <v>86</v>
      </c>
      <c r="Q10" s="19">
        <f t="shared" si="15"/>
        <v>0</v>
      </c>
      <c r="R10" s="17" t="s">
        <v>83</v>
      </c>
      <c r="S10" s="18" t="s">
        <v>84</v>
      </c>
      <c r="T10" s="57">
        <f t="shared" si="16"/>
        <v>12</v>
      </c>
      <c r="U10" s="17" t="s">
        <v>12</v>
      </c>
      <c r="V10" s="18" t="s">
        <v>2</v>
      </c>
      <c r="W10" s="19">
        <f t="shared" si="17"/>
        <v>0</v>
      </c>
      <c r="X10" s="17" t="s">
        <v>83</v>
      </c>
      <c r="Y10" s="18" t="s">
        <v>2</v>
      </c>
      <c r="Z10" s="19">
        <f t="shared" si="18"/>
        <v>0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'5.Spieltag'!AJ10</f>
        <v>74</v>
      </c>
      <c r="AI10" s="22">
        <f>'5.Spieltag'!AK10</f>
        <v>1</v>
      </c>
      <c r="AJ10" s="23">
        <f t="shared" si="9"/>
        <v>93</v>
      </c>
      <c r="AK10" s="24">
        <f t="shared" si="10"/>
        <v>1</v>
      </c>
      <c r="AL10" s="53"/>
    </row>
    <row r="11" spans="1:41" ht="24.95" customHeight="1" thickBot="1" x14ac:dyDescent="0.25">
      <c r="A11" s="28">
        <f t="shared" si="0"/>
        <v>3</v>
      </c>
      <c r="B11" s="20" t="str">
        <f>'5.Spieltag'!B11</f>
        <v>Franzi04</v>
      </c>
      <c r="C11" s="17" t="s">
        <v>83</v>
      </c>
      <c r="D11" s="18" t="s">
        <v>12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12</v>
      </c>
      <c r="K11" s="19" t="str">
        <f t="shared" si="13"/>
        <v>3</v>
      </c>
      <c r="L11" s="17" t="s">
        <v>83</v>
      </c>
      <c r="M11" s="18" t="s">
        <v>12</v>
      </c>
      <c r="N11" s="19" t="str">
        <f t="shared" si="14"/>
        <v>2</v>
      </c>
      <c r="O11" s="17" t="s">
        <v>84</v>
      </c>
      <c r="P11" s="18" t="s">
        <v>12</v>
      </c>
      <c r="Q11" s="19">
        <f t="shared" si="15"/>
        <v>0</v>
      </c>
      <c r="R11" s="17" t="s">
        <v>12</v>
      </c>
      <c r="S11" s="18" t="s">
        <v>83</v>
      </c>
      <c r="T11" s="57">
        <f t="shared" si="16"/>
        <v>12</v>
      </c>
      <c r="U11" s="17" t="s">
        <v>83</v>
      </c>
      <c r="V11" s="18" t="s">
        <v>12</v>
      </c>
      <c r="W11" s="19">
        <f t="shared" si="17"/>
        <v>0</v>
      </c>
      <c r="X11" s="17" t="s">
        <v>83</v>
      </c>
      <c r="Y11" s="18" t="s">
        <v>12</v>
      </c>
      <c r="Z11" s="19">
        <f t="shared" si="18"/>
        <v>0</v>
      </c>
      <c r="AA11" s="17" t="s">
        <v>12</v>
      </c>
      <c r="AB11" s="18" t="s">
        <v>83</v>
      </c>
      <c r="AC11" s="19" t="str">
        <f t="shared" si="19"/>
        <v>2</v>
      </c>
      <c r="AD11" s="27"/>
      <c r="AE11" s="25"/>
      <c r="AF11" s="19"/>
      <c r="AG11" s="20">
        <f t="shared" si="8"/>
        <v>22</v>
      </c>
      <c r="AH11" s="21">
        <f>'5.Spieltag'!AJ11</f>
        <v>66</v>
      </c>
      <c r="AI11" s="22">
        <f>'5.Spieltag'!AK11</f>
        <v>4</v>
      </c>
      <c r="AJ11" s="23">
        <f t="shared" si="9"/>
        <v>88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10</v>
      </c>
      <c r="B12" s="20" t="str">
        <f>'5.Spieltag'!B12</f>
        <v>jupp04</v>
      </c>
      <c r="C12" s="17" t="s">
        <v>12</v>
      </c>
      <c r="D12" s="18" t="s">
        <v>83</v>
      </c>
      <c r="E12" s="19" t="str">
        <f t="shared" si="11"/>
        <v>5</v>
      </c>
      <c r="F12" s="17" t="s">
        <v>12</v>
      </c>
      <c r="G12" s="18" t="s">
        <v>83</v>
      </c>
      <c r="H12" s="19">
        <f t="shared" si="12"/>
        <v>0</v>
      </c>
      <c r="I12" s="17" t="s">
        <v>12</v>
      </c>
      <c r="J12" s="18" t="s">
        <v>12</v>
      </c>
      <c r="K12" s="19" t="str">
        <f t="shared" si="13"/>
        <v>3</v>
      </c>
      <c r="L12" s="17" t="s">
        <v>83</v>
      </c>
      <c r="M12" s="18" t="s">
        <v>2</v>
      </c>
      <c r="N12" s="19" t="str">
        <f t="shared" si="14"/>
        <v>5</v>
      </c>
      <c r="O12" s="17" t="s">
        <v>84</v>
      </c>
      <c r="P12" s="18" t="s">
        <v>2</v>
      </c>
      <c r="Q12" s="19">
        <f t="shared" si="15"/>
        <v>0</v>
      </c>
      <c r="R12" s="17" t="s">
        <v>12</v>
      </c>
      <c r="S12" s="18" t="s">
        <v>83</v>
      </c>
      <c r="T12" s="57">
        <f t="shared" si="16"/>
        <v>12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83</v>
      </c>
      <c r="Z12" s="19" t="str">
        <f t="shared" si="18"/>
        <v>2</v>
      </c>
      <c r="AA12" s="17" t="s">
        <v>2</v>
      </c>
      <c r="AB12" s="18" t="s">
        <v>12</v>
      </c>
      <c r="AC12" s="19" t="str">
        <f t="shared" si="19"/>
        <v>2</v>
      </c>
      <c r="AD12" s="26"/>
      <c r="AE12" s="25"/>
      <c r="AF12" s="19"/>
      <c r="AG12" s="20">
        <f t="shared" si="8"/>
        <v>29</v>
      </c>
      <c r="AH12" s="21">
        <f>'5.Spieltag'!AJ12</f>
        <v>44</v>
      </c>
      <c r="AI12" s="22">
        <f>'5.Spieltag'!AK12</f>
        <v>14</v>
      </c>
      <c r="AJ12" s="23">
        <f t="shared" si="9"/>
        <v>73</v>
      </c>
      <c r="AK12" s="24">
        <f t="shared" si="10"/>
        <v>10</v>
      </c>
      <c r="AL12" s="1"/>
    </row>
    <row r="13" spans="1:41" ht="24.95" customHeight="1" thickBot="1" x14ac:dyDescent="0.25">
      <c r="A13" s="28">
        <f t="shared" si="0"/>
        <v>9</v>
      </c>
      <c r="B13" s="58" t="str">
        <f>'5.Spieltag'!B13</f>
        <v>Lola04</v>
      </c>
      <c r="C13" s="17" t="s">
        <v>2</v>
      </c>
      <c r="D13" s="18" t="s">
        <v>83</v>
      </c>
      <c r="E13" s="19" t="str">
        <f t="shared" si="11"/>
        <v>2</v>
      </c>
      <c r="F13" s="17" t="s">
        <v>12</v>
      </c>
      <c r="G13" s="18" t="s">
        <v>84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12</v>
      </c>
      <c r="N13" s="19" t="str">
        <f t="shared" si="14"/>
        <v>2</v>
      </c>
      <c r="O13" s="17" t="s">
        <v>83</v>
      </c>
      <c r="P13" s="18" t="s">
        <v>86</v>
      </c>
      <c r="Q13" s="19">
        <f t="shared" si="15"/>
        <v>0</v>
      </c>
      <c r="R13" s="17" t="s">
        <v>12</v>
      </c>
      <c r="S13" s="18" t="s">
        <v>83</v>
      </c>
      <c r="T13" s="57">
        <f t="shared" si="16"/>
        <v>12</v>
      </c>
      <c r="U13" s="17" t="s">
        <v>12</v>
      </c>
      <c r="V13" s="18" t="s">
        <v>84</v>
      </c>
      <c r="W13" s="19" t="str">
        <f t="shared" si="17"/>
        <v>2</v>
      </c>
      <c r="X13" s="17" t="s">
        <v>12</v>
      </c>
      <c r="Y13" s="18" t="s">
        <v>83</v>
      </c>
      <c r="Z13" s="19" t="str">
        <f t="shared" si="18"/>
        <v>2</v>
      </c>
      <c r="AA13" s="17" t="s">
        <v>2</v>
      </c>
      <c r="AB13" s="18" t="s">
        <v>83</v>
      </c>
      <c r="AC13" s="19" t="str">
        <f t="shared" si="19"/>
        <v>2</v>
      </c>
      <c r="AD13" s="27"/>
      <c r="AE13" s="25"/>
      <c r="AF13" s="19"/>
      <c r="AG13" s="20">
        <f t="shared" si="8"/>
        <v>22</v>
      </c>
      <c r="AH13" s="21">
        <f>'5.Spieltag'!AJ13</f>
        <v>55</v>
      </c>
      <c r="AI13" s="22">
        <f>'5.Spieltag'!AK13</f>
        <v>7</v>
      </c>
      <c r="AJ13" s="23">
        <f t="shared" si="9"/>
        <v>77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6</v>
      </c>
      <c r="B14" s="20" t="str">
        <f>'5.Spieltag'!B14</f>
        <v>Master1</v>
      </c>
      <c r="C14" s="17" t="s">
        <v>2</v>
      </c>
      <c r="D14" s="18" t="s">
        <v>83</v>
      </c>
      <c r="E14" s="19" t="str">
        <f t="shared" si="11"/>
        <v>2</v>
      </c>
      <c r="F14" s="17" t="s">
        <v>12</v>
      </c>
      <c r="G14" s="18" t="s">
        <v>12</v>
      </c>
      <c r="H14" s="19" t="str">
        <f t="shared" si="12"/>
        <v>3</v>
      </c>
      <c r="I14" s="17" t="s">
        <v>83</v>
      </c>
      <c r="J14" s="18" t="s">
        <v>83</v>
      </c>
      <c r="K14" s="19" t="str">
        <f t="shared" si="13"/>
        <v>5</v>
      </c>
      <c r="L14" s="17" t="s">
        <v>83</v>
      </c>
      <c r="M14" s="18" t="s">
        <v>12</v>
      </c>
      <c r="N14" s="19" t="str">
        <f t="shared" si="14"/>
        <v>2</v>
      </c>
      <c r="O14" s="17" t="s">
        <v>83</v>
      </c>
      <c r="P14" s="18" t="s">
        <v>2</v>
      </c>
      <c r="Q14" s="19">
        <f t="shared" si="15"/>
        <v>0</v>
      </c>
      <c r="R14" s="17" t="s">
        <v>12</v>
      </c>
      <c r="S14" s="18" t="s">
        <v>83</v>
      </c>
      <c r="T14" s="57">
        <f t="shared" si="16"/>
        <v>12</v>
      </c>
      <c r="U14" s="17" t="s">
        <v>12</v>
      </c>
      <c r="V14" s="18" t="s">
        <v>84</v>
      </c>
      <c r="W14" s="19" t="str">
        <f t="shared" si="17"/>
        <v>2</v>
      </c>
      <c r="X14" s="17" t="s">
        <v>83</v>
      </c>
      <c r="Y14" s="18" t="s">
        <v>83</v>
      </c>
      <c r="Z14" s="19">
        <f t="shared" si="18"/>
        <v>0</v>
      </c>
      <c r="AA14" s="17" t="s">
        <v>12</v>
      </c>
      <c r="AB14" s="18" t="s">
        <v>83</v>
      </c>
      <c r="AC14" s="19" t="str">
        <f t="shared" si="19"/>
        <v>2</v>
      </c>
      <c r="AD14" s="27"/>
      <c r="AE14" s="25"/>
      <c r="AF14" s="19"/>
      <c r="AG14" s="20">
        <f t="shared" si="8"/>
        <v>28</v>
      </c>
      <c r="AH14" s="21">
        <f>'5.Spieltag'!AJ14</f>
        <v>55</v>
      </c>
      <c r="AI14" s="22">
        <f>'5.Spieltag'!AK14</f>
        <v>7</v>
      </c>
      <c r="AJ14" s="23">
        <f t="shared" si="9"/>
        <v>83</v>
      </c>
      <c r="AK14" s="24">
        <f t="shared" si="10"/>
        <v>6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Mike04</v>
      </c>
      <c r="C15" s="17" t="s">
        <v>12</v>
      </c>
      <c r="D15" s="18" t="s">
        <v>84</v>
      </c>
      <c r="E15" s="19" t="str">
        <f t="shared" si="11"/>
        <v>2</v>
      </c>
      <c r="F15" s="17" t="s">
        <v>12</v>
      </c>
      <c r="G15" s="18" t="s">
        <v>84</v>
      </c>
      <c r="H15" s="19">
        <f t="shared" si="12"/>
        <v>0</v>
      </c>
      <c r="I15" s="17" t="s">
        <v>12</v>
      </c>
      <c r="J15" s="18" t="s">
        <v>83</v>
      </c>
      <c r="K15" s="19">
        <f t="shared" si="13"/>
        <v>0</v>
      </c>
      <c r="L15" s="17" t="s">
        <v>83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2</v>
      </c>
      <c r="S15" s="18" t="s">
        <v>83</v>
      </c>
      <c r="T15" s="57">
        <f t="shared" si="16"/>
        <v>8</v>
      </c>
      <c r="U15" s="17" t="s">
        <v>12</v>
      </c>
      <c r="V15" s="18" t="s">
        <v>84</v>
      </c>
      <c r="W15" s="19" t="str">
        <f t="shared" si="17"/>
        <v>2</v>
      </c>
      <c r="X15" s="17" t="s">
        <v>12</v>
      </c>
      <c r="Y15" s="18" t="s">
        <v>83</v>
      </c>
      <c r="Z15" s="19" t="str">
        <f t="shared" si="18"/>
        <v>2</v>
      </c>
      <c r="AA15" s="17" t="s">
        <v>12</v>
      </c>
      <c r="AB15" s="18" t="s">
        <v>84</v>
      </c>
      <c r="AC15" s="19" t="str">
        <f t="shared" si="19"/>
        <v>2</v>
      </c>
      <c r="AD15" s="27"/>
      <c r="AE15" s="25"/>
      <c r="AF15" s="19"/>
      <c r="AG15" s="20">
        <f t="shared" si="8"/>
        <v>16</v>
      </c>
      <c r="AH15" s="21">
        <f>'5.Spieltag'!AJ15</f>
        <v>66</v>
      </c>
      <c r="AI15" s="22">
        <f>'5.Spieltag'!AK15</f>
        <v>4</v>
      </c>
      <c r="AJ15" s="23">
        <f t="shared" si="9"/>
        <v>82</v>
      </c>
      <c r="AK15" s="24">
        <f t="shared" si="10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57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'5.Spieltag'!AJ16</f>
        <v>22</v>
      </c>
      <c r="AI16" s="22">
        <f>'5.Spieltag'!AK16</f>
        <v>16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5</v>
      </c>
      <c r="B17" s="20" t="str">
        <f>'5.Spieltag'!B17</f>
        <v>Reinhold</v>
      </c>
      <c r="C17" s="17" t="s">
        <v>2</v>
      </c>
      <c r="D17" s="18" t="s">
        <v>83</v>
      </c>
      <c r="E17" s="19" t="str">
        <f t="shared" si="11"/>
        <v>2</v>
      </c>
      <c r="F17" s="17" t="s">
        <v>83</v>
      </c>
      <c r="G17" s="18" t="s">
        <v>83</v>
      </c>
      <c r="H17" s="19" t="str">
        <f t="shared" si="12"/>
        <v>5</v>
      </c>
      <c r="I17" s="17" t="s">
        <v>86</v>
      </c>
      <c r="J17" s="18" t="s">
        <v>12</v>
      </c>
      <c r="K17" s="19">
        <f t="shared" si="13"/>
        <v>0</v>
      </c>
      <c r="L17" s="17" t="s">
        <v>83</v>
      </c>
      <c r="M17" s="18" t="s">
        <v>12</v>
      </c>
      <c r="N17" s="19" t="str">
        <f t="shared" si="14"/>
        <v>2</v>
      </c>
      <c r="O17" s="17" t="s">
        <v>83</v>
      </c>
      <c r="P17" s="18" t="s">
        <v>2</v>
      </c>
      <c r="Q17" s="19">
        <f t="shared" si="15"/>
        <v>0</v>
      </c>
      <c r="R17" s="17" t="s">
        <v>12</v>
      </c>
      <c r="S17" s="18" t="s">
        <v>83</v>
      </c>
      <c r="T17" s="57">
        <f t="shared" si="16"/>
        <v>12</v>
      </c>
      <c r="U17" s="17" t="s">
        <v>12</v>
      </c>
      <c r="V17" s="18" t="s">
        <v>12</v>
      </c>
      <c r="W17" s="19">
        <f t="shared" si="17"/>
        <v>0</v>
      </c>
      <c r="X17" s="17" t="s">
        <v>12</v>
      </c>
      <c r="Y17" s="18" t="s">
        <v>12</v>
      </c>
      <c r="Z17" s="19">
        <f t="shared" si="18"/>
        <v>0</v>
      </c>
      <c r="AA17" s="17" t="s">
        <v>2</v>
      </c>
      <c r="AB17" s="18" t="s">
        <v>83</v>
      </c>
      <c r="AC17" s="19" t="str">
        <f t="shared" si="19"/>
        <v>2</v>
      </c>
      <c r="AD17" s="27"/>
      <c r="AE17" s="25"/>
      <c r="AF17" s="19"/>
      <c r="AG17" s="20">
        <f t="shared" si="8"/>
        <v>23</v>
      </c>
      <c r="AH17" s="21">
        <f>'5.Spieltag'!AJ17</f>
        <v>61</v>
      </c>
      <c r="AI17" s="22">
        <f>'5.Spieltag'!AK17</f>
        <v>6</v>
      </c>
      <c r="AJ17" s="23">
        <f t="shared" si="9"/>
        <v>84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12</v>
      </c>
      <c r="B18" s="20" t="str">
        <f>'5.Spieltag'!B18</f>
        <v>Ricardo04</v>
      </c>
      <c r="C18" s="17" t="s">
        <v>12</v>
      </c>
      <c r="D18" s="18" t="s">
        <v>83</v>
      </c>
      <c r="E18" s="19" t="str">
        <f t="shared" si="11"/>
        <v>5</v>
      </c>
      <c r="F18" s="17" t="s">
        <v>12</v>
      </c>
      <c r="G18" s="18" t="s">
        <v>84</v>
      </c>
      <c r="H18" s="19">
        <f t="shared" si="12"/>
        <v>0</v>
      </c>
      <c r="I18" s="17" t="s">
        <v>83</v>
      </c>
      <c r="J18" s="18" t="s">
        <v>12</v>
      </c>
      <c r="K18" s="19">
        <f t="shared" si="13"/>
        <v>0</v>
      </c>
      <c r="L18" s="17" t="s">
        <v>83</v>
      </c>
      <c r="M18" s="18" t="s">
        <v>12</v>
      </c>
      <c r="N18" s="19" t="str">
        <f t="shared" si="14"/>
        <v>2</v>
      </c>
      <c r="O18" s="17" t="s">
        <v>83</v>
      </c>
      <c r="P18" s="18" t="s">
        <v>2</v>
      </c>
      <c r="Q18" s="19">
        <f t="shared" si="15"/>
        <v>0</v>
      </c>
      <c r="R18" s="17" t="s">
        <v>12</v>
      </c>
      <c r="S18" s="18" t="s">
        <v>84</v>
      </c>
      <c r="T18" s="57">
        <f t="shared" si="16"/>
        <v>8</v>
      </c>
      <c r="U18" s="17" t="s">
        <v>12</v>
      </c>
      <c r="V18" s="18" t="s">
        <v>84</v>
      </c>
      <c r="W18" s="19" t="str">
        <f t="shared" si="17"/>
        <v>2</v>
      </c>
      <c r="X18" s="17" t="s">
        <v>83</v>
      </c>
      <c r="Y18" s="18" t="s">
        <v>12</v>
      </c>
      <c r="Z18" s="19">
        <f t="shared" si="18"/>
        <v>0</v>
      </c>
      <c r="AA18" s="17" t="s">
        <v>12</v>
      </c>
      <c r="AB18" s="18" t="s">
        <v>83</v>
      </c>
      <c r="AC18" s="19" t="str">
        <f t="shared" si="19"/>
        <v>2</v>
      </c>
      <c r="AD18" s="27"/>
      <c r="AE18" s="25"/>
      <c r="AF18" s="19"/>
      <c r="AG18" s="20">
        <f t="shared" si="8"/>
        <v>19</v>
      </c>
      <c r="AH18" s="21">
        <f>'5.Spieltag'!AJ18</f>
        <v>52</v>
      </c>
      <c r="AI18" s="22">
        <f>'5.Spieltag'!AK18</f>
        <v>13</v>
      </c>
      <c r="AJ18" s="23">
        <f t="shared" si="9"/>
        <v>71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17</v>
      </c>
      <c r="B19" s="20" t="str">
        <f>'5.Spieltag'!B19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5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'5.Spieltag'!AJ19</f>
        <v>7</v>
      </c>
      <c r="AI19" s="22">
        <f>'5.Spieltag'!AK19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4" si="20">AK20</f>
        <v>14</v>
      </c>
      <c r="B20" s="20" t="str">
        <f>'5.Spieltag'!B20</f>
        <v>schmiddi04</v>
      </c>
      <c r="C20" s="17" t="s">
        <v>84</v>
      </c>
      <c r="D20" s="18" t="s">
        <v>84</v>
      </c>
      <c r="E20" s="19">
        <f t="shared" si="11"/>
        <v>0</v>
      </c>
      <c r="F20" s="17" t="s">
        <v>12</v>
      </c>
      <c r="G20" s="18" t="s">
        <v>83</v>
      </c>
      <c r="H20" s="19">
        <f t="shared" si="12"/>
        <v>0</v>
      </c>
      <c r="I20" s="17" t="s">
        <v>84</v>
      </c>
      <c r="J20" s="18" t="s">
        <v>12</v>
      </c>
      <c r="K20" s="19">
        <f t="shared" si="13"/>
        <v>0</v>
      </c>
      <c r="L20" s="17" t="s">
        <v>83</v>
      </c>
      <c r="M20" s="18" t="s">
        <v>84</v>
      </c>
      <c r="N20" s="19">
        <f t="shared" si="14"/>
        <v>0</v>
      </c>
      <c r="O20" s="17" t="s">
        <v>84</v>
      </c>
      <c r="P20" s="18" t="s">
        <v>86</v>
      </c>
      <c r="Q20" s="19">
        <f t="shared" si="15"/>
        <v>0</v>
      </c>
      <c r="R20" s="17" t="s">
        <v>83</v>
      </c>
      <c r="S20" s="18" t="s">
        <v>84</v>
      </c>
      <c r="T20" s="57">
        <f t="shared" si="16"/>
        <v>12</v>
      </c>
      <c r="U20" s="17" t="s">
        <v>83</v>
      </c>
      <c r="V20" s="18" t="s">
        <v>86</v>
      </c>
      <c r="W20" s="19">
        <f t="shared" si="17"/>
        <v>0</v>
      </c>
      <c r="X20" s="17" t="s">
        <v>83</v>
      </c>
      <c r="Y20" s="18" t="s">
        <v>84</v>
      </c>
      <c r="Z20" s="19" t="str">
        <f t="shared" si="18"/>
        <v>2</v>
      </c>
      <c r="AA20" s="17" t="s">
        <v>12</v>
      </c>
      <c r="AB20" s="18" t="s">
        <v>84</v>
      </c>
      <c r="AC20" s="19" t="str">
        <f t="shared" si="19"/>
        <v>2</v>
      </c>
      <c r="AD20" s="27"/>
      <c r="AE20" s="25"/>
      <c r="AF20" s="19"/>
      <c r="AG20" s="20">
        <f t="shared" ref="AG20:AG24" si="21">E20+H20+K20+N20+Q20+T20+W20+Z20+AC20+AF20</f>
        <v>16</v>
      </c>
      <c r="AH20" s="21">
        <f>'5.Spieltag'!AJ20</f>
        <v>53</v>
      </c>
      <c r="AI20" s="22">
        <f>'5.Spieltag'!AK20</f>
        <v>11</v>
      </c>
      <c r="AJ20" s="23">
        <f t="shared" ref="AJ20:AJ24" si="22">AG20+AH20</f>
        <v>69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4</v>
      </c>
      <c r="B21" s="20" t="str">
        <f>'5.Spieltag'!B21</f>
        <v>shiny</v>
      </c>
      <c r="C21" s="17" t="s">
        <v>12</v>
      </c>
      <c r="D21" s="18" t="s">
        <v>84</v>
      </c>
      <c r="E21" s="19" t="str">
        <f t="shared" si="11"/>
        <v>2</v>
      </c>
      <c r="F21" s="17" t="s">
        <v>12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12</v>
      </c>
      <c r="N21" s="19" t="str">
        <f t="shared" si="14"/>
        <v>2</v>
      </c>
      <c r="O21" s="17" t="s">
        <v>84</v>
      </c>
      <c r="P21" s="18" t="s">
        <v>2</v>
      </c>
      <c r="Q21" s="19">
        <f t="shared" si="15"/>
        <v>0</v>
      </c>
      <c r="R21" s="17" t="s">
        <v>12</v>
      </c>
      <c r="S21" s="18" t="s">
        <v>83</v>
      </c>
      <c r="T21" s="57">
        <f t="shared" si="16"/>
        <v>12</v>
      </c>
      <c r="U21" s="17" t="s">
        <v>12</v>
      </c>
      <c r="V21" s="18" t="s">
        <v>83</v>
      </c>
      <c r="W21" s="19" t="str">
        <f t="shared" si="17"/>
        <v>2</v>
      </c>
      <c r="X21" s="17" t="s">
        <v>83</v>
      </c>
      <c r="Y21" s="18" t="s">
        <v>83</v>
      </c>
      <c r="Z21" s="19">
        <f t="shared" si="18"/>
        <v>0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1"/>
        <v>18</v>
      </c>
      <c r="AH21" s="21">
        <f>'5.Spieltag'!AJ21</f>
        <v>67</v>
      </c>
      <c r="AI21" s="22">
        <f>'5.Spieltag'!AK21</f>
        <v>2</v>
      </c>
      <c r="AJ21" s="23">
        <f t="shared" si="22"/>
        <v>85</v>
      </c>
      <c r="AK21" s="24">
        <f t="shared" si="10"/>
        <v>4</v>
      </c>
      <c r="AL21" s="1"/>
    </row>
    <row r="22" spans="1:38" ht="24.95" customHeight="1" thickBot="1" x14ac:dyDescent="0.25">
      <c r="A22" s="28">
        <f t="shared" si="20"/>
        <v>10</v>
      </c>
      <c r="B22" s="20" t="str">
        <f>'5.Spieltag'!B22</f>
        <v>Tanja04</v>
      </c>
      <c r="C22" s="17" t="s">
        <v>12</v>
      </c>
      <c r="D22" s="18" t="s">
        <v>84</v>
      </c>
      <c r="E22" s="19" t="str">
        <f t="shared" si="11"/>
        <v>2</v>
      </c>
      <c r="F22" s="17" t="s">
        <v>12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>
        <f t="shared" si="13"/>
        <v>0</v>
      </c>
      <c r="L22" s="17" t="s">
        <v>84</v>
      </c>
      <c r="M22" s="18" t="s">
        <v>12</v>
      </c>
      <c r="N22" s="19" t="str">
        <f t="shared" si="14"/>
        <v>3</v>
      </c>
      <c r="O22" s="17" t="s">
        <v>84</v>
      </c>
      <c r="P22" s="18" t="s">
        <v>12</v>
      </c>
      <c r="Q22" s="19">
        <f t="shared" si="15"/>
        <v>0</v>
      </c>
      <c r="R22" s="17" t="s">
        <v>12</v>
      </c>
      <c r="S22" s="18" t="s">
        <v>84</v>
      </c>
      <c r="T22" s="57">
        <f t="shared" si="16"/>
        <v>8</v>
      </c>
      <c r="U22" s="17" t="s">
        <v>2</v>
      </c>
      <c r="V22" s="18" t="s">
        <v>84</v>
      </c>
      <c r="W22" s="19" t="str">
        <f t="shared" si="17"/>
        <v>5</v>
      </c>
      <c r="X22" s="17" t="s">
        <v>83</v>
      </c>
      <c r="Y22" s="18" t="s">
        <v>83</v>
      </c>
      <c r="Z22" s="19">
        <f t="shared" si="18"/>
        <v>0</v>
      </c>
      <c r="AA22" s="17" t="s">
        <v>12</v>
      </c>
      <c r="AB22" s="18" t="s">
        <v>84</v>
      </c>
      <c r="AC22" s="19" t="str">
        <f t="shared" si="19"/>
        <v>2</v>
      </c>
      <c r="AD22" s="27"/>
      <c r="AE22" s="25"/>
      <c r="AF22" s="19"/>
      <c r="AG22" s="20">
        <f t="shared" si="21"/>
        <v>20</v>
      </c>
      <c r="AH22" s="21">
        <f>'5.Spieltag'!AJ22</f>
        <v>53</v>
      </c>
      <c r="AI22" s="22">
        <f>'5.Spieltag'!AK22</f>
        <v>11</v>
      </c>
      <c r="AJ22" s="23">
        <f t="shared" si="22"/>
        <v>73</v>
      </c>
      <c r="AK22" s="24">
        <f t="shared" si="10"/>
        <v>10</v>
      </c>
      <c r="AL22" s="1"/>
    </row>
    <row r="23" spans="1:38" ht="24.95" customHeight="1" thickBot="1" x14ac:dyDescent="0.25">
      <c r="A23" s="28">
        <f t="shared" si="20"/>
        <v>12</v>
      </c>
      <c r="B23" s="58" t="str">
        <f>'5.Spieltag'!B23</f>
        <v>Thomas Bülles</v>
      </c>
      <c r="C23" s="17" t="s">
        <v>12</v>
      </c>
      <c r="D23" s="18" t="s">
        <v>84</v>
      </c>
      <c r="E23" s="19" t="str">
        <f t="shared" si="11"/>
        <v>2</v>
      </c>
      <c r="F23" s="17" t="s">
        <v>12</v>
      </c>
      <c r="G23" s="18" t="s">
        <v>83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12</v>
      </c>
      <c r="M23" s="18" t="s">
        <v>83</v>
      </c>
      <c r="N23" s="19">
        <f t="shared" si="14"/>
        <v>0</v>
      </c>
      <c r="O23" s="17" t="s">
        <v>84</v>
      </c>
      <c r="P23" s="18" t="s">
        <v>12</v>
      </c>
      <c r="Q23" s="19">
        <f t="shared" si="15"/>
        <v>0</v>
      </c>
      <c r="R23" s="17" t="s">
        <v>12</v>
      </c>
      <c r="S23" s="18" t="s">
        <v>84</v>
      </c>
      <c r="T23" s="57">
        <f t="shared" si="16"/>
        <v>8</v>
      </c>
      <c r="U23" s="17" t="s">
        <v>12</v>
      </c>
      <c r="V23" s="18" t="s">
        <v>83</v>
      </c>
      <c r="W23" s="19" t="str">
        <f t="shared" si="17"/>
        <v>2</v>
      </c>
      <c r="X23" s="17" t="s">
        <v>83</v>
      </c>
      <c r="Y23" s="18" t="s">
        <v>84</v>
      </c>
      <c r="Z23" s="19" t="str">
        <f t="shared" si="18"/>
        <v>2</v>
      </c>
      <c r="AA23" s="17" t="s">
        <v>12</v>
      </c>
      <c r="AB23" s="18" t="s">
        <v>83</v>
      </c>
      <c r="AC23" s="19" t="str">
        <f t="shared" si="19"/>
        <v>2</v>
      </c>
      <c r="AD23" s="27"/>
      <c r="AE23" s="25"/>
      <c r="AF23" s="19"/>
      <c r="AG23" s="20">
        <f t="shared" si="21"/>
        <v>16</v>
      </c>
      <c r="AH23" s="21">
        <f>'5.Spieltag'!AJ23</f>
        <v>55</v>
      </c>
      <c r="AI23" s="22">
        <f>'5.Spieltag'!AK23</f>
        <v>7</v>
      </c>
      <c r="AJ23" s="23">
        <f t="shared" si="22"/>
        <v>71</v>
      </c>
      <c r="AK23" s="24">
        <f t="shared" si="10"/>
        <v>12</v>
      </c>
      <c r="AL23" s="1"/>
    </row>
    <row r="24" spans="1:38" ht="24.95" customHeight="1" thickBot="1" x14ac:dyDescent="0.25">
      <c r="A24" s="28">
        <f t="shared" si="20"/>
        <v>8</v>
      </c>
      <c r="B24" s="20" t="str">
        <f>'5.Spieltag'!B24</f>
        <v>UltraGE</v>
      </c>
      <c r="C24" s="17" t="s">
        <v>12</v>
      </c>
      <c r="D24" s="18" t="s">
        <v>83</v>
      </c>
      <c r="E24" s="19" t="str">
        <f t="shared" si="11"/>
        <v>5</v>
      </c>
      <c r="F24" s="17" t="s">
        <v>2</v>
      </c>
      <c r="G24" s="18" t="s">
        <v>83</v>
      </c>
      <c r="H24" s="19">
        <f t="shared" si="12"/>
        <v>0</v>
      </c>
      <c r="I24" s="17" t="s">
        <v>83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 t="str">
        <f t="shared" si="14"/>
        <v>2</v>
      </c>
      <c r="O24" s="17" t="s">
        <v>83</v>
      </c>
      <c r="P24" s="18" t="s">
        <v>86</v>
      </c>
      <c r="Q24" s="19">
        <f t="shared" si="15"/>
        <v>0</v>
      </c>
      <c r="R24" s="17" t="s">
        <v>12</v>
      </c>
      <c r="S24" s="18" t="s">
        <v>83</v>
      </c>
      <c r="T24" s="57">
        <f t="shared" si="16"/>
        <v>12</v>
      </c>
      <c r="U24" s="17" t="s">
        <v>12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 t="str">
        <f t="shared" si="18"/>
        <v>2</v>
      </c>
      <c r="AA24" s="17" t="s">
        <v>2</v>
      </c>
      <c r="AB24" s="18" t="s">
        <v>83</v>
      </c>
      <c r="AC24" s="19" t="str">
        <f t="shared" si="19"/>
        <v>2</v>
      </c>
      <c r="AD24" s="27"/>
      <c r="AE24" s="25"/>
      <c r="AF24" s="19"/>
      <c r="AG24" s="20">
        <f t="shared" si="21"/>
        <v>25</v>
      </c>
      <c r="AH24" s="21">
        <f>'5.Spieltag'!AJ24</f>
        <v>54</v>
      </c>
      <c r="AI24" s="22">
        <f>'5.Spieltag'!AK24</f>
        <v>10</v>
      </c>
      <c r="AJ24" s="23">
        <f t="shared" si="22"/>
        <v>79</v>
      </c>
      <c r="AK24" s="24">
        <f t="shared" si="10"/>
        <v>8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6" priority="6">
      <formula>($AG8&gt;40)</formula>
    </cfRule>
  </conditionalFormatting>
  <conditionalFormatting sqref="C4 F4 I4 O4 R4 U4 X4 AA4 C6 F6 I6 L6 O6 R6 X6 AA6">
    <cfRule type="cellIs" dxfId="145" priority="3" operator="equal">
      <formula>"Schalke 04"</formula>
    </cfRule>
  </conditionalFormatting>
  <conditionalFormatting sqref="L4 U6">
    <cfRule type="cellIs" dxfId="144" priority="2" operator="equal">
      <formula>"Schalke 04"</formula>
    </cfRule>
  </conditionalFormatting>
  <conditionalFormatting sqref="AG1:AG26 AG28:AG1048576">
    <cfRule type="top10" dxfId="143" priority="1544" rank="3"/>
  </conditionalFormatting>
  <conditionalFormatting sqref="AL6:AL10">
    <cfRule type="top10" dxfId="142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1" workbookViewId="0">
      <selection activeCell="C4" sqref="C4:AB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20</v>
      </c>
      <c r="B4" s="16"/>
      <c r="C4" s="16" t="s">
        <v>75</v>
      </c>
      <c r="F4" s="16" t="s">
        <v>82</v>
      </c>
      <c r="I4" s="16" t="s">
        <v>76</v>
      </c>
      <c r="L4" s="16" t="s">
        <v>79</v>
      </c>
      <c r="O4" s="16" t="s">
        <v>80</v>
      </c>
      <c r="R4" s="16" t="s">
        <v>69</v>
      </c>
      <c r="U4" s="16" t="s">
        <v>68</v>
      </c>
      <c r="X4" s="16" t="s">
        <v>72</v>
      </c>
      <c r="AA4" s="16" t="s">
        <v>73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67</v>
      </c>
      <c r="I6" s="16" t="s">
        <v>71</v>
      </c>
      <c r="L6" s="16" t="s">
        <v>78</v>
      </c>
      <c r="O6" s="16" t="s">
        <v>81</v>
      </c>
      <c r="R6" s="16" t="s">
        <v>11</v>
      </c>
      <c r="U6" s="16" t="s">
        <v>74</v>
      </c>
      <c r="X6" s="16" t="s">
        <v>62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83</v>
      </c>
      <c r="E7" s="50" t="s">
        <v>1</v>
      </c>
      <c r="F7" s="49" t="s">
        <v>12</v>
      </c>
      <c r="G7" s="49" t="s">
        <v>83</v>
      </c>
      <c r="H7" s="50" t="s">
        <v>1</v>
      </c>
      <c r="I7" s="49" t="s">
        <v>86</v>
      </c>
      <c r="J7" s="49" t="s">
        <v>2</v>
      </c>
      <c r="K7" s="50" t="s">
        <v>1</v>
      </c>
      <c r="L7" s="49" t="s">
        <v>12</v>
      </c>
      <c r="M7" s="49" t="s">
        <v>12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2</v>
      </c>
      <c r="S7" s="49" t="s">
        <v>83</v>
      </c>
      <c r="T7" s="50" t="s">
        <v>1</v>
      </c>
      <c r="U7" s="49" t="s">
        <v>83</v>
      </c>
      <c r="V7" s="49" t="s">
        <v>83</v>
      </c>
      <c r="W7" s="50" t="s">
        <v>1</v>
      </c>
      <c r="X7" s="49" t="s">
        <v>12</v>
      </c>
      <c r="Y7" s="49" t="s">
        <v>2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'6.Spieltag'!B8</f>
        <v>atschi91</v>
      </c>
      <c r="C8" s="17" t="s">
        <v>83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83</v>
      </c>
      <c r="G8" s="18" t="s">
        <v>84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84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84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83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24" si="9">E8+H8+K8+N8+Q8+T8+W8+Z8+AC8+AF8</f>
        <v>12</v>
      </c>
      <c r="AH8" s="21">
        <f>'6.Spieltag'!AJ8</f>
        <v>58</v>
      </c>
      <c r="AI8" s="28">
        <f>'6.Spieltag'!AK8</f>
        <v>15</v>
      </c>
      <c r="AJ8" s="23">
        <f t="shared" ref="AJ8:AJ24" si="10">AG8+AH8</f>
        <v>70</v>
      </c>
      <c r="AK8" s="24">
        <f t="shared" ref="AK8:AK26" si="11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</v>
      </c>
      <c r="C9" s="17" t="s">
        <v>12</v>
      </c>
      <c r="D9" s="18" t="s">
        <v>84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84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84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84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9"/>
        <v>6</v>
      </c>
      <c r="AH9" s="21">
        <f>'6.Spieltag'!AJ9</f>
        <v>89</v>
      </c>
      <c r="AI9" s="28">
        <f>'6.Spieltag'!AK9</f>
        <v>2</v>
      </c>
      <c r="AJ9" s="23">
        <f t="shared" si="10"/>
        <v>95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'6.Spieltag'!B10</f>
        <v>FlorianS04</v>
      </c>
      <c r="C10" s="17" t="s">
        <v>12</v>
      </c>
      <c r="D10" s="18" t="s">
        <v>84</v>
      </c>
      <c r="E10" s="19">
        <f t="shared" si="12"/>
        <v>0</v>
      </c>
      <c r="F10" s="17" t="s">
        <v>83</v>
      </c>
      <c r="G10" s="18" t="s">
        <v>12</v>
      </c>
      <c r="H10" s="19">
        <f t="shared" si="13"/>
        <v>0</v>
      </c>
      <c r="I10" s="17" t="s">
        <v>12</v>
      </c>
      <c r="J10" s="18" t="s">
        <v>12</v>
      </c>
      <c r="K10" s="19">
        <f t="shared" si="14"/>
        <v>0</v>
      </c>
      <c r="L10" s="17" t="s">
        <v>83</v>
      </c>
      <c r="M10" s="18" t="s">
        <v>84</v>
      </c>
      <c r="N10" s="19">
        <f t="shared" si="15"/>
        <v>0</v>
      </c>
      <c r="O10" s="17" t="s">
        <v>84</v>
      </c>
      <c r="P10" s="18" t="s">
        <v>84</v>
      </c>
      <c r="Q10" s="19">
        <f t="shared" si="16"/>
        <v>0</v>
      </c>
      <c r="R10" s="17" t="s">
        <v>83</v>
      </c>
      <c r="S10" s="18" t="s">
        <v>12</v>
      </c>
      <c r="T10" s="19">
        <f t="shared" si="17"/>
        <v>0</v>
      </c>
      <c r="U10" s="17" t="s">
        <v>2</v>
      </c>
      <c r="V10" s="18" t="s">
        <v>12</v>
      </c>
      <c r="W10" s="19">
        <f t="shared" si="18"/>
        <v>0</v>
      </c>
      <c r="X10" s="17" t="s">
        <v>83</v>
      </c>
      <c r="Y10" s="18" t="s">
        <v>2</v>
      </c>
      <c r="Z10" s="19" t="str">
        <f t="shared" si="19"/>
        <v>2</v>
      </c>
      <c r="AA10" s="17" t="s">
        <v>83</v>
      </c>
      <c r="AB10" s="18" t="s">
        <v>84</v>
      </c>
      <c r="AC10" s="19" t="str">
        <f t="shared" si="20"/>
        <v>2</v>
      </c>
      <c r="AD10" s="27"/>
      <c r="AE10" s="25"/>
      <c r="AF10" s="19"/>
      <c r="AG10" s="20">
        <f t="shared" si="9"/>
        <v>4</v>
      </c>
      <c r="AH10" s="21">
        <f>'6.Spieltag'!AJ10</f>
        <v>93</v>
      </c>
      <c r="AI10" s="28">
        <f>'6.Spieltag'!AK10</f>
        <v>1</v>
      </c>
      <c r="AJ10" s="23">
        <f t="shared" si="10"/>
        <v>97</v>
      </c>
      <c r="AK10" s="24">
        <f t="shared" si="11"/>
        <v>1</v>
      </c>
      <c r="AL10" s="53"/>
    </row>
    <row r="11" spans="1:41" ht="24.95" customHeight="1" thickBot="1" x14ac:dyDescent="0.25">
      <c r="A11" s="28">
        <f t="shared" si="0"/>
        <v>5</v>
      </c>
      <c r="B11" s="20" t="str">
        <f>'6.Spieltag'!B11</f>
        <v>Franzi04</v>
      </c>
      <c r="C11" s="17" t="s">
        <v>86</v>
      </c>
      <c r="D11" s="18" t="s">
        <v>12</v>
      </c>
      <c r="E11" s="19">
        <f t="shared" si="12"/>
        <v>0</v>
      </c>
      <c r="F11" s="17" t="s">
        <v>84</v>
      </c>
      <c r="G11" s="18" t="s">
        <v>86</v>
      </c>
      <c r="H11" s="19">
        <f t="shared" si="13"/>
        <v>0</v>
      </c>
      <c r="I11" s="17" t="s">
        <v>12</v>
      </c>
      <c r="J11" s="18" t="s">
        <v>12</v>
      </c>
      <c r="K11" s="19">
        <f t="shared" si="14"/>
        <v>0</v>
      </c>
      <c r="L11" s="17" t="s">
        <v>83</v>
      </c>
      <c r="M11" s="18" t="s">
        <v>12</v>
      </c>
      <c r="N11" s="19">
        <f t="shared" si="15"/>
        <v>0</v>
      </c>
      <c r="O11" s="17" t="s">
        <v>83</v>
      </c>
      <c r="P11" s="18" t="s">
        <v>12</v>
      </c>
      <c r="Q11" s="19" t="str">
        <f t="shared" si="16"/>
        <v>2</v>
      </c>
      <c r="R11" s="17" t="s">
        <v>83</v>
      </c>
      <c r="S11" s="18" t="s">
        <v>12</v>
      </c>
      <c r="T11" s="19">
        <f t="shared" si="17"/>
        <v>0</v>
      </c>
      <c r="U11" s="17" t="s">
        <v>12</v>
      </c>
      <c r="V11" s="18" t="s">
        <v>83</v>
      </c>
      <c r="W11" s="19">
        <f t="shared" si="18"/>
        <v>0</v>
      </c>
      <c r="X11" s="17" t="s">
        <v>12</v>
      </c>
      <c r="Y11" s="18" t="s">
        <v>83</v>
      </c>
      <c r="Z11" s="19">
        <f t="shared" si="19"/>
        <v>0</v>
      </c>
      <c r="AA11" s="17" t="s">
        <v>83</v>
      </c>
      <c r="AB11" s="18" t="s">
        <v>83</v>
      </c>
      <c r="AC11" s="19">
        <f t="shared" si="20"/>
        <v>0</v>
      </c>
      <c r="AD11" s="27"/>
      <c r="AE11" s="25"/>
      <c r="AF11" s="19"/>
      <c r="AG11" s="20">
        <f t="shared" si="9"/>
        <v>2</v>
      </c>
      <c r="AH11" s="21">
        <f>'6.Spieltag'!AJ11</f>
        <v>88</v>
      </c>
      <c r="AI11" s="28">
        <f>'6.Spieltag'!AK11</f>
        <v>3</v>
      </c>
      <c r="AJ11" s="23">
        <f t="shared" si="10"/>
        <v>90</v>
      </c>
      <c r="AK11" s="24">
        <f t="shared" si="11"/>
        <v>5</v>
      </c>
      <c r="AL11" s="1"/>
    </row>
    <row r="12" spans="1:41" ht="24.95" customHeight="1" thickBot="1" x14ac:dyDescent="0.25">
      <c r="A12" s="28">
        <f t="shared" si="0"/>
        <v>9</v>
      </c>
      <c r="B12" s="20" t="str">
        <f>'6.Spieltag'!B12</f>
        <v>jupp04</v>
      </c>
      <c r="C12" s="17" t="s">
        <v>2</v>
      </c>
      <c r="D12" s="18" t="s">
        <v>83</v>
      </c>
      <c r="E12" s="19">
        <f t="shared" si="12"/>
        <v>0</v>
      </c>
      <c r="F12" s="17" t="s">
        <v>83</v>
      </c>
      <c r="G12" s="18" t="s">
        <v>2</v>
      </c>
      <c r="H12" s="19">
        <f t="shared" si="13"/>
        <v>0</v>
      </c>
      <c r="I12" s="17" t="s">
        <v>12</v>
      </c>
      <c r="J12" s="18" t="s">
        <v>83</v>
      </c>
      <c r="K12" s="19" t="str">
        <f t="shared" si="14"/>
        <v>3</v>
      </c>
      <c r="L12" s="17" t="s">
        <v>83</v>
      </c>
      <c r="M12" s="18" t="s">
        <v>12</v>
      </c>
      <c r="N12" s="19">
        <f t="shared" si="15"/>
        <v>0</v>
      </c>
      <c r="O12" s="17" t="s">
        <v>2</v>
      </c>
      <c r="P12" s="18" t="s">
        <v>84</v>
      </c>
      <c r="Q12" s="19">
        <f t="shared" si="16"/>
        <v>0</v>
      </c>
      <c r="R12" s="17" t="s">
        <v>84</v>
      </c>
      <c r="S12" s="18" t="s">
        <v>83</v>
      </c>
      <c r="T12" s="19">
        <f t="shared" si="17"/>
        <v>0</v>
      </c>
      <c r="U12" s="17" t="s">
        <v>2</v>
      </c>
      <c r="V12" s="18" t="s">
        <v>12</v>
      </c>
      <c r="W12" s="19">
        <f t="shared" si="18"/>
        <v>0</v>
      </c>
      <c r="X12" s="17" t="s">
        <v>83</v>
      </c>
      <c r="Y12" s="18" t="s">
        <v>12</v>
      </c>
      <c r="Z12" s="19" t="str">
        <f t="shared" si="19"/>
        <v>3</v>
      </c>
      <c r="AA12" s="17" t="s">
        <v>2</v>
      </c>
      <c r="AB12" s="18" t="s">
        <v>83</v>
      </c>
      <c r="AC12" s="19" t="str">
        <f t="shared" si="20"/>
        <v>5</v>
      </c>
      <c r="AD12" s="26"/>
      <c r="AE12" s="25"/>
      <c r="AF12" s="19"/>
      <c r="AG12" s="20">
        <f t="shared" si="9"/>
        <v>11</v>
      </c>
      <c r="AH12" s="21">
        <f>'6.Spieltag'!AJ12</f>
        <v>73</v>
      </c>
      <c r="AI12" s="28">
        <f>'6.Spieltag'!AK12</f>
        <v>10</v>
      </c>
      <c r="AJ12" s="23">
        <f t="shared" si="10"/>
        <v>84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9</v>
      </c>
      <c r="B13" s="58" t="str">
        <f>'6.Spieltag'!B13</f>
        <v>Lola04</v>
      </c>
      <c r="C13" s="17" t="s">
        <v>2</v>
      </c>
      <c r="D13" s="18" t="s">
        <v>12</v>
      </c>
      <c r="E13" s="19">
        <f t="shared" si="12"/>
        <v>0</v>
      </c>
      <c r="F13" s="17" t="s">
        <v>83</v>
      </c>
      <c r="G13" s="18" t="s">
        <v>86</v>
      </c>
      <c r="H13" s="19">
        <f t="shared" si="13"/>
        <v>0</v>
      </c>
      <c r="I13" s="17" t="s">
        <v>83</v>
      </c>
      <c r="J13" s="18" t="s">
        <v>12</v>
      </c>
      <c r="K13" s="19">
        <f t="shared" si="14"/>
        <v>0</v>
      </c>
      <c r="L13" s="17" t="s">
        <v>12</v>
      </c>
      <c r="M13" s="18" t="s">
        <v>12</v>
      </c>
      <c r="N13" s="19" t="str">
        <f t="shared" si="15"/>
        <v>5</v>
      </c>
      <c r="O13" s="17" t="s">
        <v>83</v>
      </c>
      <c r="P13" s="18" t="s">
        <v>83</v>
      </c>
      <c r="Q13" s="19">
        <f t="shared" si="16"/>
        <v>0</v>
      </c>
      <c r="R13" s="17" t="s">
        <v>12</v>
      </c>
      <c r="S13" s="18" t="s">
        <v>2</v>
      </c>
      <c r="T13" s="19">
        <f t="shared" si="17"/>
        <v>0</v>
      </c>
      <c r="U13" s="17" t="s">
        <v>2</v>
      </c>
      <c r="V13" s="18" t="s">
        <v>83</v>
      </c>
      <c r="W13" s="19">
        <f t="shared" si="18"/>
        <v>0</v>
      </c>
      <c r="X13" s="17" t="s">
        <v>12</v>
      </c>
      <c r="Y13" s="18" t="s">
        <v>12</v>
      </c>
      <c r="Z13" s="19">
        <f t="shared" si="19"/>
        <v>0</v>
      </c>
      <c r="AA13" s="17" t="s">
        <v>12</v>
      </c>
      <c r="AB13" s="18" t="s">
        <v>83</v>
      </c>
      <c r="AC13" s="19" t="str">
        <f t="shared" si="20"/>
        <v>2</v>
      </c>
      <c r="AD13" s="27"/>
      <c r="AE13" s="25"/>
      <c r="AF13" s="19"/>
      <c r="AG13" s="20">
        <f t="shared" si="9"/>
        <v>7</v>
      </c>
      <c r="AH13" s="21">
        <f>'6.Spieltag'!AJ13</f>
        <v>77</v>
      </c>
      <c r="AI13" s="28">
        <f>'6.Spieltag'!AK13</f>
        <v>9</v>
      </c>
      <c r="AJ13" s="23">
        <f t="shared" si="10"/>
        <v>84</v>
      </c>
      <c r="AK13" s="24">
        <f t="shared" si="11"/>
        <v>9</v>
      </c>
      <c r="AL13" s="1"/>
    </row>
    <row r="14" spans="1:41" ht="24.95" customHeight="1" thickBot="1" x14ac:dyDescent="0.25">
      <c r="A14" s="28">
        <f t="shared" si="0"/>
        <v>3</v>
      </c>
      <c r="B14" s="20" t="str">
        <f>'6.Spieltag'!B14</f>
        <v>Master1</v>
      </c>
      <c r="C14" s="17" t="s">
        <v>12</v>
      </c>
      <c r="D14" s="18" t="s">
        <v>83</v>
      </c>
      <c r="E14" s="19">
        <f t="shared" si="12"/>
        <v>0</v>
      </c>
      <c r="F14" s="17" t="s">
        <v>83</v>
      </c>
      <c r="G14" s="18" t="s">
        <v>2</v>
      </c>
      <c r="H14" s="19">
        <f t="shared" si="13"/>
        <v>0</v>
      </c>
      <c r="I14" s="17" t="s">
        <v>83</v>
      </c>
      <c r="J14" s="18" t="s">
        <v>83</v>
      </c>
      <c r="K14" s="19">
        <f t="shared" si="14"/>
        <v>0</v>
      </c>
      <c r="L14" s="17" t="s">
        <v>83</v>
      </c>
      <c r="M14" s="18" t="s">
        <v>83</v>
      </c>
      <c r="N14" s="19" t="str">
        <f t="shared" si="15"/>
        <v>3</v>
      </c>
      <c r="O14" s="17" t="s">
        <v>83</v>
      </c>
      <c r="P14" s="18" t="s">
        <v>12</v>
      </c>
      <c r="Q14" s="19" t="str">
        <f t="shared" si="16"/>
        <v>2</v>
      </c>
      <c r="R14" s="17" t="s">
        <v>12</v>
      </c>
      <c r="S14" s="18" t="s">
        <v>2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3</v>
      </c>
      <c r="X14" s="17" t="s">
        <v>12</v>
      </c>
      <c r="Y14" s="18" t="s">
        <v>83</v>
      </c>
      <c r="Z14" s="19">
        <f t="shared" si="19"/>
        <v>0</v>
      </c>
      <c r="AA14" s="17" t="s">
        <v>2</v>
      </c>
      <c r="AB14" s="18" t="s">
        <v>12</v>
      </c>
      <c r="AC14" s="19" t="str">
        <f t="shared" si="20"/>
        <v>2</v>
      </c>
      <c r="AD14" s="27"/>
      <c r="AE14" s="25"/>
      <c r="AF14" s="19"/>
      <c r="AG14" s="20">
        <f t="shared" si="9"/>
        <v>10</v>
      </c>
      <c r="AH14" s="21">
        <f>'6.Spieltag'!AJ14</f>
        <v>83</v>
      </c>
      <c r="AI14" s="28">
        <f>'6.Spieltag'!AK14</f>
        <v>6</v>
      </c>
      <c r="AJ14" s="23">
        <f t="shared" si="10"/>
        <v>93</v>
      </c>
      <c r="AK14" s="24">
        <f t="shared" si="11"/>
        <v>3</v>
      </c>
      <c r="AL14" s="1"/>
    </row>
    <row r="15" spans="1:41" ht="24.95" customHeight="1" thickBot="1" x14ac:dyDescent="0.25">
      <c r="A15" s="28">
        <f t="shared" si="0"/>
        <v>5</v>
      </c>
      <c r="B15" s="20" t="str">
        <f>'6.Spieltag'!B15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84</v>
      </c>
      <c r="G15" s="18" t="s">
        <v>12</v>
      </c>
      <c r="H15" s="19">
        <f t="shared" si="13"/>
        <v>0</v>
      </c>
      <c r="I15" s="17" t="s">
        <v>84</v>
      </c>
      <c r="J15" s="18" t="s">
        <v>12</v>
      </c>
      <c r="K15" s="19">
        <f t="shared" si="14"/>
        <v>0</v>
      </c>
      <c r="L15" s="17" t="s">
        <v>83</v>
      </c>
      <c r="M15" s="18" t="s">
        <v>83</v>
      </c>
      <c r="N15" s="19" t="str">
        <f t="shared" si="15"/>
        <v>3</v>
      </c>
      <c r="O15" s="17" t="s">
        <v>83</v>
      </c>
      <c r="P15" s="18" t="s">
        <v>12</v>
      </c>
      <c r="Q15" s="19" t="str">
        <f t="shared" si="16"/>
        <v>2</v>
      </c>
      <c r="R15" s="17" t="s">
        <v>83</v>
      </c>
      <c r="S15" s="18" t="s">
        <v>2</v>
      </c>
      <c r="T15" s="19">
        <f t="shared" si="17"/>
        <v>0</v>
      </c>
      <c r="U15" s="17" t="s">
        <v>84</v>
      </c>
      <c r="V15" s="18" t="s">
        <v>12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12</v>
      </c>
      <c r="AB15" s="18" t="s">
        <v>84</v>
      </c>
      <c r="AC15" s="19" t="str">
        <f t="shared" si="20"/>
        <v>3</v>
      </c>
      <c r="AD15" s="27"/>
      <c r="AE15" s="25"/>
      <c r="AF15" s="19"/>
      <c r="AG15" s="20">
        <f t="shared" si="9"/>
        <v>8</v>
      </c>
      <c r="AH15" s="21">
        <f>'6.Spieltag'!AJ15</f>
        <v>82</v>
      </c>
      <c r="AI15" s="28">
        <f>'6.Spieltag'!AK15</f>
        <v>7</v>
      </c>
      <c r="AJ15" s="23">
        <f t="shared" si="10"/>
        <v>90</v>
      </c>
      <c r="AK15" s="24">
        <f t="shared" si="11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'6.Spieltag'!B16</f>
        <v>Nico1904</v>
      </c>
      <c r="C16" s="17" t="s">
        <v>2</v>
      </c>
      <c r="D16" s="18" t="s">
        <v>12</v>
      </c>
      <c r="E16" s="19">
        <f t="shared" si="12"/>
        <v>0</v>
      </c>
      <c r="F16" s="17" t="s">
        <v>83</v>
      </c>
      <c r="G16" s="18" t="s">
        <v>12</v>
      </c>
      <c r="H16" s="19">
        <f t="shared" si="13"/>
        <v>0</v>
      </c>
      <c r="I16" s="17" t="s">
        <v>83</v>
      </c>
      <c r="J16" s="18" t="s">
        <v>84</v>
      </c>
      <c r="K16" s="19" t="str">
        <f t="shared" si="14"/>
        <v>3</v>
      </c>
      <c r="L16" s="17" t="s">
        <v>83</v>
      </c>
      <c r="M16" s="18" t="s">
        <v>12</v>
      </c>
      <c r="N16" s="19">
        <f t="shared" si="15"/>
        <v>0</v>
      </c>
      <c r="O16" s="17" t="s">
        <v>83</v>
      </c>
      <c r="P16" s="18" t="s">
        <v>12</v>
      </c>
      <c r="Q16" s="19" t="str">
        <f t="shared" si="16"/>
        <v>2</v>
      </c>
      <c r="R16" s="17" t="s">
        <v>84</v>
      </c>
      <c r="S16" s="18" t="s">
        <v>83</v>
      </c>
      <c r="T16" s="19">
        <f t="shared" si="17"/>
        <v>0</v>
      </c>
      <c r="U16" s="17" t="s">
        <v>83</v>
      </c>
      <c r="V16" s="18" t="s">
        <v>84</v>
      </c>
      <c r="W16" s="19">
        <f t="shared" si="18"/>
        <v>0</v>
      </c>
      <c r="X16" s="17" t="s">
        <v>12</v>
      </c>
      <c r="Y16" s="18" t="s">
        <v>12</v>
      </c>
      <c r="Z16" s="19">
        <f t="shared" si="19"/>
        <v>0</v>
      </c>
      <c r="AA16" s="17" t="s">
        <v>12</v>
      </c>
      <c r="AB16" s="18" t="s">
        <v>12</v>
      </c>
      <c r="AC16" s="19">
        <f t="shared" si="20"/>
        <v>0</v>
      </c>
      <c r="AD16" s="27"/>
      <c r="AE16" s="25"/>
      <c r="AF16" s="19"/>
      <c r="AG16" s="20">
        <f t="shared" si="9"/>
        <v>5</v>
      </c>
      <c r="AH16" s="21">
        <f>'6.Spieltag'!AJ16</f>
        <v>22</v>
      </c>
      <c r="AI16" s="28">
        <f>'6.Spieltag'!AK16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'6.Spieltag'!B17</f>
        <v>Reinhold</v>
      </c>
      <c r="C17" s="17" t="s">
        <v>2</v>
      </c>
      <c r="D17" s="18" t="s">
        <v>12</v>
      </c>
      <c r="E17" s="19">
        <f t="shared" si="12"/>
        <v>0</v>
      </c>
      <c r="F17" s="17" t="s">
        <v>83</v>
      </c>
      <c r="G17" s="18" t="s">
        <v>12</v>
      </c>
      <c r="H17" s="19">
        <f t="shared" si="13"/>
        <v>0</v>
      </c>
      <c r="I17" s="17" t="s">
        <v>83</v>
      </c>
      <c r="J17" s="18" t="s">
        <v>12</v>
      </c>
      <c r="K17" s="19">
        <f t="shared" si="14"/>
        <v>0</v>
      </c>
      <c r="L17" s="17" t="s">
        <v>12</v>
      </c>
      <c r="M17" s="18" t="s">
        <v>83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83</v>
      </c>
      <c r="S17" s="18" t="s">
        <v>2</v>
      </c>
      <c r="T17" s="19">
        <f t="shared" si="17"/>
        <v>0</v>
      </c>
      <c r="U17" s="17" t="s">
        <v>2</v>
      </c>
      <c r="V17" s="18" t="s">
        <v>83</v>
      </c>
      <c r="W17" s="19">
        <f t="shared" si="18"/>
        <v>0</v>
      </c>
      <c r="X17" s="17" t="s">
        <v>12</v>
      </c>
      <c r="Y17" s="18" t="s">
        <v>83</v>
      </c>
      <c r="Z17" s="19">
        <f t="shared" si="19"/>
        <v>0</v>
      </c>
      <c r="AA17" s="17" t="s">
        <v>12</v>
      </c>
      <c r="AB17" s="18" t="s">
        <v>83</v>
      </c>
      <c r="AC17" s="19" t="str">
        <f t="shared" si="20"/>
        <v>2</v>
      </c>
      <c r="AD17" s="27"/>
      <c r="AE17" s="25"/>
      <c r="AF17" s="19"/>
      <c r="AG17" s="20">
        <f t="shared" si="9"/>
        <v>2</v>
      </c>
      <c r="AH17" s="21">
        <f>'6.Spieltag'!AJ17</f>
        <v>84</v>
      </c>
      <c r="AI17" s="28">
        <f>'6.Spieltag'!AK17</f>
        <v>5</v>
      </c>
      <c r="AJ17" s="23">
        <f t="shared" si="10"/>
        <v>86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Ricardo04</v>
      </c>
      <c r="C18" s="17" t="s">
        <v>12</v>
      </c>
      <c r="D18" s="18" t="s">
        <v>83</v>
      </c>
      <c r="E18" s="19">
        <f t="shared" si="12"/>
        <v>0</v>
      </c>
      <c r="F18" s="17" t="s">
        <v>83</v>
      </c>
      <c r="G18" s="18" t="s">
        <v>2</v>
      </c>
      <c r="H18" s="19">
        <f t="shared" si="13"/>
        <v>0</v>
      </c>
      <c r="I18" s="17" t="s">
        <v>83</v>
      </c>
      <c r="J18" s="18" t="s">
        <v>83</v>
      </c>
      <c r="K18" s="19">
        <f t="shared" si="14"/>
        <v>0</v>
      </c>
      <c r="L18" s="17" t="s">
        <v>83</v>
      </c>
      <c r="M18" s="18" t="s">
        <v>12</v>
      </c>
      <c r="N18" s="19">
        <f t="shared" si="15"/>
        <v>0</v>
      </c>
      <c r="O18" s="17" t="s">
        <v>12</v>
      </c>
      <c r="P18" s="18" t="s">
        <v>83</v>
      </c>
      <c r="Q18" s="19">
        <f t="shared" si="16"/>
        <v>0</v>
      </c>
      <c r="R18" s="17" t="s">
        <v>83</v>
      </c>
      <c r="S18" s="18" t="s">
        <v>12</v>
      </c>
      <c r="T18" s="19">
        <f t="shared" si="17"/>
        <v>0</v>
      </c>
      <c r="U18" s="17" t="s">
        <v>83</v>
      </c>
      <c r="V18" s="18" t="s">
        <v>83</v>
      </c>
      <c r="W18" s="19" t="str">
        <f t="shared" si="18"/>
        <v>5</v>
      </c>
      <c r="X18" s="17" t="s">
        <v>83</v>
      </c>
      <c r="Y18" s="18" t="s">
        <v>12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'6.Spieltag'!AJ18</f>
        <v>71</v>
      </c>
      <c r="AI18" s="28">
        <f>'6.Spieltag'!AK18</f>
        <v>12</v>
      </c>
      <c r="AJ18" s="23">
        <f t="shared" si="10"/>
        <v>79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'6.Spieltag'!B19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'6.Spieltag'!AJ19</f>
        <v>7</v>
      </c>
      <c r="AI19" s="28">
        <f>'6.Spieltag'!AK19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'6.Spieltag'!B20</f>
        <v>schmiddi04</v>
      </c>
      <c r="C20" s="17" t="s">
        <v>83</v>
      </c>
      <c r="D20" s="18" t="s">
        <v>84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84</v>
      </c>
      <c r="N20" s="19">
        <f t="shared" si="15"/>
        <v>0</v>
      </c>
      <c r="O20" s="17" t="s">
        <v>12</v>
      </c>
      <c r="P20" s="18" t="s">
        <v>84</v>
      </c>
      <c r="Q20" s="19">
        <f t="shared" si="16"/>
        <v>0</v>
      </c>
      <c r="R20" s="17" t="s">
        <v>84</v>
      </c>
      <c r="S20" s="18" t="s">
        <v>83</v>
      </c>
      <c r="T20" s="19">
        <f t="shared" si="17"/>
        <v>0</v>
      </c>
      <c r="U20" s="17" t="s">
        <v>83</v>
      </c>
      <c r="V20" s="18" t="s">
        <v>84</v>
      </c>
      <c r="W20" s="19">
        <f t="shared" si="18"/>
        <v>0</v>
      </c>
      <c r="X20" s="17" t="s">
        <v>84</v>
      </c>
      <c r="Y20" s="18" t="s">
        <v>2</v>
      </c>
      <c r="Z20" s="19" t="str">
        <f t="shared" si="19"/>
        <v>2</v>
      </c>
      <c r="AA20" s="17" t="s">
        <v>12</v>
      </c>
      <c r="AB20" s="18" t="s">
        <v>2</v>
      </c>
      <c r="AC20" s="19">
        <f t="shared" si="20"/>
        <v>0</v>
      </c>
      <c r="AD20" s="27"/>
      <c r="AE20" s="25"/>
      <c r="AF20" s="19"/>
      <c r="AG20" s="20">
        <f t="shared" si="9"/>
        <v>2</v>
      </c>
      <c r="AH20" s="21">
        <f>'6.Spieltag'!AJ20</f>
        <v>69</v>
      </c>
      <c r="AI20" s="28">
        <f>'6.Spieltag'!AK20</f>
        <v>14</v>
      </c>
      <c r="AJ20" s="23">
        <f t="shared" si="10"/>
        <v>71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'6.Spieltag'!B21</f>
        <v>shiny</v>
      </c>
      <c r="C21" s="17" t="s">
        <v>83</v>
      </c>
      <c r="D21" s="18" t="s">
        <v>12</v>
      </c>
      <c r="E21" s="19">
        <f t="shared" si="12"/>
        <v>0</v>
      </c>
      <c r="F21" s="17" t="s">
        <v>84</v>
      </c>
      <c r="G21" s="18" t="s">
        <v>13</v>
      </c>
      <c r="H21" s="19">
        <f t="shared" si="13"/>
        <v>0</v>
      </c>
      <c r="I21" s="17" t="s">
        <v>12</v>
      </c>
      <c r="J21" s="18" t="s">
        <v>83</v>
      </c>
      <c r="K21" s="19" t="str">
        <f t="shared" si="14"/>
        <v>3</v>
      </c>
      <c r="L21" s="17" t="s">
        <v>12</v>
      </c>
      <c r="M21" s="18" t="s">
        <v>83</v>
      </c>
      <c r="N21" s="19">
        <f t="shared" si="15"/>
        <v>0</v>
      </c>
      <c r="O21" s="17" t="s">
        <v>12</v>
      </c>
      <c r="P21" s="18" t="s">
        <v>84</v>
      </c>
      <c r="Q21" s="19">
        <f t="shared" si="16"/>
        <v>0</v>
      </c>
      <c r="R21" s="17" t="s">
        <v>83</v>
      </c>
      <c r="S21" s="18" t="s">
        <v>12</v>
      </c>
      <c r="T21" s="19">
        <f t="shared" si="17"/>
        <v>0</v>
      </c>
      <c r="U21" s="17" t="s">
        <v>12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>
        <f t="shared" si="19"/>
        <v>0</v>
      </c>
      <c r="AA21" s="17" t="s">
        <v>12</v>
      </c>
      <c r="AB21" s="18" t="s">
        <v>83</v>
      </c>
      <c r="AC21" s="19" t="str">
        <f t="shared" si="20"/>
        <v>2</v>
      </c>
      <c r="AD21" s="27"/>
      <c r="AE21" s="25"/>
      <c r="AF21" s="19"/>
      <c r="AG21" s="20">
        <f t="shared" si="9"/>
        <v>5</v>
      </c>
      <c r="AH21" s="21">
        <f>'6.Spieltag'!AJ21</f>
        <v>85</v>
      </c>
      <c r="AI21" s="28">
        <f>'6.Spieltag'!AK21</f>
        <v>4</v>
      </c>
      <c r="AJ21" s="23">
        <f t="shared" si="10"/>
        <v>90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12</v>
      </c>
      <c r="B22" s="20" t="str">
        <f>'6.Spieltag'!B22</f>
        <v>Tanja04</v>
      </c>
      <c r="C22" s="17" t="s">
        <v>12</v>
      </c>
      <c r="D22" s="18" t="s">
        <v>83</v>
      </c>
      <c r="E22" s="19">
        <f t="shared" si="12"/>
        <v>0</v>
      </c>
      <c r="F22" s="17" t="s">
        <v>84</v>
      </c>
      <c r="G22" s="18" t="s">
        <v>12</v>
      </c>
      <c r="H22" s="19">
        <f t="shared" si="13"/>
        <v>0</v>
      </c>
      <c r="I22" s="17" t="s">
        <v>83</v>
      </c>
      <c r="J22" s="18" t="s">
        <v>83</v>
      </c>
      <c r="K22" s="19">
        <f t="shared" si="14"/>
        <v>0</v>
      </c>
      <c r="L22" s="17" t="s">
        <v>83</v>
      </c>
      <c r="M22" s="18" t="s">
        <v>84</v>
      </c>
      <c r="N22" s="19">
        <f t="shared" si="15"/>
        <v>0</v>
      </c>
      <c r="O22" s="17" t="s">
        <v>83</v>
      </c>
      <c r="P22" s="18" t="s">
        <v>83</v>
      </c>
      <c r="Q22" s="19">
        <f t="shared" si="16"/>
        <v>0</v>
      </c>
      <c r="R22" s="17" t="s">
        <v>84</v>
      </c>
      <c r="S22" s="18" t="s">
        <v>12</v>
      </c>
      <c r="T22" s="19">
        <f t="shared" si="17"/>
        <v>0</v>
      </c>
      <c r="U22" s="17" t="s">
        <v>12</v>
      </c>
      <c r="V22" s="18" t="s">
        <v>83</v>
      </c>
      <c r="W22" s="19">
        <f t="shared" si="18"/>
        <v>0</v>
      </c>
      <c r="X22" s="17" t="s">
        <v>83</v>
      </c>
      <c r="Y22" s="18" t="s">
        <v>83</v>
      </c>
      <c r="Z22" s="19">
        <f t="shared" si="19"/>
        <v>0</v>
      </c>
      <c r="AA22" s="17" t="s">
        <v>12</v>
      </c>
      <c r="AB22" s="18" t="s">
        <v>84</v>
      </c>
      <c r="AC22" s="19" t="str">
        <f t="shared" si="20"/>
        <v>3</v>
      </c>
      <c r="AD22" s="27"/>
      <c r="AE22" s="25"/>
      <c r="AF22" s="19"/>
      <c r="AG22" s="20">
        <f t="shared" si="9"/>
        <v>3</v>
      </c>
      <c r="AH22" s="21">
        <f>'6.Spieltag'!AJ22</f>
        <v>73</v>
      </c>
      <c r="AI22" s="28">
        <f>'6.Spieltag'!AK22</f>
        <v>10</v>
      </c>
      <c r="AJ22" s="23">
        <f t="shared" si="10"/>
        <v>76</v>
      </c>
      <c r="AK22" s="24">
        <f t="shared" si="11"/>
        <v>12</v>
      </c>
      <c r="AL22" s="1"/>
    </row>
    <row r="23" spans="1:38" ht="24.95" customHeight="1" thickBot="1" x14ac:dyDescent="0.25">
      <c r="A23" s="28">
        <f t="shared" si="0"/>
        <v>12</v>
      </c>
      <c r="B23" s="58" t="str">
        <f>'6.Spieltag'!B23</f>
        <v>Thomas Bülles</v>
      </c>
      <c r="C23" s="17" t="s">
        <v>12</v>
      </c>
      <c r="D23" s="18" t="s">
        <v>83</v>
      </c>
      <c r="E23" s="19">
        <f t="shared" si="12"/>
        <v>0</v>
      </c>
      <c r="F23" s="17" t="s">
        <v>12</v>
      </c>
      <c r="G23" s="18" t="s">
        <v>12</v>
      </c>
      <c r="H23" s="19">
        <f t="shared" si="13"/>
        <v>0</v>
      </c>
      <c r="I23" s="17" t="s">
        <v>12</v>
      </c>
      <c r="J23" s="18" t="s">
        <v>83</v>
      </c>
      <c r="K23" s="19" t="str">
        <f t="shared" si="14"/>
        <v>3</v>
      </c>
      <c r="L23" s="17" t="s">
        <v>83</v>
      </c>
      <c r="M23" s="18" t="s">
        <v>84</v>
      </c>
      <c r="N23" s="19">
        <f t="shared" si="15"/>
        <v>0</v>
      </c>
      <c r="O23" s="17" t="s">
        <v>83</v>
      </c>
      <c r="P23" s="18" t="s">
        <v>84</v>
      </c>
      <c r="Q23" s="19">
        <f t="shared" si="16"/>
        <v>0</v>
      </c>
      <c r="R23" s="17" t="s">
        <v>83</v>
      </c>
      <c r="S23" s="18" t="s">
        <v>12</v>
      </c>
      <c r="T23" s="19">
        <f t="shared" si="17"/>
        <v>0</v>
      </c>
      <c r="U23" s="17" t="s">
        <v>83</v>
      </c>
      <c r="V23" s="18" t="s">
        <v>84</v>
      </c>
      <c r="W23" s="19">
        <f t="shared" si="18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 t="str">
        <f t="shared" si="20"/>
        <v>2</v>
      </c>
      <c r="AD23" s="27"/>
      <c r="AE23" s="25"/>
      <c r="AF23" s="19"/>
      <c r="AG23" s="20">
        <f t="shared" si="9"/>
        <v>5</v>
      </c>
      <c r="AH23" s="21">
        <f>'6.Spieltag'!AJ23</f>
        <v>71</v>
      </c>
      <c r="AI23" s="28">
        <f>'6.Spieltag'!AK23</f>
        <v>12</v>
      </c>
      <c r="AJ23" s="23">
        <f t="shared" si="10"/>
        <v>76</v>
      </c>
      <c r="AK23" s="24">
        <f t="shared" si="11"/>
        <v>12</v>
      </c>
      <c r="AL23" s="1"/>
    </row>
    <row r="24" spans="1:38" ht="24.95" customHeight="1" thickBot="1" x14ac:dyDescent="0.25">
      <c r="A24" s="28">
        <f t="shared" si="0"/>
        <v>3</v>
      </c>
      <c r="B24" s="20" t="str">
        <f>'6.Spieltag'!B24</f>
        <v>UltraGE</v>
      </c>
      <c r="C24" s="17" t="s">
        <v>2</v>
      </c>
      <c r="D24" s="18" t="s">
        <v>12</v>
      </c>
      <c r="E24" s="19">
        <f t="shared" si="12"/>
        <v>0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3</v>
      </c>
      <c r="L24" s="17" t="s">
        <v>83</v>
      </c>
      <c r="M24" s="18" t="s">
        <v>12</v>
      </c>
      <c r="N24" s="19">
        <f t="shared" si="15"/>
        <v>0</v>
      </c>
      <c r="O24" s="17" t="s">
        <v>12</v>
      </c>
      <c r="P24" s="18" t="s">
        <v>83</v>
      </c>
      <c r="Q24" s="19">
        <f t="shared" si="16"/>
        <v>0</v>
      </c>
      <c r="R24" s="17" t="s">
        <v>83</v>
      </c>
      <c r="S24" s="18" t="s">
        <v>12</v>
      </c>
      <c r="T24" s="19">
        <f t="shared" si="17"/>
        <v>0</v>
      </c>
      <c r="U24" s="17" t="s">
        <v>12</v>
      </c>
      <c r="V24" s="18" t="s">
        <v>12</v>
      </c>
      <c r="W24" s="19" t="str">
        <f t="shared" si="18"/>
        <v>3</v>
      </c>
      <c r="X24" s="17" t="s">
        <v>83</v>
      </c>
      <c r="Y24" s="18" t="s">
        <v>12</v>
      </c>
      <c r="Z24" s="19" t="str">
        <f t="shared" si="19"/>
        <v>3</v>
      </c>
      <c r="AA24" s="17" t="s">
        <v>2</v>
      </c>
      <c r="AB24" s="18" t="s">
        <v>83</v>
      </c>
      <c r="AC24" s="19" t="str">
        <f t="shared" si="20"/>
        <v>5</v>
      </c>
      <c r="AD24" s="27"/>
      <c r="AE24" s="25"/>
      <c r="AF24" s="19"/>
      <c r="AG24" s="20">
        <f t="shared" si="9"/>
        <v>14</v>
      </c>
      <c r="AH24" s="21">
        <f>'6.Spieltag'!AJ24</f>
        <v>79</v>
      </c>
      <c r="AI24" s="28">
        <f>'6.Spieltag'!AK24</f>
        <v>8</v>
      </c>
      <c r="AJ24" s="23">
        <f t="shared" si="10"/>
        <v>93</v>
      </c>
      <c r="AK24" s="24">
        <f t="shared" si="11"/>
        <v>3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1" priority="6">
      <formula>($AG8&gt;40)</formula>
    </cfRule>
  </conditionalFormatting>
  <conditionalFormatting sqref="C4 F4 I4 L4 R4 U4 X4 C6 F6 L6 R6 X6">
    <cfRule type="cellIs" dxfId="140" priority="3" operator="equal">
      <formula>"Schalke 04"</formula>
    </cfRule>
  </conditionalFormatting>
  <conditionalFormatting sqref="O4 AA4 I6 O6 U6 AA6">
    <cfRule type="cellIs" dxfId="139" priority="2" operator="equal">
      <formula>"Schalke 04"</formula>
    </cfRule>
  </conditionalFormatting>
  <conditionalFormatting sqref="AG1:AG26 AG28:AG1048576">
    <cfRule type="top10" dxfId="138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7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AQ17" sqref="AQ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21</v>
      </c>
      <c r="B4" s="16"/>
      <c r="C4" s="16" t="s">
        <v>67</v>
      </c>
      <c r="F4" s="16" t="s">
        <v>70</v>
      </c>
      <c r="I4" s="16" t="s">
        <v>71</v>
      </c>
      <c r="L4" s="16" t="s">
        <v>74</v>
      </c>
      <c r="O4" s="16" t="s">
        <v>77</v>
      </c>
      <c r="R4" s="16" t="s">
        <v>62</v>
      </c>
      <c r="U4" s="16" t="s">
        <v>78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68</v>
      </c>
      <c r="F6" s="16" t="s">
        <v>11</v>
      </c>
      <c r="I6" s="16" t="s">
        <v>72</v>
      </c>
      <c r="L6" s="16" t="s">
        <v>80</v>
      </c>
      <c r="O6" s="16" t="s">
        <v>79</v>
      </c>
      <c r="R6" s="16" t="s">
        <v>69</v>
      </c>
      <c r="U6" s="16" t="s">
        <v>75</v>
      </c>
      <c r="X6" s="16" t="s">
        <v>76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84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84</v>
      </c>
      <c r="J7" s="49" t="s">
        <v>12</v>
      </c>
      <c r="K7" s="50" t="s">
        <v>1</v>
      </c>
      <c r="L7" s="49" t="s">
        <v>12</v>
      </c>
      <c r="M7" s="49" t="s">
        <v>84</v>
      </c>
      <c r="N7" s="50" t="s">
        <v>1</v>
      </c>
      <c r="O7" s="49" t="s">
        <v>83</v>
      </c>
      <c r="P7" s="49" t="s">
        <v>84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12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15</v>
      </c>
      <c r="B8" s="20" t="str">
        <f>'7.Spieltag'!B8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83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83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E8+H8+K8+N8+Q8+T8+W8+Z8+AC8+AF8</f>
        <v>2</v>
      </c>
      <c r="AH8" s="21">
        <f>'7.Spieltag'!AJ8</f>
        <v>70</v>
      </c>
      <c r="AI8" s="28">
        <f>'7.Spieltag'!AK8</f>
        <v>15</v>
      </c>
      <c r="AJ8" s="23">
        <f t="shared" ref="AJ8:AJ24" si="10">AG8+AH8</f>
        <v>72</v>
      </c>
      <c r="AK8" s="24">
        <f t="shared" ref="AK8:AK26" si="11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'7.Spieltag'!B9</f>
        <v>Delze</v>
      </c>
      <c r="C9" s="17" t="s">
        <v>12</v>
      </c>
      <c r="D9" s="18" t="s">
        <v>84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83</v>
      </c>
      <c r="G9" s="18" t="s">
        <v>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2</v>
      </c>
      <c r="M9" s="18" t="s">
        <v>83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12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83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84</v>
      </c>
      <c r="AB9" s="18" t="s">
        <v>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8</v>
      </c>
      <c r="AH9" s="21">
        <f>'7.Spieltag'!AJ9</f>
        <v>95</v>
      </c>
      <c r="AI9" s="28">
        <f>'7.Spieltag'!AK9</f>
        <v>2</v>
      </c>
      <c r="AJ9" s="23">
        <f t="shared" si="10"/>
        <v>103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</v>
      </c>
      <c r="B10" s="20" t="str">
        <f>'7.Spieltag'!B10</f>
        <v>FlorianS04</v>
      </c>
      <c r="C10" s="17" t="s">
        <v>12</v>
      </c>
      <c r="D10" s="18" t="s">
        <v>2</v>
      </c>
      <c r="E10" s="19">
        <f t="shared" si="12"/>
        <v>0</v>
      </c>
      <c r="F10" s="17" t="s">
        <v>84</v>
      </c>
      <c r="G10" s="18" t="s">
        <v>83</v>
      </c>
      <c r="H10" s="19">
        <f t="shared" si="13"/>
        <v>0</v>
      </c>
      <c r="I10" s="17" t="s">
        <v>83</v>
      </c>
      <c r="J10" s="18" t="s">
        <v>12</v>
      </c>
      <c r="K10" s="19" t="str">
        <f t="shared" si="14"/>
        <v>2</v>
      </c>
      <c r="L10" s="17" t="s">
        <v>83</v>
      </c>
      <c r="M10" s="18" t="s">
        <v>84</v>
      </c>
      <c r="N10" s="19" t="str">
        <f t="shared" si="15"/>
        <v>2</v>
      </c>
      <c r="O10" s="17" t="s">
        <v>83</v>
      </c>
      <c r="P10" s="18" t="s">
        <v>2</v>
      </c>
      <c r="Q10" s="19">
        <f t="shared" si="16"/>
        <v>0</v>
      </c>
      <c r="R10" s="17" t="s">
        <v>83</v>
      </c>
      <c r="S10" s="18" t="s">
        <v>2</v>
      </c>
      <c r="T10" s="19" t="str">
        <f t="shared" si="17"/>
        <v>2</v>
      </c>
      <c r="U10" s="17" t="s">
        <v>12</v>
      </c>
      <c r="V10" s="18" t="s">
        <v>86</v>
      </c>
      <c r="W10" s="19">
        <f t="shared" si="18"/>
        <v>0</v>
      </c>
      <c r="X10" s="17" t="s">
        <v>83</v>
      </c>
      <c r="Y10" s="18" t="s">
        <v>83</v>
      </c>
      <c r="Z10" s="19" t="str">
        <f t="shared" si="19"/>
        <v>5</v>
      </c>
      <c r="AA10" s="17" t="s">
        <v>83</v>
      </c>
      <c r="AB10" s="18" t="s">
        <v>12</v>
      </c>
      <c r="AC10" s="19">
        <f t="shared" si="20"/>
        <v>0</v>
      </c>
      <c r="AD10" s="27"/>
      <c r="AE10" s="25"/>
      <c r="AF10" s="19"/>
      <c r="AG10" s="20">
        <f t="shared" si="9"/>
        <v>11</v>
      </c>
      <c r="AH10" s="21">
        <f>'7.Spieltag'!AJ10</f>
        <v>97</v>
      </c>
      <c r="AI10" s="28">
        <f>'7.Spieltag'!AK10</f>
        <v>1</v>
      </c>
      <c r="AJ10" s="23">
        <f t="shared" si="10"/>
        <v>108</v>
      </c>
      <c r="AK10" s="24">
        <f t="shared" si="11"/>
        <v>1</v>
      </c>
      <c r="AL10" s="53"/>
    </row>
    <row r="11" spans="1:41" ht="24.95" customHeight="1" thickBot="1" x14ac:dyDescent="0.25">
      <c r="A11" s="28">
        <f t="shared" si="0"/>
        <v>7</v>
      </c>
      <c r="B11" s="20" t="str">
        <f>'7.Spieltag'!B11</f>
        <v>Franzi04</v>
      </c>
      <c r="C11" s="17" t="s">
        <v>12</v>
      </c>
      <c r="D11" s="18" t="s">
        <v>12</v>
      </c>
      <c r="E11" s="19">
        <f t="shared" si="12"/>
        <v>0</v>
      </c>
      <c r="F11" s="17" t="s">
        <v>83</v>
      </c>
      <c r="G11" s="18" t="s">
        <v>12</v>
      </c>
      <c r="H11" s="19">
        <f t="shared" si="13"/>
        <v>0</v>
      </c>
      <c r="I11" s="17" t="s">
        <v>83</v>
      </c>
      <c r="J11" s="18" t="s">
        <v>12</v>
      </c>
      <c r="K11" s="19" t="str">
        <f t="shared" si="14"/>
        <v>2</v>
      </c>
      <c r="L11" s="17" t="s">
        <v>12</v>
      </c>
      <c r="M11" s="18" t="s">
        <v>83</v>
      </c>
      <c r="N11" s="19" t="str">
        <f t="shared" si="15"/>
        <v>2</v>
      </c>
      <c r="O11" s="17" t="s">
        <v>12</v>
      </c>
      <c r="P11" s="18" t="s">
        <v>83</v>
      </c>
      <c r="Q11" s="19" t="str">
        <f t="shared" si="16"/>
        <v>3</v>
      </c>
      <c r="R11" s="17" t="s">
        <v>84</v>
      </c>
      <c r="S11" s="18" t="s">
        <v>12</v>
      </c>
      <c r="T11" s="19" t="str">
        <f t="shared" si="17"/>
        <v>2</v>
      </c>
      <c r="U11" s="17" t="s">
        <v>12</v>
      </c>
      <c r="V11" s="18" t="s">
        <v>2</v>
      </c>
      <c r="W11" s="19">
        <f t="shared" si="18"/>
        <v>0</v>
      </c>
      <c r="X11" s="17" t="s">
        <v>12</v>
      </c>
      <c r="Y11" s="18" t="s">
        <v>83</v>
      </c>
      <c r="Z11" s="19">
        <f t="shared" si="19"/>
        <v>0</v>
      </c>
      <c r="AA11" s="17" t="s">
        <v>84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9</v>
      </c>
      <c r="AH11" s="21">
        <f>'7.Spieltag'!AJ11</f>
        <v>90</v>
      </c>
      <c r="AI11" s="28">
        <f>'7.Spieltag'!AK11</f>
        <v>5</v>
      </c>
      <c r="AJ11" s="23">
        <f t="shared" si="10"/>
        <v>99</v>
      </c>
      <c r="AK11" s="24">
        <f t="shared" si="11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'7.Spieltag'!B12</f>
        <v>jupp04</v>
      </c>
      <c r="C12" s="17" t="s">
        <v>2</v>
      </c>
      <c r="D12" s="18" t="s">
        <v>12</v>
      </c>
      <c r="E12" s="19" t="str">
        <f t="shared" si="12"/>
        <v>3</v>
      </c>
      <c r="F12" s="17" t="s">
        <v>83</v>
      </c>
      <c r="G12" s="18" t="s">
        <v>12</v>
      </c>
      <c r="H12" s="19">
        <f t="shared" si="13"/>
        <v>0</v>
      </c>
      <c r="I12" s="17" t="s">
        <v>83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>
        <f t="shared" si="16"/>
        <v>0</v>
      </c>
      <c r="R12" s="17" t="s">
        <v>2</v>
      </c>
      <c r="S12" s="18" t="s">
        <v>12</v>
      </c>
      <c r="T12" s="19">
        <f t="shared" si="17"/>
        <v>0</v>
      </c>
      <c r="U12" s="17" t="s">
        <v>12</v>
      </c>
      <c r="V12" s="18" t="s">
        <v>12</v>
      </c>
      <c r="W12" s="19">
        <f t="shared" si="18"/>
        <v>0</v>
      </c>
      <c r="X12" s="17" t="s">
        <v>83</v>
      </c>
      <c r="Y12" s="18" t="s">
        <v>12</v>
      </c>
      <c r="Z12" s="19">
        <f t="shared" si="19"/>
        <v>0</v>
      </c>
      <c r="AA12" s="17" t="s">
        <v>83</v>
      </c>
      <c r="AB12" s="18" t="s">
        <v>2</v>
      </c>
      <c r="AC12" s="19">
        <f t="shared" si="20"/>
        <v>0</v>
      </c>
      <c r="AD12" s="26"/>
      <c r="AE12" s="25"/>
      <c r="AF12" s="19"/>
      <c r="AG12" s="20">
        <f t="shared" si="9"/>
        <v>5</v>
      </c>
      <c r="AH12" s="21">
        <f>'7.Spieltag'!AJ12</f>
        <v>84</v>
      </c>
      <c r="AI12" s="28">
        <f>'7.Spieltag'!AK12</f>
        <v>9</v>
      </c>
      <c r="AJ12" s="23">
        <f t="shared" si="10"/>
        <v>89</v>
      </c>
      <c r="AK12" s="24">
        <f t="shared" si="11"/>
        <v>13</v>
      </c>
      <c r="AL12" s="1"/>
    </row>
    <row r="13" spans="1:41" ht="24.95" customHeight="1" thickBot="1" x14ac:dyDescent="0.25">
      <c r="A13" s="28">
        <f t="shared" si="0"/>
        <v>11</v>
      </c>
      <c r="B13" s="58" t="str">
        <f>'7.Spieltag'!B13</f>
        <v>Lola04</v>
      </c>
      <c r="C13" s="17" t="s">
        <v>12</v>
      </c>
      <c r="D13" s="18" t="s">
        <v>86</v>
      </c>
      <c r="E13" s="19">
        <f t="shared" si="12"/>
        <v>0</v>
      </c>
      <c r="F13" s="17" t="s">
        <v>84</v>
      </c>
      <c r="G13" s="18" t="s">
        <v>84</v>
      </c>
      <c r="H13" s="19">
        <f t="shared" si="13"/>
        <v>0</v>
      </c>
      <c r="I13" s="17" t="s">
        <v>12</v>
      </c>
      <c r="J13" s="18" t="s">
        <v>83</v>
      </c>
      <c r="K13" s="19">
        <f t="shared" si="14"/>
        <v>0</v>
      </c>
      <c r="L13" s="17" t="s">
        <v>12</v>
      </c>
      <c r="M13" s="18" t="s">
        <v>83</v>
      </c>
      <c r="N13" s="19" t="str">
        <f t="shared" si="15"/>
        <v>2</v>
      </c>
      <c r="O13" s="17" t="s">
        <v>83</v>
      </c>
      <c r="P13" s="18" t="s">
        <v>83</v>
      </c>
      <c r="Q13" s="19">
        <f t="shared" si="16"/>
        <v>0</v>
      </c>
      <c r="R13" s="17" t="s">
        <v>83</v>
      </c>
      <c r="S13" s="18" t="s">
        <v>2</v>
      </c>
      <c r="T13" s="19" t="str">
        <f t="shared" si="17"/>
        <v>2</v>
      </c>
      <c r="U13" s="17" t="s">
        <v>12</v>
      </c>
      <c r="V13" s="18" t="s">
        <v>2</v>
      </c>
      <c r="W13" s="19">
        <f t="shared" si="18"/>
        <v>0</v>
      </c>
      <c r="X13" s="17" t="s">
        <v>12</v>
      </c>
      <c r="Y13" s="18" t="s">
        <v>12</v>
      </c>
      <c r="Z13" s="19" t="str">
        <f t="shared" si="19"/>
        <v>3</v>
      </c>
      <c r="AA13" s="17" t="s">
        <v>84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'7.Spieltag'!AJ13</f>
        <v>84</v>
      </c>
      <c r="AI13" s="28">
        <f>'7.Spieltag'!AK13</f>
        <v>9</v>
      </c>
      <c r="AJ13" s="23">
        <f t="shared" si="10"/>
        <v>91</v>
      </c>
      <c r="AK13" s="24">
        <f t="shared" si="11"/>
        <v>11</v>
      </c>
      <c r="AL13" s="1"/>
    </row>
    <row r="14" spans="1:41" ht="24.95" customHeight="1" thickBot="1" x14ac:dyDescent="0.25">
      <c r="A14" s="28">
        <f t="shared" si="0"/>
        <v>5</v>
      </c>
      <c r="B14" s="20" t="str">
        <f>'7.Spieltag'!B14</f>
        <v>Master1</v>
      </c>
      <c r="C14" s="17" t="s">
        <v>83</v>
      </c>
      <c r="D14" s="18" t="s">
        <v>83</v>
      </c>
      <c r="E14" s="19">
        <f t="shared" si="12"/>
        <v>0</v>
      </c>
      <c r="F14" s="17" t="s">
        <v>83</v>
      </c>
      <c r="G14" s="18" t="s">
        <v>2</v>
      </c>
      <c r="H14" s="19">
        <f t="shared" si="13"/>
        <v>0</v>
      </c>
      <c r="I14" s="17" t="s">
        <v>12</v>
      </c>
      <c r="J14" s="18" t="s">
        <v>83</v>
      </c>
      <c r="K14" s="19">
        <f t="shared" si="14"/>
        <v>0</v>
      </c>
      <c r="L14" s="17" t="s">
        <v>2</v>
      </c>
      <c r="M14" s="18" t="s">
        <v>83</v>
      </c>
      <c r="N14" s="19" t="str">
        <f t="shared" si="15"/>
        <v>3</v>
      </c>
      <c r="O14" s="17" t="s">
        <v>83</v>
      </c>
      <c r="P14" s="18" t="s">
        <v>83</v>
      </c>
      <c r="Q14" s="19">
        <f t="shared" si="16"/>
        <v>0</v>
      </c>
      <c r="R14" s="17" t="s">
        <v>83</v>
      </c>
      <c r="S14" s="18" t="s">
        <v>12</v>
      </c>
      <c r="T14" s="19" t="str">
        <f t="shared" si="17"/>
        <v>5</v>
      </c>
      <c r="U14" s="17" t="s">
        <v>12</v>
      </c>
      <c r="V14" s="18" t="s">
        <v>12</v>
      </c>
      <c r="W14" s="19">
        <f t="shared" si="18"/>
        <v>0</v>
      </c>
      <c r="X14" s="17" t="s">
        <v>12</v>
      </c>
      <c r="Y14" s="18" t="s">
        <v>83</v>
      </c>
      <c r="Z14" s="19">
        <f t="shared" si="19"/>
        <v>0</v>
      </c>
      <c r="AA14" s="17" t="s">
        <v>83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8</v>
      </c>
      <c r="AH14" s="21">
        <f>'7.Spieltag'!AJ14</f>
        <v>93</v>
      </c>
      <c r="AI14" s="28">
        <f>'7.Spieltag'!AK14</f>
        <v>3</v>
      </c>
      <c r="AJ14" s="23">
        <f t="shared" si="10"/>
        <v>101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4</v>
      </c>
      <c r="B15" s="20" t="str">
        <f>'7.Spieltag'!B15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84</v>
      </c>
      <c r="G15" s="18" t="s">
        <v>12</v>
      </c>
      <c r="H15" s="19">
        <f t="shared" si="13"/>
        <v>0</v>
      </c>
      <c r="I15" s="17" t="s">
        <v>12</v>
      </c>
      <c r="J15" s="18" t="s">
        <v>84</v>
      </c>
      <c r="K15" s="19">
        <f t="shared" si="14"/>
        <v>0</v>
      </c>
      <c r="L15" s="17" t="s">
        <v>2</v>
      </c>
      <c r="M15" s="18" t="s">
        <v>84</v>
      </c>
      <c r="N15" s="19" t="str">
        <f t="shared" si="15"/>
        <v>2</v>
      </c>
      <c r="O15" s="17" t="s">
        <v>83</v>
      </c>
      <c r="P15" s="18" t="s">
        <v>84</v>
      </c>
      <c r="Q15" s="19" t="str">
        <f t="shared" si="16"/>
        <v>5</v>
      </c>
      <c r="R15" s="17" t="s">
        <v>12</v>
      </c>
      <c r="S15" s="18" t="s">
        <v>83</v>
      </c>
      <c r="T15" s="19">
        <f t="shared" si="17"/>
        <v>0</v>
      </c>
      <c r="U15" s="17" t="s">
        <v>83</v>
      </c>
      <c r="V15" s="18" t="s">
        <v>83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83</v>
      </c>
      <c r="AB15" s="18" t="s">
        <v>83</v>
      </c>
      <c r="AC15" s="19" t="str">
        <f t="shared" si="20"/>
        <v>3</v>
      </c>
      <c r="AD15" s="27"/>
      <c r="AE15" s="25"/>
      <c r="AF15" s="19"/>
      <c r="AG15" s="20">
        <f t="shared" si="9"/>
        <v>12</v>
      </c>
      <c r="AH15" s="21">
        <f>'7.Spieltag'!AJ15</f>
        <v>90</v>
      </c>
      <c r="AI15" s="28">
        <f>'7.Spieltag'!AK15</f>
        <v>5</v>
      </c>
      <c r="AJ15" s="23">
        <f t="shared" si="10"/>
        <v>102</v>
      </c>
      <c r="AK15" s="24">
        <f t="shared" si="11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'7.Spieltag'!B16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'7.Spieltag'!AJ16</f>
        <v>27</v>
      </c>
      <c r="AI16" s="28">
        <f>'7.Spieltag'!AK16</f>
        <v>16</v>
      </c>
      <c r="AJ16" s="23">
        <f t="shared" si="10"/>
        <v>27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'7.Spieltag'!B17</f>
        <v>Reinhold</v>
      </c>
      <c r="C17" s="17" t="s">
        <v>12</v>
      </c>
      <c r="D17" s="18" t="s">
        <v>86</v>
      </c>
      <c r="E17" s="19">
        <f t="shared" si="12"/>
        <v>0</v>
      </c>
      <c r="F17" s="17" t="s">
        <v>84</v>
      </c>
      <c r="G17" s="18" t="s">
        <v>84</v>
      </c>
      <c r="H17" s="19">
        <f t="shared" si="13"/>
        <v>0</v>
      </c>
      <c r="I17" s="17" t="s">
        <v>12</v>
      </c>
      <c r="J17" s="18" t="s">
        <v>83</v>
      </c>
      <c r="K17" s="19">
        <f t="shared" si="14"/>
        <v>0</v>
      </c>
      <c r="L17" s="17" t="s">
        <v>12</v>
      </c>
      <c r="M17" s="18" t="s">
        <v>83</v>
      </c>
      <c r="N17" s="19" t="str">
        <f t="shared" si="15"/>
        <v>2</v>
      </c>
      <c r="O17" s="17" t="s">
        <v>83</v>
      </c>
      <c r="P17" s="18" t="s">
        <v>83</v>
      </c>
      <c r="Q17" s="19">
        <f t="shared" si="16"/>
        <v>0</v>
      </c>
      <c r="R17" s="17" t="s">
        <v>83</v>
      </c>
      <c r="S17" s="18" t="s">
        <v>2</v>
      </c>
      <c r="T17" s="19" t="str">
        <f t="shared" si="17"/>
        <v>2</v>
      </c>
      <c r="U17" s="17" t="s">
        <v>12</v>
      </c>
      <c r="V17" s="18" t="s">
        <v>2</v>
      </c>
      <c r="W17" s="19">
        <f t="shared" si="18"/>
        <v>0</v>
      </c>
      <c r="X17" s="17" t="s">
        <v>12</v>
      </c>
      <c r="Y17" s="18" t="s">
        <v>12</v>
      </c>
      <c r="Z17" s="19" t="str">
        <f t="shared" si="19"/>
        <v>3</v>
      </c>
      <c r="AA17" s="17" t="s">
        <v>84</v>
      </c>
      <c r="AB17" s="18" t="s">
        <v>83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'7.Spieltag'!AJ17</f>
        <v>86</v>
      </c>
      <c r="AI17" s="28">
        <f>'7.Spieltag'!AK17</f>
        <v>8</v>
      </c>
      <c r="AJ17" s="23">
        <f t="shared" si="10"/>
        <v>93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8</v>
      </c>
      <c r="B18" s="20" t="str">
        <f>'7.Spieltag'!B18</f>
        <v>Ricardo04</v>
      </c>
      <c r="C18" s="17" t="s">
        <v>12</v>
      </c>
      <c r="D18" s="18" t="s">
        <v>83</v>
      </c>
      <c r="E18" s="19" t="str">
        <f t="shared" si="12"/>
        <v>3</v>
      </c>
      <c r="F18" s="17" t="s">
        <v>84</v>
      </c>
      <c r="G18" s="18" t="s">
        <v>12</v>
      </c>
      <c r="H18" s="19">
        <f t="shared" si="13"/>
        <v>0</v>
      </c>
      <c r="I18" s="17" t="s">
        <v>83</v>
      </c>
      <c r="J18" s="18" t="s">
        <v>12</v>
      </c>
      <c r="K18" s="19" t="str">
        <f t="shared" si="14"/>
        <v>2</v>
      </c>
      <c r="L18" s="17" t="s">
        <v>83</v>
      </c>
      <c r="M18" s="18" t="s">
        <v>84</v>
      </c>
      <c r="N18" s="19" t="str">
        <f t="shared" si="15"/>
        <v>2</v>
      </c>
      <c r="O18" s="17" t="s">
        <v>12</v>
      </c>
      <c r="P18" s="18" t="s">
        <v>84</v>
      </c>
      <c r="Q18" s="19" t="str">
        <f t="shared" si="16"/>
        <v>2</v>
      </c>
      <c r="R18" s="17" t="s">
        <v>12</v>
      </c>
      <c r="S18" s="18" t="s">
        <v>83</v>
      </c>
      <c r="T18" s="19">
        <f t="shared" si="17"/>
        <v>0</v>
      </c>
      <c r="U18" s="17" t="s">
        <v>83</v>
      </c>
      <c r="V18" s="18" t="s">
        <v>12</v>
      </c>
      <c r="W18" s="19">
        <f t="shared" si="18"/>
        <v>0</v>
      </c>
      <c r="X18" s="17" t="s">
        <v>83</v>
      </c>
      <c r="Y18" s="18" t="s">
        <v>83</v>
      </c>
      <c r="Z18" s="19" t="str">
        <f t="shared" si="19"/>
        <v>5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14</v>
      </c>
      <c r="AH18" s="21">
        <f>'7.Spieltag'!AJ18</f>
        <v>79</v>
      </c>
      <c r="AI18" s="28">
        <f>'7.Spieltag'!AK18</f>
        <v>11</v>
      </c>
      <c r="AJ18" s="23">
        <f t="shared" si="10"/>
        <v>93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si="0"/>
        <v>17</v>
      </c>
      <c r="B19" s="20" t="str">
        <f>'7.Spieltag'!B19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'7.Spieltag'!AJ19</f>
        <v>7</v>
      </c>
      <c r="AI19" s="28">
        <f>'7.Spieltag'!AK19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 t="shared" si="0"/>
        <v>14</v>
      </c>
      <c r="B20" s="20" t="str">
        <f>'7.Spieltag'!B20</f>
        <v>schmiddi04</v>
      </c>
      <c r="C20" s="17" t="s">
        <v>12</v>
      </c>
      <c r="D20" s="18" t="s">
        <v>84</v>
      </c>
      <c r="E20" s="19" t="str">
        <f t="shared" si="12"/>
        <v>2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>
        <f t="shared" si="15"/>
        <v>0</v>
      </c>
      <c r="O20" s="17" t="s">
        <v>12</v>
      </c>
      <c r="P20" s="18" t="s">
        <v>84</v>
      </c>
      <c r="Q20" s="19" t="str">
        <f t="shared" si="16"/>
        <v>2</v>
      </c>
      <c r="R20" s="17" t="s">
        <v>84</v>
      </c>
      <c r="S20" s="18" t="s">
        <v>83</v>
      </c>
      <c r="T20" s="19" t="str">
        <f t="shared" si="17"/>
        <v>3</v>
      </c>
      <c r="U20" s="17" t="s">
        <v>12</v>
      </c>
      <c r="V20" s="18" t="s">
        <v>83</v>
      </c>
      <c r="W20" s="19" t="str">
        <f t="shared" si="18"/>
        <v>3</v>
      </c>
      <c r="X20" s="17" t="s">
        <v>83</v>
      </c>
      <c r="Y20" s="18" t="s">
        <v>83</v>
      </c>
      <c r="Z20" s="19" t="str">
        <f t="shared" si="19"/>
        <v>5</v>
      </c>
      <c r="AA20" s="17" t="s">
        <v>83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 t="shared" si="9"/>
        <v>15</v>
      </c>
      <c r="AH20" s="21">
        <f>'7.Spieltag'!AJ20</f>
        <v>71</v>
      </c>
      <c r="AI20" s="28">
        <f>'7.Spieltag'!AK20</f>
        <v>14</v>
      </c>
      <c r="AJ20" s="23">
        <f t="shared" si="10"/>
        <v>86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0"/>
        <v>5</v>
      </c>
      <c r="B21" s="20" t="str">
        <f>'7.Spieltag'!B21</f>
        <v>shiny</v>
      </c>
      <c r="C21" s="17" t="s">
        <v>12</v>
      </c>
      <c r="D21" s="18" t="s">
        <v>83</v>
      </c>
      <c r="E21" s="19" t="str">
        <f t="shared" si="12"/>
        <v>3</v>
      </c>
      <c r="F21" s="17" t="s">
        <v>84</v>
      </c>
      <c r="G21" s="18" t="s">
        <v>12</v>
      </c>
      <c r="H21" s="19">
        <f t="shared" si="13"/>
        <v>0</v>
      </c>
      <c r="I21" s="17" t="s">
        <v>12</v>
      </c>
      <c r="J21" s="18" t="s">
        <v>83</v>
      </c>
      <c r="K21" s="19">
        <f t="shared" si="14"/>
        <v>0</v>
      </c>
      <c r="L21" s="17" t="s">
        <v>12</v>
      </c>
      <c r="M21" s="18" t="s">
        <v>84</v>
      </c>
      <c r="N21" s="19" t="str">
        <f t="shared" si="15"/>
        <v>5</v>
      </c>
      <c r="O21" s="17" t="s">
        <v>83</v>
      </c>
      <c r="P21" s="18" t="s">
        <v>83</v>
      </c>
      <c r="Q21" s="19">
        <f t="shared" si="16"/>
        <v>0</v>
      </c>
      <c r="R21" s="17" t="s">
        <v>12</v>
      </c>
      <c r="S21" s="18" t="s">
        <v>83</v>
      </c>
      <c r="T21" s="19">
        <f t="shared" si="17"/>
        <v>0</v>
      </c>
      <c r="U21" s="17" t="s">
        <v>83</v>
      </c>
      <c r="V21" s="18" t="s">
        <v>12</v>
      </c>
      <c r="W21" s="19">
        <f t="shared" si="18"/>
        <v>0</v>
      </c>
      <c r="X21" s="17" t="s">
        <v>12</v>
      </c>
      <c r="Y21" s="18" t="s">
        <v>83</v>
      </c>
      <c r="Z21" s="19">
        <f t="shared" si="19"/>
        <v>0</v>
      </c>
      <c r="AA21" s="17" t="s">
        <v>83</v>
      </c>
      <c r="AB21" s="18" t="s">
        <v>83</v>
      </c>
      <c r="AC21" s="19" t="str">
        <f t="shared" si="20"/>
        <v>3</v>
      </c>
      <c r="AD21" s="27"/>
      <c r="AE21" s="25"/>
      <c r="AF21" s="19"/>
      <c r="AG21" s="20">
        <f t="shared" si="9"/>
        <v>11</v>
      </c>
      <c r="AH21" s="21">
        <f>'7.Spieltag'!AJ21</f>
        <v>90</v>
      </c>
      <c r="AI21" s="28">
        <f>'7.Spieltag'!AK21</f>
        <v>5</v>
      </c>
      <c r="AJ21" s="23">
        <f t="shared" si="10"/>
        <v>101</v>
      </c>
      <c r="AK21" s="24">
        <f t="shared" si="11"/>
        <v>5</v>
      </c>
      <c r="AL21" s="1"/>
    </row>
    <row r="22" spans="1:38" ht="24.95" customHeight="1" thickBot="1" x14ac:dyDescent="0.25">
      <c r="A22" s="28">
        <f t="shared" si="0"/>
        <v>8</v>
      </c>
      <c r="B22" s="20" t="str">
        <f>'7.Spieltag'!B22</f>
        <v>Tanja04</v>
      </c>
      <c r="C22" s="17" t="s">
        <v>2</v>
      </c>
      <c r="D22" s="18" t="s">
        <v>83</v>
      </c>
      <c r="E22" s="19" t="str">
        <f t="shared" si="12"/>
        <v>2</v>
      </c>
      <c r="F22" s="17" t="s">
        <v>83</v>
      </c>
      <c r="G22" s="18" t="s">
        <v>12</v>
      </c>
      <c r="H22" s="19">
        <f t="shared" si="13"/>
        <v>0</v>
      </c>
      <c r="I22" s="17" t="s">
        <v>12</v>
      </c>
      <c r="J22" s="18" t="s">
        <v>84</v>
      </c>
      <c r="K22" s="19">
        <f t="shared" si="14"/>
        <v>0</v>
      </c>
      <c r="L22" s="17" t="s">
        <v>12</v>
      </c>
      <c r="M22" s="18" t="s">
        <v>84</v>
      </c>
      <c r="N22" s="19" t="str">
        <f t="shared" si="15"/>
        <v>5</v>
      </c>
      <c r="O22" s="17" t="s">
        <v>83</v>
      </c>
      <c r="P22" s="18" t="s">
        <v>83</v>
      </c>
      <c r="Q22" s="19">
        <f t="shared" si="16"/>
        <v>0</v>
      </c>
      <c r="R22" s="17" t="s">
        <v>83</v>
      </c>
      <c r="S22" s="18" t="s">
        <v>12</v>
      </c>
      <c r="T22" s="19" t="str">
        <f t="shared" si="17"/>
        <v>5</v>
      </c>
      <c r="U22" s="17" t="s">
        <v>83</v>
      </c>
      <c r="V22" s="18" t="s">
        <v>12</v>
      </c>
      <c r="W22" s="19">
        <f t="shared" si="18"/>
        <v>0</v>
      </c>
      <c r="X22" s="17" t="s">
        <v>83</v>
      </c>
      <c r="Y22" s="18" t="s">
        <v>83</v>
      </c>
      <c r="Z22" s="19" t="str">
        <f t="shared" si="19"/>
        <v>5</v>
      </c>
      <c r="AA22" s="17" t="s">
        <v>83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 t="shared" si="9"/>
        <v>17</v>
      </c>
      <c r="AH22" s="21">
        <f>'7.Spieltag'!AJ22</f>
        <v>76</v>
      </c>
      <c r="AI22" s="28">
        <f>'7.Spieltag'!AK22</f>
        <v>12</v>
      </c>
      <c r="AJ22" s="23">
        <f t="shared" si="10"/>
        <v>93</v>
      </c>
      <c r="AK22" s="24">
        <f t="shared" si="11"/>
        <v>8</v>
      </c>
      <c r="AL22" s="1"/>
    </row>
    <row r="23" spans="1:38" ht="24.95" customHeight="1" thickBot="1" x14ac:dyDescent="0.25">
      <c r="A23" s="28">
        <f t="shared" si="0"/>
        <v>11</v>
      </c>
      <c r="B23" s="58" t="str">
        <f>'7.Spieltag'!B23</f>
        <v>Thomas Bülles</v>
      </c>
      <c r="C23" s="17" t="s">
        <v>83</v>
      </c>
      <c r="D23" s="18" t="s">
        <v>83</v>
      </c>
      <c r="E23" s="19">
        <f t="shared" si="12"/>
        <v>0</v>
      </c>
      <c r="F23" s="17" t="s">
        <v>12</v>
      </c>
      <c r="G23" s="18" t="s">
        <v>83</v>
      </c>
      <c r="H23" s="19" t="str">
        <f t="shared" si="13"/>
        <v>2</v>
      </c>
      <c r="I23" s="17" t="s">
        <v>83</v>
      </c>
      <c r="J23" s="18" t="s">
        <v>84</v>
      </c>
      <c r="K23" s="19">
        <f t="shared" si="14"/>
        <v>0</v>
      </c>
      <c r="L23" s="17" t="s">
        <v>12</v>
      </c>
      <c r="M23" s="18" t="s">
        <v>84</v>
      </c>
      <c r="N23" s="19" t="str">
        <f t="shared" si="15"/>
        <v>5</v>
      </c>
      <c r="O23" s="17" t="s">
        <v>12</v>
      </c>
      <c r="P23" s="18" t="s">
        <v>83</v>
      </c>
      <c r="Q23" s="19" t="str">
        <f t="shared" si="16"/>
        <v>3</v>
      </c>
      <c r="R23" s="17" t="s">
        <v>83</v>
      </c>
      <c r="S23" s="18" t="s">
        <v>84</v>
      </c>
      <c r="T23" s="19">
        <f t="shared" si="17"/>
        <v>0</v>
      </c>
      <c r="U23" s="17" t="s">
        <v>83</v>
      </c>
      <c r="V23" s="18" t="s">
        <v>84</v>
      </c>
      <c r="W23" s="19" t="str">
        <f t="shared" si="18"/>
        <v>5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>
        <f t="shared" si="20"/>
        <v>0</v>
      </c>
      <c r="AD23" s="27"/>
      <c r="AE23" s="25"/>
      <c r="AF23" s="19"/>
      <c r="AG23" s="20">
        <f t="shared" si="9"/>
        <v>15</v>
      </c>
      <c r="AH23" s="21">
        <f>'7.Spieltag'!AJ23</f>
        <v>76</v>
      </c>
      <c r="AI23" s="28">
        <f>'7.Spieltag'!AK23</f>
        <v>12</v>
      </c>
      <c r="AJ23" s="23">
        <f t="shared" si="10"/>
        <v>91</v>
      </c>
      <c r="AK23" s="24">
        <f t="shared" si="11"/>
        <v>11</v>
      </c>
      <c r="AL23" s="1"/>
    </row>
    <row r="24" spans="1:38" ht="24.95" customHeight="1" thickBot="1" x14ac:dyDescent="0.25">
      <c r="A24" s="28">
        <f t="shared" si="0"/>
        <v>2</v>
      </c>
      <c r="B24" s="20" t="str">
        <f>'7.Spieltag'!B24</f>
        <v>UltraGE</v>
      </c>
      <c r="C24" s="17" t="s">
        <v>12</v>
      </c>
      <c r="D24" s="18" t="s">
        <v>83</v>
      </c>
      <c r="E24" s="19" t="str">
        <f t="shared" si="12"/>
        <v>3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>
        <f t="shared" si="14"/>
        <v>0</v>
      </c>
      <c r="L24" s="17" t="s">
        <v>2</v>
      </c>
      <c r="M24" s="18" t="s">
        <v>83</v>
      </c>
      <c r="N24" s="19" t="str">
        <f t="shared" si="15"/>
        <v>3</v>
      </c>
      <c r="O24" s="17" t="s">
        <v>12</v>
      </c>
      <c r="P24" s="18" t="s">
        <v>83</v>
      </c>
      <c r="Q24" s="19" t="str">
        <f t="shared" si="16"/>
        <v>3</v>
      </c>
      <c r="R24" s="17" t="s">
        <v>12</v>
      </c>
      <c r="S24" s="18" t="s">
        <v>12</v>
      </c>
      <c r="T24" s="19">
        <f t="shared" si="17"/>
        <v>0</v>
      </c>
      <c r="U24" s="17" t="s">
        <v>12</v>
      </c>
      <c r="V24" s="18" t="s">
        <v>83</v>
      </c>
      <c r="W24" s="19" t="str">
        <f t="shared" si="18"/>
        <v>3</v>
      </c>
      <c r="X24" s="17" t="s">
        <v>12</v>
      </c>
      <c r="Y24" s="18" t="s">
        <v>83</v>
      </c>
      <c r="Z24" s="19">
        <f t="shared" si="19"/>
        <v>0</v>
      </c>
      <c r="AA24" s="17" t="s">
        <v>83</v>
      </c>
      <c r="AB24" s="18" t="s">
        <v>2</v>
      </c>
      <c r="AC24" s="19">
        <f t="shared" si="20"/>
        <v>0</v>
      </c>
      <c r="AD24" s="27"/>
      <c r="AE24" s="25"/>
      <c r="AF24" s="19"/>
      <c r="AG24" s="20">
        <f t="shared" si="9"/>
        <v>12</v>
      </c>
      <c r="AH24" s="21">
        <f>'7.Spieltag'!AJ24</f>
        <v>93</v>
      </c>
      <c r="AI24" s="28">
        <f>'7.Spieltag'!AK24</f>
        <v>3</v>
      </c>
      <c r="AJ24" s="23">
        <f t="shared" si="10"/>
        <v>105</v>
      </c>
      <c r="AK24" s="24">
        <f t="shared" si="11"/>
        <v>2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5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5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6" priority="6">
      <formula>($AG8&gt;40)</formula>
    </cfRule>
  </conditionalFormatting>
  <conditionalFormatting sqref="C4 F4 I4 L4 O4 X4 AA4 F6 L6 O6 R6 X6">
    <cfRule type="cellIs" dxfId="135" priority="3" operator="equal">
      <formula>"Schalke 04"</formula>
    </cfRule>
  </conditionalFormatting>
  <conditionalFormatting sqref="R4 U4 C6 I6 U6 AA6">
    <cfRule type="cellIs" dxfId="134" priority="2" operator="equal">
      <formula>"Schalke 04"</formula>
    </cfRule>
  </conditionalFormatting>
  <conditionalFormatting sqref="AG1:AG26 AG28:AG1048576">
    <cfRule type="top10" dxfId="133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2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7" workbookViewId="0">
      <selection activeCell="AL23" sqref="AL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I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22</v>
      </c>
      <c r="B4" s="16"/>
      <c r="C4" s="16" t="s">
        <v>68</v>
      </c>
      <c r="F4" s="16" t="s">
        <v>73</v>
      </c>
      <c r="I4" s="16" t="s">
        <v>75</v>
      </c>
      <c r="L4" s="16" t="s">
        <v>76</v>
      </c>
      <c r="O4" s="16" t="s">
        <v>80</v>
      </c>
      <c r="R4" s="16" t="s">
        <v>69</v>
      </c>
      <c r="U4" s="16" t="s">
        <v>11</v>
      </c>
      <c r="X4" s="16" t="s">
        <v>72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74</v>
      </c>
      <c r="I6" s="16" t="s">
        <v>71</v>
      </c>
      <c r="L6" s="16" t="s">
        <v>77</v>
      </c>
      <c r="O6" s="16" t="s">
        <v>67</v>
      </c>
      <c r="R6" s="16" t="s">
        <v>78</v>
      </c>
      <c r="U6" s="16" t="s">
        <v>62</v>
      </c>
      <c r="X6" s="16" t="s">
        <v>81</v>
      </c>
      <c r="AA6" s="16" t="s">
        <v>70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83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13</v>
      </c>
      <c r="S7" s="49" t="s">
        <v>83</v>
      </c>
      <c r="T7" s="50" t="s">
        <v>1</v>
      </c>
      <c r="U7" s="49" t="s">
        <v>83</v>
      </c>
      <c r="V7" s="49" t="s">
        <v>12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83</v>
      </c>
      <c r="AB7" s="49" t="s">
        <v>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15</v>
      </c>
      <c r="B8" s="20" t="str">
        <f>'8.Spieltag'!B8</f>
        <v>atschi91</v>
      </c>
      <c r="C8" s="17" t="s">
        <v>83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 t="s">
        <v>83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83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86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8">E8+H8+K8+N8+Q8+T8+W8+Z8+AC8+AF8</f>
        <v>18</v>
      </c>
      <c r="AH8" s="21">
        <f>'8.Spieltag'!AJ8</f>
        <v>72</v>
      </c>
      <c r="AI8" s="28">
        <f>'8.Spieltag'!AK8</f>
        <v>15</v>
      </c>
      <c r="AJ8" s="23">
        <f t="shared" ref="AJ8:AJ19" si="9">AG8+AH8</f>
        <v>90</v>
      </c>
      <c r="AK8" s="24">
        <f t="shared" ref="AK8:AK24" si="10">RANK(AJ8,$AJ$8:$AJ$26)</f>
        <v>15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'8.Spieltag'!B9</f>
        <v>Delze</v>
      </c>
      <c r="C9" s="17" t="s">
        <v>12</v>
      </c>
      <c r="D9" s="18" t="s">
        <v>84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83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83</v>
      </c>
      <c r="W9" s="5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83</v>
      </c>
      <c r="AB9" s="18" t="s">
        <v>84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11</v>
      </c>
      <c r="AH9" s="21">
        <f>'8.Spieltag'!AJ9</f>
        <v>103</v>
      </c>
      <c r="AI9" s="28">
        <f>'8.Spieltag'!AK9</f>
        <v>3</v>
      </c>
      <c r="AJ9" s="23">
        <f t="shared" si="9"/>
        <v>114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'8.Spieltag'!B10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83</v>
      </c>
      <c r="K10" s="19">
        <f t="shared" si="13"/>
        <v>0</v>
      </c>
      <c r="L10" s="17" t="s">
        <v>12</v>
      </c>
      <c r="M10" s="18" t="s">
        <v>83</v>
      </c>
      <c r="N10" s="19" t="str">
        <f t="shared" si="14"/>
        <v>3</v>
      </c>
      <c r="O10" s="17" t="s">
        <v>83</v>
      </c>
      <c r="P10" s="18" t="s">
        <v>2</v>
      </c>
      <c r="Q10" s="19">
        <f t="shared" si="15"/>
        <v>0</v>
      </c>
      <c r="R10" s="17" t="s">
        <v>2</v>
      </c>
      <c r="S10" s="18" t="s">
        <v>83</v>
      </c>
      <c r="T10" s="19" t="str">
        <f t="shared" si="16"/>
        <v>2</v>
      </c>
      <c r="U10" s="17" t="s">
        <v>83</v>
      </c>
      <c r="V10" s="18" t="s">
        <v>83</v>
      </c>
      <c r="W10" s="57">
        <f t="shared" si="17"/>
        <v>0</v>
      </c>
      <c r="X10" s="17" t="s">
        <v>12</v>
      </c>
      <c r="Y10" s="18" t="s">
        <v>83</v>
      </c>
      <c r="Z10" s="19">
        <f t="shared" si="18"/>
        <v>0</v>
      </c>
      <c r="AA10" s="17" t="s">
        <v>12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5</v>
      </c>
      <c r="AH10" s="21">
        <f>'8.Spieltag'!AJ10</f>
        <v>108</v>
      </c>
      <c r="AI10" s="28">
        <f>'8.Spieltag'!AK10</f>
        <v>1</v>
      </c>
      <c r="AJ10" s="23">
        <f t="shared" si="9"/>
        <v>113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'8.Spieltag'!B11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83</v>
      </c>
      <c r="G11" s="18" t="s">
        <v>12</v>
      </c>
      <c r="H11" s="19">
        <f t="shared" si="12"/>
        <v>0</v>
      </c>
      <c r="I11" s="17" t="s">
        <v>12</v>
      </c>
      <c r="J11" s="18" t="s">
        <v>83</v>
      </c>
      <c r="K11" s="19">
        <f t="shared" si="13"/>
        <v>0</v>
      </c>
      <c r="L11" s="17" t="s">
        <v>83</v>
      </c>
      <c r="M11" s="18" t="s">
        <v>12</v>
      </c>
      <c r="N11" s="19">
        <f t="shared" si="14"/>
        <v>0</v>
      </c>
      <c r="O11" s="17" t="s">
        <v>83</v>
      </c>
      <c r="P11" s="18" t="s">
        <v>12</v>
      </c>
      <c r="Q11" s="19">
        <f t="shared" si="15"/>
        <v>0</v>
      </c>
      <c r="R11" s="17" t="s">
        <v>12</v>
      </c>
      <c r="S11" s="18" t="s">
        <v>84</v>
      </c>
      <c r="T11" s="19" t="str">
        <f t="shared" si="16"/>
        <v>2</v>
      </c>
      <c r="U11" s="17" t="s">
        <v>12</v>
      </c>
      <c r="V11" s="18" t="s">
        <v>83</v>
      </c>
      <c r="W11" s="57">
        <f t="shared" si="17"/>
        <v>0</v>
      </c>
      <c r="X11" s="17" t="s">
        <v>12</v>
      </c>
      <c r="Y11" s="18" t="s">
        <v>83</v>
      </c>
      <c r="Z11" s="19">
        <f t="shared" si="18"/>
        <v>0</v>
      </c>
      <c r="AA11" s="17" t="s">
        <v>84</v>
      </c>
      <c r="AB11" s="18" t="s">
        <v>12</v>
      </c>
      <c r="AC11" s="19" t="str">
        <f t="shared" si="19"/>
        <v>3</v>
      </c>
      <c r="AD11" s="27"/>
      <c r="AE11" s="25"/>
      <c r="AF11" s="19"/>
      <c r="AG11" s="20">
        <f t="shared" si="8"/>
        <v>5</v>
      </c>
      <c r="AH11" s="21">
        <f>'8.Spieltag'!AJ11</f>
        <v>99</v>
      </c>
      <c r="AI11" s="28">
        <f>'8.Spieltag'!AK11</f>
        <v>7</v>
      </c>
      <c r="AJ11" s="23">
        <f t="shared" si="9"/>
        <v>104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'8.Spieltag'!B12</f>
        <v>jupp04</v>
      </c>
      <c r="C12" s="17" t="s">
        <v>2</v>
      </c>
      <c r="D12" s="18" t="s">
        <v>83</v>
      </c>
      <c r="E12" s="19">
        <f t="shared" si="11"/>
        <v>0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83</v>
      </c>
      <c r="K12" s="19">
        <f t="shared" si="13"/>
        <v>0</v>
      </c>
      <c r="L12" s="17" t="s">
        <v>2</v>
      </c>
      <c r="M12" s="18" t="s">
        <v>83</v>
      </c>
      <c r="N12" s="19" t="str">
        <f t="shared" si="14"/>
        <v>2</v>
      </c>
      <c r="O12" s="17" t="s">
        <v>12</v>
      </c>
      <c r="P12" s="18" t="s">
        <v>2</v>
      </c>
      <c r="Q12" s="19">
        <f t="shared" si="15"/>
        <v>0</v>
      </c>
      <c r="R12" s="17" t="s">
        <v>12</v>
      </c>
      <c r="S12" s="18" t="s">
        <v>83</v>
      </c>
      <c r="T12" s="19" t="str">
        <f t="shared" si="16"/>
        <v>2</v>
      </c>
      <c r="U12" s="17" t="s">
        <v>12</v>
      </c>
      <c r="V12" s="18" t="s">
        <v>83</v>
      </c>
      <c r="W12" s="57">
        <f t="shared" si="17"/>
        <v>0</v>
      </c>
      <c r="X12" s="17" t="s">
        <v>12</v>
      </c>
      <c r="Y12" s="18" t="s">
        <v>83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4</v>
      </c>
      <c r="AH12" s="21">
        <f>'8.Spieltag'!AJ12</f>
        <v>89</v>
      </c>
      <c r="AI12" s="28">
        <f>'8.Spieltag'!AK12</f>
        <v>13</v>
      </c>
      <c r="AJ12" s="23">
        <f t="shared" si="9"/>
        <v>93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58" t="str">
        <f>'8.Spieltag'!B13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12</v>
      </c>
      <c r="K13" s="19">
        <f t="shared" si="13"/>
        <v>0</v>
      </c>
      <c r="L13" s="17" t="s">
        <v>83</v>
      </c>
      <c r="M13" s="18" t="s">
        <v>83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12</v>
      </c>
      <c r="S13" s="18" t="s">
        <v>83</v>
      </c>
      <c r="T13" s="19" t="str">
        <f t="shared" si="16"/>
        <v>2</v>
      </c>
      <c r="U13" s="17" t="s">
        <v>12</v>
      </c>
      <c r="V13" s="18" t="s">
        <v>83</v>
      </c>
      <c r="W13" s="57">
        <f t="shared" si="17"/>
        <v>0</v>
      </c>
      <c r="X13" s="17" t="s">
        <v>12</v>
      </c>
      <c r="Y13" s="18" t="s">
        <v>84</v>
      </c>
      <c r="Z13" s="19">
        <f t="shared" si="18"/>
        <v>0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4</v>
      </c>
      <c r="AH13" s="21">
        <f>'8.Spieltag'!AJ13</f>
        <v>91</v>
      </c>
      <c r="AI13" s="28">
        <f>'8.Spieltag'!AK13</f>
        <v>11</v>
      </c>
      <c r="AJ13" s="23">
        <f t="shared" si="9"/>
        <v>95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4</v>
      </c>
      <c r="B14" s="20" t="str">
        <f>'8.Spieltag'!B14</f>
        <v>Master1</v>
      </c>
      <c r="C14" s="17" t="s">
        <v>2</v>
      </c>
      <c r="D14" s="18" t="s">
        <v>83</v>
      </c>
      <c r="E14" s="19">
        <f t="shared" si="11"/>
        <v>0</v>
      </c>
      <c r="F14" s="17" t="s">
        <v>12</v>
      </c>
      <c r="G14" s="18" t="s">
        <v>12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12</v>
      </c>
      <c r="M14" s="18" t="s">
        <v>83</v>
      </c>
      <c r="N14" s="19" t="str">
        <f t="shared" si="14"/>
        <v>3</v>
      </c>
      <c r="O14" s="17" t="s">
        <v>83</v>
      </c>
      <c r="P14" s="18" t="s">
        <v>2</v>
      </c>
      <c r="Q14" s="19">
        <f t="shared" si="15"/>
        <v>0</v>
      </c>
      <c r="R14" s="17" t="s">
        <v>2</v>
      </c>
      <c r="S14" s="18" t="s">
        <v>83</v>
      </c>
      <c r="T14" s="19" t="str">
        <f t="shared" si="16"/>
        <v>2</v>
      </c>
      <c r="U14" s="17" t="s">
        <v>2</v>
      </c>
      <c r="V14" s="18" t="s">
        <v>83</v>
      </c>
      <c r="W14" s="57">
        <f t="shared" si="17"/>
        <v>0</v>
      </c>
      <c r="X14" s="17" t="s">
        <v>2</v>
      </c>
      <c r="Y14" s="18" t="s">
        <v>83</v>
      </c>
      <c r="Z14" s="19">
        <f t="shared" si="18"/>
        <v>0</v>
      </c>
      <c r="AA14" s="17" t="s">
        <v>83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'8.Spieltag'!AJ14</f>
        <v>101</v>
      </c>
      <c r="AI14" s="28">
        <f>'8.Spieltag'!AK14</f>
        <v>5</v>
      </c>
      <c r="AJ14" s="23">
        <f t="shared" si="9"/>
        <v>106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4</v>
      </c>
      <c r="B15" s="20" t="str">
        <f>'8.Spieltag'!B15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12</v>
      </c>
      <c r="G15" s="18" t="s">
        <v>83</v>
      </c>
      <c r="H15" s="19" t="str">
        <f t="shared" si="12"/>
        <v>2</v>
      </c>
      <c r="I15" s="17" t="s">
        <v>83</v>
      </c>
      <c r="J15" s="18" t="s">
        <v>84</v>
      </c>
      <c r="K15" s="19">
        <f t="shared" si="13"/>
        <v>0</v>
      </c>
      <c r="L15" s="17" t="s">
        <v>83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84</v>
      </c>
      <c r="T15" s="19" t="str">
        <f t="shared" si="16"/>
        <v>2</v>
      </c>
      <c r="U15" s="17" t="s">
        <v>2</v>
      </c>
      <c r="V15" s="18" t="s">
        <v>83</v>
      </c>
      <c r="W15" s="57">
        <f t="shared" si="17"/>
        <v>0</v>
      </c>
      <c r="X15" s="17" t="s">
        <v>12</v>
      </c>
      <c r="Y15" s="18" t="s">
        <v>83</v>
      </c>
      <c r="Z15" s="19">
        <f t="shared" si="18"/>
        <v>0</v>
      </c>
      <c r="AA15" s="17" t="s">
        <v>12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4</v>
      </c>
      <c r="AH15" s="21">
        <f>'8.Spieltag'!AJ15</f>
        <v>102</v>
      </c>
      <c r="AI15" s="28">
        <f>'8.Spieltag'!AK15</f>
        <v>4</v>
      </c>
      <c r="AJ15" s="23">
        <f t="shared" si="9"/>
        <v>106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'8.Spieltag'!B16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57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'8.Spieltag'!AJ16</f>
        <v>27</v>
      </c>
      <c r="AI16" s="28">
        <f>'8.Spieltag'!AK16</f>
        <v>16</v>
      </c>
      <c r="AJ16" s="23">
        <f t="shared" si="9"/>
        <v>27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'8.Spieltag'!B17</f>
        <v>Reinhold</v>
      </c>
      <c r="C17" s="17" t="s">
        <v>86</v>
      </c>
      <c r="D17" s="18" t="s">
        <v>83</v>
      </c>
      <c r="E17" s="19">
        <f t="shared" si="11"/>
        <v>0</v>
      </c>
      <c r="F17" s="17" t="s">
        <v>12</v>
      </c>
      <c r="G17" s="18" t="s">
        <v>86</v>
      </c>
      <c r="H17" s="19">
        <f t="shared" si="12"/>
        <v>0</v>
      </c>
      <c r="I17" s="17" t="s">
        <v>12</v>
      </c>
      <c r="J17" s="18" t="s">
        <v>83</v>
      </c>
      <c r="K17" s="19">
        <f t="shared" si="13"/>
        <v>0</v>
      </c>
      <c r="L17" s="17" t="s">
        <v>12</v>
      </c>
      <c r="M17" s="18" t="s">
        <v>83</v>
      </c>
      <c r="N17" s="19" t="str">
        <f t="shared" si="14"/>
        <v>3</v>
      </c>
      <c r="O17" s="17" t="s">
        <v>12</v>
      </c>
      <c r="P17" s="18" t="s">
        <v>86</v>
      </c>
      <c r="Q17" s="19">
        <f t="shared" si="15"/>
        <v>0</v>
      </c>
      <c r="R17" s="17" t="s">
        <v>12</v>
      </c>
      <c r="S17" s="18" t="s">
        <v>83</v>
      </c>
      <c r="T17" s="19" t="str">
        <f t="shared" si="16"/>
        <v>2</v>
      </c>
      <c r="U17" s="17" t="s">
        <v>12</v>
      </c>
      <c r="V17" s="18" t="s">
        <v>84</v>
      </c>
      <c r="W17" s="57">
        <f t="shared" si="17"/>
        <v>0</v>
      </c>
      <c r="X17" s="17" t="s">
        <v>86</v>
      </c>
      <c r="Y17" s="18" t="s">
        <v>83</v>
      </c>
      <c r="Z17" s="19">
        <f t="shared" si="18"/>
        <v>0</v>
      </c>
      <c r="AA17" s="17" t="s">
        <v>84</v>
      </c>
      <c r="AB17" s="18" t="s">
        <v>84</v>
      </c>
      <c r="AC17" s="19">
        <f t="shared" si="19"/>
        <v>0</v>
      </c>
      <c r="AD17" s="27"/>
      <c r="AE17" s="25"/>
      <c r="AF17" s="19"/>
      <c r="AG17" s="20">
        <f t="shared" si="8"/>
        <v>5</v>
      </c>
      <c r="AH17" s="21">
        <f>'8.Spieltag'!AJ17</f>
        <v>93</v>
      </c>
      <c r="AI17" s="28">
        <f>'8.Spieltag'!AK17</f>
        <v>8</v>
      </c>
      <c r="AJ17" s="23">
        <f t="shared" si="9"/>
        <v>98</v>
      </c>
      <c r="AK17" s="24">
        <f t="shared" si="10"/>
        <v>9</v>
      </c>
      <c r="AL17" s="1"/>
    </row>
    <row r="18" spans="1:38" ht="24.95" customHeight="1" thickBot="1" x14ac:dyDescent="0.25">
      <c r="A18" s="28">
        <f t="shared" si="0"/>
        <v>10</v>
      </c>
      <c r="B18" s="20" t="str">
        <f>'8.Spieltag'!B18</f>
        <v>Ricardo04</v>
      </c>
      <c r="C18" s="17" t="s">
        <v>12</v>
      </c>
      <c r="D18" s="18" t="s">
        <v>84</v>
      </c>
      <c r="E18" s="19">
        <f t="shared" si="11"/>
        <v>0</v>
      </c>
      <c r="F18" s="17" t="s">
        <v>12</v>
      </c>
      <c r="G18" s="18" t="s">
        <v>83</v>
      </c>
      <c r="H18" s="19" t="str">
        <f t="shared" si="12"/>
        <v>2</v>
      </c>
      <c r="I18" s="17" t="s">
        <v>12</v>
      </c>
      <c r="J18" s="18" t="s">
        <v>83</v>
      </c>
      <c r="K18" s="19">
        <f t="shared" si="13"/>
        <v>0</v>
      </c>
      <c r="L18" s="17" t="s">
        <v>84</v>
      </c>
      <c r="M18" s="18" t="s">
        <v>12</v>
      </c>
      <c r="N18" s="19">
        <f t="shared" si="14"/>
        <v>0</v>
      </c>
      <c r="O18" s="17" t="s">
        <v>83</v>
      </c>
      <c r="P18" s="18" t="s">
        <v>2</v>
      </c>
      <c r="Q18" s="19">
        <f t="shared" si="15"/>
        <v>0</v>
      </c>
      <c r="R18" s="17" t="s">
        <v>83</v>
      </c>
      <c r="S18" s="18" t="s">
        <v>12</v>
      </c>
      <c r="T18" s="19">
        <f t="shared" si="16"/>
        <v>0</v>
      </c>
      <c r="U18" s="17" t="s">
        <v>12</v>
      </c>
      <c r="V18" s="18" t="s">
        <v>83</v>
      </c>
      <c r="W18" s="57">
        <f t="shared" si="17"/>
        <v>0</v>
      </c>
      <c r="X18" s="17" t="s">
        <v>83</v>
      </c>
      <c r="Y18" s="18" t="s">
        <v>84</v>
      </c>
      <c r="Z18" s="19">
        <f t="shared" si="18"/>
        <v>0</v>
      </c>
      <c r="AA18" s="17" t="s">
        <v>84</v>
      </c>
      <c r="AB18" s="18" t="s">
        <v>83</v>
      </c>
      <c r="AC18" s="19" t="str">
        <f t="shared" si="19"/>
        <v>2</v>
      </c>
      <c r="AD18" s="27"/>
      <c r="AE18" s="25"/>
      <c r="AF18" s="19"/>
      <c r="AG18" s="20">
        <f t="shared" si="8"/>
        <v>4</v>
      </c>
      <c r="AH18" s="21">
        <f>'8.Spieltag'!AJ18</f>
        <v>93</v>
      </c>
      <c r="AI18" s="28">
        <f>'8.Spieltag'!AK18</f>
        <v>8</v>
      </c>
      <c r="AJ18" s="23">
        <f t="shared" si="9"/>
        <v>97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'8.Spieltag'!B19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'8.Spieltag'!AJ19</f>
        <v>7</v>
      </c>
      <c r="AI19" s="28">
        <f>'8.Spieltag'!AK19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schmiddi04</v>
      </c>
      <c r="C20" s="17" t="s">
        <v>12</v>
      </c>
      <c r="D20" s="18" t="s">
        <v>84</v>
      </c>
      <c r="E20" s="19">
        <f t="shared" si="11"/>
        <v>0</v>
      </c>
      <c r="F20" s="17" t="s">
        <v>83</v>
      </c>
      <c r="G20" s="18" t="s">
        <v>84</v>
      </c>
      <c r="H20" s="19" t="str">
        <f t="shared" si="12"/>
        <v>2</v>
      </c>
      <c r="I20" s="17" t="s">
        <v>83</v>
      </c>
      <c r="J20" s="18" t="s">
        <v>83</v>
      </c>
      <c r="K20" s="19" t="str">
        <f t="shared" si="13"/>
        <v>5</v>
      </c>
      <c r="L20" s="17" t="s">
        <v>84</v>
      </c>
      <c r="M20" s="18" t="s">
        <v>83</v>
      </c>
      <c r="N20" s="19">
        <f t="shared" si="14"/>
        <v>0</v>
      </c>
      <c r="O20" s="17" t="s">
        <v>84</v>
      </c>
      <c r="P20" s="18" t="s">
        <v>2</v>
      </c>
      <c r="Q20" s="19">
        <f t="shared" si="15"/>
        <v>0</v>
      </c>
      <c r="R20" s="17" t="s">
        <v>83</v>
      </c>
      <c r="S20" s="18" t="s">
        <v>83</v>
      </c>
      <c r="T20" s="19">
        <f t="shared" si="16"/>
        <v>0</v>
      </c>
      <c r="U20" s="17" t="s">
        <v>83</v>
      </c>
      <c r="V20" s="18" t="s">
        <v>84</v>
      </c>
      <c r="W20" s="57">
        <f t="shared" si="17"/>
        <v>0</v>
      </c>
      <c r="X20" s="17" t="s">
        <v>84</v>
      </c>
      <c r="Y20" s="18" t="s">
        <v>83</v>
      </c>
      <c r="Z20" s="19">
        <f t="shared" si="18"/>
        <v>0</v>
      </c>
      <c r="AA20" s="17" t="s">
        <v>12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7</v>
      </c>
      <c r="AH20" s="21">
        <f>'8.Spieltag'!AJ20</f>
        <v>86</v>
      </c>
      <c r="AI20" s="28">
        <f>'8.Spieltag'!AK20</f>
        <v>14</v>
      </c>
      <c r="AJ20" s="23">
        <f>AG20+AH20</f>
        <v>93</v>
      </c>
      <c r="AK20" s="24">
        <f t="shared" si="10"/>
        <v>13</v>
      </c>
      <c r="AL20" s="1"/>
    </row>
    <row r="21" spans="1:38" ht="24.95" customHeight="1" thickBot="1" x14ac:dyDescent="0.25">
      <c r="A21" s="28">
        <f>AK21</f>
        <v>4</v>
      </c>
      <c r="B21" s="20" t="str">
        <f>'8.Spieltag'!B21</f>
        <v>shiny</v>
      </c>
      <c r="C21" s="17" t="s">
        <v>2</v>
      </c>
      <c r="D21" s="18" t="s">
        <v>83</v>
      </c>
      <c r="E21" s="19">
        <f t="shared" si="11"/>
        <v>0</v>
      </c>
      <c r="F21" s="17" t="s">
        <v>83</v>
      </c>
      <c r="G21" s="18" t="s">
        <v>12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12</v>
      </c>
      <c r="M21" s="18" t="s">
        <v>83</v>
      </c>
      <c r="N21" s="19" t="str">
        <f t="shared" si="14"/>
        <v>3</v>
      </c>
      <c r="O21" s="17" t="s">
        <v>83</v>
      </c>
      <c r="P21" s="18" t="s">
        <v>2</v>
      </c>
      <c r="Q21" s="19">
        <f t="shared" si="15"/>
        <v>0</v>
      </c>
      <c r="R21" s="17" t="s">
        <v>12</v>
      </c>
      <c r="S21" s="18" t="s">
        <v>84</v>
      </c>
      <c r="T21" s="19" t="str">
        <f t="shared" si="16"/>
        <v>2</v>
      </c>
      <c r="U21" s="17" t="s">
        <v>12</v>
      </c>
      <c r="V21" s="18" t="s">
        <v>83</v>
      </c>
      <c r="W21" s="57">
        <f t="shared" si="17"/>
        <v>0</v>
      </c>
      <c r="X21" s="17" t="s">
        <v>12</v>
      </c>
      <c r="Y21" s="18" t="s">
        <v>83</v>
      </c>
      <c r="Z21" s="19">
        <f t="shared" si="18"/>
        <v>0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5</v>
      </c>
      <c r="AH21" s="21">
        <f>'8.Spieltag'!AJ21</f>
        <v>101</v>
      </c>
      <c r="AI21" s="28">
        <f>'8.Spieltag'!AK21</f>
        <v>5</v>
      </c>
      <c r="AJ21" s="23">
        <f>AG21+AH21</f>
        <v>106</v>
      </c>
      <c r="AK21" s="24">
        <f t="shared" si="10"/>
        <v>4</v>
      </c>
      <c r="AL21" s="1"/>
    </row>
    <row r="22" spans="1:38" ht="24.95" customHeight="1" thickBot="1" x14ac:dyDescent="0.25">
      <c r="A22" s="28">
        <f>AK22</f>
        <v>8</v>
      </c>
      <c r="B22" s="20" t="str">
        <f>'8.Spieltag'!B22</f>
        <v>Tanja04</v>
      </c>
      <c r="C22" s="17" t="s">
        <v>12</v>
      </c>
      <c r="D22" s="18" t="s">
        <v>83</v>
      </c>
      <c r="E22" s="19">
        <f t="shared" si="11"/>
        <v>0</v>
      </c>
      <c r="F22" s="17" t="s">
        <v>83</v>
      </c>
      <c r="G22" s="18" t="s">
        <v>12</v>
      </c>
      <c r="H22" s="19">
        <f t="shared" si="12"/>
        <v>0</v>
      </c>
      <c r="I22" s="17" t="s">
        <v>83</v>
      </c>
      <c r="J22" s="18" t="s">
        <v>83</v>
      </c>
      <c r="K22" s="19" t="str">
        <f t="shared" si="13"/>
        <v>5</v>
      </c>
      <c r="L22" s="17" t="s">
        <v>12</v>
      </c>
      <c r="M22" s="18" t="s">
        <v>83</v>
      </c>
      <c r="N22" s="19" t="str">
        <f t="shared" si="14"/>
        <v>3</v>
      </c>
      <c r="O22" s="17" t="s">
        <v>84</v>
      </c>
      <c r="P22" s="18" t="s">
        <v>2</v>
      </c>
      <c r="Q22" s="19">
        <f t="shared" si="15"/>
        <v>0</v>
      </c>
      <c r="R22" s="17" t="s">
        <v>12</v>
      </c>
      <c r="S22" s="18" t="s">
        <v>84</v>
      </c>
      <c r="T22" s="19" t="str">
        <f t="shared" si="16"/>
        <v>2</v>
      </c>
      <c r="U22" s="17" t="s">
        <v>12</v>
      </c>
      <c r="V22" s="18" t="s">
        <v>84</v>
      </c>
      <c r="W22" s="57">
        <f t="shared" si="17"/>
        <v>0</v>
      </c>
      <c r="X22" s="17" t="s">
        <v>12</v>
      </c>
      <c r="Y22" s="18" t="s">
        <v>84</v>
      </c>
      <c r="Z22" s="19">
        <f t="shared" si="18"/>
        <v>0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10</v>
      </c>
      <c r="AH22" s="21">
        <f>'8.Spieltag'!AJ22</f>
        <v>93</v>
      </c>
      <c r="AI22" s="28">
        <f>'8.Spieltag'!AK22</f>
        <v>8</v>
      </c>
      <c r="AJ22" s="23">
        <f>AG22+AH22</f>
        <v>103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58" t="str">
        <f>'8.Spieltag'!B23</f>
        <v>Thomas Bülles</v>
      </c>
      <c r="C23" s="17" t="s">
        <v>86</v>
      </c>
      <c r="D23" s="18" t="s">
        <v>84</v>
      </c>
      <c r="E23" s="19">
        <f t="shared" si="11"/>
        <v>0</v>
      </c>
      <c r="F23" s="17" t="s">
        <v>2</v>
      </c>
      <c r="G23" s="18" t="s">
        <v>12</v>
      </c>
      <c r="H23" s="19" t="str">
        <f t="shared" si="12"/>
        <v>2</v>
      </c>
      <c r="I23" s="17" t="s">
        <v>84</v>
      </c>
      <c r="J23" s="18" t="s">
        <v>12</v>
      </c>
      <c r="K23" s="19">
        <f t="shared" si="13"/>
        <v>0</v>
      </c>
      <c r="L23" s="17" t="s">
        <v>83</v>
      </c>
      <c r="M23" s="18" t="s">
        <v>2</v>
      </c>
      <c r="N23" s="19">
        <f t="shared" si="14"/>
        <v>0</v>
      </c>
      <c r="O23" s="17" t="s">
        <v>84</v>
      </c>
      <c r="P23" s="18" t="s">
        <v>2</v>
      </c>
      <c r="Q23" s="19">
        <f t="shared" si="15"/>
        <v>0</v>
      </c>
      <c r="R23" s="17" t="s">
        <v>2</v>
      </c>
      <c r="S23" s="18" t="s">
        <v>83</v>
      </c>
      <c r="T23" s="19" t="str">
        <f t="shared" si="16"/>
        <v>2</v>
      </c>
      <c r="U23" s="17" t="s">
        <v>12</v>
      </c>
      <c r="V23" s="18" t="s">
        <v>83</v>
      </c>
      <c r="W23" s="57">
        <f t="shared" si="17"/>
        <v>0</v>
      </c>
      <c r="X23" s="17" t="s">
        <v>12</v>
      </c>
      <c r="Y23" s="18" t="s">
        <v>84</v>
      </c>
      <c r="Z23" s="19">
        <f t="shared" si="18"/>
        <v>0</v>
      </c>
      <c r="AA23" s="17" t="s">
        <v>83</v>
      </c>
      <c r="AB23" s="18" t="s">
        <v>12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6</v>
      </c>
      <c r="AH23" s="21">
        <f>'8.Spieltag'!AJ23</f>
        <v>91</v>
      </c>
      <c r="AI23" s="28">
        <f>'8.Spieltag'!AK23</f>
        <v>11</v>
      </c>
      <c r="AJ23" s="23">
        <f>AG23+AH23</f>
        <v>97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3</v>
      </c>
      <c r="B24" s="20" t="str">
        <f>'8.Spieltag'!B24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12</v>
      </c>
      <c r="G24" s="18" t="s">
        <v>83</v>
      </c>
      <c r="H24" s="19" t="str">
        <f t="shared" si="12"/>
        <v>2</v>
      </c>
      <c r="I24" s="17" t="s">
        <v>12</v>
      </c>
      <c r="J24" s="18" t="s">
        <v>83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2</v>
      </c>
      <c r="Q24" s="19">
        <f t="shared" si="15"/>
        <v>0</v>
      </c>
      <c r="R24" s="17" t="s">
        <v>83</v>
      </c>
      <c r="S24" s="18" t="s">
        <v>12</v>
      </c>
      <c r="T24" s="19">
        <f t="shared" si="16"/>
        <v>0</v>
      </c>
      <c r="U24" s="17" t="s">
        <v>12</v>
      </c>
      <c r="V24" s="18" t="s">
        <v>83</v>
      </c>
      <c r="W24" s="57">
        <f t="shared" si="17"/>
        <v>0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12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4</v>
      </c>
      <c r="AH24" s="21">
        <f>'8.Spieltag'!AJ24</f>
        <v>105</v>
      </c>
      <c r="AI24" s="28">
        <f>'8.Spieltag'!AK24</f>
        <v>2</v>
      </c>
      <c r="AJ24" s="23">
        <f>AG24+AH24</f>
        <v>109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1" priority="6">
      <formula>($AG8&gt;40)</formula>
    </cfRule>
  </conditionalFormatting>
  <conditionalFormatting sqref="C4 F4 R4 AA4 C6 L6">
    <cfRule type="cellIs" dxfId="130" priority="2" operator="equal">
      <formula>"Schalke 04"</formula>
    </cfRule>
  </conditionalFormatting>
  <conditionalFormatting sqref="I4 L4 O4 U4 X4 F6 I6 O6 R6 U6 X6 AA6">
    <cfRule type="cellIs" dxfId="129" priority="3" operator="equal">
      <formula>"Schalke 04"</formula>
    </cfRule>
  </conditionalFormatting>
  <conditionalFormatting sqref="AG1:AG26 AG28:AG1048576">
    <cfRule type="top10" dxfId="128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topLeftCell="B3" workbookViewId="0">
      <selection activeCell="B25" sqref="B25: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23</v>
      </c>
      <c r="B4" s="16"/>
      <c r="C4" s="16" t="s">
        <v>74</v>
      </c>
      <c r="F4" s="16" t="s">
        <v>81</v>
      </c>
      <c r="I4" s="16" t="s">
        <v>67</v>
      </c>
      <c r="L4" s="16" t="s">
        <v>70</v>
      </c>
      <c r="O4" s="16" t="s">
        <v>82</v>
      </c>
      <c r="R4" s="16" t="s">
        <v>68</v>
      </c>
      <c r="U4" s="16" t="s">
        <v>71</v>
      </c>
      <c r="X4" s="16" t="s">
        <v>77</v>
      </c>
      <c r="AA4" s="16" t="s">
        <v>78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79</v>
      </c>
      <c r="I6" s="16" t="s">
        <v>76</v>
      </c>
      <c r="L6" s="16" t="s">
        <v>69</v>
      </c>
      <c r="O6" s="16" t="s">
        <v>80</v>
      </c>
      <c r="R6" s="16" t="s">
        <v>73</v>
      </c>
      <c r="U6" s="16" t="s">
        <v>11</v>
      </c>
      <c r="X6" s="16" t="s">
        <v>72</v>
      </c>
      <c r="AA6" s="16" t="s">
        <v>62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12</v>
      </c>
      <c r="J7" s="49" t="s">
        <v>84</v>
      </c>
      <c r="K7" s="50" t="s">
        <v>1</v>
      </c>
      <c r="L7" s="49" t="s">
        <v>12</v>
      </c>
      <c r="M7" s="49" t="s">
        <v>12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86</v>
      </c>
      <c r="S7" s="49" t="s">
        <v>2</v>
      </c>
      <c r="T7" s="50" t="s">
        <v>1</v>
      </c>
      <c r="U7" s="49" t="s">
        <v>2</v>
      </c>
      <c r="V7" s="49" t="s">
        <v>84</v>
      </c>
      <c r="W7" s="50" t="s">
        <v>1</v>
      </c>
      <c r="X7" s="49" t="s">
        <v>83</v>
      </c>
      <c r="Y7" s="49" t="s">
        <v>2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'9.Spieltag'!B8</f>
        <v>atschi91</v>
      </c>
      <c r="C8" s="17" t="s">
        <v>83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84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:Z9" si="7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10</v>
      </c>
      <c r="AH8" s="21">
        <f>'9.Spieltag'!AJ8</f>
        <v>90</v>
      </c>
      <c r="AI8" s="28">
        <f>'9.Spieltag'!AK8</f>
        <v>15</v>
      </c>
      <c r="AJ8" s="23">
        <f t="shared" ref="AJ8:AJ19" si="9">AG8+AH8</f>
        <v>100</v>
      </c>
      <c r="AK8" s="24">
        <f t="shared" ref="AK8:AK26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'9.Spieltag'!B9</f>
        <v>Delze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84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2</v>
      </c>
      <c r="J9" s="18" t="s">
        <v>83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3</v>
      </c>
      <c r="U9" s="17" t="s">
        <v>83</v>
      </c>
      <c r="V9" s="18" t="s">
        <v>12</v>
      </c>
      <c r="W9" s="57">
        <f t="shared" ref="W9:W24" si="17">IF(OR(EXACT($U$7,U9)*(EXACT($V$7,V9)))=TRUE,$AO$9,IF(($V$7-$U$7=V9-U9),$AO$8,IF(OR(EXACT($U$7&gt;$V$7,U9&gt;V9)*EXACT($U$7=$V$7,U9=V9)*EXACT($U$7&lt;$V$7,U9&lt;V9)),$AO$7,0)))*4</f>
        <v>0</v>
      </c>
      <c r="X9" s="17" t="s">
        <v>12</v>
      </c>
      <c r="Y9" s="18" t="s">
        <v>84</v>
      </c>
      <c r="Z9" s="19">
        <f t="shared" si="7"/>
        <v>0</v>
      </c>
      <c r="AA9" s="17" t="s">
        <v>83</v>
      </c>
      <c r="AB9" s="18" t="s">
        <v>83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16</v>
      </c>
      <c r="AH9" s="21">
        <f>'9.Spieltag'!AJ9</f>
        <v>114</v>
      </c>
      <c r="AI9" s="28">
        <f>'9.Spieltag'!AK9</f>
        <v>1</v>
      </c>
      <c r="AJ9" s="23">
        <f t="shared" si="9"/>
        <v>130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'9.Spieltag'!B10</f>
        <v>FlorianS04</v>
      </c>
      <c r="C10" s="17" t="s">
        <v>83</v>
      </c>
      <c r="D10" s="18" t="s">
        <v>12</v>
      </c>
      <c r="E10" s="19">
        <f t="shared" si="11"/>
        <v>0</v>
      </c>
      <c r="F10" s="17" t="s">
        <v>83</v>
      </c>
      <c r="G10" s="18" t="s">
        <v>12</v>
      </c>
      <c r="H10" s="19">
        <f t="shared" si="12"/>
        <v>0</v>
      </c>
      <c r="I10" s="17" t="s">
        <v>12</v>
      </c>
      <c r="J10" s="18" t="s">
        <v>83</v>
      </c>
      <c r="K10" s="19" t="str">
        <f t="shared" si="13"/>
        <v>2</v>
      </c>
      <c r="L10" s="17" t="s">
        <v>83</v>
      </c>
      <c r="M10" s="18" t="s">
        <v>83</v>
      </c>
      <c r="N10" s="19" t="str">
        <f t="shared" si="14"/>
        <v>3</v>
      </c>
      <c r="O10" s="17" t="s">
        <v>84</v>
      </c>
      <c r="P10" s="18" t="s">
        <v>84</v>
      </c>
      <c r="Q10" s="19">
        <f t="shared" si="15"/>
        <v>0</v>
      </c>
      <c r="R10" s="17" t="s">
        <v>12</v>
      </c>
      <c r="S10" s="18" t="s">
        <v>84</v>
      </c>
      <c r="T10" s="19" t="str">
        <f t="shared" si="16"/>
        <v>2</v>
      </c>
      <c r="U10" s="17" t="s">
        <v>84</v>
      </c>
      <c r="V10" s="18" t="s">
        <v>83</v>
      </c>
      <c r="W10" s="57">
        <f t="shared" si="17"/>
        <v>0</v>
      </c>
      <c r="X10" s="17" t="s">
        <v>84</v>
      </c>
      <c r="Y10" s="18" t="s">
        <v>83</v>
      </c>
      <c r="Z10" s="19" t="str">
        <f t="shared" ref="Z10:Z24" si="19">IF(OR(EXACT($X$7,X10)*(EXACT($Y$7,Y10)))=TRUE,$AO$9,IF(($Y$7-$X$7=Y10-X10),$AO$8,IF(OR(EXACT($X$7&gt;$Y$7,X10&gt;Y10)*EXACT($X$7=$Y$7,X10=Y10)*EXACT($X$7&lt;$Y$7,X10&lt;Y10)),$AO$7,0)))</f>
        <v>2</v>
      </c>
      <c r="AA10" s="17" t="s">
        <v>83</v>
      </c>
      <c r="AB10" s="18" t="s">
        <v>2</v>
      </c>
      <c r="AC10" s="19">
        <f t="shared" si="18"/>
        <v>0</v>
      </c>
      <c r="AD10" s="27"/>
      <c r="AE10" s="25"/>
      <c r="AF10" s="19"/>
      <c r="AG10" s="20">
        <f t="shared" si="8"/>
        <v>9</v>
      </c>
      <c r="AH10" s="21">
        <f>'9.Spieltag'!AJ10</f>
        <v>113</v>
      </c>
      <c r="AI10" s="28">
        <f>'9.Spieltag'!AK10</f>
        <v>2</v>
      </c>
      <c r="AJ10" s="23">
        <f t="shared" si="9"/>
        <v>122</v>
      </c>
      <c r="AK10" s="24">
        <f t="shared" si="10"/>
        <v>2</v>
      </c>
      <c r="AL10" s="53"/>
    </row>
    <row r="11" spans="1:41" ht="24.95" customHeight="1" thickBot="1" x14ac:dyDescent="0.25">
      <c r="A11" s="28">
        <f t="shared" si="0"/>
        <v>7</v>
      </c>
      <c r="B11" s="20" t="str">
        <f>'9.Spieltag'!B11</f>
        <v>Franzi04</v>
      </c>
      <c r="C11" s="17" t="s">
        <v>12</v>
      </c>
      <c r="D11" s="18" t="s">
        <v>83</v>
      </c>
      <c r="E11" s="19" t="str">
        <f t="shared" si="11"/>
        <v>5</v>
      </c>
      <c r="F11" s="17" t="s">
        <v>12</v>
      </c>
      <c r="G11" s="18" t="s">
        <v>83</v>
      </c>
      <c r="H11" s="19" t="str">
        <f t="shared" si="12"/>
        <v>2</v>
      </c>
      <c r="I11" s="17" t="s">
        <v>12</v>
      </c>
      <c r="J11" s="18" t="s">
        <v>83</v>
      </c>
      <c r="K11" s="19" t="str">
        <f t="shared" si="13"/>
        <v>2</v>
      </c>
      <c r="L11" s="17" t="s">
        <v>84</v>
      </c>
      <c r="M11" s="18" t="s">
        <v>12</v>
      </c>
      <c r="N11" s="19">
        <f t="shared" si="14"/>
        <v>0</v>
      </c>
      <c r="O11" s="17" t="s">
        <v>83</v>
      </c>
      <c r="P11" s="18" t="s">
        <v>83</v>
      </c>
      <c r="Q11" s="19">
        <f t="shared" si="15"/>
        <v>0</v>
      </c>
      <c r="R11" s="17" t="s">
        <v>83</v>
      </c>
      <c r="S11" s="18" t="s">
        <v>12</v>
      </c>
      <c r="T11" s="19">
        <f t="shared" si="16"/>
        <v>0</v>
      </c>
      <c r="U11" s="17" t="s">
        <v>83</v>
      </c>
      <c r="V11" s="18" t="s">
        <v>12</v>
      </c>
      <c r="W11" s="57">
        <f t="shared" si="17"/>
        <v>0</v>
      </c>
      <c r="X11" s="17" t="s">
        <v>84</v>
      </c>
      <c r="Y11" s="18" t="s">
        <v>83</v>
      </c>
      <c r="Z11" s="19" t="str">
        <f t="shared" si="19"/>
        <v>2</v>
      </c>
      <c r="AA11" s="17" t="s">
        <v>83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'9.Spieltag'!AJ11</f>
        <v>104</v>
      </c>
      <c r="AI11" s="28">
        <f>'9.Spieltag'!AK11</f>
        <v>7</v>
      </c>
      <c r="AJ11" s="23">
        <f t="shared" si="9"/>
        <v>115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13</v>
      </c>
      <c r="B12" s="20" t="str">
        <f>'9.Spieltag'!B12</f>
        <v>jupp04</v>
      </c>
      <c r="C12" s="17" t="s">
        <v>12</v>
      </c>
      <c r="D12" s="18" t="s">
        <v>12</v>
      </c>
      <c r="E12" s="19">
        <f t="shared" si="11"/>
        <v>0</v>
      </c>
      <c r="F12" s="17" t="s">
        <v>83</v>
      </c>
      <c r="G12" s="18" t="s">
        <v>12</v>
      </c>
      <c r="H12" s="19">
        <f t="shared" si="12"/>
        <v>0</v>
      </c>
      <c r="I12" s="17" t="s">
        <v>2</v>
      </c>
      <c r="J12" s="18" t="s">
        <v>83</v>
      </c>
      <c r="K12" s="19" t="str">
        <f t="shared" si="13"/>
        <v>3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>
        <f t="shared" si="15"/>
        <v>0</v>
      </c>
      <c r="R12" s="17" t="s">
        <v>12</v>
      </c>
      <c r="S12" s="18" t="s">
        <v>83</v>
      </c>
      <c r="T12" s="19" t="str">
        <f t="shared" si="16"/>
        <v>3</v>
      </c>
      <c r="U12" s="17" t="s">
        <v>83</v>
      </c>
      <c r="V12" s="18" t="s">
        <v>12</v>
      </c>
      <c r="W12" s="57">
        <f t="shared" si="17"/>
        <v>0</v>
      </c>
      <c r="X12" s="17" t="s">
        <v>2</v>
      </c>
      <c r="Y12" s="18" t="s">
        <v>83</v>
      </c>
      <c r="Z12" s="19">
        <f t="shared" si="19"/>
        <v>0</v>
      </c>
      <c r="AA12" s="17" t="s">
        <v>2</v>
      </c>
      <c r="AB12" s="18" t="s">
        <v>12</v>
      </c>
      <c r="AC12" s="19" t="str">
        <f t="shared" si="18"/>
        <v>2</v>
      </c>
      <c r="AD12" s="26"/>
      <c r="AE12" s="25"/>
      <c r="AF12" s="19"/>
      <c r="AG12" s="20">
        <f t="shared" si="8"/>
        <v>8</v>
      </c>
      <c r="AH12" s="21">
        <f>'9.Spieltag'!AJ12</f>
        <v>93</v>
      </c>
      <c r="AI12" s="28">
        <f>'9.Spieltag'!AK12</f>
        <v>13</v>
      </c>
      <c r="AJ12" s="23">
        <f t="shared" si="9"/>
        <v>101</v>
      </c>
      <c r="AK12" s="24">
        <f t="shared" si="10"/>
        <v>13</v>
      </c>
      <c r="AL12" s="1"/>
    </row>
    <row r="13" spans="1:41" ht="24.95" customHeight="1" thickBot="1" x14ac:dyDescent="0.25">
      <c r="A13" s="28">
        <f t="shared" si="0"/>
        <v>12</v>
      </c>
      <c r="B13" s="58" t="str">
        <f>'9.Spieltag'!B13</f>
        <v>Lola04</v>
      </c>
      <c r="C13" s="17" t="s">
        <v>2</v>
      </c>
      <c r="D13" s="18" t="s">
        <v>83</v>
      </c>
      <c r="E13" s="19" t="str">
        <f t="shared" si="11"/>
        <v>2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12</v>
      </c>
      <c r="K13" s="19" t="str">
        <f t="shared" si="13"/>
        <v>2</v>
      </c>
      <c r="L13" s="17" t="s">
        <v>83</v>
      </c>
      <c r="M13" s="18" t="s">
        <v>2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2</v>
      </c>
      <c r="S13" s="18" t="s">
        <v>84</v>
      </c>
      <c r="T13" s="19" t="str">
        <f t="shared" si="16"/>
        <v>2</v>
      </c>
      <c r="U13" s="17" t="s">
        <v>83</v>
      </c>
      <c r="V13" s="18" t="s">
        <v>12</v>
      </c>
      <c r="W13" s="57">
        <f t="shared" si="17"/>
        <v>0</v>
      </c>
      <c r="X13" s="17" t="s">
        <v>83</v>
      </c>
      <c r="Y13" s="18" t="s">
        <v>84</v>
      </c>
      <c r="Z13" s="19">
        <f t="shared" si="19"/>
        <v>0</v>
      </c>
      <c r="AA13" s="17" t="s">
        <v>12</v>
      </c>
      <c r="AB13" s="18" t="s">
        <v>84</v>
      </c>
      <c r="AC13" s="19" t="str">
        <f t="shared" si="18"/>
        <v>3</v>
      </c>
      <c r="AD13" s="27"/>
      <c r="AE13" s="25"/>
      <c r="AF13" s="19"/>
      <c r="AG13" s="20">
        <f t="shared" si="8"/>
        <v>11</v>
      </c>
      <c r="AH13" s="21">
        <f>'9.Spieltag'!AJ13</f>
        <v>95</v>
      </c>
      <c r="AI13" s="28">
        <f>'9.Spieltag'!AK13</f>
        <v>12</v>
      </c>
      <c r="AJ13" s="23">
        <f t="shared" si="9"/>
        <v>106</v>
      </c>
      <c r="AK13" s="24">
        <f t="shared" si="10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'9.Spieltag'!B14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83</v>
      </c>
      <c r="H14" s="19" t="str">
        <f t="shared" si="12"/>
        <v>2</v>
      </c>
      <c r="I14" s="17" t="s">
        <v>12</v>
      </c>
      <c r="J14" s="18" t="s">
        <v>83</v>
      </c>
      <c r="K14" s="19" t="str">
        <f t="shared" si="13"/>
        <v>2</v>
      </c>
      <c r="L14" s="17" t="s">
        <v>12</v>
      </c>
      <c r="M14" s="18" t="s">
        <v>12</v>
      </c>
      <c r="N14" s="19" t="str">
        <f t="shared" si="14"/>
        <v>5</v>
      </c>
      <c r="O14" s="17" t="s">
        <v>83</v>
      </c>
      <c r="P14" s="18" t="s">
        <v>84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3</v>
      </c>
      <c r="U14" s="17" t="s">
        <v>83</v>
      </c>
      <c r="V14" s="18" t="s">
        <v>2</v>
      </c>
      <c r="W14" s="57">
        <f t="shared" si="17"/>
        <v>0</v>
      </c>
      <c r="X14" s="17" t="s">
        <v>83</v>
      </c>
      <c r="Y14" s="18" t="s">
        <v>12</v>
      </c>
      <c r="Z14" s="19" t="str">
        <f t="shared" si="19"/>
        <v>2</v>
      </c>
      <c r="AA14" s="17" t="s">
        <v>12</v>
      </c>
      <c r="AB14" s="18" t="s">
        <v>83</v>
      </c>
      <c r="AC14" s="19" t="str">
        <f t="shared" si="18"/>
        <v>2</v>
      </c>
      <c r="AD14" s="27"/>
      <c r="AE14" s="25"/>
      <c r="AF14" s="19"/>
      <c r="AG14" s="20">
        <f t="shared" si="8"/>
        <v>16</v>
      </c>
      <c r="AH14" s="21">
        <f>'9.Spieltag'!AJ14</f>
        <v>106</v>
      </c>
      <c r="AI14" s="28">
        <f>'9.Spieltag'!AK14</f>
        <v>4</v>
      </c>
      <c r="AJ14" s="23">
        <f t="shared" si="9"/>
        <v>122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2</v>
      </c>
      <c r="B15" s="20" t="str">
        <f>'9.Spieltag'!B15</f>
        <v>Mike04</v>
      </c>
      <c r="C15" s="17" t="s">
        <v>12</v>
      </c>
      <c r="D15" s="18" t="s">
        <v>84</v>
      </c>
      <c r="E15" s="19" t="str">
        <f t="shared" si="11"/>
        <v>2</v>
      </c>
      <c r="F15" s="17" t="s">
        <v>12</v>
      </c>
      <c r="G15" s="18" t="s">
        <v>83</v>
      </c>
      <c r="H15" s="19" t="str">
        <f t="shared" si="12"/>
        <v>2</v>
      </c>
      <c r="I15" s="17" t="s">
        <v>2</v>
      </c>
      <c r="J15" s="18" t="s">
        <v>84</v>
      </c>
      <c r="K15" s="19" t="str">
        <f t="shared" si="13"/>
        <v>2</v>
      </c>
      <c r="L15" s="17" t="s">
        <v>83</v>
      </c>
      <c r="M15" s="18" t="s">
        <v>83</v>
      </c>
      <c r="N15" s="19" t="str">
        <f t="shared" si="14"/>
        <v>3</v>
      </c>
      <c r="O15" s="17" t="s">
        <v>12</v>
      </c>
      <c r="P15" s="18" t="s">
        <v>84</v>
      </c>
      <c r="Q15" s="19">
        <f t="shared" si="15"/>
        <v>0</v>
      </c>
      <c r="R15" s="17" t="s">
        <v>12</v>
      </c>
      <c r="S15" s="18" t="s">
        <v>83</v>
      </c>
      <c r="T15" s="19" t="str">
        <f t="shared" si="16"/>
        <v>3</v>
      </c>
      <c r="U15" s="17" t="s">
        <v>83</v>
      </c>
      <c r="V15" s="18" t="s">
        <v>12</v>
      </c>
      <c r="W15" s="57">
        <f t="shared" si="17"/>
        <v>0</v>
      </c>
      <c r="X15" s="17" t="s">
        <v>84</v>
      </c>
      <c r="Y15" s="18" t="s">
        <v>83</v>
      </c>
      <c r="Z15" s="19" t="str">
        <f t="shared" si="19"/>
        <v>2</v>
      </c>
      <c r="AA15" s="17" t="s">
        <v>83</v>
      </c>
      <c r="AB15" s="18" t="s">
        <v>84</v>
      </c>
      <c r="AC15" s="19" t="str">
        <f t="shared" si="18"/>
        <v>2</v>
      </c>
      <c r="AD15" s="27"/>
      <c r="AE15" s="25"/>
      <c r="AF15" s="19"/>
      <c r="AG15" s="20">
        <f t="shared" si="8"/>
        <v>16</v>
      </c>
      <c r="AH15" s="21">
        <f>'9.Spieltag'!AJ15</f>
        <v>106</v>
      </c>
      <c r="AI15" s="28">
        <f>'9.Spieltag'!AK15</f>
        <v>4</v>
      </c>
      <c r="AJ15" s="23">
        <f t="shared" si="9"/>
        <v>122</v>
      </c>
      <c r="AK15" s="24">
        <f t="shared" si="10"/>
        <v>2</v>
      </c>
      <c r="AL15" s="1"/>
    </row>
    <row r="16" spans="1:41" ht="24.95" customHeight="1" thickBot="1" x14ac:dyDescent="0.25">
      <c r="A16" s="28">
        <f t="shared" si="0"/>
        <v>16</v>
      </c>
      <c r="B16" s="20" t="str">
        <f>'9.Spieltag'!B16</f>
        <v>Nico1904</v>
      </c>
      <c r="C16" s="17" t="s">
        <v>12</v>
      </c>
      <c r="D16" s="18" t="s">
        <v>12</v>
      </c>
      <c r="E16" s="19">
        <f t="shared" si="11"/>
        <v>0</v>
      </c>
      <c r="F16" s="17" t="s">
        <v>83</v>
      </c>
      <c r="G16" s="18" t="s">
        <v>12</v>
      </c>
      <c r="H16" s="19">
        <f t="shared" si="12"/>
        <v>0</v>
      </c>
      <c r="I16" s="17" t="s">
        <v>12</v>
      </c>
      <c r="J16" s="18" t="s">
        <v>83</v>
      </c>
      <c r="K16" s="19" t="str">
        <f t="shared" si="13"/>
        <v>2</v>
      </c>
      <c r="L16" s="17" t="s">
        <v>84</v>
      </c>
      <c r="M16" s="18" t="s">
        <v>83</v>
      </c>
      <c r="N16" s="19">
        <f t="shared" si="14"/>
        <v>0</v>
      </c>
      <c r="O16" s="17" t="s">
        <v>83</v>
      </c>
      <c r="P16" s="18" t="s">
        <v>83</v>
      </c>
      <c r="Q16" s="19">
        <f t="shared" si="15"/>
        <v>0</v>
      </c>
      <c r="R16" s="17" t="s">
        <v>12</v>
      </c>
      <c r="S16" s="18" t="s">
        <v>2</v>
      </c>
      <c r="T16" s="19">
        <f t="shared" si="16"/>
        <v>0</v>
      </c>
      <c r="U16" s="17" t="s">
        <v>83</v>
      </c>
      <c r="V16" s="18" t="s">
        <v>12</v>
      </c>
      <c r="W16" s="57">
        <f t="shared" si="17"/>
        <v>0</v>
      </c>
      <c r="X16" s="17" t="s">
        <v>83</v>
      </c>
      <c r="Y16" s="18" t="s">
        <v>12</v>
      </c>
      <c r="Z16" s="19" t="str">
        <f t="shared" si="19"/>
        <v>2</v>
      </c>
      <c r="AA16" s="17" t="s">
        <v>12</v>
      </c>
      <c r="AB16" s="18" t="s">
        <v>83</v>
      </c>
      <c r="AC16" s="19" t="str">
        <f t="shared" si="18"/>
        <v>2</v>
      </c>
      <c r="AD16" s="27"/>
      <c r="AE16" s="25"/>
      <c r="AF16" s="19"/>
      <c r="AG16" s="20">
        <f t="shared" si="8"/>
        <v>6</v>
      </c>
      <c r="AH16" s="21">
        <f>'9.Spieltag'!AJ16</f>
        <v>27</v>
      </c>
      <c r="AI16" s="28">
        <f>'9.Spieltag'!AK16</f>
        <v>16</v>
      </c>
      <c r="AJ16" s="23">
        <f t="shared" si="9"/>
        <v>33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'9.Spieltag'!B17</f>
        <v>Reinhold</v>
      </c>
      <c r="C17" s="17" t="s">
        <v>2</v>
      </c>
      <c r="D17" s="18" t="s">
        <v>12</v>
      </c>
      <c r="E17" s="19" t="str">
        <f t="shared" si="11"/>
        <v>3</v>
      </c>
      <c r="F17" s="17" t="s">
        <v>12</v>
      </c>
      <c r="G17" s="18" t="s">
        <v>12</v>
      </c>
      <c r="H17" s="19">
        <f t="shared" si="12"/>
        <v>0</v>
      </c>
      <c r="I17" s="17" t="s">
        <v>83</v>
      </c>
      <c r="J17" s="18" t="s">
        <v>84</v>
      </c>
      <c r="K17" s="19" t="str">
        <f t="shared" si="13"/>
        <v>2</v>
      </c>
      <c r="L17" s="17" t="s">
        <v>12</v>
      </c>
      <c r="M17" s="18" t="s">
        <v>2</v>
      </c>
      <c r="N17" s="19">
        <f t="shared" si="14"/>
        <v>0</v>
      </c>
      <c r="O17" s="17" t="s">
        <v>2</v>
      </c>
      <c r="P17" s="18" t="s">
        <v>83</v>
      </c>
      <c r="Q17" s="19">
        <f t="shared" si="15"/>
        <v>0</v>
      </c>
      <c r="R17" s="17" t="s">
        <v>83</v>
      </c>
      <c r="S17" s="18" t="s">
        <v>84</v>
      </c>
      <c r="T17" s="19" t="str">
        <f t="shared" si="16"/>
        <v>3</v>
      </c>
      <c r="U17" s="17" t="s">
        <v>84</v>
      </c>
      <c r="V17" s="18" t="s">
        <v>83</v>
      </c>
      <c r="W17" s="57">
        <f t="shared" si="17"/>
        <v>0</v>
      </c>
      <c r="X17" s="17" t="s">
        <v>83</v>
      </c>
      <c r="Y17" s="18" t="s">
        <v>2</v>
      </c>
      <c r="Z17" s="19" t="str">
        <f t="shared" si="19"/>
        <v>5</v>
      </c>
      <c r="AA17" s="17" t="s">
        <v>12</v>
      </c>
      <c r="AB17" s="18" t="s">
        <v>83</v>
      </c>
      <c r="AC17" s="19" t="str">
        <f t="shared" si="18"/>
        <v>2</v>
      </c>
      <c r="AD17" s="27"/>
      <c r="AE17" s="25"/>
      <c r="AF17" s="19"/>
      <c r="AG17" s="20">
        <f t="shared" si="8"/>
        <v>15</v>
      </c>
      <c r="AH17" s="21">
        <f>'9.Spieltag'!AJ17</f>
        <v>98</v>
      </c>
      <c r="AI17" s="28">
        <f>'9.Spieltag'!AK17</f>
        <v>9</v>
      </c>
      <c r="AJ17" s="23">
        <f t="shared" si="9"/>
        <v>113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Ricardo04</v>
      </c>
      <c r="C18" s="17" t="s">
        <v>12</v>
      </c>
      <c r="D18" s="18" t="s">
        <v>83</v>
      </c>
      <c r="E18" s="19" t="str">
        <f t="shared" si="11"/>
        <v>5</v>
      </c>
      <c r="F18" s="17" t="s">
        <v>84</v>
      </c>
      <c r="G18" s="18" t="s">
        <v>83</v>
      </c>
      <c r="H18" s="19">
        <f t="shared" si="12"/>
        <v>0</v>
      </c>
      <c r="I18" s="17" t="s">
        <v>12</v>
      </c>
      <c r="J18" s="18" t="s">
        <v>84</v>
      </c>
      <c r="K18" s="19" t="str">
        <f t="shared" si="13"/>
        <v>5</v>
      </c>
      <c r="L18" s="17" t="s">
        <v>84</v>
      </c>
      <c r="M18" s="18" t="s">
        <v>12</v>
      </c>
      <c r="N18" s="19">
        <f t="shared" si="14"/>
        <v>0</v>
      </c>
      <c r="O18" s="17" t="s">
        <v>84</v>
      </c>
      <c r="P18" s="18" t="s">
        <v>84</v>
      </c>
      <c r="Q18" s="19">
        <f t="shared" si="15"/>
        <v>0</v>
      </c>
      <c r="R18" s="17" t="s">
        <v>12</v>
      </c>
      <c r="S18" s="18" t="s">
        <v>12</v>
      </c>
      <c r="T18" s="19">
        <f t="shared" si="16"/>
        <v>0</v>
      </c>
      <c r="U18" s="17" t="s">
        <v>84</v>
      </c>
      <c r="V18" s="18" t="s">
        <v>2</v>
      </c>
      <c r="W18" s="57">
        <f t="shared" si="17"/>
        <v>0</v>
      </c>
      <c r="X18" s="17" t="s">
        <v>12</v>
      </c>
      <c r="Y18" s="18" t="s">
        <v>83</v>
      </c>
      <c r="Z18" s="19">
        <f t="shared" si="19"/>
        <v>0</v>
      </c>
      <c r="AA18" s="17" t="s">
        <v>83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'9.Spieltag'!AJ18</f>
        <v>97</v>
      </c>
      <c r="AI18" s="28">
        <f>'9.Spieltag'!AK18</f>
        <v>10</v>
      </c>
      <c r="AJ18" s="23">
        <f t="shared" si="9"/>
        <v>107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'9.Spieltag'!B19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'9.Spieltag'!AJ19</f>
        <v>7</v>
      </c>
      <c r="AI19" s="28">
        <f>'9.Spieltag'!AK19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'9.Spieltag'!B20</f>
        <v>schmiddi04</v>
      </c>
      <c r="C20" s="17" t="s">
        <v>84</v>
      </c>
      <c r="D20" s="18" t="s">
        <v>83</v>
      </c>
      <c r="E20" s="19">
        <f t="shared" si="11"/>
        <v>0</v>
      </c>
      <c r="F20" s="17" t="s">
        <v>84</v>
      </c>
      <c r="G20" s="18" t="s">
        <v>12</v>
      </c>
      <c r="H20" s="19">
        <f t="shared" si="12"/>
        <v>0</v>
      </c>
      <c r="I20" s="17" t="s">
        <v>83</v>
      </c>
      <c r="J20" s="18" t="s">
        <v>84</v>
      </c>
      <c r="K20" s="19" t="str">
        <f t="shared" si="13"/>
        <v>2</v>
      </c>
      <c r="L20" s="17" t="s">
        <v>84</v>
      </c>
      <c r="M20" s="18" t="s">
        <v>2</v>
      </c>
      <c r="N20" s="19">
        <f t="shared" si="14"/>
        <v>0</v>
      </c>
      <c r="O20" s="17" t="s">
        <v>84</v>
      </c>
      <c r="P20" s="18" t="s">
        <v>84</v>
      </c>
      <c r="Q20" s="19">
        <f t="shared" si="15"/>
        <v>0</v>
      </c>
      <c r="R20" s="17" t="s">
        <v>12</v>
      </c>
      <c r="S20" s="18" t="s">
        <v>83</v>
      </c>
      <c r="T20" s="19" t="str">
        <f t="shared" si="16"/>
        <v>3</v>
      </c>
      <c r="U20" s="17" t="s">
        <v>84</v>
      </c>
      <c r="V20" s="18" t="s">
        <v>83</v>
      </c>
      <c r="W20" s="57">
        <f t="shared" si="17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12</v>
      </c>
      <c r="AB20" s="18" t="s">
        <v>83</v>
      </c>
      <c r="AC20" s="19" t="str">
        <f t="shared" si="18"/>
        <v>2</v>
      </c>
      <c r="AD20" s="27"/>
      <c r="AE20" s="25"/>
      <c r="AF20" s="19"/>
      <c r="AG20" s="20">
        <f>E20+H20+K20+N20+Q20+T20+W20+Z20+AC20+AF20</f>
        <v>7</v>
      </c>
      <c r="AH20" s="21">
        <f>'9.Spieltag'!AJ20</f>
        <v>93</v>
      </c>
      <c r="AI20" s="28">
        <f>'9.Spieltag'!AK20</f>
        <v>13</v>
      </c>
      <c r="AJ20" s="23">
        <f>AG20+AH20</f>
        <v>100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5</v>
      </c>
      <c r="B21" s="20" t="str">
        <f>'9.Spieltag'!B21</f>
        <v>shiny</v>
      </c>
      <c r="C21" s="17" t="s">
        <v>2</v>
      </c>
      <c r="D21" s="18" t="s">
        <v>12</v>
      </c>
      <c r="E21" s="19" t="str">
        <f t="shared" si="11"/>
        <v>3</v>
      </c>
      <c r="F21" s="17" t="s">
        <v>83</v>
      </c>
      <c r="G21" s="18" t="s">
        <v>83</v>
      </c>
      <c r="H21" s="19">
        <f t="shared" si="12"/>
        <v>0</v>
      </c>
      <c r="I21" s="17" t="s">
        <v>86</v>
      </c>
      <c r="J21" s="18" t="s">
        <v>83</v>
      </c>
      <c r="K21" s="19" t="str">
        <f t="shared" si="13"/>
        <v>2</v>
      </c>
      <c r="L21" s="17" t="s">
        <v>83</v>
      </c>
      <c r="M21" s="18" t="s">
        <v>12</v>
      </c>
      <c r="N21" s="19">
        <f t="shared" si="14"/>
        <v>0</v>
      </c>
      <c r="O21" s="17" t="s">
        <v>12</v>
      </c>
      <c r="P21" s="18" t="s">
        <v>83</v>
      </c>
      <c r="Q21" s="19">
        <f t="shared" si="15"/>
        <v>0</v>
      </c>
      <c r="R21" s="17" t="s">
        <v>12</v>
      </c>
      <c r="S21" s="18" t="s">
        <v>84</v>
      </c>
      <c r="T21" s="19" t="str">
        <f t="shared" si="16"/>
        <v>2</v>
      </c>
      <c r="U21" s="17" t="s">
        <v>83</v>
      </c>
      <c r="V21" s="18" t="s">
        <v>86</v>
      </c>
      <c r="W21" s="57">
        <f t="shared" si="17"/>
        <v>0</v>
      </c>
      <c r="X21" s="17" t="s">
        <v>83</v>
      </c>
      <c r="Y21" s="18" t="s">
        <v>2</v>
      </c>
      <c r="Z21" s="19" t="str">
        <f t="shared" si="19"/>
        <v>5</v>
      </c>
      <c r="AA21" s="17" t="s">
        <v>83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>E21+H21+K21+N21+Q21+T21+W21+Z21+AC21+AF21</f>
        <v>12</v>
      </c>
      <c r="AH21" s="21">
        <f>'9.Spieltag'!AJ21</f>
        <v>106</v>
      </c>
      <c r="AI21" s="28">
        <f>'9.Spieltag'!AK21</f>
        <v>4</v>
      </c>
      <c r="AJ21" s="23">
        <f>AG21+AH21</f>
        <v>118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8</v>
      </c>
      <c r="B22" s="20" t="str">
        <f>'9.Spieltag'!B22</f>
        <v>Tanja04</v>
      </c>
      <c r="C22" s="17" t="s">
        <v>12</v>
      </c>
      <c r="D22" s="18" t="s">
        <v>83</v>
      </c>
      <c r="E22" s="19" t="str">
        <f t="shared" si="11"/>
        <v>5</v>
      </c>
      <c r="F22" s="17" t="s">
        <v>83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19" t="str">
        <f t="shared" si="13"/>
        <v>5</v>
      </c>
      <c r="L22" s="17" t="s">
        <v>83</v>
      </c>
      <c r="M22" s="18" t="s">
        <v>12</v>
      </c>
      <c r="N22" s="19">
        <f t="shared" si="14"/>
        <v>0</v>
      </c>
      <c r="O22" s="17" t="s">
        <v>12</v>
      </c>
      <c r="P22" s="18" t="s">
        <v>84</v>
      </c>
      <c r="Q22" s="19">
        <f t="shared" si="15"/>
        <v>0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57">
        <f t="shared" si="17"/>
        <v>0</v>
      </c>
      <c r="X22" s="17" t="s">
        <v>83</v>
      </c>
      <c r="Y22" s="18" t="s">
        <v>84</v>
      </c>
      <c r="Z22" s="19">
        <f t="shared" si="19"/>
        <v>0</v>
      </c>
      <c r="AA22" s="17" t="s">
        <v>83</v>
      </c>
      <c r="AB22" s="18" t="s">
        <v>12</v>
      </c>
      <c r="AC22" s="19">
        <f t="shared" si="18"/>
        <v>0</v>
      </c>
      <c r="AD22" s="27"/>
      <c r="AE22" s="25"/>
      <c r="AF22" s="19"/>
      <c r="AG22" s="20">
        <f>E22+H22+K22+N22+Q22+T22+W22+Z22+AC22+AF22</f>
        <v>10</v>
      </c>
      <c r="AH22" s="21">
        <f>'9.Spieltag'!AJ22</f>
        <v>103</v>
      </c>
      <c r="AI22" s="28">
        <f>'9.Spieltag'!AK22</f>
        <v>8</v>
      </c>
      <c r="AJ22" s="23">
        <f>AG22+AH22</f>
        <v>113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58" t="str">
        <f>'9.Spieltag'!B23</f>
        <v>Thomas Bülles</v>
      </c>
      <c r="C23" s="17" t="s">
        <v>12</v>
      </c>
      <c r="D23" s="18" t="s">
        <v>83</v>
      </c>
      <c r="E23" s="19" t="str">
        <f t="shared" si="11"/>
        <v>5</v>
      </c>
      <c r="F23" s="17" t="s">
        <v>83</v>
      </c>
      <c r="G23" s="18" t="s">
        <v>84</v>
      </c>
      <c r="H23" s="19" t="str">
        <f t="shared" si="12"/>
        <v>2</v>
      </c>
      <c r="I23" s="17" t="s">
        <v>83</v>
      </c>
      <c r="J23" s="18" t="s">
        <v>84</v>
      </c>
      <c r="K23" s="19" t="str">
        <f t="shared" si="13"/>
        <v>2</v>
      </c>
      <c r="L23" s="17" t="s">
        <v>12</v>
      </c>
      <c r="M23" s="18" t="s">
        <v>83</v>
      </c>
      <c r="N23" s="19">
        <f t="shared" si="14"/>
        <v>0</v>
      </c>
      <c r="O23" s="17" t="s">
        <v>83</v>
      </c>
      <c r="P23" s="18" t="s">
        <v>84</v>
      </c>
      <c r="Q23" s="19">
        <f t="shared" si="15"/>
        <v>0</v>
      </c>
      <c r="R23" s="17" t="s">
        <v>12</v>
      </c>
      <c r="S23" s="18" t="s">
        <v>83</v>
      </c>
      <c r="T23" s="19" t="str">
        <f t="shared" si="16"/>
        <v>3</v>
      </c>
      <c r="U23" s="17" t="s">
        <v>84</v>
      </c>
      <c r="V23" s="18" t="s">
        <v>83</v>
      </c>
      <c r="W23" s="57">
        <f t="shared" si="17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12</v>
      </c>
      <c r="AB23" s="18" t="s">
        <v>83</v>
      </c>
      <c r="AC23" s="19" t="str">
        <f t="shared" si="18"/>
        <v>2</v>
      </c>
      <c r="AD23" s="27"/>
      <c r="AE23" s="25"/>
      <c r="AF23" s="19"/>
      <c r="AG23" s="20">
        <f>E23+H23+K23+N23+Q23+T23+W23+Z23+AC23+AF23</f>
        <v>14</v>
      </c>
      <c r="AH23" s="21">
        <f>'9.Spieltag'!AJ23</f>
        <v>97</v>
      </c>
      <c r="AI23" s="28">
        <f>'9.Spieltag'!AK23</f>
        <v>10</v>
      </c>
      <c r="AJ23" s="23">
        <f>AG23+AH23</f>
        <v>111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6</v>
      </c>
      <c r="B24" s="20" t="str">
        <f>'9.Spieltag'!B24</f>
        <v>UltraGE</v>
      </c>
      <c r="C24" s="17" t="s">
        <v>83</v>
      </c>
      <c r="D24" s="18" t="s">
        <v>12</v>
      </c>
      <c r="E24" s="19">
        <f t="shared" si="11"/>
        <v>0</v>
      </c>
      <c r="F24" s="17" t="s">
        <v>12</v>
      </c>
      <c r="G24" s="18" t="s">
        <v>83</v>
      </c>
      <c r="H24" s="19" t="str">
        <f t="shared" si="12"/>
        <v>2</v>
      </c>
      <c r="I24" s="17" t="s">
        <v>2</v>
      </c>
      <c r="J24" s="18" t="s">
        <v>83</v>
      </c>
      <c r="K24" s="19" t="str">
        <f t="shared" si="13"/>
        <v>3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83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57">
        <f t="shared" si="17"/>
        <v>0</v>
      </c>
      <c r="X24" s="17" t="s">
        <v>12</v>
      </c>
      <c r="Y24" s="18" t="s">
        <v>83</v>
      </c>
      <c r="Z24" s="19">
        <f t="shared" si="19"/>
        <v>0</v>
      </c>
      <c r="AA24" s="17" t="s">
        <v>12</v>
      </c>
      <c r="AB24" s="18" t="s">
        <v>83</v>
      </c>
      <c r="AC24" s="19" t="str">
        <f t="shared" si="18"/>
        <v>2</v>
      </c>
      <c r="AD24" s="27"/>
      <c r="AE24" s="25"/>
      <c r="AF24" s="19"/>
      <c r="AG24" s="20">
        <f>E24+H24+K24+N24+Q24+T24+W24+Z24+AC24+AF24</f>
        <v>7</v>
      </c>
      <c r="AH24" s="21">
        <f>'9.Spieltag'!AJ24</f>
        <v>109</v>
      </c>
      <c r="AI24" s="28">
        <f>'9.Spieltag'!AK24</f>
        <v>3</v>
      </c>
      <c r="AJ24" s="23">
        <f>AG24+AH24</f>
        <v>116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'9.Spieltag'!AJ25</f>
        <v>0</v>
      </c>
      <c r="AI25" s="28">
        <f>'9.Spieltag'!AK25</f>
        <v>0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'9.Spieltag'!AJ26</f>
        <v>0</v>
      </c>
      <c r="AI26" s="28">
        <f>'9.Spieltag'!AK26</f>
        <v>0</v>
      </c>
      <c r="AJ26" s="23">
        <f t="shared" si="22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6" priority="6">
      <formula>($AG8&gt;40)</formula>
    </cfRule>
  </conditionalFormatting>
  <conditionalFormatting sqref="C4 AA4">
    <cfRule type="cellIs" dxfId="125" priority="2" operator="equal">
      <formula>"Schalke 04"</formula>
    </cfRule>
  </conditionalFormatting>
  <conditionalFormatting sqref="F4 I4 L4 O4 R4 U4 X4 C6 F6 I6 L6 O6 R6 U6 X6 AA6">
    <cfRule type="cellIs" dxfId="124" priority="3" operator="equal">
      <formula>"Schalke 04"</formula>
    </cfRule>
  </conditionalFormatting>
  <conditionalFormatting sqref="AG1:AG26 AG28:AG1048576">
    <cfRule type="top10" dxfId="123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R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24</v>
      </c>
      <c r="B4" s="16"/>
      <c r="C4" s="16" t="s">
        <v>11</v>
      </c>
      <c r="F4" s="16" t="s">
        <v>62</v>
      </c>
      <c r="I4" s="16" t="s">
        <v>69</v>
      </c>
      <c r="L4" s="16" t="s">
        <v>72</v>
      </c>
      <c r="O4" s="16" t="s">
        <v>73</v>
      </c>
      <c r="R4" s="16" t="s">
        <v>75</v>
      </c>
      <c r="U4" s="16" t="s">
        <v>76</v>
      </c>
      <c r="X4" s="16" t="s">
        <v>79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70</v>
      </c>
      <c r="I6" s="16" t="s">
        <v>71</v>
      </c>
      <c r="L6" s="16" t="s">
        <v>78</v>
      </c>
      <c r="O6" s="16" t="s">
        <v>67</v>
      </c>
      <c r="R6" s="16" t="s">
        <v>81</v>
      </c>
      <c r="U6" s="16" t="s">
        <v>82</v>
      </c>
      <c r="X6" s="16" t="s">
        <v>68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84</v>
      </c>
      <c r="M7" s="49" t="s">
        <v>12</v>
      </c>
      <c r="N7" s="50" t="s">
        <v>1</v>
      </c>
      <c r="O7" s="49" t="s">
        <v>2</v>
      </c>
      <c r="P7" s="49" t="s">
        <v>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86</v>
      </c>
      <c r="V7" s="49" t="s">
        <v>84</v>
      </c>
      <c r="W7" s="50" t="s">
        <v>1</v>
      </c>
      <c r="X7" s="49" t="s">
        <v>83</v>
      </c>
      <c r="Y7" s="49" t="s">
        <v>86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'10.Spieltag'!B8</f>
        <v>atschi91</v>
      </c>
      <c r="C8" s="17" t="s">
        <v>12</v>
      </c>
      <c r="D8" s="18" t="s">
        <v>84</v>
      </c>
      <c r="E8" s="5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83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84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84</v>
      </c>
      <c r="V8" s="18" t="s">
        <v>12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/>
      <c r="AB8" s="18"/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12</v>
      </c>
      <c r="AH8" s="21">
        <f>'10.Spieltag'!AJ8</f>
        <v>100</v>
      </c>
      <c r="AI8" s="28">
        <f>'10.Spieltag'!AK8</f>
        <v>14</v>
      </c>
      <c r="AJ8" s="23">
        <f t="shared" ref="AJ8:AJ19" si="9">AG8+AH8</f>
        <v>112</v>
      </c>
      <c r="AK8" s="24">
        <f t="shared" ref="AK8:AK24" si="10">RANK(AJ8,$AJ$8:$AJ$26)</f>
        <v>14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1</v>
      </c>
      <c r="B9" s="20" t="str">
        <f>'10.Spieltag'!B9</f>
        <v>Delze</v>
      </c>
      <c r="C9" s="17" t="s">
        <v>12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12</v>
      </c>
      <c r="F9" s="17" t="s">
        <v>12</v>
      </c>
      <c r="G9" s="18" t="s">
        <v>84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3</v>
      </c>
      <c r="I9" s="17" t="s">
        <v>2</v>
      </c>
      <c r="J9" s="18" t="s">
        <v>83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83</v>
      </c>
      <c r="M9" s="18" t="s">
        <v>12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83</v>
      </c>
      <c r="P9" s="18" t="s">
        <v>83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83</v>
      </c>
      <c r="S9" s="18" t="s">
        <v>84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2</v>
      </c>
      <c r="X9" s="17" t="s">
        <v>83</v>
      </c>
      <c r="Y9" s="18" t="s">
        <v>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12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26</v>
      </c>
      <c r="AH9" s="21">
        <f>'10.Spieltag'!AJ9</f>
        <v>130</v>
      </c>
      <c r="AI9" s="28">
        <f>'10.Spieltag'!AK9</f>
        <v>1</v>
      </c>
      <c r="AJ9" s="23">
        <f t="shared" si="9"/>
        <v>156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'10.Spieltag'!B10</f>
        <v>FlorianS04</v>
      </c>
      <c r="C10" s="17" t="s">
        <v>84</v>
      </c>
      <c r="D10" s="18" t="s">
        <v>12</v>
      </c>
      <c r="E10" s="19">
        <f t="shared" si="11"/>
        <v>0</v>
      </c>
      <c r="F10" s="17" t="s">
        <v>83</v>
      </c>
      <c r="G10" s="18" t="s">
        <v>84</v>
      </c>
      <c r="H10" s="19" t="str">
        <f t="shared" si="12"/>
        <v>2</v>
      </c>
      <c r="I10" s="17" t="s">
        <v>2</v>
      </c>
      <c r="J10" s="18" t="s">
        <v>83</v>
      </c>
      <c r="K10" s="19" t="str">
        <f t="shared" si="13"/>
        <v>2</v>
      </c>
      <c r="L10" s="17" t="s">
        <v>12</v>
      </c>
      <c r="M10" s="18" t="s">
        <v>12</v>
      </c>
      <c r="N10" s="19">
        <f t="shared" si="14"/>
        <v>0</v>
      </c>
      <c r="O10" s="17" t="s">
        <v>83</v>
      </c>
      <c r="P10" s="18" t="s">
        <v>2</v>
      </c>
      <c r="Q10" s="19">
        <f t="shared" si="15"/>
        <v>0</v>
      </c>
      <c r="R10" s="17" t="s">
        <v>12</v>
      </c>
      <c r="S10" s="18" t="s">
        <v>83</v>
      </c>
      <c r="T10" s="19">
        <f t="shared" si="16"/>
        <v>0</v>
      </c>
      <c r="U10" s="17"/>
      <c r="V10" s="18"/>
      <c r="W10" s="19"/>
      <c r="X10" s="17"/>
      <c r="Y10" s="18"/>
      <c r="Z10" s="19"/>
      <c r="AA10" s="17" t="s">
        <v>83</v>
      </c>
      <c r="AB10" s="18" t="s">
        <v>12</v>
      </c>
      <c r="AC10" s="19">
        <f t="shared" si="19"/>
        <v>0</v>
      </c>
      <c r="AD10" s="27"/>
      <c r="AE10" s="25"/>
      <c r="AF10" s="19"/>
      <c r="AG10" s="20">
        <f t="shared" si="8"/>
        <v>4</v>
      </c>
      <c r="AH10" s="21">
        <f>'10.Spieltag'!AJ10</f>
        <v>122</v>
      </c>
      <c r="AI10" s="28">
        <f>'10.Spieltag'!AK10</f>
        <v>2</v>
      </c>
      <c r="AJ10" s="23">
        <f t="shared" si="9"/>
        <v>126</v>
      </c>
      <c r="AK10" s="24">
        <f t="shared" si="10"/>
        <v>10</v>
      </c>
      <c r="AL10" s="53"/>
    </row>
    <row r="11" spans="1:41" ht="24.95" customHeight="1" thickBot="1" x14ac:dyDescent="0.25">
      <c r="A11" s="28">
        <f t="shared" si="0"/>
        <v>3</v>
      </c>
      <c r="B11" s="20" t="str">
        <f>'10.Spieltag'!B11</f>
        <v>Franzi04</v>
      </c>
      <c r="C11" s="17" t="s">
        <v>12</v>
      </c>
      <c r="D11" s="18" t="s">
        <v>83</v>
      </c>
      <c r="E11" s="57">
        <f t="shared" si="11"/>
        <v>12</v>
      </c>
      <c r="F11" s="17" t="s">
        <v>12</v>
      </c>
      <c r="G11" s="18" t="s">
        <v>83</v>
      </c>
      <c r="H11" s="19" t="str">
        <f t="shared" si="12"/>
        <v>2</v>
      </c>
      <c r="I11" s="17" t="s">
        <v>12</v>
      </c>
      <c r="J11" s="18" t="s">
        <v>83</v>
      </c>
      <c r="K11" s="19" t="str">
        <f t="shared" si="13"/>
        <v>5</v>
      </c>
      <c r="L11" s="17" t="s">
        <v>12</v>
      </c>
      <c r="M11" s="18" t="s">
        <v>83</v>
      </c>
      <c r="N11" s="19">
        <f t="shared" si="14"/>
        <v>0</v>
      </c>
      <c r="O11" s="17" t="s">
        <v>83</v>
      </c>
      <c r="P11" s="18" t="s">
        <v>12</v>
      </c>
      <c r="Q11" s="19">
        <f t="shared" si="15"/>
        <v>0</v>
      </c>
      <c r="R11" s="17" t="s">
        <v>12</v>
      </c>
      <c r="S11" s="18" t="s">
        <v>12</v>
      </c>
      <c r="T11" s="19">
        <f t="shared" si="16"/>
        <v>0</v>
      </c>
      <c r="U11" s="17" t="s">
        <v>12</v>
      </c>
      <c r="V11" s="18" t="s">
        <v>84</v>
      </c>
      <c r="W11" s="19" t="str">
        <f t="shared" si="17"/>
        <v>2</v>
      </c>
      <c r="X11" s="17" t="s">
        <v>84</v>
      </c>
      <c r="Y11" s="18" t="s">
        <v>2</v>
      </c>
      <c r="Z11" s="19" t="str">
        <f t="shared" si="18"/>
        <v>3</v>
      </c>
      <c r="AA11" s="17" t="s">
        <v>83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24</v>
      </c>
      <c r="AH11" s="21">
        <f>'10.Spieltag'!AJ11</f>
        <v>115</v>
      </c>
      <c r="AI11" s="28">
        <f>'10.Spieltag'!AK11</f>
        <v>7</v>
      </c>
      <c r="AJ11" s="23">
        <f t="shared" si="9"/>
        <v>139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'10.Spieltag'!B12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'10.Spieltag'!AJ12</f>
        <v>101</v>
      </c>
      <c r="AI12" s="28">
        <f>'10.Spieltag'!AK12</f>
        <v>13</v>
      </c>
      <c r="AJ12" s="23">
        <f t="shared" si="9"/>
        <v>101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58" t="str">
        <f>'10.Spieltag'!B13</f>
        <v>Lola04</v>
      </c>
      <c r="C13" s="17" t="s">
        <v>2</v>
      </c>
      <c r="D13" s="18" t="s">
        <v>83</v>
      </c>
      <c r="E13" s="57">
        <f t="shared" si="11"/>
        <v>8</v>
      </c>
      <c r="F13" s="17" t="s">
        <v>12</v>
      </c>
      <c r="G13" s="18" t="s">
        <v>83</v>
      </c>
      <c r="H13" s="19" t="str">
        <f t="shared" si="12"/>
        <v>2</v>
      </c>
      <c r="I13" s="17" t="s">
        <v>2</v>
      </c>
      <c r="J13" s="18" t="s">
        <v>84</v>
      </c>
      <c r="K13" s="19" t="str">
        <f t="shared" si="13"/>
        <v>2</v>
      </c>
      <c r="L13" s="17" t="s">
        <v>83</v>
      </c>
      <c r="M13" s="18" t="s">
        <v>84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83</v>
      </c>
      <c r="S13" s="18" t="s">
        <v>84</v>
      </c>
      <c r="T13" s="19">
        <f t="shared" si="16"/>
        <v>0</v>
      </c>
      <c r="U13" s="17"/>
      <c r="V13" s="18"/>
      <c r="W13" s="19"/>
      <c r="X13" s="17"/>
      <c r="Y13" s="18"/>
      <c r="Z13" s="19"/>
      <c r="AA13" s="17" t="s">
        <v>12</v>
      </c>
      <c r="AB13" s="18" t="s">
        <v>83</v>
      </c>
      <c r="AC13" s="19" t="str">
        <f t="shared" si="19"/>
        <v>3</v>
      </c>
      <c r="AD13" s="27"/>
      <c r="AE13" s="25"/>
      <c r="AF13" s="19"/>
      <c r="AG13" s="20">
        <f t="shared" si="8"/>
        <v>15</v>
      </c>
      <c r="AH13" s="21">
        <f>'10.Spieltag'!AJ13</f>
        <v>106</v>
      </c>
      <c r="AI13" s="28">
        <f>'10.Spieltag'!AK13</f>
        <v>12</v>
      </c>
      <c r="AJ13" s="23">
        <f t="shared" si="9"/>
        <v>121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'10.Spieltag'!B14</f>
        <v>Master1</v>
      </c>
      <c r="C14" s="17" t="s">
        <v>12</v>
      </c>
      <c r="D14" s="18" t="s">
        <v>83</v>
      </c>
      <c r="E14" s="57">
        <f t="shared" si="11"/>
        <v>12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83</v>
      </c>
      <c r="K14" s="19" t="str">
        <f t="shared" si="13"/>
        <v>2</v>
      </c>
      <c r="L14" s="17" t="s">
        <v>2</v>
      </c>
      <c r="M14" s="18" t="s">
        <v>83</v>
      </c>
      <c r="N14" s="19">
        <f t="shared" si="14"/>
        <v>0</v>
      </c>
      <c r="O14" s="17" t="s">
        <v>12</v>
      </c>
      <c r="P14" s="18" t="s">
        <v>12</v>
      </c>
      <c r="Q14" s="19" t="str">
        <f t="shared" si="15"/>
        <v>3</v>
      </c>
      <c r="R14" s="17" t="s">
        <v>83</v>
      </c>
      <c r="S14" s="18" t="s">
        <v>83</v>
      </c>
      <c r="T14" s="19">
        <f t="shared" si="16"/>
        <v>0</v>
      </c>
      <c r="U14" s="17" t="s">
        <v>2</v>
      </c>
      <c r="V14" s="18" t="s">
        <v>83</v>
      </c>
      <c r="W14" s="19" t="str">
        <f t="shared" si="17"/>
        <v>2</v>
      </c>
      <c r="X14" s="17" t="s">
        <v>83</v>
      </c>
      <c r="Y14" s="18" t="s">
        <v>2</v>
      </c>
      <c r="Z14" s="19" t="str">
        <f t="shared" si="18"/>
        <v>2</v>
      </c>
      <c r="AA14" s="17" t="s">
        <v>12</v>
      </c>
      <c r="AB14" s="18" t="s">
        <v>83</v>
      </c>
      <c r="AC14" s="19" t="str">
        <f t="shared" si="19"/>
        <v>3</v>
      </c>
      <c r="AD14" s="27"/>
      <c r="AE14" s="25"/>
      <c r="AF14" s="19"/>
      <c r="AG14" s="20">
        <f t="shared" si="8"/>
        <v>24</v>
      </c>
      <c r="AH14" s="21">
        <f>'10.Spieltag'!AJ14</f>
        <v>122</v>
      </c>
      <c r="AI14" s="28">
        <f>'10.Spieltag'!AK14</f>
        <v>2</v>
      </c>
      <c r="AJ14" s="23">
        <f t="shared" si="9"/>
        <v>146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4</v>
      </c>
      <c r="B15" s="20" t="str">
        <f>'10.Spieltag'!B15</f>
        <v>Mike04</v>
      </c>
      <c r="C15" s="17" t="s">
        <v>12</v>
      </c>
      <c r="D15" s="18" t="s">
        <v>84</v>
      </c>
      <c r="E15" s="57">
        <f t="shared" si="11"/>
        <v>8</v>
      </c>
      <c r="F15" s="17" t="s">
        <v>12</v>
      </c>
      <c r="G15" s="18" t="s">
        <v>83</v>
      </c>
      <c r="H15" s="19" t="str">
        <f t="shared" si="12"/>
        <v>2</v>
      </c>
      <c r="I15" s="17" t="s">
        <v>12</v>
      </c>
      <c r="J15" s="18" t="s">
        <v>84</v>
      </c>
      <c r="K15" s="19" t="str">
        <f t="shared" si="13"/>
        <v>2</v>
      </c>
      <c r="L15" s="17" t="s">
        <v>12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84</v>
      </c>
      <c r="T15" s="19">
        <f t="shared" si="16"/>
        <v>0</v>
      </c>
      <c r="U15" s="17" t="s">
        <v>83</v>
      </c>
      <c r="V15" s="18" t="s">
        <v>84</v>
      </c>
      <c r="W15" s="19" t="str">
        <f t="shared" si="17"/>
        <v>2</v>
      </c>
      <c r="X15" s="17" t="s">
        <v>84</v>
      </c>
      <c r="Y15" s="18" t="s">
        <v>12</v>
      </c>
      <c r="Z15" s="19" t="str">
        <f t="shared" si="18"/>
        <v>2</v>
      </c>
      <c r="AA15" s="17" t="s">
        <v>84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'10.Spieltag'!AJ15</f>
        <v>122</v>
      </c>
      <c r="AI15" s="28">
        <f>'10.Spieltag'!AK15</f>
        <v>2</v>
      </c>
      <c r="AJ15" s="23">
        <f t="shared" si="9"/>
        <v>138</v>
      </c>
      <c r="AK15" s="24">
        <f t="shared" si="10"/>
        <v>4</v>
      </c>
      <c r="AL15" s="1"/>
    </row>
    <row r="16" spans="1:41" ht="24.95" customHeight="1" thickBot="1" x14ac:dyDescent="0.25">
      <c r="A16" s="28">
        <f t="shared" si="0"/>
        <v>16</v>
      </c>
      <c r="B16" s="20" t="str">
        <f>'10.Spieltag'!B16</f>
        <v>Nico1904</v>
      </c>
      <c r="C16" s="17" t="s">
        <v>12</v>
      </c>
      <c r="D16" s="18" t="s">
        <v>83</v>
      </c>
      <c r="E16" s="57">
        <f t="shared" si="11"/>
        <v>12</v>
      </c>
      <c r="F16" s="17" t="s">
        <v>83</v>
      </c>
      <c r="G16" s="18" t="s">
        <v>12</v>
      </c>
      <c r="H16" s="19">
        <f t="shared" si="12"/>
        <v>0</v>
      </c>
      <c r="I16" s="17" t="s">
        <v>12</v>
      </c>
      <c r="J16" s="18" t="s">
        <v>83</v>
      </c>
      <c r="K16" s="19" t="str">
        <f t="shared" si="13"/>
        <v>5</v>
      </c>
      <c r="L16" s="17" t="s">
        <v>83</v>
      </c>
      <c r="M16" s="18" t="s">
        <v>84</v>
      </c>
      <c r="N16" s="19">
        <f t="shared" si="14"/>
        <v>0</v>
      </c>
      <c r="O16" s="17" t="s">
        <v>83</v>
      </c>
      <c r="P16" s="18" t="s">
        <v>2</v>
      </c>
      <c r="Q16" s="19">
        <f t="shared" si="15"/>
        <v>0</v>
      </c>
      <c r="R16" s="17" t="s">
        <v>83</v>
      </c>
      <c r="S16" s="18" t="s">
        <v>83</v>
      </c>
      <c r="T16" s="19">
        <f t="shared" si="16"/>
        <v>0</v>
      </c>
      <c r="U16" s="17" t="s">
        <v>83</v>
      </c>
      <c r="V16" s="18" t="s">
        <v>84</v>
      </c>
      <c r="W16" s="19" t="str">
        <f t="shared" si="17"/>
        <v>2</v>
      </c>
      <c r="X16" s="17" t="s">
        <v>84</v>
      </c>
      <c r="Y16" s="18" t="s">
        <v>2</v>
      </c>
      <c r="Z16" s="19" t="str">
        <f t="shared" si="18"/>
        <v>3</v>
      </c>
      <c r="AA16" s="17" t="s">
        <v>83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22</v>
      </c>
      <c r="AH16" s="21">
        <f>'10.Spieltag'!AJ16</f>
        <v>33</v>
      </c>
      <c r="AI16" s="28">
        <f>'10.Spieltag'!AK16</f>
        <v>16</v>
      </c>
      <c r="AJ16" s="23">
        <f t="shared" si="9"/>
        <v>55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'10.Spieltag'!B17</f>
        <v>Reinhold</v>
      </c>
      <c r="C17" s="17" t="s">
        <v>13</v>
      </c>
      <c r="D17" s="18" t="s">
        <v>12</v>
      </c>
      <c r="E17" s="57">
        <f t="shared" si="11"/>
        <v>8</v>
      </c>
      <c r="F17" s="17" t="s">
        <v>12</v>
      </c>
      <c r="G17" s="18" t="s">
        <v>83</v>
      </c>
      <c r="H17" s="19" t="str">
        <f t="shared" si="12"/>
        <v>2</v>
      </c>
      <c r="I17" s="17" t="s">
        <v>2</v>
      </c>
      <c r="J17" s="18" t="s">
        <v>2</v>
      </c>
      <c r="K17" s="19">
        <f t="shared" si="13"/>
        <v>0</v>
      </c>
      <c r="L17" s="17" t="s">
        <v>12</v>
      </c>
      <c r="M17" s="18" t="s">
        <v>12</v>
      </c>
      <c r="N17" s="19">
        <f t="shared" si="14"/>
        <v>0</v>
      </c>
      <c r="O17" s="17" t="s">
        <v>83</v>
      </c>
      <c r="P17" s="18" t="s">
        <v>83</v>
      </c>
      <c r="Q17" s="19" t="str">
        <f t="shared" si="15"/>
        <v>3</v>
      </c>
      <c r="R17" s="17" t="s">
        <v>2</v>
      </c>
      <c r="S17" s="18" t="s">
        <v>83</v>
      </c>
      <c r="T17" s="19">
        <f t="shared" si="16"/>
        <v>0</v>
      </c>
      <c r="U17" s="17" t="s">
        <v>83</v>
      </c>
      <c r="V17" s="18" t="s">
        <v>83</v>
      </c>
      <c r="W17" s="19">
        <f t="shared" si="17"/>
        <v>0</v>
      </c>
      <c r="X17" s="17" t="s">
        <v>83</v>
      </c>
      <c r="Y17" s="18" t="s">
        <v>2</v>
      </c>
      <c r="Z17" s="19" t="str">
        <f t="shared" si="18"/>
        <v>2</v>
      </c>
      <c r="AA17" s="17" t="s">
        <v>12</v>
      </c>
      <c r="AB17" s="18" t="s">
        <v>12</v>
      </c>
      <c r="AC17" s="19">
        <f t="shared" si="19"/>
        <v>0</v>
      </c>
      <c r="AD17" s="27"/>
      <c r="AE17" s="25"/>
      <c r="AF17" s="19"/>
      <c r="AG17" s="20">
        <f t="shared" si="8"/>
        <v>15</v>
      </c>
      <c r="AH17" s="21">
        <f>'10.Spieltag'!AJ17</f>
        <v>113</v>
      </c>
      <c r="AI17" s="28">
        <f>'10.Spieltag'!AK17</f>
        <v>8</v>
      </c>
      <c r="AJ17" s="23">
        <f t="shared" si="9"/>
        <v>128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9</v>
      </c>
      <c r="B18" s="20" t="str">
        <f>'10.Spieltag'!B18</f>
        <v>Ricardo04</v>
      </c>
      <c r="C18" s="17" t="s">
        <v>12</v>
      </c>
      <c r="D18" s="18" t="s">
        <v>84</v>
      </c>
      <c r="E18" s="57">
        <f t="shared" si="11"/>
        <v>8</v>
      </c>
      <c r="F18" s="17" t="s">
        <v>12</v>
      </c>
      <c r="G18" s="18" t="s">
        <v>83</v>
      </c>
      <c r="H18" s="19" t="str">
        <f t="shared" si="12"/>
        <v>2</v>
      </c>
      <c r="I18" s="17" t="s">
        <v>12</v>
      </c>
      <c r="J18" s="18" t="s">
        <v>83</v>
      </c>
      <c r="K18" s="19" t="str">
        <f t="shared" si="13"/>
        <v>5</v>
      </c>
      <c r="L18" s="17" t="s">
        <v>83</v>
      </c>
      <c r="M18" s="18" t="s">
        <v>12</v>
      </c>
      <c r="N18" s="19" t="str">
        <f t="shared" si="14"/>
        <v>2</v>
      </c>
      <c r="O18" s="17" t="s">
        <v>83</v>
      </c>
      <c r="P18" s="18" t="s">
        <v>83</v>
      </c>
      <c r="Q18" s="19" t="str">
        <f t="shared" si="15"/>
        <v>3</v>
      </c>
      <c r="R18" s="17" t="s">
        <v>83</v>
      </c>
      <c r="S18" s="18" t="s">
        <v>84</v>
      </c>
      <c r="T18" s="19">
        <f t="shared" si="16"/>
        <v>0</v>
      </c>
      <c r="U18" s="17"/>
      <c r="V18" s="18"/>
      <c r="W18" s="19"/>
      <c r="X18" s="17"/>
      <c r="Y18" s="18"/>
      <c r="Z18" s="19"/>
      <c r="AA18" s="17" t="s">
        <v>83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20</v>
      </c>
      <c r="AH18" s="21">
        <f>'10.Spieltag'!AJ18</f>
        <v>107</v>
      </c>
      <c r="AI18" s="28">
        <f>'10.Spieltag'!AK18</f>
        <v>11</v>
      </c>
      <c r="AJ18" s="23">
        <f t="shared" si="9"/>
        <v>127</v>
      </c>
      <c r="AK18" s="24">
        <f t="shared" si="10"/>
        <v>9</v>
      </c>
      <c r="AL18" s="1"/>
    </row>
    <row r="19" spans="1:38" ht="24.95" customHeight="1" thickBot="1" x14ac:dyDescent="0.25">
      <c r="A19" s="28">
        <f t="shared" si="0"/>
        <v>17</v>
      </c>
      <c r="B19" s="20" t="str">
        <f>'10.Spieltag'!B19</f>
        <v>Schalt04</v>
      </c>
      <c r="C19" s="17"/>
      <c r="D19" s="18"/>
      <c r="E19" s="5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'10.Spieltag'!AJ19</f>
        <v>7</v>
      </c>
      <c r="AI19" s="28">
        <f>'10.Spieltag'!AK19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'10.Spieltag'!B20</f>
        <v>schmiddi04</v>
      </c>
      <c r="C20" s="17" t="s">
        <v>83</v>
      </c>
      <c r="D20" s="18" t="s">
        <v>84</v>
      </c>
      <c r="E20" s="57">
        <f t="shared" si="11"/>
        <v>12</v>
      </c>
      <c r="F20" s="17" t="s">
        <v>2</v>
      </c>
      <c r="G20" s="18" t="s">
        <v>84</v>
      </c>
      <c r="H20" s="19" t="str">
        <f t="shared" si="12"/>
        <v>2</v>
      </c>
      <c r="I20" s="17" t="s">
        <v>83</v>
      </c>
      <c r="J20" s="18" t="s">
        <v>83</v>
      </c>
      <c r="K20" s="19">
        <f t="shared" si="13"/>
        <v>0</v>
      </c>
      <c r="L20" s="17" t="s">
        <v>84</v>
      </c>
      <c r="M20" s="18" t="s">
        <v>83</v>
      </c>
      <c r="N20" s="19" t="str">
        <f t="shared" si="14"/>
        <v>2</v>
      </c>
      <c r="O20" s="17" t="s">
        <v>83</v>
      </c>
      <c r="P20" s="18" t="s">
        <v>84</v>
      </c>
      <c r="Q20" s="19">
        <f t="shared" si="15"/>
        <v>0</v>
      </c>
      <c r="R20" s="17" t="s">
        <v>84</v>
      </c>
      <c r="S20" s="18" t="s">
        <v>84</v>
      </c>
      <c r="T20" s="19">
        <f t="shared" si="16"/>
        <v>0</v>
      </c>
      <c r="U20" s="17" t="s">
        <v>12</v>
      </c>
      <c r="V20" s="18" t="s">
        <v>83</v>
      </c>
      <c r="W20" s="19" t="str">
        <f t="shared" si="17"/>
        <v>2</v>
      </c>
      <c r="X20" s="17" t="s">
        <v>84</v>
      </c>
      <c r="Y20" s="18" t="s">
        <v>83</v>
      </c>
      <c r="Z20" s="19" t="str">
        <f t="shared" si="18"/>
        <v>2</v>
      </c>
      <c r="AA20" s="17" t="s">
        <v>83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20</v>
      </c>
      <c r="AH20" s="21">
        <f>'10.Spieltag'!AJ20</f>
        <v>100</v>
      </c>
      <c r="AI20" s="28">
        <f>'10.Spieltag'!AK20</f>
        <v>14</v>
      </c>
      <c r="AJ20" s="23">
        <f>AG20+AH20</f>
        <v>120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6</v>
      </c>
      <c r="B21" s="20" t="str">
        <f>'10.Spieltag'!B21</f>
        <v>shiny</v>
      </c>
      <c r="C21" s="17" t="s">
        <v>2</v>
      </c>
      <c r="D21" s="18" t="s">
        <v>83</v>
      </c>
      <c r="E21" s="57">
        <f t="shared" si="11"/>
        <v>8</v>
      </c>
      <c r="F21" s="17" t="s">
        <v>12</v>
      </c>
      <c r="G21" s="18" t="s">
        <v>83</v>
      </c>
      <c r="H21" s="19" t="str">
        <f t="shared" si="12"/>
        <v>2</v>
      </c>
      <c r="I21" s="17" t="s">
        <v>2</v>
      </c>
      <c r="J21" s="18" t="s">
        <v>83</v>
      </c>
      <c r="K21" s="19" t="str">
        <f t="shared" si="13"/>
        <v>2</v>
      </c>
      <c r="L21" s="17" t="s">
        <v>12</v>
      </c>
      <c r="M21" s="18" t="s">
        <v>83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12</v>
      </c>
      <c r="W21" s="19">
        <f t="shared" si="17"/>
        <v>0</v>
      </c>
      <c r="X21" s="17" t="s">
        <v>83</v>
      </c>
      <c r="Y21" s="18" t="s">
        <v>2</v>
      </c>
      <c r="Z21" s="19" t="str">
        <f t="shared" si="18"/>
        <v>2</v>
      </c>
      <c r="AA21" s="17" t="s">
        <v>12</v>
      </c>
      <c r="AB21" s="18" t="s">
        <v>83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17</v>
      </c>
      <c r="AH21" s="21">
        <f>'10.Spieltag'!AJ21</f>
        <v>118</v>
      </c>
      <c r="AI21" s="28">
        <f>'10.Spieltag'!AK21</f>
        <v>5</v>
      </c>
      <c r="AJ21" s="23">
        <f>AG21+AH21</f>
        <v>135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5</v>
      </c>
      <c r="B22" s="20" t="str">
        <f>'10.Spieltag'!B22</f>
        <v>Tanja04</v>
      </c>
      <c r="C22" s="17" t="s">
        <v>2</v>
      </c>
      <c r="D22" s="18" t="s">
        <v>83</v>
      </c>
      <c r="E22" s="57">
        <f t="shared" si="11"/>
        <v>8</v>
      </c>
      <c r="F22" s="17" t="s">
        <v>12</v>
      </c>
      <c r="G22" s="18" t="s">
        <v>84</v>
      </c>
      <c r="H22" s="19" t="str">
        <f t="shared" si="12"/>
        <v>3</v>
      </c>
      <c r="I22" s="17" t="s">
        <v>12</v>
      </c>
      <c r="J22" s="18" t="s">
        <v>84</v>
      </c>
      <c r="K22" s="19" t="str">
        <f t="shared" si="13"/>
        <v>2</v>
      </c>
      <c r="L22" s="17" t="s">
        <v>12</v>
      </c>
      <c r="M22" s="18" t="s">
        <v>84</v>
      </c>
      <c r="N22" s="19">
        <f t="shared" si="14"/>
        <v>0</v>
      </c>
      <c r="O22" s="17" t="s">
        <v>83</v>
      </c>
      <c r="P22" s="18" t="s">
        <v>83</v>
      </c>
      <c r="Q22" s="19" t="str">
        <f t="shared" si="15"/>
        <v>3</v>
      </c>
      <c r="R22" s="17" t="s">
        <v>12</v>
      </c>
      <c r="S22" s="18" t="s">
        <v>83</v>
      </c>
      <c r="T22" s="19">
        <f t="shared" si="16"/>
        <v>0</v>
      </c>
      <c r="U22" s="17" t="s">
        <v>12</v>
      </c>
      <c r="V22" s="18" t="s">
        <v>83</v>
      </c>
      <c r="W22" s="19" t="str">
        <f t="shared" si="17"/>
        <v>2</v>
      </c>
      <c r="X22" s="17" t="s">
        <v>83</v>
      </c>
      <c r="Y22" s="18" t="s">
        <v>83</v>
      </c>
      <c r="Z22" s="19">
        <f t="shared" si="18"/>
        <v>0</v>
      </c>
      <c r="AA22" s="17" t="s">
        <v>83</v>
      </c>
      <c r="AB22" s="18" t="s">
        <v>84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23</v>
      </c>
      <c r="AH22" s="21">
        <f>'10.Spieltag'!AJ22</f>
        <v>113</v>
      </c>
      <c r="AI22" s="28">
        <f>'10.Spieltag'!AK22</f>
        <v>8</v>
      </c>
      <c r="AJ22" s="23">
        <f>AG22+AH22</f>
        <v>136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12</v>
      </c>
      <c r="B23" s="58" t="str">
        <f>'10.Spieltag'!B23</f>
        <v>Thomas Bülles</v>
      </c>
      <c r="C23" s="17" t="s">
        <v>84</v>
      </c>
      <c r="D23" s="18" t="s">
        <v>12</v>
      </c>
      <c r="E23" s="19">
        <f t="shared" si="11"/>
        <v>0</v>
      </c>
      <c r="F23" s="17" t="s">
        <v>83</v>
      </c>
      <c r="G23" s="18" t="s">
        <v>84</v>
      </c>
      <c r="H23" s="19" t="str">
        <f t="shared" si="12"/>
        <v>2</v>
      </c>
      <c r="I23" s="17" t="s">
        <v>12</v>
      </c>
      <c r="J23" s="18" t="s">
        <v>84</v>
      </c>
      <c r="K23" s="19" t="str">
        <f t="shared" si="13"/>
        <v>2</v>
      </c>
      <c r="L23" s="17" t="s">
        <v>12</v>
      </c>
      <c r="M23" s="18" t="s">
        <v>12</v>
      </c>
      <c r="N23" s="19">
        <f t="shared" si="14"/>
        <v>0</v>
      </c>
      <c r="O23" s="17" t="s">
        <v>12</v>
      </c>
      <c r="P23" s="18" t="s">
        <v>83</v>
      </c>
      <c r="Q23" s="19">
        <f t="shared" si="15"/>
        <v>0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83</v>
      </c>
      <c r="W23" s="19" t="str">
        <f t="shared" si="17"/>
        <v>2</v>
      </c>
      <c r="X23" s="17" t="s">
        <v>83</v>
      </c>
      <c r="Y23" s="18" t="s">
        <v>84</v>
      </c>
      <c r="Z23" s="19">
        <f t="shared" si="18"/>
        <v>0</v>
      </c>
      <c r="AA23" s="17" t="s">
        <v>12</v>
      </c>
      <c r="AB23" s="18" t="s">
        <v>83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9</v>
      </c>
      <c r="AH23" s="21">
        <f>'10.Spieltag'!AJ23</f>
        <v>111</v>
      </c>
      <c r="AI23" s="28">
        <f>'10.Spieltag'!AK23</f>
        <v>10</v>
      </c>
      <c r="AJ23" s="23">
        <f>AG23+AH23</f>
        <v>120</v>
      </c>
      <c r="AK23" s="24">
        <f t="shared" si="10"/>
        <v>12</v>
      </c>
      <c r="AL23" s="1"/>
    </row>
    <row r="24" spans="1:38" ht="24.95" customHeight="1" thickBot="1" x14ac:dyDescent="0.25">
      <c r="A24" s="28">
        <f>AK24</f>
        <v>7</v>
      </c>
      <c r="B24" s="20" t="str">
        <f>'10.Spieltag'!B24</f>
        <v>UltraGE</v>
      </c>
      <c r="C24" s="17" t="s">
        <v>12</v>
      </c>
      <c r="D24" s="18" t="s">
        <v>83</v>
      </c>
      <c r="E24" s="57">
        <f t="shared" si="11"/>
        <v>12</v>
      </c>
      <c r="F24" s="17" t="s">
        <v>83</v>
      </c>
      <c r="G24" s="18" t="s">
        <v>12</v>
      </c>
      <c r="H24" s="19">
        <f t="shared" si="12"/>
        <v>0</v>
      </c>
      <c r="I24" s="17" t="s">
        <v>2</v>
      </c>
      <c r="J24" s="18" t="s">
        <v>83</v>
      </c>
      <c r="K24" s="19" t="str">
        <f t="shared" si="13"/>
        <v>2</v>
      </c>
      <c r="L24" s="17" t="s">
        <v>83</v>
      </c>
      <c r="M24" s="18" t="s">
        <v>12</v>
      </c>
      <c r="N24" s="19" t="str">
        <f t="shared" si="14"/>
        <v>2</v>
      </c>
      <c r="O24" s="17" t="s">
        <v>83</v>
      </c>
      <c r="P24" s="18" t="s">
        <v>12</v>
      </c>
      <c r="Q24" s="19">
        <f t="shared" si="15"/>
        <v>0</v>
      </c>
      <c r="R24" s="17" t="s">
        <v>12</v>
      </c>
      <c r="S24" s="18" t="s">
        <v>83</v>
      </c>
      <c r="T24" s="19">
        <f t="shared" si="16"/>
        <v>0</v>
      </c>
      <c r="U24" s="17" t="s">
        <v>12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18</v>
      </c>
      <c r="AH24" s="21">
        <f>'10.Spieltag'!AJ24</f>
        <v>116</v>
      </c>
      <c r="AI24" s="28">
        <f>'10.Spieltag'!AK24</f>
        <v>6</v>
      </c>
      <c r="AJ24" s="23">
        <f>AG24+AH24</f>
        <v>134</v>
      </c>
      <c r="AK24" s="24">
        <f t="shared" si="10"/>
        <v>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1" priority="6">
      <formula>($AG8&gt;40)</formula>
    </cfRule>
  </conditionalFormatting>
  <conditionalFormatting sqref="C4 I4 L4 O4 R4 U4 X4 C6 F6 L6 O6 R6 U6 AA6">
    <cfRule type="cellIs" dxfId="120" priority="3" operator="equal">
      <formula>"Schalke 04"</formula>
    </cfRule>
  </conditionalFormatting>
  <conditionalFormatting sqref="F4 AA4 I6 X6">
    <cfRule type="cellIs" dxfId="119" priority="2" operator="equal">
      <formula>"Schalke 04"</formula>
    </cfRule>
  </conditionalFormatting>
  <conditionalFormatting sqref="AG1:AG26 AG28:AG1048576">
    <cfRule type="top10" dxfId="118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7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U19" sqref="U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I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25</v>
      </c>
      <c r="B4" s="16"/>
      <c r="C4" s="16" t="s">
        <v>67</v>
      </c>
      <c r="F4" s="16" t="s">
        <v>68</v>
      </c>
      <c r="I4" s="16" t="s">
        <v>71</v>
      </c>
      <c r="L4" s="16" t="s">
        <v>73</v>
      </c>
      <c r="O4" s="16" t="s">
        <v>74</v>
      </c>
      <c r="R4" s="16" t="s">
        <v>77</v>
      </c>
      <c r="U4" s="16" t="s">
        <v>78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80</v>
      </c>
      <c r="I6" s="16" t="s">
        <v>70</v>
      </c>
      <c r="L6" s="16" t="s">
        <v>76</v>
      </c>
      <c r="O6" s="16" t="s">
        <v>79</v>
      </c>
      <c r="R6" s="16" t="s">
        <v>62</v>
      </c>
      <c r="U6" s="16" t="s">
        <v>11</v>
      </c>
      <c r="X6" s="16" t="s">
        <v>69</v>
      </c>
      <c r="AA6" s="16" t="s">
        <v>72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84</v>
      </c>
      <c r="E7" s="50" t="s">
        <v>1</v>
      </c>
      <c r="F7" s="49" t="s">
        <v>83</v>
      </c>
      <c r="G7" s="49" t="s">
        <v>2</v>
      </c>
      <c r="H7" s="50" t="s">
        <v>1</v>
      </c>
      <c r="I7" s="49" t="s">
        <v>84</v>
      </c>
      <c r="J7" s="49" t="s">
        <v>2</v>
      </c>
      <c r="K7" s="50" t="s">
        <v>1</v>
      </c>
      <c r="L7" s="49" t="s">
        <v>84</v>
      </c>
      <c r="M7" s="49" t="s">
        <v>12</v>
      </c>
      <c r="N7" s="50" t="s">
        <v>1</v>
      </c>
      <c r="O7" s="49" t="s">
        <v>12</v>
      </c>
      <c r="P7" s="49" t="s">
        <v>84</v>
      </c>
      <c r="Q7" s="50" t="s">
        <v>1</v>
      </c>
      <c r="R7" s="49" t="s">
        <v>84</v>
      </c>
      <c r="S7" s="49" t="s">
        <v>84</v>
      </c>
      <c r="T7" s="50" t="s">
        <v>1</v>
      </c>
      <c r="U7" s="49" t="s">
        <v>83</v>
      </c>
      <c r="V7" s="49" t="s">
        <v>12</v>
      </c>
      <c r="W7" s="50" t="s">
        <v>1</v>
      </c>
      <c r="X7" s="49" t="s">
        <v>84</v>
      </c>
      <c r="Y7" s="49" t="s">
        <v>12</v>
      </c>
      <c r="Z7" s="50" t="s">
        <v>1</v>
      </c>
      <c r="AA7" s="49" t="s">
        <v>83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13</v>
      </c>
      <c r="B8" s="20" t="str">
        <f>'11.Spieltag'!B8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86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20</v>
      </c>
      <c r="X8" s="17" t="s">
        <v>84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83</v>
      </c>
      <c r="AB8" s="18" t="s">
        <v>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29</v>
      </c>
      <c r="AH8" s="21">
        <f>'11.Spieltag'!AJ8</f>
        <v>112</v>
      </c>
      <c r="AI8" s="28">
        <f>'11.Spieltag'!AK8</f>
        <v>14</v>
      </c>
      <c r="AJ8" s="23">
        <f t="shared" ref="AJ8:AJ19" si="9">AG8+AH8</f>
        <v>141</v>
      </c>
      <c r="AK8" s="24">
        <f t="shared" ref="AK8:AK24" si="10">RANK(AJ8,$AJ$8:$AJ$26)</f>
        <v>13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'11.Spieltag'!B9</f>
        <v>Delze</v>
      </c>
      <c r="C9" s="17" t="s">
        <v>12</v>
      </c>
      <c r="D9" s="18" t="s">
        <v>83</v>
      </c>
      <c r="E9" s="19" t="str">
        <f t="shared" ref="E9:E24" si="11">IF(OR(EXACT($C$7,C9)*(EXACT($D$7,D9)))=TRUE,$AO$9,IF(($D$7-$C$7=D9-C9),$AO$8,IF(OR(EXACT($C$7&gt;$D$7,C9&gt;D9)*EXACT($C$7=$D$7,C9=D9)*EXACT($C$7&lt;$D$7,C9&lt;D9)),$AO$7,0)))</f>
        <v>2</v>
      </c>
      <c r="F9" s="17" t="s">
        <v>12</v>
      </c>
      <c r="G9" s="18" t="s">
        <v>84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12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83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3</v>
      </c>
      <c r="R9" s="17" t="s">
        <v>83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12</v>
      </c>
      <c r="W9" s="57">
        <f t="shared" ref="W9:W24" si="17">IF(OR(EXACT($U$7,U9)*(EXACT($V$7,V9)))=TRUE,$AO$9,IF(($V$7-$U$7=V9-U9),$AO$8,IF(OR(EXACT($U$7&gt;$V$7,U9&gt;V9)*EXACT($U$7=$V$7,U9=V9)*EXACT($U$7&lt;$V$7,U9&lt;V9)),$AO$7,0)))*4</f>
        <v>20</v>
      </c>
      <c r="X9" s="17" t="s">
        <v>83</v>
      </c>
      <c r="Y9" s="18" t="s">
        <v>12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83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32</v>
      </c>
      <c r="AH9" s="21">
        <f>'11.Spieltag'!AJ9</f>
        <v>156</v>
      </c>
      <c r="AI9" s="28">
        <f>'11.Spieltag'!AK9</f>
        <v>1</v>
      </c>
      <c r="AJ9" s="23">
        <f t="shared" si="9"/>
        <v>188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'11.Spieltag'!B10</f>
        <v>FlorianS04</v>
      </c>
      <c r="C10" s="17" t="s">
        <v>12</v>
      </c>
      <c r="D10" s="18" t="s">
        <v>83</v>
      </c>
      <c r="E10" s="19" t="str">
        <f t="shared" si="11"/>
        <v>2</v>
      </c>
      <c r="F10" s="17" t="s">
        <v>2</v>
      </c>
      <c r="G10" s="18" t="s">
        <v>83</v>
      </c>
      <c r="H10" s="19">
        <f t="shared" si="12"/>
        <v>0</v>
      </c>
      <c r="I10" s="17" t="s">
        <v>83</v>
      </c>
      <c r="J10" s="18" t="s">
        <v>83</v>
      </c>
      <c r="K10" s="19">
        <f t="shared" si="13"/>
        <v>0</v>
      </c>
      <c r="L10" s="17" t="s">
        <v>12</v>
      </c>
      <c r="M10" s="18" t="s">
        <v>83</v>
      </c>
      <c r="N10" s="19">
        <f t="shared" si="14"/>
        <v>0</v>
      </c>
      <c r="O10" s="17" t="s">
        <v>83</v>
      </c>
      <c r="P10" s="18" t="s">
        <v>84</v>
      </c>
      <c r="Q10" s="19" t="str">
        <f t="shared" si="15"/>
        <v>2</v>
      </c>
      <c r="R10" s="17" t="s">
        <v>84</v>
      </c>
      <c r="S10" s="18" t="s">
        <v>12</v>
      </c>
      <c r="T10" s="19">
        <f t="shared" si="16"/>
        <v>0</v>
      </c>
      <c r="U10" s="17" t="s">
        <v>83</v>
      </c>
      <c r="V10" s="18" t="s">
        <v>12</v>
      </c>
      <c r="W10" s="57">
        <f t="shared" si="17"/>
        <v>20</v>
      </c>
      <c r="X10" s="17" t="s">
        <v>84</v>
      </c>
      <c r="Y10" s="18" t="s">
        <v>2</v>
      </c>
      <c r="Z10" s="19" t="str">
        <f t="shared" si="18"/>
        <v>2</v>
      </c>
      <c r="AA10" s="17" t="s">
        <v>12</v>
      </c>
      <c r="AB10" s="18" t="s">
        <v>12</v>
      </c>
      <c r="AC10" s="19" t="str">
        <f t="shared" si="19"/>
        <v>3</v>
      </c>
      <c r="AD10" s="27"/>
      <c r="AE10" s="25"/>
      <c r="AF10" s="19"/>
      <c r="AG10" s="20">
        <f t="shared" si="8"/>
        <v>29</v>
      </c>
      <c r="AH10" s="21">
        <f>'11.Spieltag'!AJ10</f>
        <v>126</v>
      </c>
      <c r="AI10" s="28">
        <f>'11.Spieltag'!AK10</f>
        <v>10</v>
      </c>
      <c r="AJ10" s="23">
        <f t="shared" si="9"/>
        <v>155</v>
      </c>
      <c r="AK10" s="24">
        <f t="shared" si="10"/>
        <v>9</v>
      </c>
      <c r="AL10" s="53"/>
    </row>
    <row r="11" spans="1:41" ht="24.95" customHeight="1" thickBot="1" x14ac:dyDescent="0.25">
      <c r="A11" s="28">
        <f>AK11</f>
        <v>3</v>
      </c>
      <c r="B11" s="20" t="str">
        <f>'11.Spieltag'!B11</f>
        <v>Franzi04</v>
      </c>
      <c r="C11" s="17" t="s">
        <v>12</v>
      </c>
      <c r="D11" s="18" t="s">
        <v>83</v>
      </c>
      <c r="E11" s="19" t="str">
        <f t="shared" si="11"/>
        <v>2</v>
      </c>
      <c r="F11" s="17" t="s">
        <v>12</v>
      </c>
      <c r="G11" s="18" t="s">
        <v>83</v>
      </c>
      <c r="H11" s="19">
        <f t="shared" si="12"/>
        <v>0</v>
      </c>
      <c r="I11" s="17" t="s">
        <v>12</v>
      </c>
      <c r="J11" s="18" t="s">
        <v>12</v>
      </c>
      <c r="K11" s="19">
        <f t="shared" si="13"/>
        <v>0</v>
      </c>
      <c r="L11" s="17" t="s">
        <v>12</v>
      </c>
      <c r="M11" s="18" t="s">
        <v>83</v>
      </c>
      <c r="N11" s="19">
        <f t="shared" si="14"/>
        <v>0</v>
      </c>
      <c r="O11" s="17" t="s">
        <v>12</v>
      </c>
      <c r="P11" s="18" t="s">
        <v>83</v>
      </c>
      <c r="Q11" s="19" t="str">
        <f t="shared" si="15"/>
        <v>2</v>
      </c>
      <c r="R11" s="17" t="s">
        <v>83</v>
      </c>
      <c r="S11" s="18" t="s">
        <v>12</v>
      </c>
      <c r="T11" s="19">
        <f t="shared" si="16"/>
        <v>0</v>
      </c>
      <c r="U11" s="17" t="s">
        <v>83</v>
      </c>
      <c r="V11" s="18" t="s">
        <v>12</v>
      </c>
      <c r="W11" s="57">
        <f t="shared" si="17"/>
        <v>20</v>
      </c>
      <c r="X11" s="17" t="s">
        <v>84</v>
      </c>
      <c r="Y11" s="18" t="s">
        <v>2</v>
      </c>
      <c r="Z11" s="19" t="str">
        <f t="shared" si="18"/>
        <v>2</v>
      </c>
      <c r="AA11" s="17" t="s">
        <v>83</v>
      </c>
      <c r="AB11" s="18" t="s">
        <v>2</v>
      </c>
      <c r="AC11" s="19">
        <f t="shared" si="19"/>
        <v>0</v>
      </c>
      <c r="AD11" s="27"/>
      <c r="AE11" s="25"/>
      <c r="AF11" s="19"/>
      <c r="AG11" s="20">
        <f t="shared" si="8"/>
        <v>26</v>
      </c>
      <c r="AH11" s="21">
        <f>'11.Spieltag'!AJ11</f>
        <v>139</v>
      </c>
      <c r="AI11" s="28">
        <f>'11.Spieltag'!AK11</f>
        <v>3</v>
      </c>
      <c r="AJ11" s="23">
        <f t="shared" si="9"/>
        <v>165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'11.Spieltag'!B12</f>
        <v>jupp04</v>
      </c>
      <c r="C12" s="17" t="s">
        <v>12</v>
      </c>
      <c r="D12" s="18" t="s">
        <v>83</v>
      </c>
      <c r="E12" s="19" t="str">
        <f t="shared" si="11"/>
        <v>2</v>
      </c>
      <c r="F12" s="17" t="s">
        <v>2</v>
      </c>
      <c r="G12" s="18" t="s">
        <v>83</v>
      </c>
      <c r="H12" s="19">
        <f t="shared" si="12"/>
        <v>0</v>
      </c>
      <c r="I12" s="17" t="s">
        <v>12</v>
      </c>
      <c r="J12" s="18" t="s">
        <v>12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12</v>
      </c>
      <c r="P12" s="18" t="s">
        <v>83</v>
      </c>
      <c r="Q12" s="19" t="str">
        <f t="shared" si="15"/>
        <v>2</v>
      </c>
      <c r="R12" s="17" t="s">
        <v>83</v>
      </c>
      <c r="S12" s="18" t="s">
        <v>12</v>
      </c>
      <c r="T12" s="19">
        <f t="shared" si="16"/>
        <v>0</v>
      </c>
      <c r="U12" s="17" t="s">
        <v>12</v>
      </c>
      <c r="V12" s="18" t="s">
        <v>2</v>
      </c>
      <c r="W12" s="57">
        <f t="shared" si="17"/>
        <v>12</v>
      </c>
      <c r="X12" s="17" t="s">
        <v>83</v>
      </c>
      <c r="Y12" s="18" t="s">
        <v>2</v>
      </c>
      <c r="Z12" s="19" t="str">
        <f t="shared" si="18"/>
        <v>3</v>
      </c>
      <c r="AA12" s="17" t="s">
        <v>12</v>
      </c>
      <c r="AB12" s="18" t="s">
        <v>83</v>
      </c>
      <c r="AC12" s="19">
        <f t="shared" si="19"/>
        <v>0</v>
      </c>
      <c r="AD12" s="26"/>
      <c r="AE12" s="25"/>
      <c r="AF12" s="19"/>
      <c r="AG12" s="20">
        <f t="shared" si="8"/>
        <v>19</v>
      </c>
      <c r="AH12" s="21">
        <f>'11.Spieltag'!AJ12</f>
        <v>101</v>
      </c>
      <c r="AI12" s="28">
        <f>'11.Spieltag'!AK12</f>
        <v>15</v>
      </c>
      <c r="AJ12" s="23">
        <f t="shared" si="9"/>
        <v>120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11</v>
      </c>
      <c r="B13" s="58" t="str">
        <f>'11.Spieltag'!B13</f>
        <v>Lola04</v>
      </c>
      <c r="C13" s="17" t="s">
        <v>2</v>
      </c>
      <c r="D13" s="18" t="s">
        <v>84</v>
      </c>
      <c r="E13" s="19" t="str">
        <f t="shared" si="11"/>
        <v>2</v>
      </c>
      <c r="F13" s="17" t="s">
        <v>2</v>
      </c>
      <c r="G13" s="18" t="s">
        <v>84</v>
      </c>
      <c r="H13" s="19">
        <f t="shared" si="12"/>
        <v>0</v>
      </c>
      <c r="I13" s="17" t="s">
        <v>12</v>
      </c>
      <c r="J13" s="18" t="s">
        <v>12</v>
      </c>
      <c r="K13" s="19">
        <f t="shared" si="13"/>
        <v>0</v>
      </c>
      <c r="L13" s="17" t="s">
        <v>12</v>
      </c>
      <c r="M13" s="18" t="s">
        <v>83</v>
      </c>
      <c r="N13" s="19">
        <f t="shared" si="14"/>
        <v>0</v>
      </c>
      <c r="O13" s="17" t="s">
        <v>2</v>
      </c>
      <c r="P13" s="18" t="s">
        <v>83</v>
      </c>
      <c r="Q13" s="19" t="str">
        <f t="shared" si="15"/>
        <v>3</v>
      </c>
      <c r="R13" s="17" t="s">
        <v>83</v>
      </c>
      <c r="S13" s="18" t="s">
        <v>83</v>
      </c>
      <c r="T13" s="19" t="str">
        <f t="shared" si="16"/>
        <v>3</v>
      </c>
      <c r="U13" s="17" t="s">
        <v>83</v>
      </c>
      <c r="V13" s="18" t="s">
        <v>12</v>
      </c>
      <c r="W13" s="57">
        <f t="shared" si="17"/>
        <v>20</v>
      </c>
      <c r="X13" s="17" t="s">
        <v>83</v>
      </c>
      <c r="Y13" s="18" t="s">
        <v>12</v>
      </c>
      <c r="Z13" s="19" t="str">
        <f t="shared" si="18"/>
        <v>2</v>
      </c>
      <c r="AA13" s="17" t="s">
        <v>83</v>
      </c>
      <c r="AB13" s="18" t="s">
        <v>84</v>
      </c>
      <c r="AC13" s="19">
        <f t="shared" si="19"/>
        <v>0</v>
      </c>
      <c r="AD13" s="27"/>
      <c r="AE13" s="25"/>
      <c r="AF13" s="19"/>
      <c r="AG13" s="20">
        <f t="shared" si="8"/>
        <v>30</v>
      </c>
      <c r="AH13" s="21">
        <f>'11.Spieltag'!AJ13</f>
        <v>121</v>
      </c>
      <c r="AI13" s="28">
        <f>'11.Spieltag'!AK13</f>
        <v>11</v>
      </c>
      <c r="AJ13" s="23">
        <f t="shared" si="9"/>
        <v>151</v>
      </c>
      <c r="AK13" s="24">
        <f t="shared" si="10"/>
        <v>11</v>
      </c>
      <c r="AL13" s="1"/>
    </row>
    <row r="14" spans="1:41" ht="24.95" customHeight="1" thickBot="1" x14ac:dyDescent="0.25">
      <c r="A14" s="28">
        <f t="shared" si="0"/>
        <v>2</v>
      </c>
      <c r="B14" s="20" t="str">
        <f>'11.Spieltag'!B14</f>
        <v>Master1</v>
      </c>
      <c r="C14" s="17" t="s">
        <v>12</v>
      </c>
      <c r="D14" s="18" t="s">
        <v>83</v>
      </c>
      <c r="E14" s="19" t="str">
        <f t="shared" si="11"/>
        <v>2</v>
      </c>
      <c r="F14" s="17" t="s">
        <v>2</v>
      </c>
      <c r="G14" s="18" t="s">
        <v>83</v>
      </c>
      <c r="H14" s="19">
        <f t="shared" si="12"/>
        <v>0</v>
      </c>
      <c r="I14" s="17" t="s">
        <v>83</v>
      </c>
      <c r="J14" s="18" t="s">
        <v>83</v>
      </c>
      <c r="K14" s="19">
        <f t="shared" si="13"/>
        <v>0</v>
      </c>
      <c r="L14" s="17" t="s">
        <v>12</v>
      </c>
      <c r="M14" s="18" t="s">
        <v>83</v>
      </c>
      <c r="N14" s="19">
        <f t="shared" si="14"/>
        <v>0</v>
      </c>
      <c r="O14" s="17" t="s">
        <v>83</v>
      </c>
      <c r="P14" s="18" t="s">
        <v>84</v>
      </c>
      <c r="Q14" s="19" t="str">
        <f t="shared" si="15"/>
        <v>2</v>
      </c>
      <c r="R14" s="17" t="s">
        <v>83</v>
      </c>
      <c r="S14" s="18" t="s">
        <v>83</v>
      </c>
      <c r="T14" s="19" t="str">
        <f t="shared" si="16"/>
        <v>3</v>
      </c>
      <c r="U14" s="17" t="s">
        <v>83</v>
      </c>
      <c r="V14" s="18" t="s">
        <v>12</v>
      </c>
      <c r="W14" s="57">
        <f t="shared" si="17"/>
        <v>20</v>
      </c>
      <c r="X14" s="17" t="s">
        <v>83</v>
      </c>
      <c r="Y14" s="18" t="s">
        <v>2</v>
      </c>
      <c r="Z14" s="19" t="str">
        <f t="shared" si="18"/>
        <v>3</v>
      </c>
      <c r="AA14" s="17" t="s">
        <v>83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30</v>
      </c>
      <c r="AH14" s="21">
        <f>'11.Spieltag'!AJ14</f>
        <v>146</v>
      </c>
      <c r="AI14" s="28">
        <f>'11.Spieltag'!AK14</f>
        <v>2</v>
      </c>
      <c r="AJ14" s="23">
        <f t="shared" si="9"/>
        <v>176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'11.Spieltag'!B15</f>
        <v>Mike04</v>
      </c>
      <c r="C15" s="17" t="s">
        <v>2</v>
      </c>
      <c r="D15" s="18" t="s">
        <v>83</v>
      </c>
      <c r="E15" s="19" t="str">
        <f t="shared" si="11"/>
        <v>3</v>
      </c>
      <c r="F15" s="17" t="s">
        <v>12</v>
      </c>
      <c r="G15" s="18" t="s">
        <v>84</v>
      </c>
      <c r="H15" s="19">
        <f t="shared" si="12"/>
        <v>0</v>
      </c>
      <c r="I15" s="17" t="s">
        <v>12</v>
      </c>
      <c r="J15" s="18" t="s">
        <v>83</v>
      </c>
      <c r="K15" s="19">
        <f t="shared" si="13"/>
        <v>0</v>
      </c>
      <c r="L15" s="17" t="s">
        <v>12</v>
      </c>
      <c r="M15" s="18" t="s">
        <v>84</v>
      </c>
      <c r="N15" s="19">
        <f t="shared" si="14"/>
        <v>0</v>
      </c>
      <c r="O15" s="17" t="s">
        <v>12</v>
      </c>
      <c r="P15" s="18" t="s">
        <v>84</v>
      </c>
      <c r="Q15" s="19" t="str">
        <f t="shared" si="15"/>
        <v>5</v>
      </c>
      <c r="R15" s="17" t="s">
        <v>83</v>
      </c>
      <c r="S15" s="18" t="s">
        <v>12</v>
      </c>
      <c r="T15" s="19">
        <f t="shared" si="16"/>
        <v>0</v>
      </c>
      <c r="U15" s="17" t="s">
        <v>84</v>
      </c>
      <c r="V15" s="18" t="s">
        <v>12</v>
      </c>
      <c r="W15" s="57">
        <f t="shared" si="17"/>
        <v>8</v>
      </c>
      <c r="X15" s="17" t="s">
        <v>83</v>
      </c>
      <c r="Y15" s="18" t="s">
        <v>83</v>
      </c>
      <c r="Z15" s="19">
        <f t="shared" si="18"/>
        <v>0</v>
      </c>
      <c r="AA15" s="17" t="s">
        <v>12</v>
      </c>
      <c r="AB15" s="18" t="s">
        <v>83</v>
      </c>
      <c r="AC15" s="19">
        <f t="shared" si="19"/>
        <v>0</v>
      </c>
      <c r="AD15" s="27"/>
      <c r="AE15" s="25"/>
      <c r="AF15" s="19"/>
      <c r="AG15" s="20">
        <f t="shared" si="8"/>
        <v>16</v>
      </c>
      <c r="AH15" s="21">
        <f>'11.Spieltag'!AJ15</f>
        <v>138</v>
      </c>
      <c r="AI15" s="28">
        <f>'11.Spieltag'!AK15</f>
        <v>4</v>
      </c>
      <c r="AJ15" s="23">
        <f t="shared" si="9"/>
        <v>154</v>
      </c>
      <c r="AK15" s="24">
        <f t="shared" si="10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'11.Spieltag'!B16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 t="s">
        <v>83</v>
      </c>
      <c r="M16" s="18" t="s">
        <v>12</v>
      </c>
      <c r="N16" s="19" t="str">
        <f t="shared" si="14"/>
        <v>2</v>
      </c>
      <c r="O16" s="17" t="s">
        <v>83</v>
      </c>
      <c r="P16" s="18" t="s">
        <v>83</v>
      </c>
      <c r="Q16" s="19">
        <f t="shared" si="15"/>
        <v>0</v>
      </c>
      <c r="R16" s="17" t="s">
        <v>83</v>
      </c>
      <c r="S16" s="18" t="s">
        <v>12</v>
      </c>
      <c r="T16" s="19">
        <f t="shared" si="16"/>
        <v>0</v>
      </c>
      <c r="U16" s="17" t="s">
        <v>83</v>
      </c>
      <c r="V16" s="18" t="s">
        <v>12</v>
      </c>
      <c r="W16" s="57">
        <f t="shared" si="17"/>
        <v>20</v>
      </c>
      <c r="X16" s="17" t="s">
        <v>84</v>
      </c>
      <c r="Y16" s="18" t="s">
        <v>2</v>
      </c>
      <c r="Z16" s="19" t="str">
        <f t="shared" si="18"/>
        <v>2</v>
      </c>
      <c r="AA16" s="17" t="s">
        <v>83</v>
      </c>
      <c r="AB16" s="18" t="s">
        <v>12</v>
      </c>
      <c r="AC16" s="19">
        <f t="shared" si="19"/>
        <v>0</v>
      </c>
      <c r="AD16" s="27"/>
      <c r="AE16" s="25"/>
      <c r="AF16" s="19"/>
      <c r="AG16" s="20">
        <f t="shared" si="8"/>
        <v>24</v>
      </c>
      <c r="AH16" s="21">
        <f>'11.Spieltag'!AJ16</f>
        <v>55</v>
      </c>
      <c r="AI16" s="28">
        <f>'11.Spieltag'!AK16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'11.Spieltag'!B17</f>
        <v>Reinhold</v>
      </c>
      <c r="C17" s="17" t="s">
        <v>2</v>
      </c>
      <c r="D17" s="18" t="s">
        <v>83</v>
      </c>
      <c r="E17" s="19" t="str">
        <f t="shared" si="11"/>
        <v>3</v>
      </c>
      <c r="F17" s="17" t="s">
        <v>2</v>
      </c>
      <c r="G17" s="18" t="s">
        <v>84</v>
      </c>
      <c r="H17" s="19">
        <f t="shared" si="12"/>
        <v>0</v>
      </c>
      <c r="I17" s="17" t="s">
        <v>12</v>
      </c>
      <c r="J17" s="18" t="s">
        <v>12</v>
      </c>
      <c r="K17" s="19">
        <f t="shared" si="13"/>
        <v>0</v>
      </c>
      <c r="L17" s="17" t="s">
        <v>12</v>
      </c>
      <c r="M17" s="18" t="s">
        <v>84</v>
      </c>
      <c r="N17" s="19">
        <f t="shared" si="14"/>
        <v>0</v>
      </c>
      <c r="O17" s="17" t="s">
        <v>12</v>
      </c>
      <c r="P17" s="18" t="s">
        <v>84</v>
      </c>
      <c r="Q17" s="19" t="str">
        <f t="shared" si="15"/>
        <v>5</v>
      </c>
      <c r="R17" s="17" t="s">
        <v>83</v>
      </c>
      <c r="S17" s="18" t="s">
        <v>84</v>
      </c>
      <c r="T17" s="19">
        <f t="shared" si="16"/>
        <v>0</v>
      </c>
      <c r="U17" s="17" t="s">
        <v>83</v>
      </c>
      <c r="V17" s="18" t="s">
        <v>12</v>
      </c>
      <c r="W17" s="57">
        <f t="shared" si="17"/>
        <v>20</v>
      </c>
      <c r="X17" s="17" t="s">
        <v>84</v>
      </c>
      <c r="Y17" s="18" t="s">
        <v>84</v>
      </c>
      <c r="Z17" s="19">
        <f t="shared" si="18"/>
        <v>0</v>
      </c>
      <c r="AA17" s="17" t="s">
        <v>84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28</v>
      </c>
      <c r="AH17" s="21">
        <f>'11.Spieltag'!AJ17</f>
        <v>128</v>
      </c>
      <c r="AI17" s="28">
        <f>'11.Spieltag'!AK17</f>
        <v>8</v>
      </c>
      <c r="AJ17" s="23">
        <f t="shared" si="9"/>
        <v>156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7</v>
      </c>
      <c r="B18" s="20" t="str">
        <f>'11.Spieltag'!B18</f>
        <v>Ricardo04</v>
      </c>
      <c r="C18" s="17" t="s">
        <v>12</v>
      </c>
      <c r="D18" s="18" t="s">
        <v>84</v>
      </c>
      <c r="E18" s="19" t="str">
        <f t="shared" si="11"/>
        <v>5</v>
      </c>
      <c r="F18" s="17" t="s">
        <v>12</v>
      </c>
      <c r="G18" s="18" t="s">
        <v>84</v>
      </c>
      <c r="H18" s="19">
        <f t="shared" si="12"/>
        <v>0</v>
      </c>
      <c r="I18" s="17" t="s">
        <v>84</v>
      </c>
      <c r="J18" s="18" t="s">
        <v>83</v>
      </c>
      <c r="K18" s="19" t="str">
        <f t="shared" si="13"/>
        <v>2</v>
      </c>
      <c r="L18" s="17" t="s">
        <v>12</v>
      </c>
      <c r="M18" s="18" t="s">
        <v>84</v>
      </c>
      <c r="N18" s="19">
        <f t="shared" si="14"/>
        <v>0</v>
      </c>
      <c r="O18" s="17" t="s">
        <v>83</v>
      </c>
      <c r="P18" s="18" t="s">
        <v>84</v>
      </c>
      <c r="Q18" s="19" t="str">
        <f t="shared" si="15"/>
        <v>2</v>
      </c>
      <c r="R18" s="17" t="s">
        <v>83</v>
      </c>
      <c r="S18" s="18" t="s">
        <v>84</v>
      </c>
      <c r="T18" s="19">
        <f t="shared" si="16"/>
        <v>0</v>
      </c>
      <c r="U18" s="17" t="s">
        <v>83</v>
      </c>
      <c r="V18" s="18" t="s">
        <v>12</v>
      </c>
      <c r="W18" s="57">
        <f t="shared" si="17"/>
        <v>20</v>
      </c>
      <c r="X18" s="17" t="s">
        <v>83</v>
      </c>
      <c r="Y18" s="18" t="s">
        <v>12</v>
      </c>
      <c r="Z18" s="19" t="str">
        <f t="shared" si="18"/>
        <v>2</v>
      </c>
      <c r="AA18" s="17" t="s">
        <v>84</v>
      </c>
      <c r="AB18" s="18" t="s">
        <v>83</v>
      </c>
      <c r="AC18" s="19">
        <f t="shared" si="19"/>
        <v>0</v>
      </c>
      <c r="AD18" s="27"/>
      <c r="AE18" s="25"/>
      <c r="AF18" s="19"/>
      <c r="AG18" s="20">
        <f t="shared" si="8"/>
        <v>31</v>
      </c>
      <c r="AH18" s="21">
        <f>'11.Spieltag'!AJ18</f>
        <v>127</v>
      </c>
      <c r="AI18" s="28">
        <f>'11.Spieltag'!AK18</f>
        <v>9</v>
      </c>
      <c r="AJ18" s="23">
        <f t="shared" si="9"/>
        <v>158</v>
      </c>
      <c r="AK18" s="24">
        <f t="shared" si="10"/>
        <v>7</v>
      </c>
      <c r="AL18" s="1"/>
    </row>
    <row r="19" spans="1:38" ht="24.95" customHeight="1" thickBot="1" x14ac:dyDescent="0.25">
      <c r="A19" s="28">
        <f t="shared" si="0"/>
        <v>17</v>
      </c>
      <c r="B19" s="20" t="str">
        <f>'11.Spieltag'!B19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57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'11.Spieltag'!AJ19</f>
        <v>7</v>
      </c>
      <c r="AI19" s="28">
        <f>'11.Spieltag'!AK19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'11.Spieltag'!B20</f>
        <v>schmiddi04</v>
      </c>
      <c r="C20" s="17" t="s">
        <v>12</v>
      </c>
      <c r="D20" s="18" t="s">
        <v>84</v>
      </c>
      <c r="E20" s="19" t="str">
        <f t="shared" si="11"/>
        <v>5</v>
      </c>
      <c r="F20" s="17" t="s">
        <v>2</v>
      </c>
      <c r="G20" s="18" t="s">
        <v>83</v>
      </c>
      <c r="H20" s="19">
        <f t="shared" si="12"/>
        <v>0</v>
      </c>
      <c r="I20" s="17" t="s">
        <v>83</v>
      </c>
      <c r="J20" s="18" t="s">
        <v>83</v>
      </c>
      <c r="K20" s="19">
        <f t="shared" si="13"/>
        <v>0</v>
      </c>
      <c r="L20" s="17" t="s">
        <v>83</v>
      </c>
      <c r="M20" s="18" t="s">
        <v>84</v>
      </c>
      <c r="N20" s="19">
        <f t="shared" si="14"/>
        <v>0</v>
      </c>
      <c r="O20" s="17" t="s">
        <v>84</v>
      </c>
      <c r="P20" s="18" t="s">
        <v>83</v>
      </c>
      <c r="Q20" s="19">
        <f t="shared" si="15"/>
        <v>0</v>
      </c>
      <c r="R20" s="17" t="s">
        <v>83</v>
      </c>
      <c r="S20" s="18" t="s">
        <v>83</v>
      </c>
      <c r="T20" s="19" t="str">
        <f t="shared" si="16"/>
        <v>3</v>
      </c>
      <c r="U20" s="17" t="s">
        <v>84</v>
      </c>
      <c r="V20" s="18" t="s">
        <v>83</v>
      </c>
      <c r="W20" s="57">
        <f t="shared" si="17"/>
        <v>12</v>
      </c>
      <c r="X20" s="17" t="s">
        <v>83</v>
      </c>
      <c r="Y20" s="18" t="s">
        <v>2</v>
      </c>
      <c r="Z20" s="19" t="str">
        <f t="shared" si="18"/>
        <v>3</v>
      </c>
      <c r="AA20" s="17" t="s">
        <v>12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23</v>
      </c>
      <c r="AH20" s="21">
        <f>'11.Spieltag'!AJ20</f>
        <v>120</v>
      </c>
      <c r="AI20" s="28">
        <f>'11.Spieltag'!AK20</f>
        <v>12</v>
      </c>
      <c r="AJ20" s="23">
        <f>AG20+AH20</f>
        <v>143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5</v>
      </c>
      <c r="B21" s="20" t="str">
        <f>'11.Spieltag'!B21</f>
        <v>shiny</v>
      </c>
      <c r="C21" s="17" t="s">
        <v>12</v>
      </c>
      <c r="D21" s="18" t="s">
        <v>83</v>
      </c>
      <c r="E21" s="19" t="str">
        <f t="shared" si="11"/>
        <v>2</v>
      </c>
      <c r="F21" s="17" t="s">
        <v>12</v>
      </c>
      <c r="G21" s="18" t="s">
        <v>84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12</v>
      </c>
      <c r="M21" s="18" t="s">
        <v>83</v>
      </c>
      <c r="N21" s="19">
        <f t="shared" si="14"/>
        <v>0</v>
      </c>
      <c r="O21" s="17" t="s">
        <v>12</v>
      </c>
      <c r="P21" s="18" t="s">
        <v>83</v>
      </c>
      <c r="Q21" s="19" t="str">
        <f t="shared" si="15"/>
        <v>2</v>
      </c>
      <c r="R21" s="17" t="s">
        <v>83</v>
      </c>
      <c r="S21" s="18" t="s">
        <v>12</v>
      </c>
      <c r="T21" s="19">
        <f t="shared" si="16"/>
        <v>0</v>
      </c>
      <c r="U21" s="17" t="s">
        <v>83</v>
      </c>
      <c r="V21" s="18" t="s">
        <v>12</v>
      </c>
      <c r="W21" s="57">
        <f t="shared" si="17"/>
        <v>20</v>
      </c>
      <c r="X21" s="17" t="s">
        <v>83</v>
      </c>
      <c r="Y21" s="18" t="s">
        <v>12</v>
      </c>
      <c r="Z21" s="19" t="str">
        <f t="shared" si="18"/>
        <v>2</v>
      </c>
      <c r="AA21" s="17" t="s">
        <v>83</v>
      </c>
      <c r="AB21" s="18" t="s">
        <v>2</v>
      </c>
      <c r="AC21" s="19">
        <f t="shared" si="19"/>
        <v>0</v>
      </c>
      <c r="AD21" s="27"/>
      <c r="AE21" s="25"/>
      <c r="AF21" s="19"/>
      <c r="AG21" s="20">
        <f>E21+H21+K21+N21+Q21+T21+W21+Z21+AC21+AF21</f>
        <v>26</v>
      </c>
      <c r="AH21" s="21">
        <f>'11.Spieltag'!AJ21</f>
        <v>135</v>
      </c>
      <c r="AI21" s="28">
        <f>'11.Spieltag'!AK21</f>
        <v>6</v>
      </c>
      <c r="AJ21" s="23">
        <f>AG21+AH21</f>
        <v>161</v>
      </c>
      <c r="AK21" s="24">
        <f t="shared" si="10"/>
        <v>5</v>
      </c>
      <c r="AL21" s="1"/>
    </row>
    <row r="22" spans="1:38" ht="24.95" customHeight="1" thickBot="1" x14ac:dyDescent="0.25">
      <c r="A22" s="28">
        <f>AK22</f>
        <v>5</v>
      </c>
      <c r="B22" s="20" t="str">
        <f>'11.Spieltag'!B22</f>
        <v>Tanja04</v>
      </c>
      <c r="C22" s="17" t="s">
        <v>12</v>
      </c>
      <c r="D22" s="18" t="s">
        <v>84</v>
      </c>
      <c r="E22" s="19" t="str">
        <f t="shared" si="11"/>
        <v>5</v>
      </c>
      <c r="F22" s="17" t="s">
        <v>12</v>
      </c>
      <c r="G22" s="18" t="s">
        <v>84</v>
      </c>
      <c r="H22" s="19">
        <f t="shared" si="12"/>
        <v>0</v>
      </c>
      <c r="I22" s="17" t="s">
        <v>83</v>
      </c>
      <c r="J22" s="18" t="s">
        <v>83</v>
      </c>
      <c r="K22" s="19">
        <f t="shared" si="13"/>
        <v>0</v>
      </c>
      <c r="L22" s="17" t="s">
        <v>12</v>
      </c>
      <c r="M22" s="18" t="s">
        <v>84</v>
      </c>
      <c r="N22" s="19">
        <f t="shared" si="14"/>
        <v>0</v>
      </c>
      <c r="O22" s="17" t="s">
        <v>2</v>
      </c>
      <c r="P22" s="18" t="s">
        <v>84</v>
      </c>
      <c r="Q22" s="19" t="str">
        <f t="shared" si="15"/>
        <v>2</v>
      </c>
      <c r="R22" s="17" t="s">
        <v>83</v>
      </c>
      <c r="S22" s="18" t="s">
        <v>83</v>
      </c>
      <c r="T22" s="19" t="str">
        <f t="shared" si="16"/>
        <v>3</v>
      </c>
      <c r="U22" s="17" t="s">
        <v>83</v>
      </c>
      <c r="V22" s="18" t="s">
        <v>2</v>
      </c>
      <c r="W22" s="57">
        <f t="shared" si="17"/>
        <v>8</v>
      </c>
      <c r="X22" s="17" t="s">
        <v>83</v>
      </c>
      <c r="Y22" s="18" t="s">
        <v>12</v>
      </c>
      <c r="Z22" s="19" t="str">
        <f t="shared" si="18"/>
        <v>2</v>
      </c>
      <c r="AA22" s="17" t="s">
        <v>83</v>
      </c>
      <c r="AB22" s="18" t="s">
        <v>83</v>
      </c>
      <c r="AC22" s="19" t="str">
        <f t="shared" si="19"/>
        <v>5</v>
      </c>
      <c r="AD22" s="27"/>
      <c r="AE22" s="25"/>
      <c r="AF22" s="19"/>
      <c r="AG22" s="20">
        <f>E22+H22+K22+N22+Q22+T22+W22+Z22+AC22+AF22</f>
        <v>25</v>
      </c>
      <c r="AH22" s="21">
        <f>'11.Spieltag'!AJ22</f>
        <v>136</v>
      </c>
      <c r="AI22" s="28">
        <f>'11.Spieltag'!AK22</f>
        <v>5</v>
      </c>
      <c r="AJ22" s="23">
        <f>AG22+AH22</f>
        <v>161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14</v>
      </c>
      <c r="B23" s="58" t="str">
        <f>'11.Spieltag'!B23</f>
        <v>Thomas Bülles</v>
      </c>
      <c r="C23" s="17" t="s">
        <v>86</v>
      </c>
      <c r="D23" s="18" t="s">
        <v>12</v>
      </c>
      <c r="E23" s="19" t="str">
        <f t="shared" si="11"/>
        <v>3</v>
      </c>
      <c r="F23" s="17" t="s">
        <v>2</v>
      </c>
      <c r="G23" s="18" t="s">
        <v>83</v>
      </c>
      <c r="H23" s="19">
        <f t="shared" si="12"/>
        <v>0</v>
      </c>
      <c r="I23" s="17" t="s">
        <v>12</v>
      </c>
      <c r="J23" s="18" t="s">
        <v>12</v>
      </c>
      <c r="K23" s="19">
        <f t="shared" si="13"/>
        <v>0</v>
      </c>
      <c r="L23" s="17" t="s">
        <v>2</v>
      </c>
      <c r="M23" s="18" t="s">
        <v>12</v>
      </c>
      <c r="N23" s="19">
        <f t="shared" si="14"/>
        <v>0</v>
      </c>
      <c r="O23" s="17" t="s">
        <v>2</v>
      </c>
      <c r="P23" s="18" t="s">
        <v>84</v>
      </c>
      <c r="Q23" s="19" t="str">
        <f t="shared" si="15"/>
        <v>2</v>
      </c>
      <c r="R23" s="17" t="s">
        <v>83</v>
      </c>
      <c r="S23" s="18" t="s">
        <v>2</v>
      </c>
      <c r="T23" s="19">
        <f t="shared" si="16"/>
        <v>0</v>
      </c>
      <c r="U23" s="17" t="s">
        <v>83</v>
      </c>
      <c r="V23" s="18" t="s">
        <v>2</v>
      </c>
      <c r="W23" s="57">
        <f t="shared" si="17"/>
        <v>8</v>
      </c>
      <c r="X23" s="17" t="s">
        <v>12</v>
      </c>
      <c r="Y23" s="18" t="s">
        <v>2</v>
      </c>
      <c r="Z23" s="19" t="str">
        <f t="shared" si="18"/>
        <v>2</v>
      </c>
      <c r="AA23" s="17" t="s">
        <v>84</v>
      </c>
      <c r="AB23" s="18" t="s">
        <v>2</v>
      </c>
      <c r="AC23" s="19">
        <f t="shared" si="19"/>
        <v>0</v>
      </c>
      <c r="AD23" s="27"/>
      <c r="AE23" s="25"/>
      <c r="AF23" s="19"/>
      <c r="AG23" s="20">
        <f>E23+H23+K23+N23+Q23+T23+W23+Z23+AC23+AF23</f>
        <v>15</v>
      </c>
      <c r="AH23" s="21">
        <f>'11.Spieltag'!AJ23</f>
        <v>120</v>
      </c>
      <c r="AI23" s="28">
        <f>'11.Spieltag'!AK23</f>
        <v>12</v>
      </c>
      <c r="AJ23" s="23">
        <f>AG23+AH23</f>
        <v>135</v>
      </c>
      <c r="AK23" s="24">
        <f t="shared" si="10"/>
        <v>14</v>
      </c>
      <c r="AL23" s="1"/>
    </row>
    <row r="24" spans="1:38" ht="24.95" customHeight="1" thickBot="1" x14ac:dyDescent="0.25">
      <c r="A24" s="28">
        <f>AK24</f>
        <v>4</v>
      </c>
      <c r="B24" s="20" t="str">
        <f>'11.Spieltag'!B24</f>
        <v>UltraGE</v>
      </c>
      <c r="C24" s="17" t="s">
        <v>2</v>
      </c>
      <c r="D24" s="18" t="s">
        <v>83</v>
      </c>
      <c r="E24" s="19" t="str">
        <f t="shared" si="11"/>
        <v>3</v>
      </c>
      <c r="F24" s="17" t="s">
        <v>2</v>
      </c>
      <c r="G24" s="18" t="s">
        <v>83</v>
      </c>
      <c r="H24" s="19">
        <f t="shared" si="12"/>
        <v>0</v>
      </c>
      <c r="I24" s="17" t="s">
        <v>12</v>
      </c>
      <c r="J24" s="18" t="s">
        <v>83</v>
      </c>
      <c r="K24" s="19">
        <f t="shared" si="13"/>
        <v>0</v>
      </c>
      <c r="L24" s="17" t="s">
        <v>12</v>
      </c>
      <c r="M24" s="18" t="s">
        <v>84</v>
      </c>
      <c r="N24" s="19">
        <f t="shared" si="14"/>
        <v>0</v>
      </c>
      <c r="O24" s="17" t="s">
        <v>12</v>
      </c>
      <c r="P24" s="18" t="s">
        <v>83</v>
      </c>
      <c r="Q24" s="19" t="str">
        <f t="shared" si="15"/>
        <v>2</v>
      </c>
      <c r="R24" s="17" t="s">
        <v>83</v>
      </c>
      <c r="S24" s="18" t="s">
        <v>12</v>
      </c>
      <c r="T24" s="19">
        <f t="shared" si="16"/>
        <v>0</v>
      </c>
      <c r="U24" s="17" t="s">
        <v>83</v>
      </c>
      <c r="V24" s="18" t="s">
        <v>12</v>
      </c>
      <c r="W24" s="57">
        <f t="shared" si="17"/>
        <v>20</v>
      </c>
      <c r="X24" s="17" t="s">
        <v>83</v>
      </c>
      <c r="Y24" s="18" t="s">
        <v>2</v>
      </c>
      <c r="Z24" s="19" t="str">
        <f t="shared" si="18"/>
        <v>3</v>
      </c>
      <c r="AA24" s="17" t="s">
        <v>83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>E24+H24+K24+N24+Q24+T24+W24+Z24+AC24+AF24</f>
        <v>28</v>
      </c>
      <c r="AH24" s="21">
        <f>'11.Spieltag'!AJ24</f>
        <v>134</v>
      </c>
      <c r="AI24" s="28">
        <f>'11.Spieltag'!AK24</f>
        <v>7</v>
      </c>
      <c r="AJ24" s="23">
        <f>AG24+AH24</f>
        <v>162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0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0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6" priority="6">
      <formula>($AG8&gt;40)</formula>
    </cfRule>
  </conditionalFormatting>
  <conditionalFormatting sqref="C4 F4 I4 R4 U4 AA4 O6 U6">
    <cfRule type="cellIs" dxfId="115" priority="2" operator="equal">
      <formula>"Schalke 04"</formula>
    </cfRule>
  </conditionalFormatting>
  <conditionalFormatting sqref="L4 O4 X4 C6 F6 I6 L6 R6 X6 AA6">
    <cfRule type="cellIs" dxfId="114" priority="3" operator="equal">
      <formula>"Schalke 04"</formula>
    </cfRule>
  </conditionalFormatting>
  <conditionalFormatting sqref="AG1:AG26 AG28:AG1048576">
    <cfRule type="top10" dxfId="113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topLeftCell="B8" workbookViewId="0">
      <selection activeCell="B26" sqref="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27</v>
      </c>
      <c r="B4" s="16"/>
      <c r="C4" s="16" t="s">
        <v>11</v>
      </c>
      <c r="F4" s="16" t="s">
        <v>62</v>
      </c>
      <c r="I4" s="16" t="s">
        <v>69</v>
      </c>
      <c r="L4" s="16" t="s">
        <v>70</v>
      </c>
      <c r="O4" s="16" t="s">
        <v>72</v>
      </c>
      <c r="R4" s="16" t="s">
        <v>75</v>
      </c>
      <c r="U4" s="16" t="s">
        <v>76</v>
      </c>
      <c r="X4" s="16" t="s">
        <v>79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81</v>
      </c>
      <c r="F6" s="16" t="s">
        <v>71</v>
      </c>
      <c r="I6" s="16" t="s">
        <v>74</v>
      </c>
      <c r="L6" s="16" t="s">
        <v>78</v>
      </c>
      <c r="O6" s="16" t="s">
        <v>67</v>
      </c>
      <c r="R6" s="16" t="s">
        <v>77</v>
      </c>
      <c r="U6" s="16" t="s">
        <v>68</v>
      </c>
      <c r="X6" s="16" t="s">
        <v>82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12</v>
      </c>
      <c r="E7" s="50" t="s">
        <v>1</v>
      </c>
      <c r="F7" s="49" t="s">
        <v>12</v>
      </c>
      <c r="G7" s="49" t="s">
        <v>12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83</v>
      </c>
      <c r="M7" s="49" t="s">
        <v>2</v>
      </c>
      <c r="N7" s="50" t="s">
        <v>1</v>
      </c>
      <c r="O7" s="49" t="s">
        <v>86</v>
      </c>
      <c r="P7" s="49" t="s">
        <v>12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2</v>
      </c>
      <c r="Y7" s="49" t="s">
        <v>12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'12.Spieltag'!B8</f>
        <v>atschi91</v>
      </c>
      <c r="C8" s="17" t="s">
        <v>86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3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 t="str">
        <f t="shared" ref="W8" si="7">IF(OR(EXACT($U$7,U8)*(EXACT($V$7,V8)))=TRUE,$AO$9,IF(($V$7-$U$7=V8-U8),$AO$8,IF(OR(EXACT($U$7&gt;$V$7,U8&gt;V8)*EXACT($U$7=$V$7,U8=V8)*EXACT($U$7&lt;$V$7,U8&lt;V8)),$AO$7,0)))</f>
        <v>3</v>
      </c>
      <c r="X8" s="17" t="s">
        <v>84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'12.Spieltag'!AJ8</f>
        <v>141</v>
      </c>
      <c r="AI8" s="28">
        <f>'12.Spieltag'!AK8</f>
        <v>13</v>
      </c>
      <c r="AJ8" s="23">
        <f t="shared" ref="AJ8:AJ19" si="10">AG8+AH8</f>
        <v>154</v>
      </c>
      <c r="AK8" s="24">
        <f t="shared" ref="AK8:AK24" si="11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'12.Spieltag'!B9</f>
        <v>Delze</v>
      </c>
      <c r="C9" s="17" t="s">
        <v>2</v>
      </c>
      <c r="D9" s="18" t="s">
        <v>83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84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84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83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83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3</v>
      </c>
      <c r="AH9" s="21">
        <f>'12.Spieltag'!AJ9</f>
        <v>188</v>
      </c>
      <c r="AI9" s="28">
        <f>'12.Spieltag'!AK9</f>
        <v>1</v>
      </c>
      <c r="AJ9" s="23">
        <f t="shared" si="10"/>
        <v>191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'12.Spieltag'!B10</f>
        <v>FlorianS04</v>
      </c>
      <c r="C10" s="17" t="s">
        <v>12</v>
      </c>
      <c r="D10" s="18" t="s">
        <v>84</v>
      </c>
      <c r="E10" s="19">
        <f t="shared" si="12"/>
        <v>0</v>
      </c>
      <c r="F10" s="17" t="s">
        <v>83</v>
      </c>
      <c r="G10" s="18" t="s">
        <v>84</v>
      </c>
      <c r="H10" s="19">
        <f t="shared" si="13"/>
        <v>0</v>
      </c>
      <c r="I10" s="17" t="s">
        <v>12</v>
      </c>
      <c r="J10" s="18" t="s">
        <v>83</v>
      </c>
      <c r="K10" s="19">
        <f t="shared" si="14"/>
        <v>0</v>
      </c>
      <c r="L10" s="17" t="s">
        <v>83</v>
      </c>
      <c r="M10" s="18" t="s">
        <v>83</v>
      </c>
      <c r="N10" s="19">
        <f t="shared" si="15"/>
        <v>0</v>
      </c>
      <c r="O10" s="17" t="s">
        <v>83</v>
      </c>
      <c r="P10" s="18" t="s">
        <v>2</v>
      </c>
      <c r="Q10" s="19">
        <f t="shared" si="16"/>
        <v>0</v>
      </c>
      <c r="R10" s="17" t="s">
        <v>84</v>
      </c>
      <c r="S10" s="18" t="s">
        <v>84</v>
      </c>
      <c r="T10" s="19">
        <f t="shared" si="17"/>
        <v>0</v>
      </c>
      <c r="U10" s="17" t="s">
        <v>83</v>
      </c>
      <c r="V10" s="18" t="s">
        <v>2</v>
      </c>
      <c r="W10" s="19">
        <f t="shared" si="18"/>
        <v>0</v>
      </c>
      <c r="X10" s="17" t="s">
        <v>83</v>
      </c>
      <c r="Y10" s="18" t="s">
        <v>84</v>
      </c>
      <c r="Z10" s="19" t="str">
        <f t="shared" si="19"/>
        <v>3</v>
      </c>
      <c r="AA10" s="17" t="s">
        <v>83</v>
      </c>
      <c r="AB10" s="18" t="s">
        <v>2</v>
      </c>
      <c r="AC10" s="19">
        <f t="shared" si="20"/>
        <v>0</v>
      </c>
      <c r="AD10" s="27"/>
      <c r="AE10" s="25"/>
      <c r="AF10" s="19"/>
      <c r="AG10" s="20">
        <f t="shared" si="9"/>
        <v>3</v>
      </c>
      <c r="AH10" s="21">
        <f>'12.Spieltag'!AJ10</f>
        <v>155</v>
      </c>
      <c r="AI10" s="28">
        <f>'12.Spieltag'!AK10</f>
        <v>9</v>
      </c>
      <c r="AJ10" s="23">
        <f t="shared" si="10"/>
        <v>158</v>
      </c>
      <c r="AK10" s="24">
        <f t="shared" si="11"/>
        <v>9</v>
      </c>
      <c r="AL10" s="53"/>
    </row>
    <row r="11" spans="1:41" ht="24.95" customHeight="1" thickBot="1" x14ac:dyDescent="0.25">
      <c r="A11" s="28">
        <f t="shared" si="0"/>
        <v>3</v>
      </c>
      <c r="B11" s="20" t="str">
        <f>'12.Spieltag'!B11</f>
        <v>Franzi04</v>
      </c>
      <c r="C11" s="17" t="s">
        <v>12</v>
      </c>
      <c r="D11" s="18" t="s">
        <v>83</v>
      </c>
      <c r="E11" s="19">
        <f t="shared" si="12"/>
        <v>0</v>
      </c>
      <c r="F11" s="17" t="s">
        <v>12</v>
      </c>
      <c r="G11" s="18" t="s">
        <v>83</v>
      </c>
      <c r="H11" s="19">
        <f t="shared" si="13"/>
        <v>0</v>
      </c>
      <c r="I11" s="17" t="s">
        <v>2</v>
      </c>
      <c r="J11" s="18" t="s">
        <v>12</v>
      </c>
      <c r="K11" s="19">
        <f t="shared" si="14"/>
        <v>0</v>
      </c>
      <c r="L11" s="17" t="s">
        <v>12</v>
      </c>
      <c r="M11" s="18" t="s">
        <v>83</v>
      </c>
      <c r="N11" s="19">
        <f t="shared" si="15"/>
        <v>0</v>
      </c>
      <c r="O11" s="17" t="s">
        <v>83</v>
      </c>
      <c r="P11" s="18" t="s">
        <v>12</v>
      </c>
      <c r="Q11" s="19">
        <f t="shared" si="16"/>
        <v>0</v>
      </c>
      <c r="R11" s="17" t="s">
        <v>83</v>
      </c>
      <c r="S11" s="18" t="s">
        <v>83</v>
      </c>
      <c r="T11" s="19">
        <f t="shared" si="17"/>
        <v>0</v>
      </c>
      <c r="U11" s="17" t="s">
        <v>12</v>
      </c>
      <c r="V11" s="18" t="s">
        <v>84</v>
      </c>
      <c r="W11" s="19" t="str">
        <f t="shared" si="18"/>
        <v>2</v>
      </c>
      <c r="X11" s="17" t="s">
        <v>84</v>
      </c>
      <c r="Y11" s="18" t="s">
        <v>83</v>
      </c>
      <c r="Z11" s="19">
        <f t="shared" si="19"/>
        <v>0</v>
      </c>
      <c r="AA11" s="17" t="s">
        <v>12</v>
      </c>
      <c r="AB11" s="18" t="s">
        <v>83</v>
      </c>
      <c r="AC11" s="19" t="str">
        <f t="shared" si="20"/>
        <v>5</v>
      </c>
      <c r="AD11" s="27"/>
      <c r="AE11" s="25"/>
      <c r="AF11" s="19"/>
      <c r="AG11" s="20">
        <f t="shared" si="9"/>
        <v>7</v>
      </c>
      <c r="AH11" s="21">
        <f>'12.Spieltag'!AJ11</f>
        <v>165</v>
      </c>
      <c r="AI11" s="28">
        <f>'12.Spieltag'!AK11</f>
        <v>3</v>
      </c>
      <c r="AJ11" s="23">
        <f t="shared" si="10"/>
        <v>172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'12.Spieltag'!B12</f>
        <v>jupp04</v>
      </c>
      <c r="C12" s="17" t="s">
        <v>2</v>
      </c>
      <c r="D12" s="18" t="s">
        <v>12</v>
      </c>
      <c r="E12" s="19">
        <f t="shared" si="12"/>
        <v>0</v>
      </c>
      <c r="F12" s="17" t="s">
        <v>2</v>
      </c>
      <c r="G12" s="18" t="s">
        <v>12</v>
      </c>
      <c r="H12" s="19">
        <f t="shared" si="13"/>
        <v>0</v>
      </c>
      <c r="I12" s="17" t="s">
        <v>2</v>
      </c>
      <c r="J12" s="18" t="s">
        <v>83</v>
      </c>
      <c r="K12" s="19">
        <f t="shared" si="14"/>
        <v>0</v>
      </c>
      <c r="L12" s="17" t="s">
        <v>83</v>
      </c>
      <c r="M12" s="18" t="s">
        <v>12</v>
      </c>
      <c r="N12" s="19" t="str">
        <f t="shared" si="15"/>
        <v>2</v>
      </c>
      <c r="O12" s="17" t="s">
        <v>12</v>
      </c>
      <c r="P12" s="18" t="s">
        <v>12</v>
      </c>
      <c r="Q12" s="19">
        <f t="shared" si="16"/>
        <v>0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2</v>
      </c>
      <c r="W12" s="19">
        <f t="shared" si="18"/>
        <v>0</v>
      </c>
      <c r="X12" s="17" t="s">
        <v>83</v>
      </c>
      <c r="Y12" s="18" t="s">
        <v>83</v>
      </c>
      <c r="Z12" s="19">
        <f t="shared" si="19"/>
        <v>0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2</v>
      </c>
      <c r="AH12" s="21">
        <f>'12.Spieltag'!AJ12</f>
        <v>120</v>
      </c>
      <c r="AI12" s="28">
        <f>'12.Spieltag'!AK12</f>
        <v>15</v>
      </c>
      <c r="AJ12" s="23">
        <f t="shared" si="10"/>
        <v>122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12</v>
      </c>
      <c r="B13" s="58" t="str">
        <f>'12.Spieltag'!B13</f>
        <v>Lola04</v>
      </c>
      <c r="C13" s="17" t="s">
        <v>12</v>
      </c>
      <c r="D13" s="18" t="s">
        <v>83</v>
      </c>
      <c r="E13" s="19">
        <f t="shared" si="12"/>
        <v>0</v>
      </c>
      <c r="F13" s="17" t="s">
        <v>12</v>
      </c>
      <c r="G13" s="18" t="s">
        <v>84</v>
      </c>
      <c r="H13" s="19">
        <f t="shared" si="13"/>
        <v>0</v>
      </c>
      <c r="I13" s="17" t="s">
        <v>2</v>
      </c>
      <c r="J13" s="18" t="s">
        <v>83</v>
      </c>
      <c r="K13" s="19">
        <f t="shared" si="14"/>
        <v>0</v>
      </c>
      <c r="L13" s="17" t="s">
        <v>2</v>
      </c>
      <c r="M13" s="18" t="s">
        <v>12</v>
      </c>
      <c r="N13" s="19">
        <f t="shared" si="15"/>
        <v>0</v>
      </c>
      <c r="O13" s="17" t="s">
        <v>83</v>
      </c>
      <c r="P13" s="18" t="s">
        <v>12</v>
      </c>
      <c r="Q13" s="19">
        <f t="shared" si="16"/>
        <v>0</v>
      </c>
      <c r="R13" s="17" t="s">
        <v>12</v>
      </c>
      <c r="S13" s="18" t="s">
        <v>83</v>
      </c>
      <c r="T13" s="19">
        <f t="shared" si="17"/>
        <v>0</v>
      </c>
      <c r="U13" s="17" t="s">
        <v>12</v>
      </c>
      <c r="V13" s="18" t="s">
        <v>12</v>
      </c>
      <c r="W13" s="19">
        <f t="shared" si="18"/>
        <v>0</v>
      </c>
      <c r="X13" s="17" t="s">
        <v>83</v>
      </c>
      <c r="Y13" s="18" t="s">
        <v>83</v>
      </c>
      <c r="Z13" s="19">
        <f t="shared" si="19"/>
        <v>0</v>
      </c>
      <c r="AA13" s="17" t="s">
        <v>12</v>
      </c>
      <c r="AB13" s="18" t="s">
        <v>84</v>
      </c>
      <c r="AC13" s="19" t="str">
        <f t="shared" si="20"/>
        <v>2</v>
      </c>
      <c r="AD13" s="27"/>
      <c r="AE13" s="25"/>
      <c r="AF13" s="19"/>
      <c r="AG13" s="20">
        <f t="shared" si="9"/>
        <v>2</v>
      </c>
      <c r="AH13" s="21">
        <f>'12.Spieltag'!AJ13</f>
        <v>151</v>
      </c>
      <c r="AI13" s="28">
        <f>'12.Spieltag'!AK13</f>
        <v>11</v>
      </c>
      <c r="AJ13" s="23">
        <f t="shared" si="10"/>
        <v>153</v>
      </c>
      <c r="AK13" s="24">
        <f t="shared" si="11"/>
        <v>12</v>
      </c>
      <c r="AL13" s="1"/>
    </row>
    <row r="14" spans="1:41" ht="24.95" customHeight="1" thickBot="1" x14ac:dyDescent="0.25">
      <c r="A14" s="28">
        <f t="shared" si="0"/>
        <v>2</v>
      </c>
      <c r="B14" s="20" t="str">
        <f>'12.Spieltag'!B14</f>
        <v>Master1</v>
      </c>
      <c r="C14" s="17" t="s">
        <v>2</v>
      </c>
      <c r="D14" s="18" t="s">
        <v>83</v>
      </c>
      <c r="E14" s="19">
        <f t="shared" si="12"/>
        <v>0</v>
      </c>
      <c r="F14" s="17" t="s">
        <v>12</v>
      </c>
      <c r="G14" s="18" t="s">
        <v>84</v>
      </c>
      <c r="H14" s="19">
        <f t="shared" si="13"/>
        <v>0</v>
      </c>
      <c r="I14" s="17" t="s">
        <v>12</v>
      </c>
      <c r="J14" s="18" t="s">
        <v>83</v>
      </c>
      <c r="K14" s="19">
        <f t="shared" si="14"/>
        <v>0</v>
      </c>
      <c r="L14" s="17" t="s">
        <v>12</v>
      </c>
      <c r="M14" s="18" t="s">
        <v>83</v>
      </c>
      <c r="N14" s="19">
        <f t="shared" si="15"/>
        <v>0</v>
      </c>
      <c r="O14" s="17" t="s">
        <v>83</v>
      </c>
      <c r="P14" s="18" t="s">
        <v>83</v>
      </c>
      <c r="Q14" s="19">
        <f t="shared" si="16"/>
        <v>0</v>
      </c>
      <c r="R14" s="17" t="s">
        <v>12</v>
      </c>
      <c r="S14" s="18" t="s">
        <v>83</v>
      </c>
      <c r="T14" s="19">
        <f t="shared" si="17"/>
        <v>0</v>
      </c>
      <c r="U14" s="17" t="s">
        <v>83</v>
      </c>
      <c r="V14" s="18" t="s">
        <v>83</v>
      </c>
      <c r="W14" s="19">
        <f t="shared" si="18"/>
        <v>0</v>
      </c>
      <c r="X14" s="17" t="s">
        <v>83</v>
      </c>
      <c r="Y14" s="18" t="s">
        <v>12</v>
      </c>
      <c r="Z14" s="19">
        <f t="shared" si="19"/>
        <v>0</v>
      </c>
      <c r="AA14" s="17" t="s">
        <v>12</v>
      </c>
      <c r="AB14" s="18" t="s">
        <v>12</v>
      </c>
      <c r="AC14" s="19">
        <f t="shared" si="20"/>
        <v>0</v>
      </c>
      <c r="AD14" s="27"/>
      <c r="AE14" s="25"/>
      <c r="AF14" s="19"/>
      <c r="AG14" s="20">
        <f t="shared" si="9"/>
        <v>0</v>
      </c>
      <c r="AH14" s="21">
        <f>'12.Spieltag'!AJ14</f>
        <v>176</v>
      </c>
      <c r="AI14" s="28">
        <f>'12.Spieltag'!AK14</f>
        <v>2</v>
      </c>
      <c r="AJ14" s="23">
        <f t="shared" si="10"/>
        <v>176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'12.Spieltag'!B15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12</v>
      </c>
      <c r="G15" s="18" t="s">
        <v>84</v>
      </c>
      <c r="H15" s="19">
        <f t="shared" si="13"/>
        <v>0</v>
      </c>
      <c r="I15" s="17" t="s">
        <v>12</v>
      </c>
      <c r="J15" s="18" t="s">
        <v>83</v>
      </c>
      <c r="K15" s="19">
        <f t="shared" si="14"/>
        <v>0</v>
      </c>
      <c r="L15" s="17" t="s">
        <v>12</v>
      </c>
      <c r="M15" s="18" t="s">
        <v>84</v>
      </c>
      <c r="N15" s="19">
        <f t="shared" si="15"/>
        <v>0</v>
      </c>
      <c r="O15" s="17" t="s">
        <v>84</v>
      </c>
      <c r="P15" s="18" t="s">
        <v>12</v>
      </c>
      <c r="Q15" s="19">
        <f t="shared" si="16"/>
        <v>0</v>
      </c>
      <c r="R15" s="17" t="s">
        <v>12</v>
      </c>
      <c r="S15" s="18" t="s">
        <v>84</v>
      </c>
      <c r="T15" s="19">
        <f t="shared" si="17"/>
        <v>0</v>
      </c>
      <c r="U15" s="17" t="s">
        <v>84</v>
      </c>
      <c r="V15" s="18" t="s">
        <v>12</v>
      </c>
      <c r="W15" s="19">
        <f t="shared" si="18"/>
        <v>0</v>
      </c>
      <c r="X15" s="17" t="s">
        <v>12</v>
      </c>
      <c r="Y15" s="18" t="s">
        <v>83</v>
      </c>
      <c r="Z15" s="19" t="str">
        <f t="shared" si="19"/>
        <v>3</v>
      </c>
      <c r="AA15" s="17" t="s">
        <v>84</v>
      </c>
      <c r="AB15" s="18" t="s">
        <v>12</v>
      </c>
      <c r="AC15" s="19">
        <f t="shared" si="20"/>
        <v>0</v>
      </c>
      <c r="AD15" s="27"/>
      <c r="AE15" s="25"/>
      <c r="AF15" s="19"/>
      <c r="AG15" s="20">
        <f t="shared" si="9"/>
        <v>3</v>
      </c>
      <c r="AH15" s="21">
        <f>'12.Spieltag'!AJ15</f>
        <v>154</v>
      </c>
      <c r="AI15" s="28">
        <f>'12.Spieltag'!AK15</f>
        <v>10</v>
      </c>
      <c r="AJ15" s="23">
        <f t="shared" si="10"/>
        <v>157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'12.Spieltag'!B16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'12.Spieltag'!AJ16</f>
        <v>79</v>
      </c>
      <c r="AI16" s="28">
        <f>'12.Spieltag'!AK16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'12.Spieltag'!B17</f>
        <v>Reinhold</v>
      </c>
      <c r="C17" s="17" t="s">
        <v>12</v>
      </c>
      <c r="D17" s="18" t="s">
        <v>84</v>
      </c>
      <c r="E17" s="19">
        <f t="shared" si="12"/>
        <v>0</v>
      </c>
      <c r="F17" s="17" t="s">
        <v>83</v>
      </c>
      <c r="G17" s="18" t="s">
        <v>83</v>
      </c>
      <c r="H17" s="19" t="str">
        <f t="shared" si="13"/>
        <v>3</v>
      </c>
      <c r="I17" s="17" t="s">
        <v>12</v>
      </c>
      <c r="J17" s="18" t="s">
        <v>83</v>
      </c>
      <c r="K17" s="19">
        <f t="shared" si="14"/>
        <v>0</v>
      </c>
      <c r="L17" s="17" t="s">
        <v>2</v>
      </c>
      <c r="M17" s="18" t="s">
        <v>12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12</v>
      </c>
      <c r="S17" s="18" t="s">
        <v>83</v>
      </c>
      <c r="T17" s="19">
        <f t="shared" si="17"/>
        <v>0</v>
      </c>
      <c r="U17" s="17" t="s">
        <v>83</v>
      </c>
      <c r="V17" s="18" t="s">
        <v>86</v>
      </c>
      <c r="W17" s="19">
        <f t="shared" si="18"/>
        <v>0</v>
      </c>
      <c r="X17" s="17" t="s">
        <v>83</v>
      </c>
      <c r="Y17" s="18" t="s">
        <v>83</v>
      </c>
      <c r="Z17" s="19">
        <f t="shared" si="19"/>
        <v>0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3</v>
      </c>
      <c r="AH17" s="21">
        <f>'12.Spieltag'!AJ17</f>
        <v>156</v>
      </c>
      <c r="AI17" s="28">
        <f>'12.Spieltag'!AK17</f>
        <v>8</v>
      </c>
      <c r="AJ17" s="23">
        <f t="shared" si="10"/>
        <v>159</v>
      </c>
      <c r="AK17" s="24">
        <f t="shared" si="11"/>
        <v>8</v>
      </c>
      <c r="AL17" s="1"/>
    </row>
    <row r="18" spans="1:38" ht="24.95" customHeight="1" thickBot="1" x14ac:dyDescent="0.25">
      <c r="A18" s="28">
        <f t="shared" si="0"/>
        <v>4</v>
      </c>
      <c r="B18" s="20" t="str">
        <f>'12.Spieltag'!B18</f>
        <v>Ricardo04</v>
      </c>
      <c r="C18" s="17" t="s">
        <v>12</v>
      </c>
      <c r="D18" s="18" t="s">
        <v>84</v>
      </c>
      <c r="E18" s="19">
        <f t="shared" si="12"/>
        <v>0</v>
      </c>
      <c r="F18" s="17" t="s">
        <v>12</v>
      </c>
      <c r="G18" s="18" t="s">
        <v>84</v>
      </c>
      <c r="H18" s="19">
        <f t="shared" si="13"/>
        <v>0</v>
      </c>
      <c r="I18" s="17" t="s">
        <v>83</v>
      </c>
      <c r="J18" s="18" t="s">
        <v>83</v>
      </c>
      <c r="K18" s="19" t="str">
        <f t="shared" si="14"/>
        <v>3</v>
      </c>
      <c r="L18" s="17" t="s">
        <v>83</v>
      </c>
      <c r="M18" s="18" t="s">
        <v>12</v>
      </c>
      <c r="N18" s="19" t="str">
        <f t="shared" si="15"/>
        <v>2</v>
      </c>
      <c r="O18" s="17" t="s">
        <v>83</v>
      </c>
      <c r="P18" s="18" t="s">
        <v>12</v>
      </c>
      <c r="Q18" s="19">
        <f t="shared" si="16"/>
        <v>0</v>
      </c>
      <c r="R18" s="17" t="s">
        <v>83</v>
      </c>
      <c r="S18" s="18" t="s">
        <v>12</v>
      </c>
      <c r="T18" s="19" t="str">
        <f t="shared" si="17"/>
        <v>5</v>
      </c>
      <c r="U18" s="17" t="s">
        <v>84</v>
      </c>
      <c r="V18" s="18" t="s">
        <v>12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13</v>
      </c>
      <c r="AH18" s="21">
        <f>'12.Spieltag'!AJ18</f>
        <v>158</v>
      </c>
      <c r="AI18" s="28">
        <f>'12.Spieltag'!AK18</f>
        <v>7</v>
      </c>
      <c r="AJ18" s="23">
        <f t="shared" si="10"/>
        <v>171</v>
      </c>
      <c r="AK18" s="24">
        <f t="shared" si="11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'12.Spieltag'!B19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'12.Spieltag'!AJ19</f>
        <v>7</v>
      </c>
      <c r="AI19" s="28">
        <f>'12.Spieltag'!AK19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schmiddi04</v>
      </c>
      <c r="C20" s="17" t="s">
        <v>2</v>
      </c>
      <c r="D20" s="18" t="s">
        <v>84</v>
      </c>
      <c r="E20" s="19">
        <f t="shared" si="12"/>
        <v>0</v>
      </c>
      <c r="F20" s="17" t="s">
        <v>83</v>
      </c>
      <c r="G20" s="18" t="s">
        <v>84</v>
      </c>
      <c r="H20" s="19">
        <f t="shared" si="13"/>
        <v>0</v>
      </c>
      <c r="I20" s="17" t="s">
        <v>12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 t="str">
        <f t="shared" si="15"/>
        <v>2</v>
      </c>
      <c r="O20" s="17" t="s">
        <v>83</v>
      </c>
      <c r="P20" s="18" t="s">
        <v>83</v>
      </c>
      <c r="Q20" s="19">
        <f t="shared" si="16"/>
        <v>0</v>
      </c>
      <c r="R20" s="17" t="s">
        <v>84</v>
      </c>
      <c r="S20" s="18" t="s">
        <v>83</v>
      </c>
      <c r="T20" s="19" t="str">
        <f t="shared" si="17"/>
        <v>3</v>
      </c>
      <c r="U20" s="17" t="s">
        <v>83</v>
      </c>
      <c r="V20" s="18" t="s">
        <v>83</v>
      </c>
      <c r="W20" s="19">
        <f t="shared" si="18"/>
        <v>0</v>
      </c>
      <c r="X20" s="17" t="s">
        <v>84</v>
      </c>
      <c r="Y20" s="18" t="s">
        <v>12</v>
      </c>
      <c r="Z20" s="19">
        <f t="shared" si="19"/>
        <v>0</v>
      </c>
      <c r="AA20" s="17" t="s">
        <v>84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'12.Spieltag'!AJ20</f>
        <v>143</v>
      </c>
      <c r="AI20" s="28">
        <f>'12.Spieltag'!AK20</f>
        <v>12</v>
      </c>
      <c r="AJ20" s="23">
        <f>AG20+AH20</f>
        <v>148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'12.Spieltag'!B21</f>
        <v>shiny</v>
      </c>
      <c r="C21" s="17" t="s">
        <v>12</v>
      </c>
      <c r="D21" s="18" t="s">
        <v>83</v>
      </c>
      <c r="E21" s="19">
        <f t="shared" si="12"/>
        <v>0</v>
      </c>
      <c r="F21" s="17" t="s">
        <v>12</v>
      </c>
      <c r="G21" s="18" t="s">
        <v>84</v>
      </c>
      <c r="H21" s="19">
        <f t="shared" si="13"/>
        <v>0</v>
      </c>
      <c r="I21" s="17" t="s">
        <v>12</v>
      </c>
      <c r="J21" s="18" t="s">
        <v>83</v>
      </c>
      <c r="K21" s="19">
        <f t="shared" si="14"/>
        <v>0</v>
      </c>
      <c r="L21" s="17" t="s">
        <v>83</v>
      </c>
      <c r="M21" s="18" t="s">
        <v>84</v>
      </c>
      <c r="N21" s="19">
        <f t="shared" si="15"/>
        <v>0</v>
      </c>
      <c r="O21" s="17" t="s">
        <v>83</v>
      </c>
      <c r="P21" s="18" t="s">
        <v>83</v>
      </c>
      <c r="Q21" s="19">
        <f t="shared" si="16"/>
        <v>0</v>
      </c>
      <c r="R21" s="17" t="s">
        <v>83</v>
      </c>
      <c r="S21" s="18" t="s">
        <v>83</v>
      </c>
      <c r="T21" s="19">
        <f t="shared" si="17"/>
        <v>0</v>
      </c>
      <c r="U21" s="17" t="s">
        <v>83</v>
      </c>
      <c r="V21" s="18" t="s">
        <v>12</v>
      </c>
      <c r="W21" s="19">
        <f t="shared" si="18"/>
        <v>0</v>
      </c>
      <c r="X21" s="17" t="s">
        <v>83</v>
      </c>
      <c r="Y21" s="18" t="s">
        <v>83</v>
      </c>
      <c r="Z21" s="19">
        <f t="shared" si="19"/>
        <v>0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0</v>
      </c>
      <c r="AH21" s="21">
        <f>'12.Spieltag'!AJ21</f>
        <v>161</v>
      </c>
      <c r="AI21" s="28">
        <f>'12.Spieltag'!AK21</f>
        <v>5</v>
      </c>
      <c r="AJ21" s="23">
        <f>AG21+AH21</f>
        <v>161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6</v>
      </c>
      <c r="B22" s="20" t="str">
        <f>'12.Spieltag'!B22</f>
        <v>Tanja04</v>
      </c>
      <c r="C22" s="17" t="s">
        <v>2</v>
      </c>
      <c r="D22" s="18" t="s">
        <v>83</v>
      </c>
      <c r="E22" s="19">
        <f t="shared" si="12"/>
        <v>0</v>
      </c>
      <c r="F22" s="17" t="s">
        <v>12</v>
      </c>
      <c r="G22" s="18" t="s">
        <v>83</v>
      </c>
      <c r="H22" s="19">
        <f t="shared" si="13"/>
        <v>0</v>
      </c>
      <c r="I22" s="17" t="s">
        <v>83</v>
      </c>
      <c r="J22" s="18" t="s">
        <v>83</v>
      </c>
      <c r="K22" s="19" t="str">
        <f t="shared" si="14"/>
        <v>3</v>
      </c>
      <c r="L22" s="17" t="s">
        <v>12</v>
      </c>
      <c r="M22" s="18" t="s">
        <v>84</v>
      </c>
      <c r="N22" s="19">
        <f t="shared" si="15"/>
        <v>0</v>
      </c>
      <c r="O22" s="17" t="s">
        <v>83</v>
      </c>
      <c r="P22" s="18" t="s">
        <v>12</v>
      </c>
      <c r="Q22" s="19">
        <f t="shared" si="16"/>
        <v>0</v>
      </c>
      <c r="R22" s="17" t="s">
        <v>12</v>
      </c>
      <c r="S22" s="18" t="s">
        <v>83</v>
      </c>
      <c r="T22" s="19">
        <f t="shared" si="17"/>
        <v>0</v>
      </c>
      <c r="U22" s="17" t="s">
        <v>83</v>
      </c>
      <c r="V22" s="18" t="s">
        <v>83</v>
      </c>
      <c r="W22" s="19">
        <f t="shared" si="18"/>
        <v>0</v>
      </c>
      <c r="X22" s="17" t="s">
        <v>83</v>
      </c>
      <c r="Y22" s="18" t="s">
        <v>12</v>
      </c>
      <c r="Z22" s="19">
        <f t="shared" si="19"/>
        <v>0</v>
      </c>
      <c r="AA22" s="17" t="s">
        <v>84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3</v>
      </c>
      <c r="AH22" s="21">
        <f>'12.Spieltag'!AJ22</f>
        <v>161</v>
      </c>
      <c r="AI22" s="28">
        <f>'12.Spieltag'!AK22</f>
        <v>5</v>
      </c>
      <c r="AJ22" s="23">
        <f>AG22+AH22</f>
        <v>164</v>
      </c>
      <c r="AK22" s="24">
        <f t="shared" si="11"/>
        <v>6</v>
      </c>
      <c r="AL22" s="1"/>
    </row>
    <row r="23" spans="1:38" ht="24.95" customHeight="1" thickBot="1" x14ac:dyDescent="0.25">
      <c r="A23" s="28">
        <f>AK23</f>
        <v>13</v>
      </c>
      <c r="B23" s="58" t="str">
        <f>'12.Spieltag'!B23</f>
        <v>Thomas Bülles</v>
      </c>
      <c r="C23" s="17" t="s">
        <v>12</v>
      </c>
      <c r="D23" s="18" t="s">
        <v>84</v>
      </c>
      <c r="E23" s="19">
        <f t="shared" si="12"/>
        <v>0</v>
      </c>
      <c r="F23" s="17" t="s">
        <v>83</v>
      </c>
      <c r="G23" s="18" t="s">
        <v>12</v>
      </c>
      <c r="H23" s="19">
        <f t="shared" si="13"/>
        <v>0</v>
      </c>
      <c r="I23" s="17" t="s">
        <v>12</v>
      </c>
      <c r="J23" s="18" t="s">
        <v>84</v>
      </c>
      <c r="K23" s="19">
        <f t="shared" si="14"/>
        <v>0</v>
      </c>
      <c r="L23" s="17" t="s">
        <v>83</v>
      </c>
      <c r="M23" s="18" t="s">
        <v>84</v>
      </c>
      <c r="N23" s="19">
        <f t="shared" si="15"/>
        <v>0</v>
      </c>
      <c r="O23" s="17" t="s">
        <v>12</v>
      </c>
      <c r="P23" s="18" t="s">
        <v>83</v>
      </c>
      <c r="Q23" s="19" t="str">
        <f t="shared" si="16"/>
        <v>2</v>
      </c>
      <c r="R23" s="17" t="s">
        <v>12</v>
      </c>
      <c r="S23" s="18" t="s">
        <v>84</v>
      </c>
      <c r="T23" s="19">
        <f t="shared" si="17"/>
        <v>0</v>
      </c>
      <c r="U23" s="17" t="s">
        <v>83</v>
      </c>
      <c r="V23" s="18" t="s">
        <v>84</v>
      </c>
      <c r="W23" s="19" t="str">
        <f t="shared" si="18"/>
        <v>5</v>
      </c>
      <c r="X23" s="17" t="s">
        <v>12</v>
      </c>
      <c r="Y23" s="18" t="s">
        <v>83</v>
      </c>
      <c r="Z23" s="19" t="str">
        <f t="shared" si="19"/>
        <v>3</v>
      </c>
      <c r="AA23" s="17" t="s">
        <v>83</v>
      </c>
      <c r="AB23" s="18" t="s">
        <v>84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13</v>
      </c>
      <c r="AH23" s="21">
        <f>'12.Spieltag'!AJ23</f>
        <v>135</v>
      </c>
      <c r="AI23" s="28">
        <f>'12.Spieltag'!AK23</f>
        <v>14</v>
      </c>
      <c r="AJ23" s="23">
        <f>AG23+AH23</f>
        <v>148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'12.Spieltag'!B24</f>
        <v>UltraGE</v>
      </c>
      <c r="C24" s="17" t="s">
        <v>2</v>
      </c>
      <c r="D24" s="18" t="s">
        <v>83</v>
      </c>
      <c r="E24" s="19">
        <f t="shared" si="12"/>
        <v>0</v>
      </c>
      <c r="F24" s="17" t="s">
        <v>12</v>
      </c>
      <c r="G24" s="18" t="s">
        <v>83</v>
      </c>
      <c r="H24" s="19">
        <f t="shared" si="13"/>
        <v>0</v>
      </c>
      <c r="I24" s="17" t="s">
        <v>12</v>
      </c>
      <c r="J24" s="18" t="s">
        <v>83</v>
      </c>
      <c r="K24" s="19">
        <f t="shared" si="14"/>
        <v>0</v>
      </c>
      <c r="L24" s="17" t="s">
        <v>83</v>
      </c>
      <c r="M24" s="18" t="s">
        <v>12</v>
      </c>
      <c r="N24" s="19" t="str">
        <f t="shared" si="15"/>
        <v>2</v>
      </c>
      <c r="O24" s="17" t="s">
        <v>83</v>
      </c>
      <c r="P24" s="18" t="s">
        <v>2</v>
      </c>
      <c r="Q24" s="19">
        <f t="shared" si="16"/>
        <v>0</v>
      </c>
      <c r="R24" s="17" t="s">
        <v>12</v>
      </c>
      <c r="S24" s="18" t="s">
        <v>83</v>
      </c>
      <c r="T24" s="19">
        <f t="shared" si="17"/>
        <v>0</v>
      </c>
      <c r="U24" s="17" t="s">
        <v>83</v>
      </c>
      <c r="V24" s="18" t="s">
        <v>12</v>
      </c>
      <c r="W24" s="19">
        <f t="shared" si="18"/>
        <v>0</v>
      </c>
      <c r="X24" s="17" t="s">
        <v>83</v>
      </c>
      <c r="Y24" s="18" t="s">
        <v>83</v>
      </c>
      <c r="Z24" s="19">
        <f t="shared" si="19"/>
        <v>0</v>
      </c>
      <c r="AA24" s="17" t="s">
        <v>12</v>
      </c>
      <c r="AB24" s="18" t="s">
        <v>83</v>
      </c>
      <c r="AC24" s="19" t="str">
        <f t="shared" si="20"/>
        <v>5</v>
      </c>
      <c r="AD24" s="27"/>
      <c r="AE24" s="25"/>
      <c r="AF24" s="19"/>
      <c r="AG24" s="20">
        <f>E24+H24+K24+N24+Q24+T24+W24+Z24+AC24+AF24</f>
        <v>7</v>
      </c>
      <c r="AH24" s="21">
        <f>'12.Spieltag'!AJ24</f>
        <v>162</v>
      </c>
      <c r="AI24" s="28">
        <f>'12.Spieltag'!AK24</f>
        <v>4</v>
      </c>
      <c r="AJ24" s="23">
        <f>AG24+AH24</f>
        <v>169</v>
      </c>
      <c r="AK24" s="24">
        <f t="shared" si="11"/>
        <v>5</v>
      </c>
      <c r="AL24" s="1"/>
    </row>
    <row r="25" spans="1:38" ht="24.95" customHeight="1" thickBot="1" x14ac:dyDescent="0.25">
      <c r="A25" s="28">
        <f t="shared" ref="A25:A26" si="21">AK25</f>
        <v>0</v>
      </c>
      <c r="B25" s="20" t="s">
        <v>91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2" priority="6">
      <formula>($AG8&gt;40)</formula>
    </cfRule>
  </conditionalFormatting>
  <conditionalFormatting sqref="C4 I4 L4 O4 R4 U4 X4 AA4 C6 I6 O6 U6 X6 AA6">
    <cfRule type="cellIs" dxfId="111" priority="3" operator="equal">
      <formula>"Schalke 04"</formula>
    </cfRule>
  </conditionalFormatting>
  <conditionalFormatting sqref="F4 F6 L6 R6">
    <cfRule type="cellIs" dxfId="110" priority="2" operator="equal">
      <formula>"Schalke 04"</formula>
    </cfRule>
  </conditionalFormatting>
  <conditionalFormatting sqref="AG1:AG26 AG28:AG1048576">
    <cfRule type="top10" dxfId="109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8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B1" workbookViewId="0">
      <selection activeCell="U20" sqref="U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26</v>
      </c>
      <c r="B4" s="16"/>
      <c r="C4" s="16" t="s">
        <v>67</v>
      </c>
      <c r="F4" s="16" t="s">
        <v>68</v>
      </c>
      <c r="I4" s="16" t="s">
        <v>71</v>
      </c>
      <c r="L4" s="16" t="s">
        <v>73</v>
      </c>
      <c r="O4" s="16" t="s">
        <v>74</v>
      </c>
      <c r="R4" s="16" t="s">
        <v>76</v>
      </c>
      <c r="U4" s="16" t="s">
        <v>77</v>
      </c>
      <c r="X4" s="16" t="s">
        <v>81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11</v>
      </c>
      <c r="I6" s="16" t="s">
        <v>78</v>
      </c>
      <c r="L6" s="16" t="s">
        <v>72</v>
      </c>
      <c r="O6" s="16" t="s">
        <v>62</v>
      </c>
      <c r="R6" s="16" t="s">
        <v>80</v>
      </c>
      <c r="U6" s="16" t="s">
        <v>69</v>
      </c>
      <c r="X6" s="16" t="s">
        <v>70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13</v>
      </c>
      <c r="G7" s="49" t="s">
        <v>2</v>
      </c>
      <c r="H7" s="50" t="s">
        <v>1</v>
      </c>
      <c r="I7" s="49" t="s">
        <v>86</v>
      </c>
      <c r="J7" s="49" t="s">
        <v>83</v>
      </c>
      <c r="K7" s="50" t="s">
        <v>1</v>
      </c>
      <c r="L7" s="49" t="s">
        <v>84</v>
      </c>
      <c r="M7" s="49" t="s">
        <v>2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12</v>
      </c>
      <c r="S7" s="49" t="s">
        <v>84</v>
      </c>
      <c r="T7" s="50" t="s">
        <v>1</v>
      </c>
      <c r="U7" s="49" t="s">
        <v>12</v>
      </c>
      <c r="V7" s="49" t="s">
        <v>2</v>
      </c>
      <c r="W7" s="50" t="s">
        <v>1</v>
      </c>
      <c r="X7" s="49" t="s">
        <v>86</v>
      </c>
      <c r="Y7" s="49" t="s">
        <v>83</v>
      </c>
      <c r="Z7" s="50" t="s">
        <v>1</v>
      </c>
      <c r="AA7" s="49" t="s">
        <v>84</v>
      </c>
      <c r="AB7" s="49" t="s">
        <v>12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84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83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8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12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13</v>
      </c>
      <c r="AH8" s="21">
        <f>'13.Spieltag'!AJ8</f>
        <v>154</v>
      </c>
      <c r="AI8" s="28">
        <f>'13.Spieltag'!AK8</f>
        <v>11</v>
      </c>
      <c r="AJ8" s="23">
        <f t="shared" ref="AJ8:AJ19" si="10">AG8+AH8</f>
        <v>167</v>
      </c>
      <c r="AK8" s="24">
        <f t="shared" ref="AK8:AK24" si="11">RANK(AJ8,$AJ$8:$AJ$26)</f>
        <v>8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84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2</v>
      </c>
      <c r="F9" s="17" t="s">
        <v>83</v>
      </c>
      <c r="G9" s="18" t="s">
        <v>12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83</v>
      </c>
      <c r="J9" s="18" t="s">
        <v>12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83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84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84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83</v>
      </c>
      <c r="V9" s="18" t="s">
        <v>12</v>
      </c>
      <c r="W9" s="19" t="str">
        <f t="shared" ref="W9:W24" si="18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84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2</v>
      </c>
      <c r="AA9" s="17" t="s">
        <v>83</v>
      </c>
      <c r="AB9" s="18" t="s">
        <v>84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7</v>
      </c>
      <c r="AH9" s="21">
        <f>'13.Spieltag'!AJ9</f>
        <v>191</v>
      </c>
      <c r="AI9" s="28">
        <f>'13.Spieltag'!AK9</f>
        <v>1</v>
      </c>
      <c r="AJ9" s="23">
        <f t="shared" si="10"/>
        <v>198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83</v>
      </c>
      <c r="D10" s="18" t="s">
        <v>83</v>
      </c>
      <c r="E10" s="19">
        <f t="shared" si="12"/>
        <v>0</v>
      </c>
      <c r="F10" s="17" t="s">
        <v>12</v>
      </c>
      <c r="G10" s="18" t="s">
        <v>83</v>
      </c>
      <c r="H10" s="19" t="str">
        <f t="shared" si="13"/>
        <v>2</v>
      </c>
      <c r="I10" s="17" t="s">
        <v>83</v>
      </c>
      <c r="J10" s="18" t="s">
        <v>2</v>
      </c>
      <c r="K10" s="19">
        <f t="shared" si="14"/>
        <v>0</v>
      </c>
      <c r="L10" s="17" t="s">
        <v>83</v>
      </c>
      <c r="M10" s="18" t="s">
        <v>83</v>
      </c>
      <c r="N10" s="19">
        <f t="shared" si="15"/>
        <v>0</v>
      </c>
      <c r="O10" s="17" t="s">
        <v>83</v>
      </c>
      <c r="P10" s="18" t="s">
        <v>12</v>
      </c>
      <c r="Q10" s="19">
        <f t="shared" si="16"/>
        <v>0</v>
      </c>
      <c r="R10" s="17" t="s">
        <v>12</v>
      </c>
      <c r="S10" s="18" t="s">
        <v>83</v>
      </c>
      <c r="T10" s="19" t="str">
        <f t="shared" si="17"/>
        <v>2</v>
      </c>
      <c r="U10" s="17" t="s">
        <v>83</v>
      </c>
      <c r="V10" s="18" t="s">
        <v>12</v>
      </c>
      <c r="W10" s="19" t="str">
        <f t="shared" si="18"/>
        <v>3</v>
      </c>
      <c r="X10" s="17" t="s">
        <v>83</v>
      </c>
      <c r="Y10" s="18" t="s">
        <v>12</v>
      </c>
      <c r="Z10" s="19">
        <f t="shared" si="19"/>
        <v>0</v>
      </c>
      <c r="AA10" s="17" t="s">
        <v>83</v>
      </c>
      <c r="AB10" s="18" t="s">
        <v>83</v>
      </c>
      <c r="AC10" s="19">
        <f t="shared" si="20"/>
        <v>0</v>
      </c>
      <c r="AD10" s="27"/>
      <c r="AE10" s="25"/>
      <c r="AF10" s="19"/>
      <c r="AG10" s="20">
        <f t="shared" si="9"/>
        <v>7</v>
      </c>
      <c r="AH10" s="21">
        <f>'13.Spieltag'!AJ10</f>
        <v>158</v>
      </c>
      <c r="AI10" s="28">
        <f>'13.Spieltag'!AK10</f>
        <v>9</v>
      </c>
      <c r="AJ10" s="23">
        <f t="shared" si="10"/>
        <v>165</v>
      </c>
      <c r="AK10" s="24">
        <f t="shared" si="11"/>
        <v>10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2</v>
      </c>
      <c r="D11" s="18" t="s">
        <v>84</v>
      </c>
      <c r="E11" s="19" t="str">
        <f t="shared" si="12"/>
        <v>2</v>
      </c>
      <c r="F11" s="17" t="s">
        <v>83</v>
      </c>
      <c r="G11" s="18" t="s">
        <v>12</v>
      </c>
      <c r="H11" s="19">
        <f t="shared" si="13"/>
        <v>0</v>
      </c>
      <c r="I11" s="17" t="s">
        <v>12</v>
      </c>
      <c r="J11" s="18" t="s">
        <v>83</v>
      </c>
      <c r="K11" s="19" t="str">
        <f t="shared" si="14"/>
        <v>2</v>
      </c>
      <c r="L11" s="17" t="s">
        <v>83</v>
      </c>
      <c r="M11" s="18" t="s">
        <v>12</v>
      </c>
      <c r="N11" s="19" t="str">
        <f t="shared" si="15"/>
        <v>2</v>
      </c>
      <c r="O11" s="17" t="s">
        <v>84</v>
      </c>
      <c r="P11" s="18" t="s">
        <v>12</v>
      </c>
      <c r="Q11" s="19">
        <f t="shared" si="16"/>
        <v>0</v>
      </c>
      <c r="R11" s="17" t="s">
        <v>83</v>
      </c>
      <c r="S11" s="18" t="s">
        <v>12</v>
      </c>
      <c r="T11" s="19">
        <f t="shared" si="17"/>
        <v>0</v>
      </c>
      <c r="U11" s="17" t="s">
        <v>83</v>
      </c>
      <c r="V11" s="18" t="s">
        <v>2</v>
      </c>
      <c r="W11" s="19" t="str">
        <f t="shared" si="18"/>
        <v>2</v>
      </c>
      <c r="X11" s="17" t="s">
        <v>84</v>
      </c>
      <c r="Y11" s="18" t="s">
        <v>83</v>
      </c>
      <c r="Z11" s="19">
        <f t="shared" si="19"/>
        <v>0</v>
      </c>
      <c r="AA11" s="17" t="s">
        <v>83</v>
      </c>
      <c r="AB11" s="18" t="s">
        <v>12</v>
      </c>
      <c r="AC11" s="19" t="str">
        <f t="shared" si="20"/>
        <v>2</v>
      </c>
      <c r="AD11" s="27"/>
      <c r="AE11" s="25"/>
      <c r="AF11" s="19"/>
      <c r="AG11" s="20">
        <f t="shared" si="9"/>
        <v>10</v>
      </c>
      <c r="AH11" s="21">
        <f>'13.Spieltag'!AJ11</f>
        <v>172</v>
      </c>
      <c r="AI11" s="28">
        <f>'13.Spieltag'!AK11</f>
        <v>3</v>
      </c>
      <c r="AJ11" s="23">
        <f t="shared" si="10"/>
        <v>182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2</v>
      </c>
      <c r="D12" s="18" t="s">
        <v>84</v>
      </c>
      <c r="E12" s="19" t="str">
        <f t="shared" si="12"/>
        <v>2</v>
      </c>
      <c r="F12" s="17" t="s">
        <v>84</v>
      </c>
      <c r="G12" s="18" t="s">
        <v>83</v>
      </c>
      <c r="H12" s="19">
        <f t="shared" si="13"/>
        <v>0</v>
      </c>
      <c r="I12" s="17" t="s">
        <v>83</v>
      </c>
      <c r="J12" s="18" t="s">
        <v>12</v>
      </c>
      <c r="K12" s="19">
        <f t="shared" si="14"/>
        <v>0</v>
      </c>
      <c r="L12" s="17" t="s">
        <v>2</v>
      </c>
      <c r="M12" s="18" t="s">
        <v>12</v>
      </c>
      <c r="N12" s="19">
        <f t="shared" si="15"/>
        <v>0</v>
      </c>
      <c r="O12" s="17" t="s">
        <v>12</v>
      </c>
      <c r="P12" s="18" t="s">
        <v>12</v>
      </c>
      <c r="Q12" s="19" t="str">
        <f t="shared" si="16"/>
        <v>5</v>
      </c>
      <c r="R12" s="17" t="s">
        <v>12</v>
      </c>
      <c r="S12" s="18" t="s">
        <v>83</v>
      </c>
      <c r="T12" s="19" t="str">
        <f t="shared" si="17"/>
        <v>2</v>
      </c>
      <c r="U12" s="17" t="s">
        <v>83</v>
      </c>
      <c r="V12" s="18" t="s">
        <v>2</v>
      </c>
      <c r="W12" s="19" t="str">
        <f t="shared" si="18"/>
        <v>2</v>
      </c>
      <c r="X12" s="17" t="s">
        <v>12</v>
      </c>
      <c r="Y12" s="18" t="s">
        <v>83</v>
      </c>
      <c r="Z12" s="19" t="str">
        <f t="shared" si="19"/>
        <v>2</v>
      </c>
      <c r="AA12" s="17" t="s">
        <v>12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13</v>
      </c>
      <c r="AH12" s="21">
        <f>'13.Spieltag'!AJ12</f>
        <v>122</v>
      </c>
      <c r="AI12" s="28">
        <f>'13.Spieltag'!AK12</f>
        <v>15</v>
      </c>
      <c r="AJ12" s="23">
        <f t="shared" si="10"/>
        <v>135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10</v>
      </c>
      <c r="B13" s="58" t="str">
        <f>'13.Spieltag'!B13</f>
        <v>Lola04</v>
      </c>
      <c r="C13" s="17" t="s">
        <v>2</v>
      </c>
      <c r="D13" s="18" t="s">
        <v>83</v>
      </c>
      <c r="E13" s="19" t="str">
        <f t="shared" si="12"/>
        <v>2</v>
      </c>
      <c r="F13" s="17" t="s">
        <v>83</v>
      </c>
      <c r="G13" s="18" t="s">
        <v>12</v>
      </c>
      <c r="H13" s="19">
        <f t="shared" si="13"/>
        <v>0</v>
      </c>
      <c r="I13" s="17" t="s">
        <v>83</v>
      </c>
      <c r="J13" s="18" t="s">
        <v>12</v>
      </c>
      <c r="K13" s="19">
        <f t="shared" si="14"/>
        <v>0</v>
      </c>
      <c r="L13" s="17" t="s">
        <v>12</v>
      </c>
      <c r="M13" s="18" t="s">
        <v>83</v>
      </c>
      <c r="N13" s="19">
        <f t="shared" si="15"/>
        <v>0</v>
      </c>
      <c r="O13" s="17" t="s">
        <v>12</v>
      </c>
      <c r="P13" s="18" t="s">
        <v>12</v>
      </c>
      <c r="Q13" s="19" t="str">
        <f t="shared" si="16"/>
        <v>5</v>
      </c>
      <c r="R13" s="17" t="s">
        <v>84</v>
      </c>
      <c r="S13" s="18" t="s">
        <v>84</v>
      </c>
      <c r="T13" s="19">
        <f t="shared" si="17"/>
        <v>0</v>
      </c>
      <c r="U13" s="17" t="s">
        <v>83</v>
      </c>
      <c r="V13" s="18" t="s">
        <v>86</v>
      </c>
      <c r="W13" s="19" t="str">
        <f t="shared" si="18"/>
        <v>2</v>
      </c>
      <c r="X13" s="17" t="s">
        <v>2</v>
      </c>
      <c r="Y13" s="18" t="s">
        <v>84</v>
      </c>
      <c r="Z13" s="19" t="str">
        <f t="shared" si="19"/>
        <v>3</v>
      </c>
      <c r="AA13" s="17" t="s">
        <v>12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12</v>
      </c>
      <c r="AH13" s="21">
        <f>'13.Spieltag'!AJ13</f>
        <v>153</v>
      </c>
      <c r="AI13" s="28">
        <f>'13.Spieltag'!AK13</f>
        <v>12</v>
      </c>
      <c r="AJ13" s="23">
        <f t="shared" si="10"/>
        <v>165</v>
      </c>
      <c r="AK13" s="24">
        <f t="shared" si="11"/>
        <v>10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2</v>
      </c>
      <c r="D14" s="18" t="s">
        <v>83</v>
      </c>
      <c r="E14" s="19" t="str">
        <f t="shared" si="12"/>
        <v>2</v>
      </c>
      <c r="F14" s="17" t="s">
        <v>12</v>
      </c>
      <c r="G14" s="18" t="s">
        <v>2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2</v>
      </c>
      <c r="N14" s="19" t="str">
        <f t="shared" si="15"/>
        <v>2</v>
      </c>
      <c r="O14" s="17" t="s">
        <v>12</v>
      </c>
      <c r="P14" s="18" t="s">
        <v>83</v>
      </c>
      <c r="Q14" s="19">
        <f t="shared" si="16"/>
        <v>0</v>
      </c>
      <c r="R14" s="17" t="s">
        <v>83</v>
      </c>
      <c r="S14" s="18" t="s">
        <v>83</v>
      </c>
      <c r="T14" s="19">
        <f t="shared" si="17"/>
        <v>0</v>
      </c>
      <c r="U14" s="17" t="s">
        <v>83</v>
      </c>
      <c r="V14" s="18" t="s">
        <v>12</v>
      </c>
      <c r="W14" s="19" t="str">
        <f t="shared" si="18"/>
        <v>3</v>
      </c>
      <c r="X14" s="17" t="s">
        <v>83</v>
      </c>
      <c r="Y14" s="18" t="s">
        <v>84</v>
      </c>
      <c r="Z14" s="19" t="str">
        <f t="shared" si="19"/>
        <v>2</v>
      </c>
      <c r="AA14" s="17" t="s">
        <v>12</v>
      </c>
      <c r="AB14" s="18" t="s">
        <v>83</v>
      </c>
      <c r="AC14" s="19">
        <f t="shared" si="20"/>
        <v>0</v>
      </c>
      <c r="AD14" s="27"/>
      <c r="AE14" s="25"/>
      <c r="AF14" s="19"/>
      <c r="AG14" s="20">
        <f t="shared" si="9"/>
        <v>9</v>
      </c>
      <c r="AH14" s="21">
        <f>'13.Spieltag'!AJ14</f>
        <v>176</v>
      </c>
      <c r="AI14" s="28">
        <f>'13.Spieltag'!AK14</f>
        <v>2</v>
      </c>
      <c r="AJ14" s="23">
        <f t="shared" si="10"/>
        <v>185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10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83</v>
      </c>
      <c r="G15" s="18" t="s">
        <v>2</v>
      </c>
      <c r="H15" s="19">
        <f t="shared" si="13"/>
        <v>0</v>
      </c>
      <c r="I15" s="17" t="s">
        <v>83</v>
      </c>
      <c r="J15" s="18" t="s">
        <v>12</v>
      </c>
      <c r="K15" s="19">
        <f t="shared" si="14"/>
        <v>0</v>
      </c>
      <c r="L15" s="17" t="s">
        <v>12</v>
      </c>
      <c r="M15" s="18" t="s">
        <v>83</v>
      </c>
      <c r="N15" s="19">
        <f t="shared" si="15"/>
        <v>0</v>
      </c>
      <c r="O15" s="17" t="s">
        <v>12</v>
      </c>
      <c r="P15" s="18" t="s">
        <v>84</v>
      </c>
      <c r="Q15" s="19">
        <f t="shared" si="16"/>
        <v>0</v>
      </c>
      <c r="R15" s="17" t="s">
        <v>83</v>
      </c>
      <c r="S15" s="18" t="s">
        <v>84</v>
      </c>
      <c r="T15" s="19" t="str">
        <f t="shared" si="17"/>
        <v>2</v>
      </c>
      <c r="U15" s="17" t="s">
        <v>84</v>
      </c>
      <c r="V15" s="18" t="s">
        <v>12</v>
      </c>
      <c r="W15" s="19" t="str">
        <f t="shared" si="18"/>
        <v>2</v>
      </c>
      <c r="X15" s="17" t="s">
        <v>12</v>
      </c>
      <c r="Y15" s="18" t="s">
        <v>83</v>
      </c>
      <c r="Z15" s="19" t="str">
        <f t="shared" si="19"/>
        <v>2</v>
      </c>
      <c r="AA15" s="17" t="s">
        <v>83</v>
      </c>
      <c r="AB15" s="18" t="s">
        <v>84</v>
      </c>
      <c r="AC15" s="19">
        <f t="shared" si="20"/>
        <v>0</v>
      </c>
      <c r="AD15" s="27"/>
      <c r="AE15" s="25"/>
      <c r="AF15" s="19"/>
      <c r="AG15" s="20">
        <f t="shared" si="9"/>
        <v>8</v>
      </c>
      <c r="AH15" s="21">
        <f>'13.Spieltag'!AJ15</f>
        <v>157</v>
      </c>
      <c r="AI15" s="28">
        <f>'13.Spieltag'!AK15</f>
        <v>10</v>
      </c>
      <c r="AJ15" s="23">
        <f t="shared" si="10"/>
        <v>165</v>
      </c>
      <c r="AK15" s="24">
        <f t="shared" si="11"/>
        <v>10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'13.Spieltag'!AJ16</f>
        <v>79</v>
      </c>
      <c r="AI16" s="28">
        <f>'13.Spieltag'!AK16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9</v>
      </c>
      <c r="B17" s="20" t="str">
        <f>'13.Spieltag'!B17</f>
        <v>Reinhold</v>
      </c>
      <c r="C17" s="17" t="s">
        <v>86</v>
      </c>
      <c r="D17" s="18" t="s">
        <v>12</v>
      </c>
      <c r="E17" s="19" t="str">
        <f t="shared" si="12"/>
        <v>2</v>
      </c>
      <c r="F17" s="17" t="s">
        <v>84</v>
      </c>
      <c r="G17" s="18" t="s">
        <v>12</v>
      </c>
      <c r="H17" s="19">
        <f t="shared" si="13"/>
        <v>0</v>
      </c>
      <c r="I17" s="17" t="s">
        <v>2</v>
      </c>
      <c r="J17" s="18" t="s">
        <v>12</v>
      </c>
      <c r="K17" s="19" t="str">
        <f t="shared" si="14"/>
        <v>2</v>
      </c>
      <c r="L17" s="17" t="s">
        <v>83</v>
      </c>
      <c r="M17" s="18" t="s">
        <v>83</v>
      </c>
      <c r="N17" s="19">
        <f t="shared" si="15"/>
        <v>0</v>
      </c>
      <c r="O17" s="17" t="s">
        <v>12</v>
      </c>
      <c r="P17" s="18" t="s">
        <v>84</v>
      </c>
      <c r="Q17" s="19">
        <f t="shared" si="16"/>
        <v>0</v>
      </c>
      <c r="R17" s="17" t="s">
        <v>84</v>
      </c>
      <c r="S17" s="18" t="s">
        <v>84</v>
      </c>
      <c r="T17" s="19">
        <f t="shared" si="17"/>
        <v>0</v>
      </c>
      <c r="U17" s="17" t="s">
        <v>83</v>
      </c>
      <c r="V17" s="18" t="s">
        <v>12</v>
      </c>
      <c r="W17" s="19" t="str">
        <f t="shared" si="18"/>
        <v>3</v>
      </c>
      <c r="X17" s="17" t="s">
        <v>84</v>
      </c>
      <c r="Y17" s="18" t="s">
        <v>84</v>
      </c>
      <c r="Z17" s="19">
        <f t="shared" si="19"/>
        <v>0</v>
      </c>
      <c r="AA17" s="17" t="s">
        <v>12</v>
      </c>
      <c r="AB17" s="18" t="s">
        <v>83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'13.Spieltag'!AJ17</f>
        <v>159</v>
      </c>
      <c r="AI17" s="28">
        <f>'13.Spieltag'!AK17</f>
        <v>8</v>
      </c>
      <c r="AJ17" s="23">
        <f t="shared" si="10"/>
        <v>166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5</v>
      </c>
      <c r="B18" s="20" t="str">
        <f>'13.Spieltag'!B18</f>
        <v>Ricardo04</v>
      </c>
      <c r="C18" s="17" t="s">
        <v>12</v>
      </c>
      <c r="D18" s="18" t="s">
        <v>84</v>
      </c>
      <c r="E18" s="19" t="str">
        <f t="shared" si="12"/>
        <v>2</v>
      </c>
      <c r="F18" s="17" t="s">
        <v>83</v>
      </c>
      <c r="G18" s="18" t="s">
        <v>12</v>
      </c>
      <c r="H18" s="19">
        <f t="shared" si="13"/>
        <v>0</v>
      </c>
      <c r="I18" s="17" t="s">
        <v>83</v>
      </c>
      <c r="J18" s="18" t="s">
        <v>12</v>
      </c>
      <c r="K18" s="19">
        <f t="shared" si="14"/>
        <v>0</v>
      </c>
      <c r="L18" s="17" t="s">
        <v>12</v>
      </c>
      <c r="M18" s="18" t="s">
        <v>83</v>
      </c>
      <c r="N18" s="19">
        <f t="shared" si="15"/>
        <v>0</v>
      </c>
      <c r="O18" s="17" t="s">
        <v>83</v>
      </c>
      <c r="P18" s="18" t="s">
        <v>12</v>
      </c>
      <c r="Q18" s="19">
        <f t="shared" si="16"/>
        <v>0</v>
      </c>
      <c r="R18" s="17" t="s">
        <v>83</v>
      </c>
      <c r="S18" s="18" t="s">
        <v>83</v>
      </c>
      <c r="T18" s="19">
        <f t="shared" si="17"/>
        <v>0</v>
      </c>
      <c r="U18" s="17" t="s">
        <v>83</v>
      </c>
      <c r="V18" s="18" t="s">
        <v>83</v>
      </c>
      <c r="W18" s="19">
        <f t="shared" si="18"/>
        <v>0</v>
      </c>
      <c r="X18" s="17" t="s">
        <v>84</v>
      </c>
      <c r="Y18" s="18" t="s">
        <v>83</v>
      </c>
      <c r="Z18" s="19">
        <f t="shared" si="19"/>
        <v>0</v>
      </c>
      <c r="AA18" s="17" t="s">
        <v>84</v>
      </c>
      <c r="AB18" s="18" t="s">
        <v>83</v>
      </c>
      <c r="AC18" s="19" t="str">
        <f t="shared" si="20"/>
        <v>2</v>
      </c>
      <c r="AD18" s="27"/>
      <c r="AE18" s="25"/>
      <c r="AF18" s="19"/>
      <c r="AG18" s="20">
        <f t="shared" si="9"/>
        <v>4</v>
      </c>
      <c r="AH18" s="21">
        <f>'13.Spieltag'!AJ18</f>
        <v>171</v>
      </c>
      <c r="AI18" s="28">
        <f>'13.Spieltag'!AK18</f>
        <v>4</v>
      </c>
      <c r="AJ18" s="23">
        <f t="shared" si="10"/>
        <v>175</v>
      </c>
      <c r="AK18" s="24">
        <f t="shared" si="11"/>
        <v>5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'13.Spieltag'!AJ19</f>
        <v>7</v>
      </c>
      <c r="AI19" s="28">
        <f>'13.Spieltag'!AK19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schmiddi04</v>
      </c>
      <c r="C20" s="17" t="s">
        <v>83</v>
      </c>
      <c r="D20" s="18" t="s">
        <v>84</v>
      </c>
      <c r="E20" s="19" t="str">
        <f t="shared" si="12"/>
        <v>3</v>
      </c>
      <c r="F20" s="17" t="s">
        <v>84</v>
      </c>
      <c r="G20" s="18" t="s">
        <v>12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12</v>
      </c>
      <c r="N20" s="19" t="str">
        <f t="shared" si="15"/>
        <v>2</v>
      </c>
      <c r="O20" s="17" t="s">
        <v>12</v>
      </c>
      <c r="P20" s="18" t="s">
        <v>83</v>
      </c>
      <c r="Q20" s="19">
        <f t="shared" si="16"/>
        <v>0</v>
      </c>
      <c r="R20" s="17" t="s">
        <v>84</v>
      </c>
      <c r="S20" s="18" t="s">
        <v>83</v>
      </c>
      <c r="T20" s="19">
        <f t="shared" si="17"/>
        <v>0</v>
      </c>
      <c r="U20" s="17" t="s">
        <v>84</v>
      </c>
      <c r="V20" s="18" t="s">
        <v>83</v>
      </c>
      <c r="W20" s="19" t="str">
        <f t="shared" si="18"/>
        <v>3</v>
      </c>
      <c r="X20" s="17" t="s">
        <v>83</v>
      </c>
      <c r="Y20" s="18" t="s">
        <v>12</v>
      </c>
      <c r="Z20" s="19">
        <f t="shared" si="19"/>
        <v>0</v>
      </c>
      <c r="AA20" s="17" t="s">
        <v>83</v>
      </c>
      <c r="AB20" s="18" t="s">
        <v>84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'13.Spieltag'!AJ20</f>
        <v>148</v>
      </c>
      <c r="AI20" s="28">
        <f>'13.Spieltag'!AK20</f>
        <v>13</v>
      </c>
      <c r="AJ20" s="23">
        <f>AG20+AH20</f>
        <v>156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2</v>
      </c>
      <c r="D21" s="18" t="s">
        <v>83</v>
      </c>
      <c r="E21" s="19" t="str">
        <f t="shared" si="12"/>
        <v>2</v>
      </c>
      <c r="F21" s="17" t="s">
        <v>83</v>
      </c>
      <c r="G21" s="18" t="s">
        <v>12</v>
      </c>
      <c r="H21" s="19">
        <f t="shared" si="13"/>
        <v>0</v>
      </c>
      <c r="I21" s="17" t="s">
        <v>83</v>
      </c>
      <c r="J21" s="18" t="s">
        <v>83</v>
      </c>
      <c r="K21" s="19">
        <f t="shared" si="14"/>
        <v>0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83</v>
      </c>
      <c r="Q21" s="19" t="str">
        <f t="shared" si="16"/>
        <v>3</v>
      </c>
      <c r="R21" s="17" t="s">
        <v>83</v>
      </c>
      <c r="S21" s="18" t="s">
        <v>12</v>
      </c>
      <c r="T21" s="19">
        <f t="shared" si="17"/>
        <v>0</v>
      </c>
      <c r="U21" s="17" t="s">
        <v>83</v>
      </c>
      <c r="V21" s="18" t="s">
        <v>12</v>
      </c>
      <c r="W21" s="19" t="str">
        <f t="shared" si="18"/>
        <v>3</v>
      </c>
      <c r="X21" s="17" t="s">
        <v>12</v>
      </c>
      <c r="Y21" s="18" t="s">
        <v>83</v>
      </c>
      <c r="Z21" s="19" t="str">
        <f t="shared" si="19"/>
        <v>2</v>
      </c>
      <c r="AA21" s="17" t="s">
        <v>83</v>
      </c>
      <c r="AB21" s="18" t="s">
        <v>12</v>
      </c>
      <c r="AC21" s="19" t="str">
        <f t="shared" si="20"/>
        <v>2</v>
      </c>
      <c r="AD21" s="27"/>
      <c r="AE21" s="25"/>
      <c r="AF21" s="19"/>
      <c r="AG21" s="20">
        <f>E21+H21+K21+N21+Q21+T21+W21+Z21+AC21+AF21</f>
        <v>12</v>
      </c>
      <c r="AH21" s="21">
        <f>'13.Spieltag'!AJ21</f>
        <v>161</v>
      </c>
      <c r="AI21" s="28">
        <f>'13.Spieltag'!AK21</f>
        <v>7</v>
      </c>
      <c r="AJ21" s="23">
        <f>AG21+AH21</f>
        <v>173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2</v>
      </c>
      <c r="D22" s="18" t="s">
        <v>84</v>
      </c>
      <c r="E22" s="19" t="str">
        <f t="shared" si="12"/>
        <v>2</v>
      </c>
      <c r="F22" s="17" t="s">
        <v>84</v>
      </c>
      <c r="G22" s="18" t="s">
        <v>12</v>
      </c>
      <c r="H22" s="19">
        <f t="shared" si="13"/>
        <v>0</v>
      </c>
      <c r="I22" s="17" t="s">
        <v>83</v>
      </c>
      <c r="J22" s="18" t="s">
        <v>83</v>
      </c>
      <c r="K22" s="19">
        <f t="shared" si="14"/>
        <v>0</v>
      </c>
      <c r="L22" s="17" t="s">
        <v>12</v>
      </c>
      <c r="M22" s="18" t="s">
        <v>84</v>
      </c>
      <c r="N22" s="19">
        <f t="shared" si="15"/>
        <v>0</v>
      </c>
      <c r="O22" s="17" t="s">
        <v>12</v>
      </c>
      <c r="P22" s="18" t="s">
        <v>84</v>
      </c>
      <c r="Q22" s="19">
        <f t="shared" si="16"/>
        <v>0</v>
      </c>
      <c r="R22" s="17" t="s">
        <v>12</v>
      </c>
      <c r="S22" s="18" t="s">
        <v>84</v>
      </c>
      <c r="T22" s="19" t="str">
        <f t="shared" si="17"/>
        <v>5</v>
      </c>
      <c r="U22" s="17" t="s">
        <v>83</v>
      </c>
      <c r="V22" s="18" t="s">
        <v>83</v>
      </c>
      <c r="W22" s="19">
        <f t="shared" si="18"/>
        <v>0</v>
      </c>
      <c r="X22" s="17" t="s">
        <v>12</v>
      </c>
      <c r="Y22" s="18" t="s">
        <v>83</v>
      </c>
      <c r="Z22" s="19" t="str">
        <f t="shared" si="19"/>
        <v>2</v>
      </c>
      <c r="AA22" s="17" t="s">
        <v>83</v>
      </c>
      <c r="AB22" s="18" t="s">
        <v>12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11</v>
      </c>
      <c r="AH22" s="21">
        <f>'13.Spieltag'!AJ22</f>
        <v>164</v>
      </c>
      <c r="AI22" s="28">
        <f>'13.Spieltag'!AK22</f>
        <v>6</v>
      </c>
      <c r="AJ22" s="23">
        <f>AG22+AH22</f>
        <v>175</v>
      </c>
      <c r="AK22" s="24">
        <f t="shared" si="11"/>
        <v>5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2</v>
      </c>
      <c r="D23" s="18" t="s">
        <v>84</v>
      </c>
      <c r="E23" s="19" t="str">
        <f t="shared" si="12"/>
        <v>2</v>
      </c>
      <c r="F23" s="17" t="s">
        <v>83</v>
      </c>
      <c r="G23" s="18" t="s">
        <v>12</v>
      </c>
      <c r="H23" s="19">
        <f t="shared" si="13"/>
        <v>0</v>
      </c>
      <c r="I23" s="17" t="s">
        <v>83</v>
      </c>
      <c r="J23" s="18" t="s">
        <v>12</v>
      </c>
      <c r="K23" s="19">
        <f t="shared" si="14"/>
        <v>0</v>
      </c>
      <c r="L23" s="17" t="s">
        <v>2</v>
      </c>
      <c r="M23" s="18" t="s">
        <v>83</v>
      </c>
      <c r="N23" s="19">
        <f t="shared" si="15"/>
        <v>0</v>
      </c>
      <c r="O23" s="17" t="s">
        <v>83</v>
      </c>
      <c r="P23" s="18" t="s">
        <v>12</v>
      </c>
      <c r="Q23" s="19">
        <f t="shared" si="16"/>
        <v>0</v>
      </c>
      <c r="R23" s="17" t="s">
        <v>12</v>
      </c>
      <c r="S23" s="18" t="s">
        <v>12</v>
      </c>
      <c r="T23" s="19">
        <f t="shared" si="17"/>
        <v>0</v>
      </c>
      <c r="U23" s="17" t="s">
        <v>83</v>
      </c>
      <c r="V23" s="18" t="s">
        <v>2</v>
      </c>
      <c r="W23" s="19" t="str">
        <f t="shared" si="18"/>
        <v>2</v>
      </c>
      <c r="X23" s="17" t="s">
        <v>2</v>
      </c>
      <c r="Y23" s="18" t="s">
        <v>12</v>
      </c>
      <c r="Z23" s="19" t="str">
        <f t="shared" si="19"/>
        <v>2</v>
      </c>
      <c r="AA23" s="17" t="s">
        <v>83</v>
      </c>
      <c r="AB23" s="18" t="s">
        <v>12</v>
      </c>
      <c r="AC23" s="19" t="str">
        <f t="shared" si="20"/>
        <v>2</v>
      </c>
      <c r="AD23" s="27"/>
      <c r="AE23" s="25"/>
      <c r="AF23" s="19"/>
      <c r="AG23" s="20">
        <f>E23+H23+K23+N23+Q23+T23+W23+Z23+AC23+AF23</f>
        <v>8</v>
      </c>
      <c r="AH23" s="21">
        <f>'13.Spieltag'!AJ23</f>
        <v>148</v>
      </c>
      <c r="AI23" s="28">
        <f>'13.Spieltag'!AK23</f>
        <v>13</v>
      </c>
      <c r="AJ23" s="23">
        <f>AG23+AH23</f>
        <v>156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2</v>
      </c>
      <c r="D24" s="18" t="s">
        <v>83</v>
      </c>
      <c r="E24" s="19" t="str">
        <f t="shared" si="12"/>
        <v>2</v>
      </c>
      <c r="F24" s="17" t="s">
        <v>86</v>
      </c>
      <c r="G24" s="18" t="s">
        <v>83</v>
      </c>
      <c r="H24" s="19" t="str">
        <f t="shared" si="13"/>
        <v>2</v>
      </c>
      <c r="I24" s="17" t="s">
        <v>83</v>
      </c>
      <c r="J24" s="18" t="s">
        <v>12</v>
      </c>
      <c r="K24" s="19">
        <f t="shared" si="14"/>
        <v>0</v>
      </c>
      <c r="L24" s="17" t="s">
        <v>12</v>
      </c>
      <c r="M24" s="18" t="s">
        <v>83</v>
      </c>
      <c r="N24" s="19">
        <f t="shared" si="15"/>
        <v>0</v>
      </c>
      <c r="O24" s="17" t="s">
        <v>12</v>
      </c>
      <c r="P24" s="18" t="s">
        <v>83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83</v>
      </c>
      <c r="V24" s="18" t="s">
        <v>2</v>
      </c>
      <c r="W24" s="19" t="str">
        <f t="shared" si="18"/>
        <v>2</v>
      </c>
      <c r="X24" s="17" t="s">
        <v>12</v>
      </c>
      <c r="Y24" s="18" t="s">
        <v>83</v>
      </c>
      <c r="Z24" s="19" t="str">
        <f t="shared" si="19"/>
        <v>2</v>
      </c>
      <c r="AA24" s="17" t="s">
        <v>83</v>
      </c>
      <c r="AB24" s="18" t="s">
        <v>12</v>
      </c>
      <c r="AC24" s="19" t="str">
        <f t="shared" si="20"/>
        <v>2</v>
      </c>
      <c r="AD24" s="27"/>
      <c r="AE24" s="25"/>
      <c r="AF24" s="19"/>
      <c r="AG24" s="20">
        <f>E24+H24+K24+N24+Q24+T24+W24+Z24+AC24+AF24</f>
        <v>10</v>
      </c>
      <c r="AH24" s="21">
        <f>'13.Spieltag'!AJ24</f>
        <v>169</v>
      </c>
      <c r="AI24" s="28">
        <f>'13.Spieltag'!AK24</f>
        <v>5</v>
      </c>
      <c r="AJ24" s="23">
        <f>AG24+AH24</f>
        <v>179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7" priority="6">
      <formula>($AG8&gt;40)</formula>
    </cfRule>
  </conditionalFormatting>
  <conditionalFormatting sqref="C4 I4 O4 R4 U4 X4 AA4 C6 F6 I6 L6 O6 R6 AA6">
    <cfRule type="cellIs" dxfId="106" priority="3" operator="equal">
      <formula>"Schalke 04"</formula>
    </cfRule>
  </conditionalFormatting>
  <conditionalFormatting sqref="F4 L4 U6 X6">
    <cfRule type="cellIs" dxfId="105" priority="2" operator="equal">
      <formula>"Schalke 04"</formula>
    </cfRule>
  </conditionalFormatting>
  <conditionalFormatting sqref="AG1:AG26 AG28:AG1048576">
    <cfRule type="top10" dxfId="104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3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B4" workbookViewId="0">
      <selection activeCell="AL17" sqref="AL1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AA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28</v>
      </c>
      <c r="B4" s="16"/>
      <c r="C4" s="16" t="s">
        <v>11</v>
      </c>
      <c r="F4" s="16" t="s">
        <v>62</v>
      </c>
      <c r="I4" s="16" t="s">
        <v>69</v>
      </c>
      <c r="L4" s="16" t="s">
        <v>70</v>
      </c>
      <c r="O4" s="16" t="s">
        <v>71</v>
      </c>
      <c r="R4" s="16" t="s">
        <v>72</v>
      </c>
      <c r="U4" s="16" t="s">
        <v>75</v>
      </c>
      <c r="X4" s="16" t="s">
        <v>78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81</v>
      </c>
      <c r="I6" s="16" t="s">
        <v>67</v>
      </c>
      <c r="L6" s="16" t="s">
        <v>74</v>
      </c>
      <c r="O6" s="16" t="s">
        <v>77</v>
      </c>
      <c r="R6" s="16" t="s">
        <v>80</v>
      </c>
      <c r="U6" s="16" t="s">
        <v>73</v>
      </c>
      <c r="X6" s="16" t="s">
        <v>68</v>
      </c>
      <c r="AA6" s="16" t="s">
        <v>76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86</v>
      </c>
      <c r="D7" s="49" t="s">
        <v>84</v>
      </c>
      <c r="E7" s="50" t="s">
        <v>1</v>
      </c>
      <c r="F7" s="49" t="s">
        <v>13</v>
      </c>
      <c r="G7" s="49" t="s">
        <v>83</v>
      </c>
      <c r="H7" s="50" t="s">
        <v>1</v>
      </c>
      <c r="I7" s="49" t="s">
        <v>12</v>
      </c>
      <c r="J7" s="49" t="s">
        <v>12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2</v>
      </c>
      <c r="S7" s="49" t="s">
        <v>12</v>
      </c>
      <c r="T7" s="50" t="s">
        <v>1</v>
      </c>
      <c r="U7" s="49" t="s">
        <v>86</v>
      </c>
      <c r="V7" s="49" t="s">
        <v>83</v>
      </c>
      <c r="W7" s="50" t="s">
        <v>1</v>
      </c>
      <c r="X7" s="49" t="s">
        <v>84</v>
      </c>
      <c r="Y7" s="49" t="s">
        <v>13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2</v>
      </c>
      <c r="D8" s="18" t="s">
        <v>83</v>
      </c>
      <c r="E8" s="57">
        <f>IF(OR(EXACT($C$7,C8)*(EXACT($D$7,D8)))=TRUE,$AO$9,IF(($D$7-$C$7=D8-C8),$AO$8,IF(OR(EXACT($C$7&gt;$D$7,C8&gt;D8)*EXACT($C$7=$D$7,C8=D8)*EXACT($C$7&lt;$D$7,C8&lt;D8)),$AO$7,0)))*4</f>
        <v>8</v>
      </c>
      <c r="F8" s="17" t="s">
        <v>12</v>
      </c>
      <c r="G8" s="18" t="s">
        <v>83</v>
      </c>
      <c r="H8" s="19" t="str">
        <f t="shared" ref="H8" si="1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83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12</v>
      </c>
      <c r="S8" s="18" t="s">
        <v>83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83</v>
      </c>
      <c r="Y8" s="18" t="s">
        <v>12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84</v>
      </c>
      <c r="AB8" s="18" t="s">
        <v>2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22</v>
      </c>
      <c r="AH8" s="21">
        <f>'14.Spieltag'!AJ8</f>
        <v>167</v>
      </c>
      <c r="AI8" s="28">
        <f>'14.Spieltag'!AK8</f>
        <v>8</v>
      </c>
      <c r="AJ8" s="23">
        <f t="shared" ref="AJ8:AJ19" si="9">AG8+AH8</f>
        <v>189</v>
      </c>
      <c r="AK8" s="24">
        <f t="shared" ref="AK8:AK24" si="10">RANK(AJ8,$AJ$8:$AJ$26)</f>
        <v>8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2</v>
      </c>
      <c r="D9" s="18" t="s">
        <v>83</v>
      </c>
      <c r="E9" s="57">
        <f t="shared" ref="E9:E24" si="11">IF(OR(EXACT($C$7,C9)*(EXACT($D$7,D9)))=TRUE,$AO$9,IF(($D$7-$C$7=D9-C9),$AO$8,IF(OR(EXACT($C$7&gt;$D$7,C9&gt;D9)*EXACT($C$7=$D$7,C9=D9)*EXACT($C$7&lt;$D$7,C9&lt;D9)),$AO$7,0)))*4</f>
        <v>8</v>
      </c>
      <c r="F9" s="17" t="s">
        <v>12</v>
      </c>
      <c r="G9" s="18" t="s">
        <v>83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12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5</v>
      </c>
      <c r="L9" s="17" t="s">
        <v>83</v>
      </c>
      <c r="M9" s="18" t="s">
        <v>12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83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83</v>
      </c>
      <c r="V9" s="18" t="s">
        <v>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84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'14.Spieltag'!AJ9</f>
        <v>198</v>
      </c>
      <c r="AI9" s="28">
        <f>'14.Spieltag'!AK9</f>
        <v>1</v>
      </c>
      <c r="AJ9" s="23">
        <f t="shared" si="9"/>
        <v>218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9</v>
      </c>
      <c r="B10" s="20" t="str">
        <f>'13.Spieltag'!B10</f>
        <v>FlorianS04</v>
      </c>
      <c r="C10" s="17" t="s">
        <v>12</v>
      </c>
      <c r="D10" s="18" t="s">
        <v>83</v>
      </c>
      <c r="E10" s="57">
        <f t="shared" si="11"/>
        <v>8</v>
      </c>
      <c r="F10" s="17" t="s">
        <v>2</v>
      </c>
      <c r="G10" s="18" t="s">
        <v>83</v>
      </c>
      <c r="H10" s="19" t="str">
        <f t="shared" si="12"/>
        <v>2</v>
      </c>
      <c r="I10" s="17" t="s">
        <v>12</v>
      </c>
      <c r="J10" s="18" t="s">
        <v>12</v>
      </c>
      <c r="K10" s="19" t="str">
        <f t="shared" si="13"/>
        <v>5</v>
      </c>
      <c r="L10" s="17" t="s">
        <v>83</v>
      </c>
      <c r="M10" s="18" t="s">
        <v>2</v>
      </c>
      <c r="N10" s="19">
        <f t="shared" si="14"/>
        <v>0</v>
      </c>
      <c r="O10" s="17" t="s">
        <v>83</v>
      </c>
      <c r="P10" s="18" t="s">
        <v>83</v>
      </c>
      <c r="Q10" s="19" t="str">
        <f t="shared" si="15"/>
        <v>3</v>
      </c>
      <c r="R10" s="17" t="s">
        <v>83</v>
      </c>
      <c r="S10" s="18" t="s">
        <v>84</v>
      </c>
      <c r="T10" s="19" t="str">
        <f t="shared" si="16"/>
        <v>3</v>
      </c>
      <c r="U10" s="17" t="s">
        <v>83</v>
      </c>
      <c r="V10" s="18" t="s">
        <v>12</v>
      </c>
      <c r="W10" s="19">
        <f t="shared" si="17"/>
        <v>0</v>
      </c>
      <c r="X10" s="17" t="s">
        <v>83</v>
      </c>
      <c r="Y10" s="18" t="s">
        <v>2</v>
      </c>
      <c r="Z10" s="19" t="str">
        <f t="shared" si="18"/>
        <v>2</v>
      </c>
      <c r="AA10" s="17" t="s">
        <v>83</v>
      </c>
      <c r="AB10" s="18" t="s">
        <v>83</v>
      </c>
      <c r="AC10" s="19">
        <f t="shared" si="19"/>
        <v>0</v>
      </c>
      <c r="AD10" s="27"/>
      <c r="AE10" s="25"/>
      <c r="AF10" s="19"/>
      <c r="AG10" s="20">
        <f t="shared" si="8"/>
        <v>23</v>
      </c>
      <c r="AH10" s="21">
        <f>'14.Spieltag'!AJ10</f>
        <v>165</v>
      </c>
      <c r="AI10" s="28">
        <f>'14.Spieltag'!AK10</f>
        <v>10</v>
      </c>
      <c r="AJ10" s="23">
        <f t="shared" si="9"/>
        <v>188</v>
      </c>
      <c r="AK10" s="24">
        <f t="shared" si="10"/>
        <v>9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57">
        <f t="shared" si="11"/>
        <v>8</v>
      </c>
      <c r="F11" s="17" t="s">
        <v>12</v>
      </c>
      <c r="G11" s="18" t="s">
        <v>84</v>
      </c>
      <c r="H11" s="19" t="str">
        <f t="shared" si="12"/>
        <v>2</v>
      </c>
      <c r="I11" s="17" t="s">
        <v>12</v>
      </c>
      <c r="J11" s="18" t="s">
        <v>12</v>
      </c>
      <c r="K11" s="19" t="str">
        <f t="shared" si="13"/>
        <v>5</v>
      </c>
      <c r="L11" s="17" t="s">
        <v>83</v>
      </c>
      <c r="M11" s="18" t="s">
        <v>12</v>
      </c>
      <c r="N11" s="19">
        <f t="shared" si="14"/>
        <v>0</v>
      </c>
      <c r="O11" s="17" t="s">
        <v>12</v>
      </c>
      <c r="P11" s="18" t="s">
        <v>12</v>
      </c>
      <c r="Q11" s="19" t="str">
        <f t="shared" si="15"/>
        <v>5</v>
      </c>
      <c r="R11" s="17" t="s">
        <v>12</v>
      </c>
      <c r="S11" s="18" t="s">
        <v>83</v>
      </c>
      <c r="T11" s="19" t="str">
        <f t="shared" si="16"/>
        <v>3</v>
      </c>
      <c r="U11" s="17" t="s">
        <v>83</v>
      </c>
      <c r="V11" s="18" t="s">
        <v>12</v>
      </c>
      <c r="W11" s="19">
        <f t="shared" si="17"/>
        <v>0</v>
      </c>
      <c r="X11" s="17" t="s">
        <v>84</v>
      </c>
      <c r="Y11" s="18" t="s">
        <v>83</v>
      </c>
      <c r="Z11" s="19" t="str">
        <f t="shared" si="18"/>
        <v>2</v>
      </c>
      <c r="AA11" s="17" t="s">
        <v>84</v>
      </c>
      <c r="AB11" s="18" t="s">
        <v>12</v>
      </c>
      <c r="AC11" s="19" t="str">
        <f t="shared" si="19"/>
        <v>2</v>
      </c>
      <c r="AD11" s="27"/>
      <c r="AE11" s="25"/>
      <c r="AF11" s="19"/>
      <c r="AG11" s="20">
        <f t="shared" si="8"/>
        <v>27</v>
      </c>
      <c r="AH11" s="21">
        <f>'14.Spieltag'!AJ11</f>
        <v>182</v>
      </c>
      <c r="AI11" s="28">
        <f>'14.Spieltag'!AK11</f>
        <v>3</v>
      </c>
      <c r="AJ11" s="23">
        <f t="shared" si="9"/>
        <v>209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57">
        <f t="shared" si="11"/>
        <v>8</v>
      </c>
      <c r="F12" s="17" t="s">
        <v>2</v>
      </c>
      <c r="G12" s="18" t="s">
        <v>83</v>
      </c>
      <c r="H12" s="19" t="str">
        <f t="shared" si="12"/>
        <v>2</v>
      </c>
      <c r="I12" s="17" t="s">
        <v>12</v>
      </c>
      <c r="J12" s="18" t="s">
        <v>83</v>
      </c>
      <c r="K12" s="19">
        <f t="shared" si="13"/>
        <v>0</v>
      </c>
      <c r="L12" s="17" t="s">
        <v>83</v>
      </c>
      <c r="M12" s="18" t="s">
        <v>12</v>
      </c>
      <c r="N12" s="19">
        <f t="shared" si="14"/>
        <v>0</v>
      </c>
      <c r="O12" s="17" t="s">
        <v>12</v>
      </c>
      <c r="P12" s="18" t="s">
        <v>12</v>
      </c>
      <c r="Q12" s="19" t="str">
        <f t="shared" si="15"/>
        <v>5</v>
      </c>
      <c r="R12" s="17" t="s">
        <v>2</v>
      </c>
      <c r="S12" s="18" t="s">
        <v>83</v>
      </c>
      <c r="T12" s="19" t="str">
        <f t="shared" si="16"/>
        <v>2</v>
      </c>
      <c r="U12" s="17" t="s">
        <v>12</v>
      </c>
      <c r="V12" s="18" t="s">
        <v>2</v>
      </c>
      <c r="W12" s="19">
        <f t="shared" si="17"/>
        <v>0</v>
      </c>
      <c r="X12" s="17" t="s">
        <v>83</v>
      </c>
      <c r="Y12" s="18" t="s">
        <v>12</v>
      </c>
      <c r="Z12" s="19" t="str">
        <f t="shared" si="18"/>
        <v>2</v>
      </c>
      <c r="AA12" s="17" t="s">
        <v>83</v>
      </c>
      <c r="AB12" s="18" t="s">
        <v>12</v>
      </c>
      <c r="AC12" s="19" t="str">
        <f t="shared" si="19"/>
        <v>3</v>
      </c>
      <c r="AD12" s="26"/>
      <c r="AE12" s="25"/>
      <c r="AF12" s="19"/>
      <c r="AG12" s="20">
        <f t="shared" si="8"/>
        <v>22</v>
      </c>
      <c r="AH12" s="21">
        <f>'14.Spieltag'!AJ12</f>
        <v>135</v>
      </c>
      <c r="AI12" s="28">
        <f>'14.Spieltag'!AK12</f>
        <v>15</v>
      </c>
      <c r="AJ12" s="23">
        <f t="shared" si="9"/>
        <v>157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10</v>
      </c>
      <c r="B13" s="58" t="str">
        <f>'13.Spieltag'!B13</f>
        <v>Lola04</v>
      </c>
      <c r="C13" s="17" t="s">
        <v>13</v>
      </c>
      <c r="D13" s="18" t="s">
        <v>12</v>
      </c>
      <c r="E13" s="57">
        <f t="shared" si="11"/>
        <v>8</v>
      </c>
      <c r="F13" s="17" t="s">
        <v>12</v>
      </c>
      <c r="G13" s="18" t="s">
        <v>12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2</v>
      </c>
      <c r="M13" s="18" t="s">
        <v>83</v>
      </c>
      <c r="N13" s="19" t="str">
        <f t="shared" si="14"/>
        <v>2</v>
      </c>
      <c r="O13" s="17" t="s">
        <v>12</v>
      </c>
      <c r="P13" s="18" t="s">
        <v>84</v>
      </c>
      <c r="Q13" s="19">
        <f t="shared" si="15"/>
        <v>0</v>
      </c>
      <c r="R13" s="17" t="s">
        <v>2</v>
      </c>
      <c r="S13" s="18" t="s">
        <v>83</v>
      </c>
      <c r="T13" s="19" t="str">
        <f t="shared" si="16"/>
        <v>2</v>
      </c>
      <c r="U13" s="17" t="s">
        <v>83</v>
      </c>
      <c r="V13" s="18" t="s">
        <v>84</v>
      </c>
      <c r="W13" s="19" t="str">
        <f t="shared" si="17"/>
        <v>2</v>
      </c>
      <c r="X13" s="17" t="s">
        <v>12</v>
      </c>
      <c r="Y13" s="18" t="s">
        <v>84</v>
      </c>
      <c r="Z13" s="19">
        <f t="shared" si="18"/>
        <v>0</v>
      </c>
      <c r="AA13" s="17" t="s">
        <v>83</v>
      </c>
      <c r="AB13" s="18" t="s">
        <v>12</v>
      </c>
      <c r="AC13" s="19" t="str">
        <f t="shared" si="19"/>
        <v>3</v>
      </c>
      <c r="AD13" s="27"/>
      <c r="AE13" s="25"/>
      <c r="AF13" s="19"/>
      <c r="AG13" s="20">
        <f t="shared" si="8"/>
        <v>17</v>
      </c>
      <c r="AH13" s="21">
        <f>'14.Spieltag'!AJ13</f>
        <v>165</v>
      </c>
      <c r="AI13" s="28">
        <f>'14.Spieltag'!AK13</f>
        <v>10</v>
      </c>
      <c r="AJ13" s="23">
        <f t="shared" si="9"/>
        <v>182</v>
      </c>
      <c r="AK13" s="24">
        <f t="shared" si="10"/>
        <v>10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83</v>
      </c>
      <c r="E14" s="57">
        <f t="shared" si="11"/>
        <v>8</v>
      </c>
      <c r="F14" s="17" t="s">
        <v>12</v>
      </c>
      <c r="G14" s="18" t="s">
        <v>12</v>
      </c>
      <c r="H14" s="19">
        <f t="shared" si="12"/>
        <v>0</v>
      </c>
      <c r="I14" s="17" t="s">
        <v>2</v>
      </c>
      <c r="J14" s="18" t="s">
        <v>83</v>
      </c>
      <c r="K14" s="19">
        <f t="shared" si="13"/>
        <v>0</v>
      </c>
      <c r="L14" s="17" t="s">
        <v>83</v>
      </c>
      <c r="M14" s="18" t="s">
        <v>83</v>
      </c>
      <c r="N14" s="19">
        <f t="shared" si="14"/>
        <v>0</v>
      </c>
      <c r="O14" s="17" t="s">
        <v>2</v>
      </c>
      <c r="P14" s="18" t="s">
        <v>83</v>
      </c>
      <c r="Q14" s="19">
        <f t="shared" si="15"/>
        <v>0</v>
      </c>
      <c r="R14" s="17" t="s">
        <v>12</v>
      </c>
      <c r="S14" s="18" t="s">
        <v>83</v>
      </c>
      <c r="T14" s="19" t="str">
        <f t="shared" si="16"/>
        <v>3</v>
      </c>
      <c r="U14" s="17" t="s">
        <v>83</v>
      </c>
      <c r="V14" s="18" t="s">
        <v>84</v>
      </c>
      <c r="W14" s="19" t="str">
        <f t="shared" si="17"/>
        <v>2</v>
      </c>
      <c r="X14" s="17" t="s">
        <v>12</v>
      </c>
      <c r="Y14" s="18" t="s">
        <v>83</v>
      </c>
      <c r="Z14" s="19">
        <f t="shared" si="18"/>
        <v>0</v>
      </c>
      <c r="AA14" s="17" t="s">
        <v>83</v>
      </c>
      <c r="AB14" s="18" t="s">
        <v>2</v>
      </c>
      <c r="AC14" s="19" t="str">
        <f t="shared" si="19"/>
        <v>2</v>
      </c>
      <c r="AD14" s="27"/>
      <c r="AE14" s="25"/>
      <c r="AF14" s="19"/>
      <c r="AG14" s="20">
        <f t="shared" si="8"/>
        <v>15</v>
      </c>
      <c r="AH14" s="21">
        <f>'14.Spieltag'!AJ14</f>
        <v>185</v>
      </c>
      <c r="AI14" s="28">
        <f>'14.Spieltag'!AK14</f>
        <v>2</v>
      </c>
      <c r="AJ14" s="23">
        <f t="shared" si="9"/>
        <v>200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11</v>
      </c>
      <c r="B15" s="20" t="str">
        <f>'13.Spieltag'!B15</f>
        <v>Mike04</v>
      </c>
      <c r="C15" s="17" t="s">
        <v>2</v>
      </c>
      <c r="D15" s="18" t="s">
        <v>84</v>
      </c>
      <c r="E15" s="57">
        <f t="shared" si="11"/>
        <v>8</v>
      </c>
      <c r="F15" s="17" t="s">
        <v>12</v>
      </c>
      <c r="G15" s="18" t="s">
        <v>84</v>
      </c>
      <c r="H15" s="19" t="str">
        <f t="shared" si="12"/>
        <v>2</v>
      </c>
      <c r="I15" s="17" t="s">
        <v>12</v>
      </c>
      <c r="J15" s="18" t="s">
        <v>83</v>
      </c>
      <c r="K15" s="19">
        <f t="shared" si="13"/>
        <v>0</v>
      </c>
      <c r="L15" s="17" t="s">
        <v>83</v>
      </c>
      <c r="M15" s="18" t="s">
        <v>12</v>
      </c>
      <c r="N15" s="19">
        <f t="shared" si="14"/>
        <v>0</v>
      </c>
      <c r="O15" s="17" t="s">
        <v>12</v>
      </c>
      <c r="P15" s="18" t="s">
        <v>84</v>
      </c>
      <c r="Q15" s="19">
        <f t="shared" si="15"/>
        <v>0</v>
      </c>
      <c r="R15" s="17" t="s">
        <v>12</v>
      </c>
      <c r="S15" s="18" t="s">
        <v>84</v>
      </c>
      <c r="T15" s="19" t="str">
        <f t="shared" si="16"/>
        <v>2</v>
      </c>
      <c r="U15" s="17" t="s">
        <v>12</v>
      </c>
      <c r="V15" s="18" t="s">
        <v>83</v>
      </c>
      <c r="W15" s="19" t="str">
        <f t="shared" si="17"/>
        <v>2</v>
      </c>
      <c r="X15" s="17" t="s">
        <v>12</v>
      </c>
      <c r="Y15" s="18" t="s">
        <v>83</v>
      </c>
      <c r="Z15" s="19">
        <f t="shared" si="18"/>
        <v>0</v>
      </c>
      <c r="AA15" s="17" t="s">
        <v>12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'14.Spieltag'!AJ15</f>
        <v>165</v>
      </c>
      <c r="AI15" s="28">
        <f>'14.Spieltag'!AK15</f>
        <v>10</v>
      </c>
      <c r="AJ15" s="23">
        <f t="shared" si="9"/>
        <v>179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'14.Spieltag'!AJ16</f>
        <v>79</v>
      </c>
      <c r="AI16" s="28">
        <f>'14.Spieltag'!AK16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89</v>
      </c>
      <c r="D17" s="18" t="s">
        <v>13</v>
      </c>
      <c r="E17" s="57">
        <f t="shared" si="11"/>
        <v>8</v>
      </c>
      <c r="F17" s="17" t="s">
        <v>12</v>
      </c>
      <c r="G17" s="18" t="s">
        <v>83</v>
      </c>
      <c r="H17" s="19" t="str">
        <f t="shared" si="12"/>
        <v>2</v>
      </c>
      <c r="I17" s="17" t="s">
        <v>12</v>
      </c>
      <c r="J17" s="18" t="s">
        <v>83</v>
      </c>
      <c r="K17" s="19">
        <f t="shared" si="13"/>
        <v>0</v>
      </c>
      <c r="L17" s="17" t="s">
        <v>12</v>
      </c>
      <c r="M17" s="18" t="s">
        <v>2</v>
      </c>
      <c r="N17" s="19">
        <f t="shared" si="14"/>
        <v>0</v>
      </c>
      <c r="O17" s="17" t="s">
        <v>12</v>
      </c>
      <c r="P17" s="18" t="s">
        <v>84</v>
      </c>
      <c r="Q17" s="19">
        <f t="shared" si="15"/>
        <v>0</v>
      </c>
      <c r="R17" s="17" t="s">
        <v>2</v>
      </c>
      <c r="S17" s="18" t="s">
        <v>83</v>
      </c>
      <c r="T17" s="19" t="str">
        <f t="shared" si="16"/>
        <v>2</v>
      </c>
      <c r="U17" s="17" t="s">
        <v>83</v>
      </c>
      <c r="V17" s="18" t="s">
        <v>83</v>
      </c>
      <c r="W17" s="19">
        <f t="shared" si="17"/>
        <v>0</v>
      </c>
      <c r="X17" s="17" t="s">
        <v>12</v>
      </c>
      <c r="Y17" s="18" t="s">
        <v>83</v>
      </c>
      <c r="Z17" s="19">
        <f t="shared" si="18"/>
        <v>0</v>
      </c>
      <c r="AA17" s="17" t="s">
        <v>83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'14.Spieltag'!AJ17</f>
        <v>166</v>
      </c>
      <c r="AI17" s="28">
        <f>'14.Spieltag'!AK17</f>
        <v>9</v>
      </c>
      <c r="AJ17" s="23">
        <f t="shared" si="9"/>
        <v>178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4</v>
      </c>
      <c r="B18" s="20" t="str">
        <f>'13.Spieltag'!B18</f>
        <v>Ricardo04</v>
      </c>
      <c r="C18" s="17" t="s">
        <v>12</v>
      </c>
      <c r="D18" s="18" t="s">
        <v>84</v>
      </c>
      <c r="E18" s="57">
        <f t="shared" si="11"/>
        <v>8</v>
      </c>
      <c r="F18" s="17" t="s">
        <v>12</v>
      </c>
      <c r="G18" s="18" t="s">
        <v>84</v>
      </c>
      <c r="H18" s="19" t="str">
        <f t="shared" si="12"/>
        <v>2</v>
      </c>
      <c r="I18" s="17" t="s">
        <v>12</v>
      </c>
      <c r="J18" s="18" t="s">
        <v>12</v>
      </c>
      <c r="K18" s="19" t="str">
        <f t="shared" si="13"/>
        <v>5</v>
      </c>
      <c r="L18" s="17" t="s">
        <v>83</v>
      </c>
      <c r="M18" s="18" t="s">
        <v>12</v>
      </c>
      <c r="N18" s="19">
        <f t="shared" si="14"/>
        <v>0</v>
      </c>
      <c r="O18" s="17" t="s">
        <v>83</v>
      </c>
      <c r="P18" s="18" t="s">
        <v>12</v>
      </c>
      <c r="Q18" s="19">
        <f t="shared" si="15"/>
        <v>0</v>
      </c>
      <c r="R18" s="17" t="s">
        <v>12</v>
      </c>
      <c r="S18" s="18" t="s">
        <v>84</v>
      </c>
      <c r="T18" s="19" t="str">
        <f t="shared" si="16"/>
        <v>2</v>
      </c>
      <c r="U18" s="17" t="s">
        <v>83</v>
      </c>
      <c r="V18" s="18" t="s">
        <v>12</v>
      </c>
      <c r="W18" s="19">
        <f t="shared" si="17"/>
        <v>0</v>
      </c>
      <c r="X18" s="17" t="s">
        <v>83</v>
      </c>
      <c r="Y18" s="18" t="s">
        <v>12</v>
      </c>
      <c r="Z18" s="19" t="str">
        <f t="shared" si="18"/>
        <v>2</v>
      </c>
      <c r="AA18" s="17" t="s">
        <v>83</v>
      </c>
      <c r="AB18" s="18" t="s">
        <v>84</v>
      </c>
      <c r="AC18" s="19">
        <f t="shared" si="19"/>
        <v>0</v>
      </c>
      <c r="AD18" s="27"/>
      <c r="AE18" s="25"/>
      <c r="AF18" s="19"/>
      <c r="AG18" s="20">
        <f t="shared" si="8"/>
        <v>19</v>
      </c>
      <c r="AH18" s="21">
        <f>'14.Spieltag'!AJ18</f>
        <v>175</v>
      </c>
      <c r="AI18" s="28">
        <f>'14.Spieltag'!AK18</f>
        <v>5</v>
      </c>
      <c r="AJ18" s="23">
        <f t="shared" si="9"/>
        <v>194</v>
      </c>
      <c r="AK18" s="24">
        <f t="shared" si="10"/>
        <v>4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'14.Spieltag'!AJ19</f>
        <v>7</v>
      </c>
      <c r="AI19" s="28">
        <f>'14.Spieltag'!AK19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12</v>
      </c>
      <c r="D20" s="18" t="s">
        <v>84</v>
      </c>
      <c r="E20" s="57">
        <f t="shared" si="11"/>
        <v>8</v>
      </c>
      <c r="F20" s="17" t="s">
        <v>83</v>
      </c>
      <c r="G20" s="18" t="s">
        <v>83</v>
      </c>
      <c r="H20" s="19">
        <f t="shared" si="12"/>
        <v>0</v>
      </c>
      <c r="I20" s="17" t="s">
        <v>12</v>
      </c>
      <c r="J20" s="18" t="s">
        <v>83</v>
      </c>
      <c r="K20" s="19">
        <f t="shared" si="13"/>
        <v>0</v>
      </c>
      <c r="L20" s="17" t="s">
        <v>84</v>
      </c>
      <c r="M20" s="18" t="s">
        <v>83</v>
      </c>
      <c r="N20" s="19">
        <f t="shared" si="14"/>
        <v>0</v>
      </c>
      <c r="O20" s="17" t="s">
        <v>83</v>
      </c>
      <c r="P20" s="18" t="s">
        <v>12</v>
      </c>
      <c r="Q20" s="19">
        <f t="shared" si="15"/>
        <v>0</v>
      </c>
      <c r="R20" s="17" t="s">
        <v>83</v>
      </c>
      <c r="S20" s="18" t="s">
        <v>84</v>
      </c>
      <c r="T20" s="19" t="str">
        <f t="shared" si="16"/>
        <v>3</v>
      </c>
      <c r="U20" s="17" t="s">
        <v>12</v>
      </c>
      <c r="V20" s="18" t="s">
        <v>12</v>
      </c>
      <c r="W20" s="19">
        <f t="shared" si="17"/>
        <v>0</v>
      </c>
      <c r="X20" s="17" t="s">
        <v>12</v>
      </c>
      <c r="Y20" s="18" t="s">
        <v>83</v>
      </c>
      <c r="Z20" s="19">
        <f t="shared" si="18"/>
        <v>0</v>
      </c>
      <c r="AA20" s="17" t="s">
        <v>83</v>
      </c>
      <c r="AB20" s="18" t="s">
        <v>84</v>
      </c>
      <c r="AC20" s="19">
        <f t="shared" si="19"/>
        <v>0</v>
      </c>
      <c r="AD20" s="27"/>
      <c r="AE20" s="25"/>
      <c r="AF20" s="19"/>
      <c r="AG20" s="20">
        <f>E20+H20+K20+N20+Q20+T20+W20+Z20+AC20+AF20</f>
        <v>11</v>
      </c>
      <c r="AH20" s="21">
        <f>'14.Spieltag'!AJ20</f>
        <v>156</v>
      </c>
      <c r="AI20" s="28">
        <f>'14.Spieltag'!AK20</f>
        <v>13</v>
      </c>
      <c r="AJ20" s="23">
        <f>AG20+AH20</f>
        <v>167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6</v>
      </c>
      <c r="B21" s="20" t="str">
        <f>'13.Spieltag'!B21</f>
        <v>shiny</v>
      </c>
      <c r="C21" s="17" t="s">
        <v>86</v>
      </c>
      <c r="D21" s="18" t="s">
        <v>83</v>
      </c>
      <c r="E21" s="57">
        <f t="shared" si="11"/>
        <v>8</v>
      </c>
      <c r="F21" s="17" t="s">
        <v>83</v>
      </c>
      <c r="G21" s="18" t="s">
        <v>12</v>
      </c>
      <c r="H21" s="19">
        <f t="shared" si="12"/>
        <v>0</v>
      </c>
      <c r="I21" s="17" t="s">
        <v>83</v>
      </c>
      <c r="J21" s="18" t="s">
        <v>83</v>
      </c>
      <c r="K21" s="19" t="str">
        <f t="shared" si="13"/>
        <v>3</v>
      </c>
      <c r="L21" s="17" t="s">
        <v>83</v>
      </c>
      <c r="M21" s="18" t="s">
        <v>12</v>
      </c>
      <c r="N21" s="19">
        <f t="shared" si="14"/>
        <v>0</v>
      </c>
      <c r="O21" s="17" t="s">
        <v>12</v>
      </c>
      <c r="P21" s="18" t="s">
        <v>83</v>
      </c>
      <c r="Q21" s="19">
        <f t="shared" si="15"/>
        <v>0</v>
      </c>
      <c r="R21" s="17" t="s">
        <v>12</v>
      </c>
      <c r="S21" s="18" t="s">
        <v>83</v>
      </c>
      <c r="T21" s="19" t="str">
        <f t="shared" si="16"/>
        <v>3</v>
      </c>
      <c r="U21" s="17" t="s">
        <v>83</v>
      </c>
      <c r="V21" s="18" t="s">
        <v>83</v>
      </c>
      <c r="W21" s="19">
        <f t="shared" si="17"/>
        <v>0</v>
      </c>
      <c r="X21" s="17" t="s">
        <v>83</v>
      </c>
      <c r="Y21" s="18" t="s">
        <v>2</v>
      </c>
      <c r="Z21" s="19" t="str">
        <f t="shared" si="18"/>
        <v>2</v>
      </c>
      <c r="AA21" s="17" t="s">
        <v>83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E21+H21+K21+N21+Q21+T21+W21+Z21+AC21+AF21</f>
        <v>19</v>
      </c>
      <c r="AH21" s="21">
        <f>'14.Spieltag'!AJ21</f>
        <v>173</v>
      </c>
      <c r="AI21" s="28">
        <f>'14.Spieltag'!AK21</f>
        <v>7</v>
      </c>
      <c r="AJ21" s="23">
        <f>AG21+AH21</f>
        <v>192</v>
      </c>
      <c r="AK21" s="24">
        <f t="shared" si="10"/>
        <v>6</v>
      </c>
      <c r="AL21" s="1"/>
    </row>
    <row r="22" spans="1:38" ht="24.95" customHeight="1" thickBot="1" x14ac:dyDescent="0.25">
      <c r="A22" s="28">
        <f>AK22</f>
        <v>6</v>
      </c>
      <c r="B22" s="20" t="str">
        <f>'13.Spieltag'!B22</f>
        <v>Tanja04</v>
      </c>
      <c r="C22" s="17" t="s">
        <v>12</v>
      </c>
      <c r="D22" s="18" t="s">
        <v>84</v>
      </c>
      <c r="E22" s="57">
        <f t="shared" si="11"/>
        <v>8</v>
      </c>
      <c r="F22" s="17" t="s">
        <v>12</v>
      </c>
      <c r="G22" s="18" t="s">
        <v>83</v>
      </c>
      <c r="H22" s="19" t="str">
        <f t="shared" si="12"/>
        <v>2</v>
      </c>
      <c r="I22" s="17" t="s">
        <v>83</v>
      </c>
      <c r="J22" s="18" t="s">
        <v>83</v>
      </c>
      <c r="K22" s="19" t="str">
        <f t="shared" si="13"/>
        <v>3</v>
      </c>
      <c r="L22" s="17" t="s">
        <v>84</v>
      </c>
      <c r="M22" s="18" t="s">
        <v>12</v>
      </c>
      <c r="N22" s="19">
        <f t="shared" si="14"/>
        <v>0</v>
      </c>
      <c r="O22" s="17" t="s">
        <v>12</v>
      </c>
      <c r="P22" s="18" t="s">
        <v>83</v>
      </c>
      <c r="Q22" s="19">
        <f t="shared" si="15"/>
        <v>0</v>
      </c>
      <c r="R22" s="17" t="s">
        <v>12</v>
      </c>
      <c r="S22" s="18" t="s">
        <v>84</v>
      </c>
      <c r="T22" s="19" t="str">
        <f t="shared" si="16"/>
        <v>2</v>
      </c>
      <c r="U22" s="17" t="s">
        <v>83</v>
      </c>
      <c r="V22" s="18" t="s">
        <v>83</v>
      </c>
      <c r="W22" s="19">
        <f t="shared" si="17"/>
        <v>0</v>
      </c>
      <c r="X22" s="17" t="s">
        <v>83</v>
      </c>
      <c r="Y22" s="18" t="s">
        <v>12</v>
      </c>
      <c r="Z22" s="19" t="str">
        <f t="shared" si="18"/>
        <v>2</v>
      </c>
      <c r="AA22" s="17" t="s">
        <v>83</v>
      </c>
      <c r="AB22" s="18" t="s">
        <v>84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'14.Spieltag'!AJ22</f>
        <v>175</v>
      </c>
      <c r="AI22" s="28">
        <f>'14.Spieltag'!AK22</f>
        <v>5</v>
      </c>
      <c r="AJ22" s="23">
        <f>AG22+AH22</f>
        <v>192</v>
      </c>
      <c r="AK22" s="24">
        <f t="shared" si="10"/>
        <v>6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12</v>
      </c>
      <c r="D23" s="18" t="s">
        <v>84</v>
      </c>
      <c r="E23" s="57">
        <f t="shared" si="11"/>
        <v>8</v>
      </c>
      <c r="F23" s="17" t="s">
        <v>83</v>
      </c>
      <c r="G23" s="18" t="s">
        <v>12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83</v>
      </c>
      <c r="M23" s="18" t="s">
        <v>84</v>
      </c>
      <c r="N23" s="19" t="str">
        <f t="shared" si="14"/>
        <v>5</v>
      </c>
      <c r="O23" s="17" t="s">
        <v>12</v>
      </c>
      <c r="P23" s="18" t="s">
        <v>83</v>
      </c>
      <c r="Q23" s="19">
        <f t="shared" si="15"/>
        <v>0</v>
      </c>
      <c r="R23" s="17" t="s">
        <v>12</v>
      </c>
      <c r="S23" s="18" t="s">
        <v>83</v>
      </c>
      <c r="T23" s="19" t="str">
        <f t="shared" si="16"/>
        <v>3</v>
      </c>
      <c r="U23" s="17" t="s">
        <v>83</v>
      </c>
      <c r="V23" s="18" t="s">
        <v>84</v>
      </c>
      <c r="W23" s="19" t="str">
        <f t="shared" si="17"/>
        <v>2</v>
      </c>
      <c r="X23" s="17" t="s">
        <v>83</v>
      </c>
      <c r="Y23" s="18" t="s">
        <v>84</v>
      </c>
      <c r="Z23" s="19">
        <f t="shared" si="18"/>
        <v>0</v>
      </c>
      <c r="AA23" s="17" t="s">
        <v>83</v>
      </c>
      <c r="AB23" s="18" t="s">
        <v>12</v>
      </c>
      <c r="AC23" s="19" t="str">
        <f t="shared" si="19"/>
        <v>3</v>
      </c>
      <c r="AD23" s="27"/>
      <c r="AE23" s="25"/>
      <c r="AF23" s="19"/>
      <c r="AG23" s="20">
        <f>E23+H23+K23+N23+Q23+T23+W23+Z23+AC23+AF23</f>
        <v>21</v>
      </c>
      <c r="AH23" s="21">
        <f>'14.Spieltag'!AJ23</f>
        <v>156</v>
      </c>
      <c r="AI23" s="28">
        <f>'14.Spieltag'!AK23</f>
        <v>13</v>
      </c>
      <c r="AJ23" s="23">
        <f>AG23+AH23</f>
        <v>177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83</v>
      </c>
      <c r="E24" s="57">
        <f t="shared" si="11"/>
        <v>8</v>
      </c>
      <c r="F24" s="17" t="s">
        <v>83</v>
      </c>
      <c r="G24" s="18" t="s">
        <v>12</v>
      </c>
      <c r="H24" s="19">
        <f t="shared" si="12"/>
        <v>0</v>
      </c>
      <c r="I24" s="17" t="s">
        <v>2</v>
      </c>
      <c r="J24" s="18" t="s">
        <v>12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12</v>
      </c>
      <c r="P24" s="18" t="s">
        <v>83</v>
      </c>
      <c r="Q24" s="19">
        <f t="shared" si="15"/>
        <v>0</v>
      </c>
      <c r="R24" s="17" t="s">
        <v>12</v>
      </c>
      <c r="S24" s="18" t="s">
        <v>83</v>
      </c>
      <c r="T24" s="19" t="str">
        <f t="shared" si="16"/>
        <v>3</v>
      </c>
      <c r="U24" s="17" t="s">
        <v>2</v>
      </c>
      <c r="V24" s="18" t="s">
        <v>83</v>
      </c>
      <c r="W24" s="19" t="str">
        <f t="shared" si="17"/>
        <v>2</v>
      </c>
      <c r="X24" s="17" t="s">
        <v>12</v>
      </c>
      <c r="Y24" s="18" t="s">
        <v>83</v>
      </c>
      <c r="Z24" s="19">
        <f t="shared" si="18"/>
        <v>0</v>
      </c>
      <c r="AA24" s="17" t="s">
        <v>83</v>
      </c>
      <c r="AB24" s="18" t="s">
        <v>2</v>
      </c>
      <c r="AC24" s="19" t="str">
        <f t="shared" si="19"/>
        <v>2</v>
      </c>
      <c r="AD24" s="27"/>
      <c r="AE24" s="25"/>
      <c r="AF24" s="19"/>
      <c r="AG24" s="20">
        <f>E24+H24+K24+N24+Q24+T24+W24+Z24+AC24+AF24</f>
        <v>15</v>
      </c>
      <c r="AH24" s="21">
        <f>'14.Spieltag'!AJ24</f>
        <v>179</v>
      </c>
      <c r="AI24" s="28">
        <f>'14.Spieltag'!AK24</f>
        <v>4</v>
      </c>
      <c r="AJ24" s="23">
        <f>AG24+AH24</f>
        <v>194</v>
      </c>
      <c r="AK24" s="24">
        <f t="shared" si="10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2" priority="4">
      <formula>($AG8&gt;40)</formula>
    </cfRule>
  </conditionalFormatting>
  <conditionalFormatting sqref="C4 I4 L4 O4 U4 X4 F6 I6 L6 O6 R6 AA6">
    <cfRule type="cellIs" dxfId="101" priority="3" operator="equal">
      <formula>"Schalke 04"</formula>
    </cfRule>
  </conditionalFormatting>
  <conditionalFormatting sqref="F4 R4 AA4 C6 U6 X6">
    <cfRule type="cellIs" dxfId="100" priority="2" operator="equal">
      <formula>"Schalke 04"</formula>
    </cfRule>
  </conditionalFormatting>
  <conditionalFormatting sqref="AG1:AG26 AG28:AG1048576">
    <cfRule type="top10" dxfId="99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topLeftCell="B8" workbookViewId="0">
      <selection activeCell="AB22" sqref="AB2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C2" s="13"/>
      <c r="F2" s="1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29</v>
      </c>
      <c r="B4" s="16"/>
      <c r="C4" s="16" t="s">
        <v>74</v>
      </c>
      <c r="F4" s="16" t="s">
        <v>80</v>
      </c>
      <c r="I4" s="16" t="s">
        <v>67</v>
      </c>
      <c r="L4" s="16" t="s">
        <v>73</v>
      </c>
      <c r="O4" s="16" t="s">
        <v>76</v>
      </c>
      <c r="R4" s="16" t="s">
        <v>82</v>
      </c>
      <c r="U4" s="16" t="s">
        <v>68</v>
      </c>
      <c r="X4" s="16" t="s">
        <v>77</v>
      </c>
      <c r="AA4" s="16" t="s">
        <v>81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71</v>
      </c>
      <c r="F6" s="16" t="s">
        <v>79</v>
      </c>
      <c r="I6" s="16" t="s">
        <v>70</v>
      </c>
      <c r="L6" s="16" t="s">
        <v>62</v>
      </c>
      <c r="O6" s="16" t="s">
        <v>75</v>
      </c>
      <c r="R6" s="16" t="s">
        <v>69</v>
      </c>
      <c r="U6" s="16" t="s">
        <v>72</v>
      </c>
      <c r="X6" s="16" t="s">
        <v>11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83</v>
      </c>
      <c r="G7" s="49" t="s">
        <v>2</v>
      </c>
      <c r="H7" s="50" t="s">
        <v>1</v>
      </c>
      <c r="I7" s="49" t="s">
        <v>83</v>
      </c>
      <c r="J7" s="49" t="s">
        <v>12</v>
      </c>
      <c r="K7" s="50" t="s">
        <v>1</v>
      </c>
      <c r="L7" s="49" t="s">
        <v>83</v>
      </c>
      <c r="M7" s="49" t="s">
        <v>12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83</v>
      </c>
      <c r="S7" s="49" t="s">
        <v>83</v>
      </c>
      <c r="T7" s="50" t="s">
        <v>1</v>
      </c>
      <c r="U7" s="49" t="s">
        <v>84</v>
      </c>
      <c r="V7" s="49" t="s">
        <v>83</v>
      </c>
      <c r="W7" s="50" t="s">
        <v>1</v>
      </c>
      <c r="X7" s="49" t="s">
        <v>84</v>
      </c>
      <c r="Y7" s="49" t="s">
        <v>12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2</v>
      </c>
      <c r="P8" s="18" t="s">
        <v>84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84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12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86</v>
      </c>
      <c r="Z8" s="19">
        <f>IF(OR(EXACT($X$7,X8)*(EXACT($Y$7,Y8)))=TRUE,$AO$9,IF(($Y$7-$X$7=Y8-X8),$AO$8,IF(OR(EXACT($X$7&gt;$Y$7,X8&gt;Y8)*EXACT($X$7=$Y$7,X8=Y8)*EXACT($X$7&lt;$Y$7,X8&lt;Y8)),$AO$7,0)))*4</f>
        <v>8</v>
      </c>
      <c r="AA8" s="17" t="s">
        <v>12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8</v>
      </c>
      <c r="AH8" s="21">
        <f>'15.Spieltag'!AJ8</f>
        <v>189</v>
      </c>
      <c r="AI8" s="28">
        <f>'15.Spieltag'!AK8</f>
        <v>8</v>
      </c>
      <c r="AJ8" s="23">
        <f t="shared" ref="AJ8:AJ19" si="9">AG8+AH8</f>
        <v>197</v>
      </c>
      <c r="AK8" s="24">
        <f t="shared" ref="AK8:AK26" si="10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83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84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84</v>
      </c>
      <c r="S9" s="18" t="s">
        <v>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83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IF(OR(EXACT($X$7,X9)*(EXACT($Y$7,Y9)))=TRUE,$AO$9,IF(($Y$7-$X$7=Y9-X9),$AO$8,IF(OR(EXACT($X$7&gt;$Y$7,X9&gt;Y9)*EXACT($X$7=$Y$7,X9=Y9)*EXACT($X$7&lt;$Y$7,X9&lt;Y9)),$AO$7,0)))*4</f>
        <v>8</v>
      </c>
      <c r="AA9" s="17" t="s">
        <v>2</v>
      </c>
      <c r="AB9" s="18" t="s">
        <v>83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8</v>
      </c>
      <c r="AH9" s="21">
        <f>'15.Spieltag'!AJ9</f>
        <v>218</v>
      </c>
      <c r="AI9" s="28">
        <f>'15.Spieltag'!AK9</f>
        <v>1</v>
      </c>
      <c r="AJ9" s="23">
        <f t="shared" si="9"/>
        <v>226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8</v>
      </c>
      <c r="B10" s="20" t="str">
        <f>'13.Spieltag'!B10</f>
        <v>FlorianS04</v>
      </c>
      <c r="C10" s="17" t="s">
        <v>83</v>
      </c>
      <c r="D10" s="18" t="s">
        <v>83</v>
      </c>
      <c r="E10" s="19" t="str">
        <f t="shared" si="11"/>
        <v>3</v>
      </c>
      <c r="F10" s="17" t="s">
        <v>83</v>
      </c>
      <c r="G10" s="18" t="s">
        <v>12</v>
      </c>
      <c r="H10" s="19" t="str">
        <f t="shared" si="12"/>
        <v>2</v>
      </c>
      <c r="I10" s="17" t="s">
        <v>2</v>
      </c>
      <c r="J10" s="18" t="s">
        <v>12</v>
      </c>
      <c r="K10" s="19">
        <f t="shared" si="13"/>
        <v>0</v>
      </c>
      <c r="L10" s="17" t="s">
        <v>83</v>
      </c>
      <c r="M10" s="18" t="s">
        <v>84</v>
      </c>
      <c r="N10" s="19">
        <f t="shared" si="14"/>
        <v>0</v>
      </c>
      <c r="O10" s="17" t="s">
        <v>83</v>
      </c>
      <c r="P10" s="18" t="s">
        <v>83</v>
      </c>
      <c r="Q10" s="19" t="str">
        <f t="shared" si="15"/>
        <v>5</v>
      </c>
      <c r="R10" s="17" t="s">
        <v>83</v>
      </c>
      <c r="S10" s="18" t="s">
        <v>2</v>
      </c>
      <c r="T10" s="19">
        <f t="shared" si="16"/>
        <v>0</v>
      </c>
      <c r="U10" s="17" t="s">
        <v>12</v>
      </c>
      <c r="V10" s="18" t="s">
        <v>12</v>
      </c>
      <c r="W10" s="19">
        <f t="shared" si="17"/>
        <v>0</v>
      </c>
      <c r="X10" s="17" t="s">
        <v>83</v>
      </c>
      <c r="Y10" s="18" t="s">
        <v>83</v>
      </c>
      <c r="Z10" s="19">
        <f t="shared" si="18"/>
        <v>0</v>
      </c>
      <c r="AA10" s="17" t="s">
        <v>83</v>
      </c>
      <c r="AB10" s="18" t="s">
        <v>84</v>
      </c>
      <c r="AC10" s="19">
        <f t="shared" si="19"/>
        <v>0</v>
      </c>
      <c r="AD10" s="27"/>
      <c r="AE10" s="25"/>
      <c r="AF10" s="19"/>
      <c r="AG10" s="20">
        <f t="shared" si="8"/>
        <v>10</v>
      </c>
      <c r="AH10" s="21">
        <f>'15.Spieltag'!AJ10</f>
        <v>188</v>
      </c>
      <c r="AI10" s="28">
        <f>'15.Spieltag'!AK10</f>
        <v>9</v>
      </c>
      <c r="AJ10" s="23">
        <f t="shared" si="9"/>
        <v>198</v>
      </c>
      <c r="AK10" s="24">
        <f t="shared" si="10"/>
        <v>8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12</v>
      </c>
      <c r="G11" s="18" t="s">
        <v>84</v>
      </c>
      <c r="H11" s="19">
        <f t="shared" si="12"/>
        <v>0</v>
      </c>
      <c r="I11" s="17" t="s">
        <v>12</v>
      </c>
      <c r="J11" s="18" t="s">
        <v>83</v>
      </c>
      <c r="K11" s="19">
        <f t="shared" si="13"/>
        <v>0</v>
      </c>
      <c r="L11" s="17" t="s">
        <v>83</v>
      </c>
      <c r="M11" s="18" t="s">
        <v>12</v>
      </c>
      <c r="N11" s="19" t="str">
        <f t="shared" si="14"/>
        <v>5</v>
      </c>
      <c r="O11" s="17" t="s">
        <v>12</v>
      </c>
      <c r="P11" s="18" t="s">
        <v>83</v>
      </c>
      <c r="Q11" s="19">
        <f t="shared" si="15"/>
        <v>0</v>
      </c>
      <c r="R11" s="17" t="s">
        <v>83</v>
      </c>
      <c r="S11" s="18" t="s">
        <v>2</v>
      </c>
      <c r="T11" s="19">
        <f t="shared" si="16"/>
        <v>0</v>
      </c>
      <c r="U11" s="17" t="s">
        <v>83</v>
      </c>
      <c r="V11" s="18" t="s">
        <v>12</v>
      </c>
      <c r="W11" s="19" t="str">
        <f t="shared" si="17"/>
        <v>3</v>
      </c>
      <c r="X11" s="17" t="s">
        <v>83</v>
      </c>
      <c r="Y11" s="18" t="s">
        <v>12</v>
      </c>
      <c r="Z11" s="19">
        <f t="shared" si="18"/>
        <v>8</v>
      </c>
      <c r="AA11" s="17" t="s">
        <v>12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16</v>
      </c>
      <c r="AH11" s="21">
        <f>'15.Spieltag'!AJ11</f>
        <v>209</v>
      </c>
      <c r="AI11" s="28">
        <f>'15.Spieltag'!AK11</f>
        <v>2</v>
      </c>
      <c r="AJ11" s="23">
        <f t="shared" si="9"/>
        <v>225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19">
        <f t="shared" si="11"/>
        <v>0</v>
      </c>
      <c r="F12" s="17" t="s">
        <v>2</v>
      </c>
      <c r="G12" s="18" t="s">
        <v>83</v>
      </c>
      <c r="H12" s="19">
        <f t="shared" si="12"/>
        <v>0</v>
      </c>
      <c r="I12" s="17" t="s">
        <v>2</v>
      </c>
      <c r="J12" s="18" t="s">
        <v>83</v>
      </c>
      <c r="K12" s="19">
        <f t="shared" si="13"/>
        <v>0</v>
      </c>
      <c r="L12" s="17" t="s">
        <v>12</v>
      </c>
      <c r="M12" s="18" t="s">
        <v>12</v>
      </c>
      <c r="N12" s="19">
        <f t="shared" si="14"/>
        <v>0</v>
      </c>
      <c r="O12" s="17" t="s">
        <v>2</v>
      </c>
      <c r="P12" s="18" t="s">
        <v>12</v>
      </c>
      <c r="Q12" s="19">
        <f t="shared" si="15"/>
        <v>0</v>
      </c>
      <c r="R12" s="17" t="s">
        <v>2</v>
      </c>
      <c r="S12" s="18" t="s">
        <v>2</v>
      </c>
      <c r="T12" s="19" t="str">
        <f t="shared" si="16"/>
        <v>3</v>
      </c>
      <c r="U12" s="17" t="s">
        <v>12</v>
      </c>
      <c r="V12" s="18" t="s">
        <v>83</v>
      </c>
      <c r="W12" s="19">
        <f t="shared" si="17"/>
        <v>0</v>
      </c>
      <c r="X12" s="17" t="s">
        <v>83</v>
      </c>
      <c r="Y12" s="18" t="s">
        <v>12</v>
      </c>
      <c r="Z12" s="19">
        <f t="shared" si="18"/>
        <v>8</v>
      </c>
      <c r="AA12" s="17" t="s">
        <v>83</v>
      </c>
      <c r="AB12" s="18" t="s">
        <v>2</v>
      </c>
      <c r="AC12" s="19" t="str">
        <f t="shared" si="19"/>
        <v>2</v>
      </c>
      <c r="AD12" s="26"/>
      <c r="AE12" s="25"/>
      <c r="AF12" s="19"/>
      <c r="AG12" s="20">
        <f t="shared" si="8"/>
        <v>13</v>
      </c>
      <c r="AH12" s="21">
        <f>'15.Spieltag'!AJ12</f>
        <v>157</v>
      </c>
      <c r="AI12" s="28">
        <f>'15.Spieltag'!AK12</f>
        <v>15</v>
      </c>
      <c r="AJ12" s="23">
        <f t="shared" si="9"/>
        <v>170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9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12</v>
      </c>
      <c r="G13" s="18" t="s">
        <v>84</v>
      </c>
      <c r="H13" s="19">
        <f t="shared" si="12"/>
        <v>0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86</v>
      </c>
      <c r="N13" s="19" t="str">
        <f t="shared" si="14"/>
        <v>2</v>
      </c>
      <c r="O13" s="17" t="s">
        <v>83</v>
      </c>
      <c r="P13" s="18" t="s">
        <v>83</v>
      </c>
      <c r="Q13" s="19" t="str">
        <f t="shared" si="15"/>
        <v>5</v>
      </c>
      <c r="R13" s="17" t="s">
        <v>84</v>
      </c>
      <c r="S13" s="18" t="s">
        <v>2</v>
      </c>
      <c r="T13" s="19">
        <f t="shared" si="16"/>
        <v>0</v>
      </c>
      <c r="U13" s="17" t="s">
        <v>12</v>
      </c>
      <c r="V13" s="18" t="s">
        <v>83</v>
      </c>
      <c r="W13" s="19">
        <f t="shared" si="17"/>
        <v>0</v>
      </c>
      <c r="X13" s="17" t="s">
        <v>12</v>
      </c>
      <c r="Y13" s="18" t="s">
        <v>2</v>
      </c>
      <c r="Z13" s="19">
        <f t="shared" si="18"/>
        <v>8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15</v>
      </c>
      <c r="AH13" s="21">
        <f>'15.Spieltag'!AJ13</f>
        <v>182</v>
      </c>
      <c r="AI13" s="28">
        <f>'15.Spieltag'!AK13</f>
        <v>10</v>
      </c>
      <c r="AJ13" s="23">
        <f t="shared" si="9"/>
        <v>197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1"/>
        <v>0</v>
      </c>
      <c r="F14" s="17" t="s">
        <v>2</v>
      </c>
      <c r="G14" s="18" t="s">
        <v>83</v>
      </c>
      <c r="H14" s="19">
        <f t="shared" si="12"/>
        <v>0</v>
      </c>
      <c r="I14" s="17" t="s">
        <v>12</v>
      </c>
      <c r="J14" s="18" t="s">
        <v>83</v>
      </c>
      <c r="K14" s="19">
        <f t="shared" si="13"/>
        <v>0</v>
      </c>
      <c r="L14" s="17" t="s">
        <v>12</v>
      </c>
      <c r="M14" s="18" t="s">
        <v>12</v>
      </c>
      <c r="N14" s="19">
        <f t="shared" si="14"/>
        <v>0</v>
      </c>
      <c r="O14" s="17" t="s">
        <v>2</v>
      </c>
      <c r="P14" s="18" t="s">
        <v>12</v>
      </c>
      <c r="Q14" s="19">
        <f t="shared" si="15"/>
        <v>0</v>
      </c>
      <c r="R14" s="17" t="s">
        <v>83</v>
      </c>
      <c r="S14" s="18" t="s">
        <v>2</v>
      </c>
      <c r="T14" s="19">
        <f t="shared" si="16"/>
        <v>0</v>
      </c>
      <c r="U14" s="17" t="s">
        <v>12</v>
      </c>
      <c r="V14" s="18" t="s">
        <v>12</v>
      </c>
      <c r="W14" s="19">
        <f t="shared" si="17"/>
        <v>0</v>
      </c>
      <c r="X14" s="17" t="s">
        <v>12</v>
      </c>
      <c r="Y14" s="18" t="s">
        <v>2</v>
      </c>
      <c r="Z14" s="19">
        <f t="shared" si="18"/>
        <v>8</v>
      </c>
      <c r="AA14" s="17" t="s">
        <v>12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8</v>
      </c>
      <c r="AH14" s="21">
        <f>'15.Spieltag'!AJ14</f>
        <v>200</v>
      </c>
      <c r="AI14" s="28">
        <f>'15.Spieltag'!AK14</f>
        <v>3</v>
      </c>
      <c r="AJ14" s="23">
        <f t="shared" si="9"/>
        <v>208</v>
      </c>
      <c r="AK14" s="24">
        <f t="shared" si="10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83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12</v>
      </c>
      <c r="M15" s="18" t="s">
        <v>83</v>
      </c>
      <c r="N15" s="19">
        <f t="shared" si="14"/>
        <v>0</v>
      </c>
      <c r="O15" s="17" t="s">
        <v>12</v>
      </c>
      <c r="P15" s="18" t="s">
        <v>83</v>
      </c>
      <c r="Q15" s="19">
        <f t="shared" si="15"/>
        <v>0</v>
      </c>
      <c r="R15" s="17" t="s">
        <v>84</v>
      </c>
      <c r="S15" s="18" t="s">
        <v>12</v>
      </c>
      <c r="T15" s="19">
        <f t="shared" si="16"/>
        <v>0</v>
      </c>
      <c r="U15" s="17" t="s">
        <v>12</v>
      </c>
      <c r="V15" s="18" t="s">
        <v>84</v>
      </c>
      <c r="W15" s="19">
        <f t="shared" si="17"/>
        <v>0</v>
      </c>
      <c r="X15" s="17" t="s">
        <v>84</v>
      </c>
      <c r="Y15" s="18" t="s">
        <v>12</v>
      </c>
      <c r="Z15" s="19">
        <f t="shared" si="18"/>
        <v>20</v>
      </c>
      <c r="AA15" s="17" t="s">
        <v>83</v>
      </c>
      <c r="AB15" s="18" t="s">
        <v>12</v>
      </c>
      <c r="AC15" s="19" t="str">
        <f t="shared" si="19"/>
        <v>3</v>
      </c>
      <c r="AD15" s="27"/>
      <c r="AE15" s="25"/>
      <c r="AF15" s="19"/>
      <c r="AG15" s="20">
        <f t="shared" si="8"/>
        <v>23</v>
      </c>
      <c r="AH15" s="21">
        <f>'15.Spieltag'!AJ15</f>
        <v>179</v>
      </c>
      <c r="AI15" s="28">
        <f>'15.Spieltag'!AK15</f>
        <v>11</v>
      </c>
      <c r="AJ15" s="23">
        <f t="shared" si="9"/>
        <v>202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'15.Spieltag'!AJ16</f>
        <v>79</v>
      </c>
      <c r="AI16" s="28">
        <f>'15.Spieltag'!AK16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2</v>
      </c>
      <c r="D17" s="18" t="s">
        <v>83</v>
      </c>
      <c r="E17" s="19">
        <f t="shared" si="11"/>
        <v>0</v>
      </c>
      <c r="F17" s="17" t="s">
        <v>12</v>
      </c>
      <c r="G17" s="18" t="s">
        <v>83</v>
      </c>
      <c r="H17" s="19">
        <f t="shared" si="12"/>
        <v>0</v>
      </c>
      <c r="I17" s="17" t="s">
        <v>2</v>
      </c>
      <c r="J17" s="18" t="s">
        <v>83</v>
      </c>
      <c r="K17" s="19">
        <f t="shared" si="13"/>
        <v>0</v>
      </c>
      <c r="L17" s="17" t="s">
        <v>83</v>
      </c>
      <c r="M17" s="18" t="s">
        <v>83</v>
      </c>
      <c r="N17" s="19">
        <f t="shared" si="14"/>
        <v>0</v>
      </c>
      <c r="O17" s="17" t="s">
        <v>2</v>
      </c>
      <c r="P17" s="18" t="s">
        <v>12</v>
      </c>
      <c r="Q17" s="19">
        <f t="shared" si="15"/>
        <v>0</v>
      </c>
      <c r="R17" s="17" t="s">
        <v>84</v>
      </c>
      <c r="S17" s="18" t="s">
        <v>2</v>
      </c>
      <c r="T17" s="19">
        <f t="shared" si="16"/>
        <v>0</v>
      </c>
      <c r="U17" s="17" t="s">
        <v>12</v>
      </c>
      <c r="V17" s="18" t="s">
        <v>12</v>
      </c>
      <c r="W17" s="19">
        <f t="shared" si="17"/>
        <v>0</v>
      </c>
      <c r="X17" s="17" t="s">
        <v>83</v>
      </c>
      <c r="Y17" s="18" t="s">
        <v>2</v>
      </c>
      <c r="Z17" s="19">
        <f t="shared" si="18"/>
        <v>12</v>
      </c>
      <c r="AA17" s="17" t="s">
        <v>12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'15.Spieltag'!AJ17</f>
        <v>178</v>
      </c>
      <c r="AI17" s="28">
        <f>'15.Spieltag'!AK17</f>
        <v>12</v>
      </c>
      <c r="AJ17" s="23">
        <f t="shared" si="9"/>
        <v>190</v>
      </c>
      <c r="AK17" s="24">
        <f t="shared" si="10"/>
        <v>12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19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'15.Spieltag'!AJ18</f>
        <v>194</v>
      </c>
      <c r="AI18" s="28">
        <f>'15.Spieltag'!AK18</f>
        <v>4</v>
      </c>
      <c r="AJ18" s="23">
        <f t="shared" si="9"/>
        <v>194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'15.Spieltag'!AJ19</f>
        <v>7</v>
      </c>
      <c r="AI19" s="28">
        <f>'15.Spieltag'!AK19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83</v>
      </c>
      <c r="D20" s="18" t="s">
        <v>84</v>
      </c>
      <c r="E20" s="19">
        <f t="shared" si="11"/>
        <v>0</v>
      </c>
      <c r="F20" s="17" t="s">
        <v>83</v>
      </c>
      <c r="G20" s="18" t="s">
        <v>84</v>
      </c>
      <c r="H20" s="19">
        <f t="shared" si="12"/>
        <v>0</v>
      </c>
      <c r="I20" s="17" t="s">
        <v>2</v>
      </c>
      <c r="J20" s="18" t="s">
        <v>84</v>
      </c>
      <c r="K20" s="19">
        <f t="shared" si="13"/>
        <v>0</v>
      </c>
      <c r="L20" s="17" t="s">
        <v>83</v>
      </c>
      <c r="M20" s="18" t="s">
        <v>83</v>
      </c>
      <c r="N20" s="19">
        <f t="shared" si="14"/>
        <v>0</v>
      </c>
      <c r="O20" s="17" t="s">
        <v>84</v>
      </c>
      <c r="P20" s="18" t="s">
        <v>83</v>
      </c>
      <c r="Q20" s="19">
        <f t="shared" si="15"/>
        <v>0</v>
      </c>
      <c r="R20" s="17" t="s">
        <v>84</v>
      </c>
      <c r="S20" s="18" t="s">
        <v>12</v>
      </c>
      <c r="T20" s="19">
        <f t="shared" si="16"/>
        <v>0</v>
      </c>
      <c r="U20" s="17" t="s">
        <v>83</v>
      </c>
      <c r="V20" s="18" t="s">
        <v>83</v>
      </c>
      <c r="W20" s="19">
        <f t="shared" si="17"/>
        <v>0</v>
      </c>
      <c r="X20" s="17" t="s">
        <v>84</v>
      </c>
      <c r="Y20" s="18" t="s">
        <v>83</v>
      </c>
      <c r="Z20" s="19">
        <f t="shared" si="18"/>
        <v>8</v>
      </c>
      <c r="AA20" s="17"/>
      <c r="AB20" s="18" t="s">
        <v>84</v>
      </c>
      <c r="AC20" s="19">
        <v>2</v>
      </c>
      <c r="AD20" s="27"/>
      <c r="AE20" s="25"/>
      <c r="AF20" s="19"/>
      <c r="AG20" s="20">
        <f>E20+H20+K20+N20+Q20+T20+W20+Z20+AC20+AF20</f>
        <v>10</v>
      </c>
      <c r="AH20" s="21">
        <f>'15.Spieltag'!AJ20</f>
        <v>167</v>
      </c>
      <c r="AI20" s="28">
        <f>'15.Spieltag'!AK20</f>
        <v>14</v>
      </c>
      <c r="AJ20" s="23">
        <f>AG20+AH20</f>
        <v>177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/>
      <c r="D21" s="18"/>
      <c r="E21" s="19"/>
      <c r="F21" s="17"/>
      <c r="G21" s="18"/>
      <c r="H21" s="19"/>
      <c r="I21" s="17" t="s">
        <v>12</v>
      </c>
      <c r="J21" s="18" t="s">
        <v>84</v>
      </c>
      <c r="K21" s="19">
        <f t="shared" si="13"/>
        <v>0</v>
      </c>
      <c r="L21" s="17" t="s">
        <v>12</v>
      </c>
      <c r="M21" s="18" t="s">
        <v>83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12</v>
      </c>
      <c r="T21" s="19">
        <f t="shared" si="16"/>
        <v>0</v>
      </c>
      <c r="U21" s="17" t="s">
        <v>83</v>
      </c>
      <c r="V21" s="18" t="s">
        <v>83</v>
      </c>
      <c r="W21" s="19">
        <f t="shared" si="17"/>
        <v>0</v>
      </c>
      <c r="X21" s="17" t="s">
        <v>83</v>
      </c>
      <c r="Y21" s="18" t="s">
        <v>12</v>
      </c>
      <c r="Z21" s="19">
        <f t="shared" si="18"/>
        <v>8</v>
      </c>
      <c r="AA21" s="17" t="s">
        <v>2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8</v>
      </c>
      <c r="AH21" s="21">
        <f>'15.Spieltag'!AJ21</f>
        <v>192</v>
      </c>
      <c r="AI21" s="28">
        <f>'15.Spieltag'!AK21</f>
        <v>6</v>
      </c>
      <c r="AJ21" s="23">
        <f>AG21+AH21</f>
        <v>200</v>
      </c>
      <c r="AK21" s="24">
        <f t="shared" si="10"/>
        <v>7</v>
      </c>
      <c r="AL21" s="1"/>
    </row>
    <row r="22" spans="1:38" ht="24.95" customHeight="1" thickBot="1" x14ac:dyDescent="0.25">
      <c r="A22" s="28">
        <f>AK22</f>
        <v>5</v>
      </c>
      <c r="B22" s="20" t="str">
        <f>'13.Spieltag'!B22</f>
        <v>Tanja04</v>
      </c>
      <c r="C22" s="17" t="s">
        <v>12</v>
      </c>
      <c r="D22" s="18" t="s">
        <v>83</v>
      </c>
      <c r="E22" s="19">
        <f t="shared" ref="E22" si="20">IF(OR(EXACT($C$7,C22)*(EXACT($D$7,D22)))=TRUE,$AO$9,IF(($D$7-$C$7=D22-C22),$AO$8,IF(OR(EXACT($C$7&gt;$D$7,C22&gt;D22)*EXACT($C$7=$D$7,C22=D22)*EXACT($C$7&lt;$D$7,C22&lt;D22)),$AO$7,0)))</f>
        <v>0</v>
      </c>
      <c r="F22" s="17" t="s">
        <v>83</v>
      </c>
      <c r="G22" s="18" t="s">
        <v>12</v>
      </c>
      <c r="H22" s="19" t="str">
        <f t="shared" ref="H22" si="21">IF(OR(EXACT($F$7,F22)*(EXACT($G$7,G22)))=TRUE,$AO$9,IF(($G$7-$F$7=G22-F22),$AO$8,IF(OR(EXACT($F$7&gt;$G$7,F22&gt;G22)*EXACT($F$7=$G$7,F22=G22)*EXACT($F$7&lt;$G$7,F22&lt;G22)),$AO$7,0)))</f>
        <v>2</v>
      </c>
      <c r="I22" s="17" t="s">
        <v>2</v>
      </c>
      <c r="J22" s="18" t="s">
        <v>84</v>
      </c>
      <c r="K22" s="19">
        <f t="shared" ref="K22" si="22">IF(OR(EXACT($I$7,I22)*(EXACT($J$7,J22)))=TRUE,$AO$9,IF(($J$7-$I$7=J22-I22),$AO$8,IF(OR(EXACT($I$7&gt;$J$7,I22&gt;J22)*EXACT($I$7=$J$7,I22=J22)*EXACT($I$7&lt;$J$7,I22&lt;J22)),$AO$7,0)))</f>
        <v>0</v>
      </c>
      <c r="L22" s="17" t="s">
        <v>83</v>
      </c>
      <c r="M22" s="18" t="s">
        <v>83</v>
      </c>
      <c r="N22" s="19">
        <f t="shared" ref="N22" si="23">IF(OR(EXACT($L$7,L22)*(EXACT($M$7,M22)))=TRUE,$AO$9,IF(($M$7-$L$7=M22-L22),$AO$8,IF(OR(EXACT($L$7&gt;$M$7,L22&gt;M22)*EXACT($L$7=$M$7,L22=M22)*EXACT($L$7&lt;$M$7,L22&lt;M22)),$AO$7,0)))</f>
        <v>0</v>
      </c>
      <c r="O22" s="17" t="s">
        <v>83</v>
      </c>
      <c r="P22" s="18" t="s">
        <v>84</v>
      </c>
      <c r="Q22" s="19">
        <f t="shared" ref="Q22" si="24">IF(OR(EXACT($O$7,O22)*(EXACT($P$7,P22)))=TRUE,$AO$9,IF(($P$7-$O$7=P22-O22),$AO$8,IF(OR(EXACT($O$7&gt;$P$7,O22&gt;P22)*EXACT($O$7=$P$7,O22=P22)*EXACT($O$7&lt;$P$7,O22&lt;P22)),$AO$7,0)))</f>
        <v>0</v>
      </c>
      <c r="R22" s="17" t="s">
        <v>83</v>
      </c>
      <c r="S22" s="18" t="s">
        <v>2</v>
      </c>
      <c r="T22" s="19">
        <f t="shared" ref="T22" si="25">IF(OR(EXACT($R$7,R22)*(EXACT($S$7,S22)))=TRUE,$AO$9,IF(($S$7-$R$7=S22-R22),$AO$8,IF(OR(EXACT($R$7&gt;$S$7,R22&gt;S22)*EXACT($R$7=$S$7,R22=S22)*EXACT($R$7&lt;$S$7,R22&lt;S22)),$AO$7,0)))</f>
        <v>0</v>
      </c>
      <c r="U22" s="17" t="s">
        <v>12</v>
      </c>
      <c r="V22" s="18" t="s">
        <v>83</v>
      </c>
      <c r="W22" s="19">
        <f t="shared" ref="W22" si="26">IF(OR(EXACT($U$7,U22)*(EXACT($V$7,V22)))=TRUE,$AO$9,IF(($V$7-$U$7=V22-U22),$AO$8,IF(OR(EXACT($U$7&gt;$V$7,U22&gt;V22)*EXACT($U$7=$V$7,U22=V22)*EXACT($U$7&lt;$V$7,U22&lt;V22)),$AO$7,0)))</f>
        <v>0</v>
      </c>
      <c r="X22" s="17" t="s">
        <v>83</v>
      </c>
      <c r="Y22" s="18" t="s">
        <v>2</v>
      </c>
      <c r="Z22" s="19">
        <f t="shared" si="18"/>
        <v>12</v>
      </c>
      <c r="AA22" s="17" t="s">
        <v>12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14</v>
      </c>
      <c r="AH22" s="21">
        <f>'15.Spieltag'!AJ22</f>
        <v>192</v>
      </c>
      <c r="AI22" s="28">
        <f>'15.Spieltag'!AK22</f>
        <v>6</v>
      </c>
      <c r="AJ22" s="23">
        <f>AG22+AH22</f>
        <v>206</v>
      </c>
      <c r="AK22" s="24">
        <f t="shared" si="10"/>
        <v>5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83</v>
      </c>
      <c r="D23" s="18" t="s">
        <v>84</v>
      </c>
      <c r="E23" s="19">
        <f t="shared" si="11"/>
        <v>0</v>
      </c>
      <c r="F23" s="17" t="s">
        <v>12</v>
      </c>
      <c r="G23" s="18" t="s">
        <v>83</v>
      </c>
      <c r="H23" s="19">
        <f t="shared" si="12"/>
        <v>0</v>
      </c>
      <c r="I23" s="17" t="s">
        <v>83</v>
      </c>
      <c r="J23" s="18" t="s">
        <v>84</v>
      </c>
      <c r="K23" s="19">
        <f t="shared" si="13"/>
        <v>0</v>
      </c>
      <c r="L23" s="17" t="s">
        <v>83</v>
      </c>
      <c r="M23" s="18" t="s">
        <v>84</v>
      </c>
      <c r="N23" s="19">
        <f t="shared" si="14"/>
        <v>0</v>
      </c>
      <c r="O23" s="17" t="s">
        <v>12</v>
      </c>
      <c r="P23" s="18" t="s">
        <v>83</v>
      </c>
      <c r="Q23" s="19">
        <f t="shared" si="15"/>
        <v>0</v>
      </c>
      <c r="R23" s="17" t="s">
        <v>83</v>
      </c>
      <c r="S23" s="18" t="s">
        <v>12</v>
      </c>
      <c r="T23" s="19">
        <f t="shared" si="16"/>
        <v>0</v>
      </c>
      <c r="U23" s="17" t="s">
        <v>12</v>
      </c>
      <c r="V23" s="18" t="s">
        <v>84</v>
      </c>
      <c r="W23" s="19">
        <f t="shared" si="17"/>
        <v>0</v>
      </c>
      <c r="X23" s="17" t="s">
        <v>84</v>
      </c>
      <c r="Y23" s="18" t="s">
        <v>83</v>
      </c>
      <c r="Z23" s="19">
        <f t="shared" si="18"/>
        <v>8</v>
      </c>
      <c r="AA23" s="17" t="s">
        <v>83</v>
      </c>
      <c r="AB23" s="18" t="s">
        <v>84</v>
      </c>
      <c r="AC23" s="19">
        <f t="shared" si="19"/>
        <v>0</v>
      </c>
      <c r="AD23" s="27"/>
      <c r="AE23" s="25"/>
      <c r="AF23" s="19"/>
      <c r="AG23" s="20">
        <f>E23+H23+K23+N23+Q23+T23+W23+Z23+AC23+AF23</f>
        <v>8</v>
      </c>
      <c r="AH23" s="21">
        <f>'15.Spieltag'!AJ23</f>
        <v>177</v>
      </c>
      <c r="AI23" s="28">
        <f>'15.Spieltag'!AK23</f>
        <v>13</v>
      </c>
      <c r="AJ23" s="23">
        <f>AG23+AH23</f>
        <v>185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12</v>
      </c>
      <c r="G24" s="18" t="s">
        <v>83</v>
      </c>
      <c r="H24" s="19">
        <f t="shared" si="12"/>
        <v>0</v>
      </c>
      <c r="I24" s="17" t="s">
        <v>2</v>
      </c>
      <c r="J24" s="18" t="s">
        <v>83</v>
      </c>
      <c r="K24" s="19">
        <f t="shared" si="13"/>
        <v>0</v>
      </c>
      <c r="L24" s="17" t="s">
        <v>83</v>
      </c>
      <c r="M24" s="18" t="s">
        <v>12</v>
      </c>
      <c r="N24" s="19" t="str">
        <f t="shared" si="14"/>
        <v>5</v>
      </c>
      <c r="O24" s="17" t="s">
        <v>12</v>
      </c>
      <c r="P24" s="18" t="s">
        <v>83</v>
      </c>
      <c r="Q24" s="19">
        <f t="shared" si="15"/>
        <v>0</v>
      </c>
      <c r="R24" s="17" t="s">
        <v>83</v>
      </c>
      <c r="S24" s="18" t="s">
        <v>2</v>
      </c>
      <c r="T24" s="19">
        <f t="shared" si="16"/>
        <v>0</v>
      </c>
      <c r="U24" s="17" t="s">
        <v>12</v>
      </c>
      <c r="V24" s="18" t="s">
        <v>12</v>
      </c>
      <c r="W24" s="19">
        <f t="shared" si="17"/>
        <v>0</v>
      </c>
      <c r="X24" s="17" t="s">
        <v>83</v>
      </c>
      <c r="Y24" s="18" t="s">
        <v>12</v>
      </c>
      <c r="Z24" s="19">
        <f t="shared" si="18"/>
        <v>8</v>
      </c>
      <c r="AA24" s="17" t="s">
        <v>83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>E24+H24+K24+N24+Q24+T24+W24+Z24+AC24+AF24</f>
        <v>16</v>
      </c>
      <c r="AH24" s="21">
        <f>'15.Spieltag'!AJ24</f>
        <v>194</v>
      </c>
      <c r="AI24" s="28">
        <f>'15.Spieltag'!AK24</f>
        <v>4</v>
      </c>
      <c r="AJ24" s="23">
        <f>AG24+AH24</f>
        <v>210</v>
      </c>
      <c r="AK24" s="24">
        <f t="shared" si="10"/>
        <v>3</v>
      </c>
      <c r="AL24" s="1"/>
    </row>
    <row r="25" spans="1:38" ht="24.95" customHeight="1" thickBot="1" x14ac:dyDescent="0.25">
      <c r="A25" s="28">
        <f t="shared" ref="A25:A26" si="27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8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9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7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8"/>
        <v>0</v>
      </c>
      <c r="AH26" s="21">
        <f>'15.Spieltag'!AJ26</f>
        <v>0</v>
      </c>
      <c r="AI26" s="28">
        <f>'15.Spieltag'!AK26</f>
        <v>0</v>
      </c>
      <c r="AJ26" s="23">
        <f t="shared" si="29"/>
        <v>0</v>
      </c>
      <c r="AK26" s="24">
        <f t="shared" si="10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7" priority="9">
      <formula>($AG8&gt;40)</formula>
    </cfRule>
  </conditionalFormatting>
  <conditionalFormatting sqref="C4 F4 I4 L4 O4 R4 X4 AA4 C6 F6 I6 L6 O6 R6 U6 X6">
    <cfRule type="cellIs" dxfId="96" priority="3" operator="equal">
      <formula>"Schalke 04"</formula>
    </cfRule>
  </conditionalFormatting>
  <conditionalFormatting sqref="U4 AA6">
    <cfRule type="cellIs" dxfId="95" priority="2" operator="equal">
      <formula>"Schalke 04"</formula>
    </cfRule>
  </conditionalFormatting>
  <conditionalFormatting sqref="AG1:AG26 AG28:AG1048576">
    <cfRule type="top10" dxfId="94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3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opLeftCell="B6" workbookViewId="0">
      <selection activeCell="L7" sqref="L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F2" s="1"/>
      <c r="U2" s="13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30</v>
      </c>
      <c r="B4" s="16"/>
      <c r="C4" s="16" t="s">
        <v>11</v>
      </c>
      <c r="F4" s="16" t="s">
        <v>70</v>
      </c>
      <c r="I4" s="16" t="s">
        <v>62</v>
      </c>
      <c r="L4" s="16" t="s">
        <v>75</v>
      </c>
      <c r="O4" s="16" t="s">
        <v>78</v>
      </c>
      <c r="R4" s="16" t="s">
        <v>72</v>
      </c>
      <c r="U4" s="16" t="s">
        <v>69</v>
      </c>
      <c r="X4" s="16" t="s">
        <v>71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77</v>
      </c>
      <c r="I6" s="16" t="s">
        <v>82</v>
      </c>
      <c r="L6" s="16" t="s">
        <v>68</v>
      </c>
      <c r="O6" s="16" t="s">
        <v>67</v>
      </c>
      <c r="R6" s="16" t="s">
        <v>74</v>
      </c>
      <c r="U6" s="16" t="s">
        <v>80</v>
      </c>
      <c r="X6" s="16" t="s">
        <v>81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84</v>
      </c>
      <c r="J7" s="49" t="s">
        <v>84</v>
      </c>
      <c r="K7" s="50" t="s">
        <v>1</v>
      </c>
      <c r="L7" s="49" t="s">
        <v>12</v>
      </c>
      <c r="M7" s="49" t="s">
        <v>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83</v>
      </c>
      <c r="V7" s="49" t="s">
        <v>83</v>
      </c>
      <c r="W7" s="50" t="s">
        <v>1</v>
      </c>
      <c r="X7" s="49" t="s">
        <v>2</v>
      </c>
      <c r="Y7" s="49" t="s">
        <v>12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83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2</v>
      </c>
      <c r="J8" s="18" t="s">
        <v>84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3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2</v>
      </c>
      <c r="U8" s="17" t="s">
        <v>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84</v>
      </c>
      <c r="Y8" s="18" t="s">
        <v>12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7</v>
      </c>
      <c r="AH8" s="21">
        <f>'16.Spieltag'!AJ8</f>
        <v>197</v>
      </c>
      <c r="AI8" s="28">
        <f>'16.Spieltag'!AK8</f>
        <v>9</v>
      </c>
      <c r="AJ8" s="23">
        <f t="shared" ref="AJ8:AJ19" si="10">AG8+AH8</f>
        <v>204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84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83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2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 t="str">
        <f t="shared" ref="N9:N24" si="15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83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2</v>
      </c>
      <c r="U9" s="17" t="s">
        <v>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83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15</v>
      </c>
      <c r="AH9" s="21">
        <f>'16.Spieltag'!AJ9</f>
        <v>226</v>
      </c>
      <c r="AI9" s="28">
        <f>'16.Spieltag'!AK9</f>
        <v>1</v>
      </c>
      <c r="AJ9" s="23">
        <f t="shared" si="10"/>
        <v>241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12</v>
      </c>
      <c r="D10" s="18" t="s">
        <v>83</v>
      </c>
      <c r="E10" s="19">
        <f t="shared" si="12"/>
        <v>0</v>
      </c>
      <c r="F10" s="17" t="s">
        <v>83</v>
      </c>
      <c r="G10" s="18" t="s">
        <v>84</v>
      </c>
      <c r="H10" s="19" t="str">
        <f t="shared" si="13"/>
        <v>2</v>
      </c>
      <c r="I10" s="17" t="s">
        <v>83</v>
      </c>
      <c r="J10" s="18" t="s">
        <v>84</v>
      </c>
      <c r="K10" s="19">
        <f t="shared" si="14"/>
        <v>0</v>
      </c>
      <c r="L10" s="17" t="s">
        <v>83</v>
      </c>
      <c r="M10" s="18" t="s">
        <v>2</v>
      </c>
      <c r="N10" s="19" t="str">
        <f t="shared" si="15"/>
        <v>2</v>
      </c>
      <c r="O10" s="17" t="s">
        <v>12</v>
      </c>
      <c r="P10" s="18" t="s">
        <v>12</v>
      </c>
      <c r="Q10" s="19">
        <f t="shared" si="16"/>
        <v>0</v>
      </c>
      <c r="R10" s="17" t="s">
        <v>83</v>
      </c>
      <c r="S10" s="18" t="s">
        <v>83</v>
      </c>
      <c r="T10" s="19">
        <f t="shared" si="17"/>
        <v>0</v>
      </c>
      <c r="U10" s="17" t="s">
        <v>2</v>
      </c>
      <c r="V10" s="18" t="s">
        <v>83</v>
      </c>
      <c r="W10" s="19">
        <f t="shared" si="18"/>
        <v>0</v>
      </c>
      <c r="X10" s="17" t="s">
        <v>83</v>
      </c>
      <c r="Y10" s="18" t="s">
        <v>83</v>
      </c>
      <c r="Z10" s="19">
        <f t="shared" si="19"/>
        <v>0</v>
      </c>
      <c r="AA10" s="17" t="s">
        <v>84</v>
      </c>
      <c r="AB10" s="18" t="s">
        <v>84</v>
      </c>
      <c r="AC10" s="19">
        <f t="shared" si="20"/>
        <v>0</v>
      </c>
      <c r="AD10" s="27"/>
      <c r="AE10" s="25"/>
      <c r="AF10" s="19"/>
      <c r="AG10" s="20">
        <f t="shared" si="9"/>
        <v>4</v>
      </c>
      <c r="AH10" s="21">
        <f>'16.Spieltag'!AJ10</f>
        <v>198</v>
      </c>
      <c r="AI10" s="28">
        <f>'16.Spieltag'!AK10</f>
        <v>8</v>
      </c>
      <c r="AJ10" s="23">
        <f t="shared" si="10"/>
        <v>202</v>
      </c>
      <c r="AK10" s="24">
        <f t="shared" si="11"/>
        <v>10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2"/>
        <v>0</v>
      </c>
      <c r="F11" s="17" t="s">
        <v>12</v>
      </c>
      <c r="G11" s="18" t="s">
        <v>83</v>
      </c>
      <c r="H11" s="19" t="str">
        <f t="shared" si="13"/>
        <v>2</v>
      </c>
      <c r="I11" s="17" t="s">
        <v>12</v>
      </c>
      <c r="J11" s="18" t="s">
        <v>84</v>
      </c>
      <c r="K11" s="19">
        <f t="shared" si="14"/>
        <v>0</v>
      </c>
      <c r="L11" s="17" t="s">
        <v>83</v>
      </c>
      <c r="M11" s="18" t="s">
        <v>12</v>
      </c>
      <c r="N11" s="19" t="str">
        <f t="shared" si="15"/>
        <v>3</v>
      </c>
      <c r="O11" s="17" t="s">
        <v>12</v>
      </c>
      <c r="P11" s="18" t="s">
        <v>83</v>
      </c>
      <c r="Q11" s="19">
        <f t="shared" si="16"/>
        <v>0</v>
      </c>
      <c r="R11" s="17" t="s">
        <v>12</v>
      </c>
      <c r="S11" s="18" t="s">
        <v>83</v>
      </c>
      <c r="T11" s="19" t="str">
        <f t="shared" si="17"/>
        <v>2</v>
      </c>
      <c r="U11" s="17" t="s">
        <v>12</v>
      </c>
      <c r="V11" s="18" t="s">
        <v>83</v>
      </c>
      <c r="W11" s="19">
        <f t="shared" si="18"/>
        <v>0</v>
      </c>
      <c r="X11" s="17" t="s">
        <v>83</v>
      </c>
      <c r="Y11" s="18" t="s">
        <v>12</v>
      </c>
      <c r="Z11" s="19">
        <f t="shared" si="19"/>
        <v>0</v>
      </c>
      <c r="AA11" s="17" t="s">
        <v>83</v>
      </c>
      <c r="AB11" s="18" t="s">
        <v>12</v>
      </c>
      <c r="AC11" s="19">
        <f t="shared" si="20"/>
        <v>0</v>
      </c>
      <c r="AD11" s="27"/>
      <c r="AE11" s="25"/>
      <c r="AF11" s="19"/>
      <c r="AG11" s="20">
        <f t="shared" si="9"/>
        <v>7</v>
      </c>
      <c r="AH11" s="21">
        <f>'16.Spieltag'!AJ11</f>
        <v>225</v>
      </c>
      <c r="AI11" s="28">
        <f>'16.Spieltag'!AK11</f>
        <v>2</v>
      </c>
      <c r="AJ11" s="23">
        <f t="shared" si="10"/>
        <v>232</v>
      </c>
      <c r="AK11" s="24">
        <f t="shared" si="11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 t="s">
        <v>12</v>
      </c>
      <c r="D12" s="18" t="s">
        <v>83</v>
      </c>
      <c r="E12" s="19">
        <f t="shared" si="12"/>
        <v>0</v>
      </c>
      <c r="F12" s="17" t="s">
        <v>12</v>
      </c>
      <c r="G12" s="18" t="s">
        <v>83</v>
      </c>
      <c r="H12" s="19" t="str">
        <f t="shared" si="13"/>
        <v>2</v>
      </c>
      <c r="I12" s="17" t="s">
        <v>2</v>
      </c>
      <c r="J12" s="18" t="s">
        <v>83</v>
      </c>
      <c r="K12" s="19">
        <f t="shared" si="14"/>
        <v>0</v>
      </c>
      <c r="L12" s="17" t="s">
        <v>83</v>
      </c>
      <c r="M12" s="18" t="s">
        <v>12</v>
      </c>
      <c r="N12" s="19" t="str">
        <f t="shared" si="15"/>
        <v>3</v>
      </c>
      <c r="O12" s="17" t="s">
        <v>12</v>
      </c>
      <c r="P12" s="18" t="s">
        <v>2</v>
      </c>
      <c r="Q12" s="19" t="str">
        <f t="shared" si="16"/>
        <v>2</v>
      </c>
      <c r="R12" s="17" t="s">
        <v>12</v>
      </c>
      <c r="S12" s="18" t="s">
        <v>12</v>
      </c>
      <c r="T12" s="19">
        <f t="shared" si="17"/>
        <v>0</v>
      </c>
      <c r="U12" s="17" t="s">
        <v>2</v>
      </c>
      <c r="V12" s="18" t="s">
        <v>83</v>
      </c>
      <c r="W12" s="19">
        <f t="shared" si="18"/>
        <v>0</v>
      </c>
      <c r="X12" s="17" t="s">
        <v>12</v>
      </c>
      <c r="Y12" s="18" t="s">
        <v>83</v>
      </c>
      <c r="Z12" s="19" t="str">
        <f t="shared" si="19"/>
        <v>3</v>
      </c>
      <c r="AA12" s="17" t="s">
        <v>83</v>
      </c>
      <c r="AB12" s="18" t="s">
        <v>12</v>
      </c>
      <c r="AC12" s="19">
        <f t="shared" si="20"/>
        <v>0</v>
      </c>
      <c r="AD12" s="26"/>
      <c r="AE12" s="25"/>
      <c r="AF12" s="19"/>
      <c r="AG12" s="20">
        <f t="shared" si="9"/>
        <v>10</v>
      </c>
      <c r="AH12" s="21">
        <f>'16.Spieltag'!AJ12</f>
        <v>170</v>
      </c>
      <c r="AI12" s="28">
        <f>'16.Spieltag'!AK12</f>
        <v>15</v>
      </c>
      <c r="AJ12" s="23">
        <f t="shared" si="10"/>
        <v>180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7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2"/>
        <v>0</v>
      </c>
      <c r="F13" s="17" t="s">
        <v>12</v>
      </c>
      <c r="G13" s="18" t="s">
        <v>84</v>
      </c>
      <c r="H13" s="19" t="str">
        <f t="shared" si="13"/>
        <v>2</v>
      </c>
      <c r="I13" s="17" t="s">
        <v>2</v>
      </c>
      <c r="J13" s="18" t="s">
        <v>84</v>
      </c>
      <c r="K13" s="19">
        <f t="shared" si="14"/>
        <v>0</v>
      </c>
      <c r="L13" s="17" t="s">
        <v>83</v>
      </c>
      <c r="M13" s="18" t="s">
        <v>12</v>
      </c>
      <c r="N13" s="19" t="str">
        <f t="shared" si="15"/>
        <v>3</v>
      </c>
      <c r="O13" s="17" t="s">
        <v>83</v>
      </c>
      <c r="P13" s="18" t="s">
        <v>83</v>
      </c>
      <c r="Q13" s="19">
        <f t="shared" si="16"/>
        <v>0</v>
      </c>
      <c r="R13" s="17" t="s">
        <v>12</v>
      </c>
      <c r="S13" s="18" t="s">
        <v>83</v>
      </c>
      <c r="T13" s="19" t="str">
        <f t="shared" si="17"/>
        <v>2</v>
      </c>
      <c r="U13" s="17" t="s">
        <v>86</v>
      </c>
      <c r="V13" s="18" t="s">
        <v>84</v>
      </c>
      <c r="W13" s="19">
        <f t="shared" si="18"/>
        <v>0</v>
      </c>
      <c r="X13" s="17" t="s">
        <v>12</v>
      </c>
      <c r="Y13" s="18" t="s">
        <v>83</v>
      </c>
      <c r="Z13" s="19" t="str">
        <f t="shared" si="19"/>
        <v>3</v>
      </c>
      <c r="AA13" s="17" t="s">
        <v>83</v>
      </c>
      <c r="AB13" s="18" t="s">
        <v>83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'16.Spieltag'!AJ13</f>
        <v>197</v>
      </c>
      <c r="AI13" s="28">
        <f>'16.Spieltag'!AK13</f>
        <v>9</v>
      </c>
      <c r="AJ13" s="23">
        <f t="shared" si="10"/>
        <v>207</v>
      </c>
      <c r="AK13" s="24">
        <f t="shared" si="11"/>
        <v>7</v>
      </c>
      <c r="AL13" s="1"/>
    </row>
    <row r="14" spans="1:41" ht="24.95" customHeight="1" thickBot="1" x14ac:dyDescent="0.25">
      <c r="A14" s="28">
        <f t="shared" si="0"/>
        <v>4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2"/>
        <v>0</v>
      </c>
      <c r="F14" s="17" t="s">
        <v>2</v>
      </c>
      <c r="G14" s="18" t="s">
        <v>83</v>
      </c>
      <c r="H14" s="19" t="str">
        <f t="shared" si="13"/>
        <v>2</v>
      </c>
      <c r="I14" s="17" t="s">
        <v>2</v>
      </c>
      <c r="J14" s="18" t="s">
        <v>83</v>
      </c>
      <c r="K14" s="19">
        <f t="shared" si="14"/>
        <v>0</v>
      </c>
      <c r="L14" s="17" t="s">
        <v>83</v>
      </c>
      <c r="M14" s="18" t="s">
        <v>12</v>
      </c>
      <c r="N14" s="19" t="str">
        <f t="shared" si="15"/>
        <v>3</v>
      </c>
      <c r="O14" s="17" t="s">
        <v>12</v>
      </c>
      <c r="P14" s="18" t="s">
        <v>12</v>
      </c>
      <c r="Q14" s="19">
        <f t="shared" si="16"/>
        <v>0</v>
      </c>
      <c r="R14" s="17" t="s">
        <v>12</v>
      </c>
      <c r="S14" s="18" t="s">
        <v>83</v>
      </c>
      <c r="T14" s="19" t="str">
        <f t="shared" si="17"/>
        <v>2</v>
      </c>
      <c r="U14" s="17" t="s">
        <v>2</v>
      </c>
      <c r="V14" s="18" t="s">
        <v>83</v>
      </c>
      <c r="W14" s="19">
        <f t="shared" si="18"/>
        <v>0</v>
      </c>
      <c r="X14" s="17" t="s">
        <v>12</v>
      </c>
      <c r="Y14" s="18" t="s">
        <v>12</v>
      </c>
      <c r="Z14" s="19">
        <f t="shared" si="19"/>
        <v>0</v>
      </c>
      <c r="AA14" s="17" t="s">
        <v>83</v>
      </c>
      <c r="AB14" s="18" t="s">
        <v>84</v>
      </c>
      <c r="AC14" s="19" t="str">
        <f t="shared" si="20"/>
        <v>3</v>
      </c>
      <c r="AD14" s="27"/>
      <c r="AE14" s="25"/>
      <c r="AF14" s="19"/>
      <c r="AG14" s="20">
        <f t="shared" si="9"/>
        <v>10</v>
      </c>
      <c r="AH14" s="21">
        <f>'16.Spieltag'!AJ14</f>
        <v>208</v>
      </c>
      <c r="AI14" s="28">
        <f>'16.Spieltag'!AK14</f>
        <v>4</v>
      </c>
      <c r="AJ14" s="23">
        <f t="shared" si="10"/>
        <v>218</v>
      </c>
      <c r="AK14" s="24">
        <f t="shared" si="11"/>
        <v>4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2"/>
        <v>0</v>
      </c>
      <c r="F15" s="17" t="s">
        <v>12</v>
      </c>
      <c r="G15" s="18" t="s">
        <v>84</v>
      </c>
      <c r="H15" s="19" t="str">
        <f t="shared" si="13"/>
        <v>2</v>
      </c>
      <c r="I15" s="17" t="s">
        <v>12</v>
      </c>
      <c r="J15" s="18" t="s">
        <v>84</v>
      </c>
      <c r="K15" s="19">
        <f t="shared" si="14"/>
        <v>0</v>
      </c>
      <c r="L15" s="17" t="s">
        <v>12</v>
      </c>
      <c r="M15" s="18" t="s">
        <v>83</v>
      </c>
      <c r="N15" s="19">
        <f t="shared" si="15"/>
        <v>0</v>
      </c>
      <c r="O15" s="17" t="s">
        <v>83</v>
      </c>
      <c r="P15" s="18" t="s">
        <v>83</v>
      </c>
      <c r="Q15" s="19">
        <f t="shared" si="16"/>
        <v>0</v>
      </c>
      <c r="R15" s="17" t="s">
        <v>83</v>
      </c>
      <c r="S15" s="18" t="s">
        <v>83</v>
      </c>
      <c r="T15" s="19">
        <f t="shared" si="17"/>
        <v>0</v>
      </c>
      <c r="U15" s="17" t="s">
        <v>12</v>
      </c>
      <c r="V15" s="18" t="s">
        <v>84</v>
      </c>
      <c r="W15" s="19">
        <f t="shared" si="18"/>
        <v>0</v>
      </c>
      <c r="X15" s="17" t="s">
        <v>12</v>
      </c>
      <c r="Y15" s="18" t="s">
        <v>84</v>
      </c>
      <c r="Z15" s="19" t="str">
        <f t="shared" si="19"/>
        <v>2</v>
      </c>
      <c r="AA15" s="17" t="s">
        <v>12</v>
      </c>
      <c r="AB15" s="18" t="s">
        <v>83</v>
      </c>
      <c r="AC15" s="19" t="str">
        <f t="shared" si="20"/>
        <v>5</v>
      </c>
      <c r="AD15" s="27"/>
      <c r="AE15" s="25"/>
      <c r="AF15" s="19"/>
      <c r="AG15" s="20">
        <f t="shared" si="9"/>
        <v>9</v>
      </c>
      <c r="AH15" s="21">
        <f>'16.Spieltag'!AJ15</f>
        <v>202</v>
      </c>
      <c r="AI15" s="28">
        <f>'16.Spieltag'!AK15</f>
        <v>6</v>
      </c>
      <c r="AJ15" s="23">
        <f t="shared" si="10"/>
        <v>211</v>
      </c>
      <c r="AK15" s="24">
        <f t="shared" si="11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'16.Spieltag'!AJ16</f>
        <v>79</v>
      </c>
      <c r="AI16" s="28">
        <f>'16.Spieltag'!AK16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12</v>
      </c>
      <c r="B17" s="20" t="str">
        <f>'13.Spieltag'!B17</f>
        <v>Reinhold</v>
      </c>
      <c r="C17" s="17" t="s">
        <v>12</v>
      </c>
      <c r="D17" s="18" t="s">
        <v>83</v>
      </c>
      <c r="E17" s="19">
        <f t="shared" si="12"/>
        <v>0</v>
      </c>
      <c r="F17" s="17" t="s">
        <v>2</v>
      </c>
      <c r="G17" s="18" t="s">
        <v>12</v>
      </c>
      <c r="H17" s="19" t="str">
        <f t="shared" si="13"/>
        <v>2</v>
      </c>
      <c r="I17" s="17" t="s">
        <v>2</v>
      </c>
      <c r="J17" s="18" t="s">
        <v>83</v>
      </c>
      <c r="K17" s="19">
        <f t="shared" si="14"/>
        <v>0</v>
      </c>
      <c r="L17" s="17" t="s">
        <v>83</v>
      </c>
      <c r="M17" s="18" t="s">
        <v>83</v>
      </c>
      <c r="N17" s="19">
        <f t="shared" si="15"/>
        <v>0</v>
      </c>
      <c r="O17" s="17" t="s">
        <v>83</v>
      </c>
      <c r="P17" s="18" t="s">
        <v>83</v>
      </c>
      <c r="Q17" s="19">
        <f t="shared" si="16"/>
        <v>0</v>
      </c>
      <c r="R17" s="17" t="s">
        <v>12</v>
      </c>
      <c r="S17" s="18" t="s">
        <v>83</v>
      </c>
      <c r="T17" s="19" t="str">
        <f t="shared" si="17"/>
        <v>2</v>
      </c>
      <c r="U17" s="17" t="s">
        <v>2</v>
      </c>
      <c r="V17" s="18" t="s">
        <v>12</v>
      </c>
      <c r="W17" s="19">
        <f t="shared" si="18"/>
        <v>0</v>
      </c>
      <c r="X17" s="17" t="s">
        <v>12</v>
      </c>
      <c r="Y17" s="18" t="s">
        <v>12</v>
      </c>
      <c r="Z17" s="19">
        <f t="shared" si="19"/>
        <v>0</v>
      </c>
      <c r="AA17" s="17" t="s">
        <v>83</v>
      </c>
      <c r="AB17" s="18" t="s">
        <v>84</v>
      </c>
      <c r="AC17" s="19" t="str">
        <f t="shared" si="20"/>
        <v>3</v>
      </c>
      <c r="AD17" s="27"/>
      <c r="AE17" s="25"/>
      <c r="AF17" s="19"/>
      <c r="AG17" s="20">
        <f t="shared" si="9"/>
        <v>7</v>
      </c>
      <c r="AH17" s="21">
        <f>'16.Spieltag'!AJ17</f>
        <v>190</v>
      </c>
      <c r="AI17" s="28">
        <f>'16.Spieltag'!AK17</f>
        <v>12</v>
      </c>
      <c r="AJ17" s="23">
        <f t="shared" si="10"/>
        <v>197</v>
      </c>
      <c r="AK17" s="24">
        <f t="shared" si="11"/>
        <v>12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84</v>
      </c>
      <c r="E18" s="19">
        <f t="shared" si="12"/>
        <v>0</v>
      </c>
      <c r="F18" s="17" t="s">
        <v>83</v>
      </c>
      <c r="G18" s="18" t="s">
        <v>12</v>
      </c>
      <c r="H18" s="19">
        <f t="shared" si="13"/>
        <v>0</v>
      </c>
      <c r="I18" s="17" t="s">
        <v>2</v>
      </c>
      <c r="J18" s="18" t="s">
        <v>83</v>
      </c>
      <c r="K18" s="19">
        <f t="shared" si="14"/>
        <v>0</v>
      </c>
      <c r="L18" s="17" t="s">
        <v>83</v>
      </c>
      <c r="M18" s="18" t="s">
        <v>12</v>
      </c>
      <c r="N18" s="19" t="str">
        <f t="shared" si="15"/>
        <v>3</v>
      </c>
      <c r="O18" s="17" t="s">
        <v>83</v>
      </c>
      <c r="P18" s="18" t="s">
        <v>12</v>
      </c>
      <c r="Q18" s="19" t="str">
        <f t="shared" si="16"/>
        <v>2</v>
      </c>
      <c r="R18" s="17" t="s">
        <v>83</v>
      </c>
      <c r="S18" s="18" t="s">
        <v>12</v>
      </c>
      <c r="T18" s="19">
        <f t="shared" si="17"/>
        <v>0</v>
      </c>
      <c r="U18" s="17" t="s">
        <v>2</v>
      </c>
      <c r="V18" s="18" t="s">
        <v>83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3</v>
      </c>
      <c r="AA18" s="17" t="s">
        <v>83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8</v>
      </c>
      <c r="AH18" s="21">
        <f>'16.Spieltag'!AJ18</f>
        <v>194</v>
      </c>
      <c r="AI18" s="28">
        <f>'16.Spieltag'!AK18</f>
        <v>11</v>
      </c>
      <c r="AJ18" s="23">
        <f t="shared" si="10"/>
        <v>202</v>
      </c>
      <c r="AK18" s="24">
        <f t="shared" si="11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'16.Spieltag'!AJ19</f>
        <v>7</v>
      </c>
      <c r="AI19" s="28">
        <f>'16.Spieltag'!AK19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2</v>
      </c>
      <c r="D20" s="18" t="s">
        <v>84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12</v>
      </c>
      <c r="J20" s="18" t="s">
        <v>83</v>
      </c>
      <c r="K20" s="19">
        <f t="shared" si="14"/>
        <v>0</v>
      </c>
      <c r="L20" s="17" t="s">
        <v>84</v>
      </c>
      <c r="M20" s="18" t="s">
        <v>83</v>
      </c>
      <c r="N20" s="19" t="str">
        <f t="shared" si="15"/>
        <v>3</v>
      </c>
      <c r="O20" s="17" t="s">
        <v>83</v>
      </c>
      <c r="P20" s="18" t="s">
        <v>12</v>
      </c>
      <c r="Q20" s="19" t="str">
        <f t="shared" si="16"/>
        <v>2</v>
      </c>
      <c r="R20" s="17" t="s">
        <v>84</v>
      </c>
      <c r="S20" s="18" t="s">
        <v>83</v>
      </c>
      <c r="T20" s="19">
        <f t="shared" si="17"/>
        <v>0</v>
      </c>
      <c r="U20" s="17" t="s">
        <v>2</v>
      </c>
      <c r="V20" s="18" t="s">
        <v>83</v>
      </c>
      <c r="W20" s="19">
        <f t="shared" si="18"/>
        <v>0</v>
      </c>
      <c r="X20" s="17" t="s">
        <v>83</v>
      </c>
      <c r="Y20" s="18" t="s">
        <v>84</v>
      </c>
      <c r="Z20" s="19" t="str">
        <f t="shared" si="19"/>
        <v>3</v>
      </c>
      <c r="AA20" s="17" t="s">
        <v>83</v>
      </c>
      <c r="AB20" s="18" t="s">
        <v>12</v>
      </c>
      <c r="AC20" s="19">
        <f t="shared" si="20"/>
        <v>0</v>
      </c>
      <c r="AD20" s="27"/>
      <c r="AE20" s="25"/>
      <c r="AF20" s="19"/>
      <c r="AG20" s="20">
        <f>E20+H20+K20+N20+Q20+T20+W20+Z20+AC20+AF20</f>
        <v>8</v>
      </c>
      <c r="AH20" s="21">
        <f>'16.Spieltag'!AJ20</f>
        <v>177</v>
      </c>
      <c r="AI20" s="28">
        <f>'16.Spieltag'!AK20</f>
        <v>14</v>
      </c>
      <c r="AJ20" s="23">
        <f>AG20+AH20</f>
        <v>185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83</v>
      </c>
      <c r="E21" s="19">
        <f t="shared" si="12"/>
        <v>0</v>
      </c>
      <c r="F21" s="17" t="s">
        <v>12</v>
      </c>
      <c r="G21" s="18" t="s">
        <v>83</v>
      </c>
      <c r="H21" s="19" t="str">
        <f t="shared" si="13"/>
        <v>2</v>
      </c>
      <c r="I21" s="17" t="s">
        <v>12</v>
      </c>
      <c r="J21" s="18" t="s">
        <v>84</v>
      </c>
      <c r="K21" s="19">
        <f t="shared" si="14"/>
        <v>0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12</v>
      </c>
      <c r="Q21" s="19" t="str">
        <f t="shared" si="16"/>
        <v>2</v>
      </c>
      <c r="R21" s="17" t="s">
        <v>83</v>
      </c>
      <c r="S21" s="18" t="s">
        <v>83</v>
      </c>
      <c r="T21" s="19">
        <f t="shared" si="17"/>
        <v>0</v>
      </c>
      <c r="U21" s="17" t="s">
        <v>12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 t="str">
        <f t="shared" si="19"/>
        <v>3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7</v>
      </c>
      <c r="AH21" s="21">
        <f>'16.Spieltag'!AJ21</f>
        <v>200</v>
      </c>
      <c r="AI21" s="28">
        <f>'16.Spieltag'!AK21</f>
        <v>7</v>
      </c>
      <c r="AJ21" s="23">
        <f>AG21+AH21</f>
        <v>207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2</v>
      </c>
      <c r="D22" s="18" t="s">
        <v>84</v>
      </c>
      <c r="E22" s="19">
        <f t="shared" si="12"/>
        <v>0</v>
      </c>
      <c r="F22" s="17" t="s">
        <v>12</v>
      </c>
      <c r="G22" s="18" t="s">
        <v>84</v>
      </c>
      <c r="H22" s="19" t="str">
        <f t="shared" si="13"/>
        <v>2</v>
      </c>
      <c r="I22" s="17" t="s">
        <v>12</v>
      </c>
      <c r="J22" s="18" t="s">
        <v>84</v>
      </c>
      <c r="K22" s="19">
        <f t="shared" si="14"/>
        <v>0</v>
      </c>
      <c r="L22" s="17" t="s">
        <v>83</v>
      </c>
      <c r="M22" s="18" t="s">
        <v>83</v>
      </c>
      <c r="N22" s="19">
        <f t="shared" si="15"/>
        <v>0</v>
      </c>
      <c r="O22" s="17" t="s">
        <v>84</v>
      </c>
      <c r="P22" s="18" t="s">
        <v>12</v>
      </c>
      <c r="Q22" s="19" t="str">
        <f t="shared" si="16"/>
        <v>5</v>
      </c>
      <c r="R22" s="17" t="s">
        <v>12</v>
      </c>
      <c r="S22" s="18" t="s">
        <v>83</v>
      </c>
      <c r="T22" s="19" t="str">
        <f t="shared" si="17"/>
        <v>2</v>
      </c>
      <c r="U22" s="17" t="s">
        <v>2</v>
      </c>
      <c r="V22" s="18" t="s">
        <v>84</v>
      </c>
      <c r="W22" s="19">
        <f t="shared" si="18"/>
        <v>0</v>
      </c>
      <c r="X22" s="17" t="s">
        <v>12</v>
      </c>
      <c r="Y22" s="18" t="s">
        <v>83</v>
      </c>
      <c r="Z22" s="19" t="str">
        <f t="shared" si="19"/>
        <v>3</v>
      </c>
      <c r="AA22" s="17" t="s">
        <v>83</v>
      </c>
      <c r="AB22" s="18" t="s">
        <v>83</v>
      </c>
      <c r="AC22" s="19">
        <f t="shared" si="20"/>
        <v>0</v>
      </c>
      <c r="AD22" s="27"/>
      <c r="AE22" s="25"/>
      <c r="AF22" s="19"/>
      <c r="AG22" s="20">
        <f>E22+H22+K22+N22+Q22+T22+W22+Z22+AC22+AF22</f>
        <v>12</v>
      </c>
      <c r="AH22" s="21">
        <f>'16.Spieltag'!AJ22</f>
        <v>206</v>
      </c>
      <c r="AI22" s="28">
        <f>'16.Spieltag'!AK22</f>
        <v>5</v>
      </c>
      <c r="AJ22" s="23">
        <f>AG22+AH22</f>
        <v>218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12</v>
      </c>
      <c r="D23" s="18" t="s">
        <v>84</v>
      </c>
      <c r="E23" s="19">
        <f t="shared" si="12"/>
        <v>0</v>
      </c>
      <c r="F23" s="17" t="s">
        <v>83</v>
      </c>
      <c r="G23" s="18" t="s">
        <v>84</v>
      </c>
      <c r="H23" s="19" t="str">
        <f t="shared" si="13"/>
        <v>2</v>
      </c>
      <c r="I23" s="17" t="s">
        <v>12</v>
      </c>
      <c r="J23" s="18" t="s">
        <v>84</v>
      </c>
      <c r="K23" s="19">
        <f t="shared" si="14"/>
        <v>0</v>
      </c>
      <c r="L23" s="17" t="s">
        <v>12</v>
      </c>
      <c r="M23" s="18" t="s">
        <v>83</v>
      </c>
      <c r="N23" s="19">
        <f t="shared" si="15"/>
        <v>0</v>
      </c>
      <c r="O23" s="17" t="s">
        <v>12</v>
      </c>
      <c r="P23" s="18" t="s">
        <v>12</v>
      </c>
      <c r="Q23" s="19">
        <f t="shared" si="16"/>
        <v>0</v>
      </c>
      <c r="R23" s="17" t="s">
        <v>83</v>
      </c>
      <c r="S23" s="18" t="s">
        <v>84</v>
      </c>
      <c r="T23" s="19" t="str">
        <f t="shared" si="17"/>
        <v>2</v>
      </c>
      <c r="U23" s="17" t="s">
        <v>12</v>
      </c>
      <c r="V23" s="18" t="s">
        <v>83</v>
      </c>
      <c r="W23" s="19">
        <f t="shared" si="18"/>
        <v>0</v>
      </c>
      <c r="X23" s="17" t="s">
        <v>12</v>
      </c>
      <c r="Y23" s="18" t="s">
        <v>84</v>
      </c>
      <c r="Z23" s="19" t="str">
        <f t="shared" si="19"/>
        <v>2</v>
      </c>
      <c r="AA23" s="17" t="s">
        <v>83</v>
      </c>
      <c r="AB23" s="18" t="s">
        <v>84</v>
      </c>
      <c r="AC23" s="19" t="str">
        <f t="shared" si="20"/>
        <v>3</v>
      </c>
      <c r="AD23" s="27"/>
      <c r="AE23" s="25"/>
      <c r="AF23" s="19"/>
      <c r="AG23" s="20">
        <f>E23+H23+K23+N23+Q23+T23+W23+Z23+AC23+AF23</f>
        <v>9</v>
      </c>
      <c r="AH23" s="21">
        <f>'16.Spieltag'!AJ23</f>
        <v>185</v>
      </c>
      <c r="AI23" s="28">
        <f>'16.Spieltag'!AK23</f>
        <v>13</v>
      </c>
      <c r="AJ23" s="23">
        <f>AG23+AH23</f>
        <v>194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3</v>
      </c>
      <c r="B24" s="20" t="str">
        <f>'13.Spieltag'!B24</f>
        <v>UltraGE</v>
      </c>
      <c r="C24" s="17" t="s">
        <v>12</v>
      </c>
      <c r="D24" s="18" t="s">
        <v>83</v>
      </c>
      <c r="E24" s="19">
        <f t="shared" si="12"/>
        <v>0</v>
      </c>
      <c r="F24" s="17" t="s">
        <v>2</v>
      </c>
      <c r="G24" s="18" t="s">
        <v>83</v>
      </c>
      <c r="H24" s="19" t="str">
        <f t="shared" si="13"/>
        <v>2</v>
      </c>
      <c r="I24" s="17" t="s">
        <v>2</v>
      </c>
      <c r="J24" s="18" t="s">
        <v>83</v>
      </c>
      <c r="K24" s="19">
        <f t="shared" si="14"/>
        <v>0</v>
      </c>
      <c r="L24" s="17" t="s">
        <v>83</v>
      </c>
      <c r="M24" s="18" t="s">
        <v>12</v>
      </c>
      <c r="N24" s="19" t="str">
        <f t="shared" si="15"/>
        <v>3</v>
      </c>
      <c r="O24" s="17" t="s">
        <v>83</v>
      </c>
      <c r="P24" s="18" t="s">
        <v>2</v>
      </c>
      <c r="Q24" s="19" t="str">
        <f t="shared" si="16"/>
        <v>3</v>
      </c>
      <c r="R24" s="17" t="s">
        <v>12</v>
      </c>
      <c r="S24" s="18" t="s">
        <v>83</v>
      </c>
      <c r="T24" s="19" t="str">
        <f t="shared" si="17"/>
        <v>2</v>
      </c>
      <c r="U24" s="17" t="s">
        <v>86</v>
      </c>
      <c r="V24" s="18" t="s">
        <v>83</v>
      </c>
      <c r="W24" s="19">
        <f t="shared" si="18"/>
        <v>0</v>
      </c>
      <c r="X24" s="17" t="s">
        <v>12</v>
      </c>
      <c r="Y24" s="18" t="s">
        <v>83</v>
      </c>
      <c r="Z24" s="19" t="str">
        <f t="shared" si="19"/>
        <v>3</v>
      </c>
      <c r="AA24" s="17" t="s">
        <v>83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13</v>
      </c>
      <c r="AH24" s="21">
        <f>'16.Spieltag'!AJ24</f>
        <v>210</v>
      </c>
      <c r="AI24" s="28">
        <f>'16.Spieltag'!AK24</f>
        <v>3</v>
      </c>
      <c r="AJ24" s="23">
        <f>AG24+AH24</f>
        <v>223</v>
      </c>
      <c r="AK24" s="24">
        <f t="shared" si="11"/>
        <v>3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2" priority="4">
      <formula>($AG8&gt;40)</formula>
    </cfRule>
  </conditionalFormatting>
  <conditionalFormatting sqref="C4 F4 L4 O4 R4 U4 X4 C6 F6 I6 O6 R6 X6 AA6">
    <cfRule type="cellIs" dxfId="91" priority="3" operator="equal">
      <formula>"Schalke 04"</formula>
    </cfRule>
  </conditionalFormatting>
  <conditionalFormatting sqref="I4 AA4 L6 U6">
    <cfRule type="cellIs" dxfId="90" priority="2" operator="equal">
      <formula>"Schalke 04"</formula>
    </cfRule>
  </conditionalFormatting>
  <conditionalFormatting sqref="AG1:AG26 AG28:AG1048576">
    <cfRule type="top10" dxfId="89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8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H1" s="1"/>
      <c r="AD1" s="16"/>
      <c r="AE1" s="46"/>
      <c r="AF1" s="46"/>
      <c r="AK1" s="31"/>
    </row>
    <row r="2" spans="1:41" ht="12" x14ac:dyDescent="0.2">
      <c r="B2" s="16"/>
      <c r="F2" s="1"/>
      <c r="AA2" s="13"/>
      <c r="AD2" s="16"/>
      <c r="AE2" s="47"/>
      <c r="AF2" s="47"/>
    </row>
    <row r="3" spans="1:41" ht="12" x14ac:dyDescent="0.2">
      <c r="B3" s="16"/>
      <c r="H3" s="1"/>
      <c r="AD3" s="16"/>
      <c r="AE3" s="46"/>
      <c r="AF3" s="46"/>
    </row>
    <row r="4" spans="1:41" ht="16.5" thickBot="1" x14ac:dyDescent="0.3">
      <c r="A4" s="2" t="s">
        <v>31</v>
      </c>
      <c r="B4" s="16"/>
      <c r="C4" s="16" t="s">
        <v>71</v>
      </c>
      <c r="F4" s="16" t="s">
        <v>72</v>
      </c>
      <c r="I4" s="16" t="s">
        <v>69</v>
      </c>
      <c r="L4" s="16" t="s">
        <v>78</v>
      </c>
      <c r="O4" s="16" t="s">
        <v>81</v>
      </c>
      <c r="R4" s="16" t="s">
        <v>11</v>
      </c>
      <c r="U4" s="16" t="s">
        <v>62</v>
      </c>
      <c r="X4" s="16" t="s">
        <v>70</v>
      </c>
      <c r="AA4" s="16" t="s">
        <v>75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82</v>
      </c>
      <c r="F6" s="16" t="s">
        <v>79</v>
      </c>
      <c r="I6" s="16" t="s">
        <v>73</v>
      </c>
      <c r="L6" s="16" t="s">
        <v>77</v>
      </c>
      <c r="O6" s="16" t="s">
        <v>74</v>
      </c>
      <c r="R6" s="16" t="s">
        <v>67</v>
      </c>
      <c r="U6" s="16" t="s">
        <v>68</v>
      </c>
      <c r="X6" s="16" t="s">
        <v>76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83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12</v>
      </c>
      <c r="J7" s="49" t="s">
        <v>84</v>
      </c>
      <c r="K7" s="50" t="s">
        <v>1</v>
      </c>
      <c r="L7" s="49" t="s">
        <v>2</v>
      </c>
      <c r="M7" s="49" t="s">
        <v>84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84</v>
      </c>
      <c r="S7" s="49" t="s">
        <v>12</v>
      </c>
      <c r="T7" s="50" t="s">
        <v>1</v>
      </c>
      <c r="U7" s="49" t="s">
        <v>12</v>
      </c>
      <c r="V7" s="49" t="s">
        <v>12</v>
      </c>
      <c r="W7" s="50" t="s">
        <v>1</v>
      </c>
      <c r="X7" s="49" t="s">
        <v>84</v>
      </c>
      <c r="Y7" s="49" t="s">
        <v>83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2</v>
      </c>
      <c r="G8" s="18" t="s">
        <v>84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 t="str">
        <f t="shared" ref="N8" si="4">IF(OR(EXACT($L$7,L8)*(EXACT($M$7,M8)))=TRUE,$AO$9,IF(($M$7-$L$7=M8-L8),$AO$8,IF(OR(EXACT($L$7&gt;$M$7,L8&gt;M8)*EXACT($L$7=$M$7,L8=M8)*EXACT($L$7&lt;$M$7,L8&lt;M8)),$AO$7,0)))</f>
        <v>2</v>
      </c>
      <c r="O8" s="17" t="s">
        <v>83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3</v>
      </c>
      <c r="R8" s="17" t="s">
        <v>2</v>
      </c>
      <c r="S8" s="18" t="s">
        <v>12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83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9</v>
      </c>
      <c r="AH8" s="21">
        <f>'17.Spieltag'!AJ8</f>
        <v>204</v>
      </c>
      <c r="AI8" s="28">
        <f>'17.Spieltag'!AK8</f>
        <v>9</v>
      </c>
      <c r="AJ8" s="23">
        <f t="shared" ref="AJ8:AJ19" si="10">AG8+AH8</f>
        <v>213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83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 t="s">
        <v>2</v>
      </c>
      <c r="G9" s="18" t="s">
        <v>84</v>
      </c>
      <c r="H9" s="19">
        <f t="shared" ref="H9:H24" si="13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19" t="str">
        <f t="shared" ref="K9:K24" si="14"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83</v>
      </c>
      <c r="Y9" s="18" t="s">
        <v>84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83</v>
      </c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9"/>
        <v>10</v>
      </c>
      <c r="AH9" s="21">
        <f>'17.Spieltag'!AJ9</f>
        <v>241</v>
      </c>
      <c r="AI9" s="28">
        <f>'17.Spieltag'!AK9</f>
        <v>1</v>
      </c>
      <c r="AJ9" s="23">
        <f t="shared" si="10"/>
        <v>251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13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 t="s">
        <v>12</v>
      </c>
      <c r="S10" s="18" t="s">
        <v>83</v>
      </c>
      <c r="T10" s="19">
        <f t="shared" si="17"/>
        <v>0</v>
      </c>
      <c r="U10" s="17" t="s">
        <v>83</v>
      </c>
      <c r="V10" s="18" t="s">
        <v>2</v>
      </c>
      <c r="W10" s="19">
        <f t="shared" si="18"/>
        <v>0</v>
      </c>
      <c r="X10" s="17" t="s">
        <v>12</v>
      </c>
      <c r="Y10" s="18" t="s">
        <v>12</v>
      </c>
      <c r="Z10" s="19">
        <f t="shared" si="19"/>
        <v>0</v>
      </c>
      <c r="AA10" s="17" t="s">
        <v>84</v>
      </c>
      <c r="AB10" s="18" t="s">
        <v>83</v>
      </c>
      <c r="AC10" s="19">
        <f t="shared" si="20"/>
        <v>0</v>
      </c>
      <c r="AD10" s="27"/>
      <c r="AE10" s="25"/>
      <c r="AF10" s="19"/>
      <c r="AG10" s="20">
        <f t="shared" si="9"/>
        <v>0</v>
      </c>
      <c r="AH10" s="21">
        <f>'17.Spieltag'!AJ10</f>
        <v>202</v>
      </c>
      <c r="AI10" s="28">
        <f>'17.Spieltag'!AK10</f>
        <v>10</v>
      </c>
      <c r="AJ10" s="23">
        <f t="shared" si="10"/>
        <v>202</v>
      </c>
      <c r="AK10" s="24">
        <f t="shared" si="11"/>
        <v>13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/>
      <c r="F11" s="17"/>
      <c r="G11" s="18"/>
      <c r="H11" s="19"/>
      <c r="I11" s="17"/>
      <c r="J11" s="18"/>
      <c r="K11" s="19"/>
      <c r="L11" s="17"/>
      <c r="M11" s="18"/>
      <c r="N11" s="19"/>
      <c r="O11" s="17"/>
      <c r="P11" s="18"/>
      <c r="Q11" s="19"/>
      <c r="R11" s="17"/>
      <c r="S11" s="18"/>
      <c r="T11" s="19"/>
      <c r="U11" s="17"/>
      <c r="V11" s="18"/>
      <c r="W11" s="19"/>
      <c r="X11" s="17"/>
      <c r="Y11" s="18"/>
      <c r="Z11" s="19"/>
      <c r="AA11" s="17"/>
      <c r="AB11" s="18"/>
      <c r="AC11" s="19"/>
      <c r="AD11" s="27"/>
      <c r="AE11" s="25"/>
      <c r="AF11" s="19"/>
      <c r="AG11" s="20">
        <f t="shared" si="9"/>
        <v>0</v>
      </c>
      <c r="AH11" s="21">
        <f>'17.Spieltag'!AJ11</f>
        <v>232</v>
      </c>
      <c r="AI11" s="28">
        <f>'17.Spieltag'!AK11</f>
        <v>2</v>
      </c>
      <c r="AJ11" s="23">
        <f t="shared" si="10"/>
        <v>232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14</v>
      </c>
      <c r="B12" s="20" t="str">
        <f>'13.Spieltag'!B12</f>
        <v>jupp04</v>
      </c>
      <c r="C12" s="17" t="s">
        <v>2</v>
      </c>
      <c r="D12" s="18" t="s">
        <v>83</v>
      </c>
      <c r="E12" s="19" t="str">
        <f t="shared" si="12"/>
        <v>2</v>
      </c>
      <c r="F12" s="17" t="s">
        <v>2</v>
      </c>
      <c r="G12" s="18" t="s">
        <v>83</v>
      </c>
      <c r="H12" s="19">
        <f t="shared" si="13"/>
        <v>0</v>
      </c>
      <c r="I12" s="17" t="s">
        <v>2</v>
      </c>
      <c r="J12" s="18" t="s">
        <v>12</v>
      </c>
      <c r="K12" s="19" t="str">
        <f t="shared" si="14"/>
        <v>2</v>
      </c>
      <c r="L12" s="17" t="s">
        <v>12</v>
      </c>
      <c r="M12" s="18" t="s">
        <v>12</v>
      </c>
      <c r="N12" s="19">
        <f t="shared" si="15"/>
        <v>0</v>
      </c>
      <c r="O12" s="17" t="s">
        <v>83</v>
      </c>
      <c r="P12" s="18" t="s">
        <v>12</v>
      </c>
      <c r="Q12" s="19">
        <f t="shared" si="16"/>
        <v>0</v>
      </c>
      <c r="R12" s="17" t="s">
        <v>12</v>
      </c>
      <c r="S12" s="18" t="s">
        <v>83</v>
      </c>
      <c r="T12" s="19">
        <f t="shared" si="17"/>
        <v>0</v>
      </c>
      <c r="U12" s="17" t="s">
        <v>12</v>
      </c>
      <c r="V12" s="18" t="s">
        <v>12</v>
      </c>
      <c r="W12" s="19" t="str">
        <f t="shared" si="18"/>
        <v>5</v>
      </c>
      <c r="X12" s="17" t="s">
        <v>83</v>
      </c>
      <c r="Y12" s="18" t="s">
        <v>12</v>
      </c>
      <c r="Z12" s="19" t="str">
        <f t="shared" si="19"/>
        <v>3</v>
      </c>
      <c r="AA12" s="17" t="s">
        <v>83</v>
      </c>
      <c r="AB12" s="18" t="s">
        <v>84</v>
      </c>
      <c r="AC12" s="19" t="str">
        <f t="shared" si="20"/>
        <v>5</v>
      </c>
      <c r="AD12" s="26"/>
      <c r="AE12" s="25"/>
      <c r="AF12" s="19"/>
      <c r="AG12" s="20">
        <f t="shared" si="9"/>
        <v>17</v>
      </c>
      <c r="AH12" s="21">
        <f>'17.Spieltag'!AJ12</f>
        <v>180</v>
      </c>
      <c r="AI12" s="28">
        <f>'17.Spieltag'!AK12</f>
        <v>15</v>
      </c>
      <c r="AJ12" s="23">
        <f t="shared" si="10"/>
        <v>197</v>
      </c>
      <c r="AK12" s="24">
        <f t="shared" si="11"/>
        <v>14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 t="s">
        <v>2</v>
      </c>
      <c r="D13" s="18" t="s">
        <v>83</v>
      </c>
      <c r="E13" s="19" t="str">
        <f t="shared" si="12"/>
        <v>2</v>
      </c>
      <c r="F13" s="17" t="s">
        <v>2</v>
      </c>
      <c r="G13" s="18" t="s">
        <v>84</v>
      </c>
      <c r="H13" s="19">
        <f t="shared" si="13"/>
        <v>0</v>
      </c>
      <c r="I13" s="17" t="s">
        <v>12</v>
      </c>
      <c r="J13" s="18" t="s">
        <v>84</v>
      </c>
      <c r="K13" s="19" t="str">
        <f t="shared" si="14"/>
        <v>5</v>
      </c>
      <c r="L13" s="17" t="s">
        <v>12</v>
      </c>
      <c r="M13" s="18" t="s">
        <v>83</v>
      </c>
      <c r="N13" s="19" t="str">
        <f t="shared" si="15"/>
        <v>2</v>
      </c>
      <c r="O13" s="17" t="s">
        <v>12</v>
      </c>
      <c r="P13" s="18" t="s">
        <v>12</v>
      </c>
      <c r="Q13" s="19" t="str">
        <f t="shared" si="16"/>
        <v>5</v>
      </c>
      <c r="R13" s="17" t="s">
        <v>12</v>
      </c>
      <c r="S13" s="18" t="s">
        <v>83</v>
      </c>
      <c r="T13" s="19">
        <f t="shared" si="17"/>
        <v>0</v>
      </c>
      <c r="U13" s="17" t="s">
        <v>2</v>
      </c>
      <c r="V13" s="18" t="s">
        <v>2</v>
      </c>
      <c r="W13" s="19" t="str">
        <f t="shared" si="18"/>
        <v>3</v>
      </c>
      <c r="X13" s="17" t="s">
        <v>12</v>
      </c>
      <c r="Y13" s="18" t="s">
        <v>12</v>
      </c>
      <c r="Z13" s="19">
        <f t="shared" si="19"/>
        <v>0</v>
      </c>
      <c r="AA13" s="17" t="s">
        <v>83</v>
      </c>
      <c r="AB13" s="18" t="s">
        <v>84</v>
      </c>
      <c r="AC13" s="19" t="str">
        <f t="shared" si="20"/>
        <v>5</v>
      </c>
      <c r="AD13" s="27"/>
      <c r="AE13" s="25"/>
      <c r="AF13" s="19"/>
      <c r="AG13" s="20">
        <f t="shared" si="9"/>
        <v>22</v>
      </c>
      <c r="AH13" s="21">
        <f>'17.Spieltag'!AJ13</f>
        <v>207</v>
      </c>
      <c r="AI13" s="28">
        <f>'17.Spieltag'!AK13</f>
        <v>7</v>
      </c>
      <c r="AJ13" s="23">
        <f t="shared" si="10"/>
        <v>229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83</v>
      </c>
      <c r="E14" s="19" t="str">
        <f t="shared" si="12"/>
        <v>5</v>
      </c>
      <c r="F14" s="17" t="s">
        <v>2</v>
      </c>
      <c r="G14" s="18" t="s">
        <v>83</v>
      </c>
      <c r="H14" s="19">
        <f t="shared" si="13"/>
        <v>0</v>
      </c>
      <c r="I14" s="17" t="s">
        <v>2</v>
      </c>
      <c r="J14" s="18" t="s">
        <v>83</v>
      </c>
      <c r="K14" s="19" t="str">
        <f t="shared" si="14"/>
        <v>3</v>
      </c>
      <c r="L14" s="17" t="s">
        <v>12</v>
      </c>
      <c r="M14" s="18" t="s">
        <v>83</v>
      </c>
      <c r="N14" s="19" t="str">
        <f t="shared" si="15"/>
        <v>2</v>
      </c>
      <c r="O14" s="17" t="s">
        <v>83</v>
      </c>
      <c r="P14" s="18" t="s">
        <v>83</v>
      </c>
      <c r="Q14" s="19" t="str">
        <f t="shared" si="16"/>
        <v>3</v>
      </c>
      <c r="R14" s="17" t="s">
        <v>12</v>
      </c>
      <c r="S14" s="18" t="s">
        <v>83</v>
      </c>
      <c r="T14" s="19">
        <f t="shared" si="17"/>
        <v>0</v>
      </c>
      <c r="U14" s="17" t="s">
        <v>12</v>
      </c>
      <c r="V14" s="18" t="s">
        <v>12</v>
      </c>
      <c r="W14" s="19" t="str">
        <f t="shared" si="18"/>
        <v>5</v>
      </c>
      <c r="X14" s="17" t="s">
        <v>83</v>
      </c>
      <c r="Y14" s="18" t="s">
        <v>83</v>
      </c>
      <c r="Z14" s="19">
        <f t="shared" si="19"/>
        <v>0</v>
      </c>
      <c r="AA14" s="17" t="s">
        <v>12</v>
      </c>
      <c r="AB14" s="18" t="s">
        <v>83</v>
      </c>
      <c r="AC14" s="19" t="str">
        <f t="shared" si="20"/>
        <v>3</v>
      </c>
      <c r="AD14" s="27"/>
      <c r="AE14" s="25"/>
      <c r="AF14" s="19"/>
      <c r="AG14" s="20">
        <f t="shared" si="9"/>
        <v>21</v>
      </c>
      <c r="AH14" s="21">
        <f>'17.Spieltag'!AJ14</f>
        <v>218</v>
      </c>
      <c r="AI14" s="28">
        <f>'17.Spieltag'!AK14</f>
        <v>4</v>
      </c>
      <c r="AJ14" s="23">
        <f t="shared" si="10"/>
        <v>239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2"/>
        <v>2</v>
      </c>
      <c r="F15" s="17" t="s">
        <v>12</v>
      </c>
      <c r="G15" s="18" t="s">
        <v>84</v>
      </c>
      <c r="H15" s="19">
        <f t="shared" si="13"/>
        <v>0</v>
      </c>
      <c r="I15" s="17" t="s">
        <v>2</v>
      </c>
      <c r="J15" s="18" t="s">
        <v>83</v>
      </c>
      <c r="K15" s="19" t="str">
        <f t="shared" si="14"/>
        <v>3</v>
      </c>
      <c r="L15" s="17" t="s">
        <v>12</v>
      </c>
      <c r="M15" s="18" t="s">
        <v>84</v>
      </c>
      <c r="N15" s="19" t="str">
        <f t="shared" si="15"/>
        <v>2</v>
      </c>
      <c r="O15" s="17" t="s">
        <v>84</v>
      </c>
      <c r="P15" s="18" t="s">
        <v>12</v>
      </c>
      <c r="Q15" s="19">
        <f t="shared" si="16"/>
        <v>0</v>
      </c>
      <c r="R15" s="17" t="s">
        <v>2</v>
      </c>
      <c r="S15" s="18" t="s">
        <v>83</v>
      </c>
      <c r="T15" s="19">
        <f t="shared" si="17"/>
        <v>0</v>
      </c>
      <c r="U15" s="17" t="s">
        <v>12</v>
      </c>
      <c r="V15" s="18" t="s">
        <v>83</v>
      </c>
      <c r="W15" s="19">
        <f t="shared" si="18"/>
        <v>0</v>
      </c>
      <c r="X15" s="17" t="s">
        <v>12</v>
      </c>
      <c r="Y15" s="18" t="s">
        <v>83</v>
      </c>
      <c r="Z15" s="19">
        <f t="shared" si="19"/>
        <v>0</v>
      </c>
      <c r="AA15" s="17" t="s">
        <v>12</v>
      </c>
      <c r="AB15" s="18" t="s">
        <v>84</v>
      </c>
      <c r="AC15" s="19" t="str">
        <f t="shared" si="20"/>
        <v>2</v>
      </c>
      <c r="AD15" s="27"/>
      <c r="AE15" s="25"/>
      <c r="AF15" s="19"/>
      <c r="AG15" s="20">
        <f t="shared" si="9"/>
        <v>9</v>
      </c>
      <c r="AH15" s="21">
        <f>'17.Spieltag'!AJ15</f>
        <v>211</v>
      </c>
      <c r="AI15" s="28">
        <f>'17.Spieltag'!AK15</f>
        <v>6</v>
      </c>
      <c r="AJ15" s="23">
        <f t="shared" si="10"/>
        <v>220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'17.Spieltag'!AJ16</f>
        <v>79</v>
      </c>
      <c r="AI16" s="28">
        <f>'17.Spieltag'!AK16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83</v>
      </c>
      <c r="E17" s="19" t="str">
        <f t="shared" si="12"/>
        <v>5</v>
      </c>
      <c r="F17" s="17" t="s">
        <v>2</v>
      </c>
      <c r="G17" s="18" t="s">
        <v>84</v>
      </c>
      <c r="H17" s="19">
        <f t="shared" si="13"/>
        <v>0</v>
      </c>
      <c r="I17" s="17" t="s">
        <v>12</v>
      </c>
      <c r="J17" s="18" t="s">
        <v>84</v>
      </c>
      <c r="K17" s="19" t="str">
        <f t="shared" si="14"/>
        <v>5</v>
      </c>
      <c r="L17" s="17" t="s">
        <v>2</v>
      </c>
      <c r="M17" s="18" t="s">
        <v>83</v>
      </c>
      <c r="N17" s="19" t="str">
        <f t="shared" si="15"/>
        <v>2</v>
      </c>
      <c r="O17" s="17" t="s">
        <v>2</v>
      </c>
      <c r="P17" s="18" t="s">
        <v>12</v>
      </c>
      <c r="Q17" s="19">
        <f t="shared" si="16"/>
        <v>0</v>
      </c>
      <c r="R17" s="17" t="s">
        <v>12</v>
      </c>
      <c r="S17" s="18" t="s">
        <v>83</v>
      </c>
      <c r="T17" s="19">
        <f t="shared" si="17"/>
        <v>0</v>
      </c>
      <c r="U17" s="17" t="s">
        <v>83</v>
      </c>
      <c r="V17" s="18" t="s">
        <v>83</v>
      </c>
      <c r="W17" s="19" t="str">
        <f t="shared" si="18"/>
        <v>3</v>
      </c>
      <c r="X17" s="17" t="s">
        <v>83</v>
      </c>
      <c r="Y17" s="18" t="s">
        <v>83</v>
      </c>
      <c r="Z17" s="19">
        <f t="shared" si="19"/>
        <v>0</v>
      </c>
      <c r="AA17" s="17" t="s">
        <v>83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15</v>
      </c>
      <c r="AH17" s="21">
        <f>'17.Spieltag'!AJ17</f>
        <v>197</v>
      </c>
      <c r="AI17" s="28">
        <f>'17.Spieltag'!AK17</f>
        <v>12</v>
      </c>
      <c r="AJ17" s="23">
        <f t="shared" si="10"/>
        <v>212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/>
      <c r="F18" s="17"/>
      <c r="G18" s="18"/>
      <c r="H18" s="19"/>
      <c r="I18" s="17" t="s">
        <v>83</v>
      </c>
      <c r="J18" s="18" t="s">
        <v>12</v>
      </c>
      <c r="K18" s="19">
        <f t="shared" si="14"/>
        <v>0</v>
      </c>
      <c r="L18" s="17" t="s">
        <v>83</v>
      </c>
      <c r="M18" s="18" t="s">
        <v>12</v>
      </c>
      <c r="N18" s="19">
        <f t="shared" si="15"/>
        <v>0</v>
      </c>
      <c r="O18" s="17" t="s">
        <v>83</v>
      </c>
      <c r="P18" s="18" t="s">
        <v>12</v>
      </c>
      <c r="Q18" s="19">
        <f t="shared" si="16"/>
        <v>0</v>
      </c>
      <c r="R18" s="17" t="s">
        <v>12</v>
      </c>
      <c r="S18" s="18" t="s">
        <v>83</v>
      </c>
      <c r="T18" s="19">
        <f t="shared" si="17"/>
        <v>0</v>
      </c>
      <c r="U18" s="17" t="s">
        <v>12</v>
      </c>
      <c r="V18" s="18" t="s">
        <v>83</v>
      </c>
      <c r="W18" s="19">
        <f t="shared" si="18"/>
        <v>0</v>
      </c>
      <c r="X18" s="17" t="s">
        <v>83</v>
      </c>
      <c r="Y18" s="18" t="s">
        <v>12</v>
      </c>
      <c r="Z18" s="19" t="str">
        <f t="shared" si="19"/>
        <v>3</v>
      </c>
      <c r="AA18" s="17" t="s">
        <v>12</v>
      </c>
      <c r="AB18" s="18" t="s">
        <v>83</v>
      </c>
      <c r="AC18" s="19" t="str">
        <f t="shared" si="20"/>
        <v>3</v>
      </c>
      <c r="AD18" s="27"/>
      <c r="AE18" s="25"/>
      <c r="AF18" s="19"/>
      <c r="AG18" s="20">
        <f t="shared" si="9"/>
        <v>6</v>
      </c>
      <c r="AH18" s="21">
        <f>'17.Spieltag'!AJ18</f>
        <v>202</v>
      </c>
      <c r="AI18" s="28">
        <f>'17.Spieltag'!AK18</f>
        <v>10</v>
      </c>
      <c r="AJ18" s="23">
        <f t="shared" si="10"/>
        <v>208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'17.Spieltag'!AJ19</f>
        <v>7</v>
      </c>
      <c r="AI19" s="28">
        <f>'17.Spieltag'!AK19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15</v>
      </c>
      <c r="B20" s="20" t="str">
        <f>'13.Spieltag'!B20</f>
        <v>schmiddi04</v>
      </c>
      <c r="C20" s="17" t="s">
        <v>83</v>
      </c>
      <c r="D20" s="18" t="s">
        <v>83</v>
      </c>
      <c r="E20" s="19">
        <f t="shared" si="12"/>
        <v>0</v>
      </c>
      <c r="F20" s="17" t="s">
        <v>12</v>
      </c>
      <c r="G20" s="18" t="s">
        <v>83</v>
      </c>
      <c r="H20" s="19">
        <f t="shared" si="13"/>
        <v>0</v>
      </c>
      <c r="I20" s="17" t="s">
        <v>12</v>
      </c>
      <c r="J20" s="18" t="s">
        <v>84</v>
      </c>
      <c r="K20" s="19" t="str">
        <f t="shared" si="14"/>
        <v>5</v>
      </c>
      <c r="L20" s="17" t="s">
        <v>83</v>
      </c>
      <c r="M20" s="18" t="s">
        <v>84</v>
      </c>
      <c r="N20" s="19" t="str">
        <f t="shared" si="15"/>
        <v>2</v>
      </c>
      <c r="O20" s="17" t="s">
        <v>84</v>
      </c>
      <c r="P20" s="18" t="s">
        <v>83</v>
      </c>
      <c r="Q20" s="19">
        <f t="shared" si="16"/>
        <v>0</v>
      </c>
      <c r="R20" s="17" t="s">
        <v>83</v>
      </c>
      <c r="S20" s="18" t="s">
        <v>84</v>
      </c>
      <c r="T20" s="19">
        <f t="shared" si="17"/>
        <v>0</v>
      </c>
      <c r="U20" s="17" t="s">
        <v>12</v>
      </c>
      <c r="V20" s="18" t="s">
        <v>83</v>
      </c>
      <c r="W20" s="19">
        <f t="shared" si="18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2</v>
      </c>
      <c r="AB20" s="18" t="s">
        <v>83</v>
      </c>
      <c r="AC20" s="19" t="str">
        <f t="shared" si="20"/>
        <v>2</v>
      </c>
      <c r="AD20" s="27"/>
      <c r="AE20" s="25"/>
      <c r="AF20" s="19"/>
      <c r="AG20" s="20">
        <f>E20+H20+K20+N20+Q20+T20+W20+Z20+AC20+AF20</f>
        <v>9</v>
      </c>
      <c r="AH20" s="21">
        <f>'17.Spieltag'!AJ20</f>
        <v>185</v>
      </c>
      <c r="AI20" s="28">
        <f>'17.Spieltag'!AK20</f>
        <v>14</v>
      </c>
      <c r="AJ20" s="23">
        <f>AG20+AH20</f>
        <v>194</v>
      </c>
      <c r="AK20" s="24">
        <f t="shared" si="11"/>
        <v>15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12</v>
      </c>
      <c r="D21" s="18" t="s">
        <v>83</v>
      </c>
      <c r="E21" s="19" t="str">
        <f t="shared" si="12"/>
        <v>5</v>
      </c>
      <c r="F21" s="17" t="s">
        <v>2</v>
      </c>
      <c r="G21" s="18" t="s">
        <v>84</v>
      </c>
      <c r="H21" s="19">
        <f t="shared" si="13"/>
        <v>0</v>
      </c>
      <c r="I21" s="17" t="s">
        <v>12</v>
      </c>
      <c r="J21" s="18" t="s">
        <v>83</v>
      </c>
      <c r="K21" s="19" t="str">
        <f t="shared" si="14"/>
        <v>2</v>
      </c>
      <c r="L21" s="17" t="s">
        <v>83</v>
      </c>
      <c r="M21" s="18" t="s">
        <v>83</v>
      </c>
      <c r="N21" s="19">
        <f t="shared" si="15"/>
        <v>0</v>
      </c>
      <c r="O21" s="17" t="s">
        <v>83</v>
      </c>
      <c r="P21" s="18" t="s">
        <v>12</v>
      </c>
      <c r="Q21" s="19">
        <f t="shared" si="16"/>
        <v>0</v>
      </c>
      <c r="R21" s="17" t="s">
        <v>12</v>
      </c>
      <c r="S21" s="18" t="s">
        <v>83</v>
      </c>
      <c r="T21" s="19">
        <f t="shared" si="17"/>
        <v>0</v>
      </c>
      <c r="U21" s="17" t="s">
        <v>83</v>
      </c>
      <c r="V21" s="18" t="s">
        <v>83</v>
      </c>
      <c r="W21" s="19" t="str">
        <f t="shared" si="18"/>
        <v>3</v>
      </c>
      <c r="X21" s="17" t="s">
        <v>83</v>
      </c>
      <c r="Y21" s="18" t="s">
        <v>12</v>
      </c>
      <c r="Z21" s="19" t="str">
        <f t="shared" si="19"/>
        <v>3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13</v>
      </c>
      <c r="AH21" s="21">
        <f>'17.Spieltag'!AJ21</f>
        <v>207</v>
      </c>
      <c r="AI21" s="28">
        <f>'17.Spieltag'!AK21</f>
        <v>7</v>
      </c>
      <c r="AJ21" s="23">
        <f>AG21+AH21</f>
        <v>220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3</v>
      </c>
      <c r="B22" s="20" t="str">
        <f>'13.Spieltag'!B22</f>
        <v>Tanja04</v>
      </c>
      <c r="C22" s="17" t="s">
        <v>12</v>
      </c>
      <c r="D22" s="18" t="s">
        <v>83</v>
      </c>
      <c r="E22" s="19" t="str">
        <f t="shared" si="12"/>
        <v>5</v>
      </c>
      <c r="F22" s="17" t="s">
        <v>12</v>
      </c>
      <c r="G22" s="18" t="s">
        <v>84</v>
      </c>
      <c r="H22" s="19">
        <f t="shared" si="13"/>
        <v>0</v>
      </c>
      <c r="I22" s="17" t="s">
        <v>2</v>
      </c>
      <c r="J22" s="18" t="s">
        <v>83</v>
      </c>
      <c r="K22" s="19" t="str">
        <f t="shared" si="14"/>
        <v>3</v>
      </c>
      <c r="L22" s="17" t="s">
        <v>12</v>
      </c>
      <c r="M22" s="18" t="s">
        <v>83</v>
      </c>
      <c r="N22" s="19" t="str">
        <f t="shared" si="15"/>
        <v>2</v>
      </c>
      <c r="O22" s="17" t="s">
        <v>83</v>
      </c>
      <c r="P22" s="18" t="s">
        <v>12</v>
      </c>
      <c r="Q22" s="19">
        <f t="shared" si="16"/>
        <v>0</v>
      </c>
      <c r="R22" s="17" t="s">
        <v>12</v>
      </c>
      <c r="S22" s="18" t="s">
        <v>84</v>
      </c>
      <c r="T22" s="19">
        <f t="shared" si="17"/>
        <v>0</v>
      </c>
      <c r="U22" s="17" t="s">
        <v>83</v>
      </c>
      <c r="V22" s="18" t="s">
        <v>83</v>
      </c>
      <c r="W22" s="19" t="str">
        <f t="shared" si="18"/>
        <v>3</v>
      </c>
      <c r="X22" s="17" t="s">
        <v>83</v>
      </c>
      <c r="Y22" s="18" t="s">
        <v>84</v>
      </c>
      <c r="Z22" s="19">
        <f t="shared" si="19"/>
        <v>0</v>
      </c>
      <c r="AA22" s="17" t="s">
        <v>12</v>
      </c>
      <c r="AB22" s="18" t="s">
        <v>84</v>
      </c>
      <c r="AC22" s="19" t="str">
        <f t="shared" si="20"/>
        <v>2</v>
      </c>
      <c r="AD22" s="27"/>
      <c r="AE22" s="25"/>
      <c r="AF22" s="19"/>
      <c r="AG22" s="20">
        <f>E22+H22+K22+N22+Q22+T22+W22+Z22+AC22+AF22</f>
        <v>15</v>
      </c>
      <c r="AH22" s="21">
        <f>'17.Spieltag'!AJ22</f>
        <v>218</v>
      </c>
      <c r="AI22" s="28">
        <f>'17.Spieltag'!AK22</f>
        <v>4</v>
      </c>
      <c r="AJ22" s="23">
        <f>AG22+AH22</f>
        <v>233</v>
      </c>
      <c r="AK22" s="24">
        <f t="shared" si="11"/>
        <v>3</v>
      </c>
      <c r="AL22" s="1"/>
    </row>
    <row r="23" spans="1:38" ht="24.95" customHeight="1" thickBot="1" x14ac:dyDescent="0.25">
      <c r="A23" s="28">
        <f>AK23</f>
        <v>12</v>
      </c>
      <c r="B23" s="58" t="str">
        <f>'13.Spieltag'!B23</f>
        <v>Thomas Bülles</v>
      </c>
      <c r="C23" s="17"/>
      <c r="D23" s="18"/>
      <c r="E23" s="19"/>
      <c r="F23" s="17"/>
      <c r="G23" s="18"/>
      <c r="H23" s="19"/>
      <c r="I23" s="17" t="s">
        <v>12</v>
      </c>
      <c r="J23" s="18" t="s">
        <v>84</v>
      </c>
      <c r="K23" s="19" t="str">
        <f t="shared" si="14"/>
        <v>5</v>
      </c>
      <c r="L23" s="17" t="s">
        <v>83</v>
      </c>
      <c r="M23" s="18" t="s">
        <v>84</v>
      </c>
      <c r="N23" s="19" t="str">
        <f t="shared" si="15"/>
        <v>2</v>
      </c>
      <c r="O23" s="17" t="s">
        <v>83</v>
      </c>
      <c r="P23" s="18" t="s">
        <v>84</v>
      </c>
      <c r="Q23" s="19">
        <f t="shared" si="16"/>
        <v>0</v>
      </c>
      <c r="R23" s="17" t="s">
        <v>83</v>
      </c>
      <c r="S23" s="18" t="s">
        <v>83</v>
      </c>
      <c r="T23" s="19">
        <f t="shared" si="17"/>
        <v>0</v>
      </c>
      <c r="U23" s="17" t="s">
        <v>83</v>
      </c>
      <c r="V23" s="18" t="s">
        <v>84</v>
      </c>
      <c r="W23" s="19">
        <f t="shared" si="18"/>
        <v>0</v>
      </c>
      <c r="X23" s="17" t="s">
        <v>12</v>
      </c>
      <c r="Y23" s="18" t="s">
        <v>83</v>
      </c>
      <c r="Z23" s="19">
        <f t="shared" si="19"/>
        <v>0</v>
      </c>
      <c r="AA23" s="17" t="s">
        <v>83</v>
      </c>
      <c r="AB23" s="18" t="s">
        <v>84</v>
      </c>
      <c r="AC23" s="19" t="str">
        <f t="shared" si="20"/>
        <v>5</v>
      </c>
      <c r="AD23" s="27"/>
      <c r="AE23" s="25"/>
      <c r="AF23" s="19"/>
      <c r="AG23" s="20">
        <f>E23+H23+K23+N23+Q23+T23+W23+Z23+AC23+AF23</f>
        <v>12</v>
      </c>
      <c r="AH23" s="21">
        <f>'17.Spieltag'!AJ23</f>
        <v>194</v>
      </c>
      <c r="AI23" s="28">
        <f>'17.Spieltag'!AK23</f>
        <v>13</v>
      </c>
      <c r="AJ23" s="23">
        <f>AG23+AH23</f>
        <v>206</v>
      </c>
      <c r="AK23" s="24">
        <f t="shared" si="11"/>
        <v>12</v>
      </c>
      <c r="AL23" s="1"/>
    </row>
    <row r="24" spans="1:38" ht="24.95" customHeight="1" thickBot="1" x14ac:dyDescent="0.25">
      <c r="A24" s="28">
        <f>AK24</f>
        <v>4</v>
      </c>
      <c r="B24" s="20" t="str">
        <f>'13.Spieltag'!B24</f>
        <v>UltraGE</v>
      </c>
      <c r="C24" s="17" t="s">
        <v>12</v>
      </c>
      <c r="D24" s="18" t="s">
        <v>83</v>
      </c>
      <c r="E24" s="19" t="str">
        <f t="shared" si="12"/>
        <v>5</v>
      </c>
      <c r="F24" s="17" t="s">
        <v>2</v>
      </c>
      <c r="G24" s="18" t="s">
        <v>83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2</v>
      </c>
      <c r="L24" s="17" t="s">
        <v>12</v>
      </c>
      <c r="M24" s="18" t="s">
        <v>83</v>
      </c>
      <c r="N24" s="19" t="str">
        <f t="shared" si="15"/>
        <v>2</v>
      </c>
      <c r="O24" s="17" t="s">
        <v>83</v>
      </c>
      <c r="P24" s="18" t="s">
        <v>12</v>
      </c>
      <c r="Q24" s="19">
        <f t="shared" si="16"/>
        <v>0</v>
      </c>
      <c r="R24" s="17" t="s">
        <v>12</v>
      </c>
      <c r="S24" s="18" t="s">
        <v>83</v>
      </c>
      <c r="T24" s="19">
        <f t="shared" si="17"/>
        <v>0</v>
      </c>
      <c r="U24" s="17" t="s">
        <v>83</v>
      </c>
      <c r="V24" s="18" t="s">
        <v>2</v>
      </c>
      <c r="W24" s="19">
        <f t="shared" si="18"/>
        <v>0</v>
      </c>
      <c r="X24" s="17" t="s">
        <v>83</v>
      </c>
      <c r="Y24" s="18" t="s">
        <v>83</v>
      </c>
      <c r="Z24" s="19">
        <f t="shared" si="19"/>
        <v>0</v>
      </c>
      <c r="AA24" s="17" t="s">
        <v>83</v>
      </c>
      <c r="AB24" s="18" t="s">
        <v>83</v>
      </c>
      <c r="AC24" s="19">
        <f t="shared" si="20"/>
        <v>0</v>
      </c>
      <c r="AD24" s="27"/>
      <c r="AE24" s="25"/>
      <c r="AF24" s="19"/>
      <c r="AG24" s="20">
        <f>E24+H24+K24+N24+Q24+T24+W24+Z24+AC24+AF24</f>
        <v>9</v>
      </c>
      <c r="AH24" s="21">
        <f>'17.Spieltag'!AJ24</f>
        <v>223</v>
      </c>
      <c r="AI24" s="28">
        <f>'17.Spieltag'!AK24</f>
        <v>3</v>
      </c>
      <c r="AJ24" s="23">
        <f>AG24+AH24</f>
        <v>232</v>
      </c>
      <c r="AK24" s="24">
        <f t="shared" si="11"/>
        <v>4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7" priority="6">
      <formula>($AG8&gt;40)</formula>
    </cfRule>
  </conditionalFormatting>
  <conditionalFormatting sqref="C4 I4 L4 O4 R4 U4 X4 C6 L6 O6 R6 U6">
    <cfRule type="cellIs" dxfId="86" priority="2" operator="equal">
      <formula>"Schalke 04"</formula>
    </cfRule>
  </conditionalFormatting>
  <conditionalFormatting sqref="F4 AA4 F6 I6 X6 AA6">
    <cfRule type="cellIs" dxfId="85" priority="3" operator="equal">
      <formula>"Schalke 04"</formula>
    </cfRule>
  </conditionalFormatting>
  <conditionalFormatting sqref="AG1:AG26 AG28:AG1048576">
    <cfRule type="top10" dxfId="84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workbookViewId="0">
      <selection activeCell="U14" sqref="U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1"/>
      <c r="AD1" s="16"/>
      <c r="AE1" s="46"/>
      <c r="AF1" s="46"/>
      <c r="AK1" s="31"/>
    </row>
    <row r="2" spans="1:41" ht="12" x14ac:dyDescent="0.2">
      <c r="B2" s="16"/>
      <c r="AD2" s="31"/>
      <c r="AE2" s="47"/>
      <c r="AF2" s="47"/>
    </row>
    <row r="3" spans="1:41" ht="12" x14ac:dyDescent="0.2">
      <c r="B3" s="16"/>
      <c r="AC3" s="31"/>
      <c r="AD3" s="31"/>
      <c r="AE3" s="46"/>
      <c r="AF3" s="46"/>
    </row>
    <row r="4" spans="1:41" ht="16.5" thickBot="1" x14ac:dyDescent="0.3">
      <c r="A4" s="2" t="s">
        <v>32</v>
      </c>
      <c r="B4" s="16"/>
      <c r="C4" s="16" t="s">
        <v>73</v>
      </c>
      <c r="F4" s="16" t="s">
        <v>74</v>
      </c>
      <c r="I4" s="16" t="s">
        <v>77</v>
      </c>
      <c r="L4" s="16" t="s">
        <v>82</v>
      </c>
      <c r="O4" s="16" t="s">
        <v>80</v>
      </c>
      <c r="R4" s="16" t="s">
        <v>68</v>
      </c>
      <c r="U4" s="16" t="s">
        <v>67</v>
      </c>
      <c r="X4" s="16" t="s">
        <v>76</v>
      </c>
      <c r="AA4" s="16" t="s">
        <v>79</v>
      </c>
      <c r="AD4" s="31"/>
      <c r="AE4" s="48"/>
      <c r="AF4" s="48"/>
      <c r="AK4" s="44"/>
    </row>
    <row r="5" spans="1:41" ht="13.5" thickBot="1" x14ac:dyDescent="0.25">
      <c r="B5" s="16"/>
      <c r="F5" s="1"/>
      <c r="L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11</v>
      </c>
      <c r="F6" s="16" t="s">
        <v>78</v>
      </c>
      <c r="I6" s="16" t="s">
        <v>81</v>
      </c>
      <c r="L6" s="16" t="s">
        <v>70</v>
      </c>
      <c r="O6" s="16" t="s">
        <v>62</v>
      </c>
      <c r="R6" s="16" t="s">
        <v>69</v>
      </c>
      <c r="U6" s="16" t="s">
        <v>71</v>
      </c>
      <c r="X6" s="16" t="s">
        <v>72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86</v>
      </c>
      <c r="D7" s="49" t="s">
        <v>83</v>
      </c>
      <c r="E7" s="50" t="s">
        <v>1</v>
      </c>
      <c r="F7" s="49" t="s">
        <v>2</v>
      </c>
      <c r="G7" s="49" t="s">
        <v>84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84</v>
      </c>
      <c r="M7" s="49" t="s">
        <v>84</v>
      </c>
      <c r="N7" s="50" t="s">
        <v>1</v>
      </c>
      <c r="O7" s="49" t="s">
        <v>2</v>
      </c>
      <c r="P7" s="49" t="s">
        <v>83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2</v>
      </c>
      <c r="V7" s="49" t="s">
        <v>86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83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84</v>
      </c>
      <c r="D8" s="18" t="s">
        <v>12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2</v>
      </c>
      <c r="S8" s="18" t="s">
        <v>2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2</v>
      </c>
      <c r="V8" s="18" t="s">
        <v>83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9" si="9">E8+H8+K8+N8+Q8+T8+W8+Z8+AC8+AF8</f>
        <v>17</v>
      </c>
      <c r="AH8" s="21">
        <f>'18.Spieltag'!AJ8</f>
        <v>213</v>
      </c>
      <c r="AI8" s="28">
        <f>'18.Spieltag'!AK8</f>
        <v>9</v>
      </c>
      <c r="AJ8" s="23">
        <f t="shared" ref="AJ8:AJ19" si="10">AG8+AH8</f>
        <v>230</v>
      </c>
      <c r="AK8" s="24">
        <f t="shared" ref="AK8:AK24" si="11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83</v>
      </c>
      <c r="D9" s="18" t="s">
        <v>12</v>
      </c>
      <c r="E9" s="19">
        <f t="shared" ref="E9:E24" si="12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84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83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2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83</v>
      </c>
      <c r="T9" s="19">
        <f t="shared" ref="T9:T24" si="17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9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12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2</v>
      </c>
      <c r="AH9" s="21">
        <f>'18.Spieltag'!AJ9</f>
        <v>251</v>
      </c>
      <c r="AI9" s="28">
        <f>'18.Spieltag'!AK9</f>
        <v>1</v>
      </c>
      <c r="AJ9" s="23">
        <f t="shared" si="10"/>
        <v>253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 t="s">
        <v>83</v>
      </c>
      <c r="D10" s="18" t="s">
        <v>12</v>
      </c>
      <c r="E10" s="19">
        <f t="shared" si="12"/>
        <v>0</v>
      </c>
      <c r="F10" s="17" t="s">
        <v>83</v>
      </c>
      <c r="G10" s="18" t="s">
        <v>83</v>
      </c>
      <c r="H10" s="19">
        <f t="shared" si="13"/>
        <v>0</v>
      </c>
      <c r="I10" s="17" t="s">
        <v>84</v>
      </c>
      <c r="J10" s="18" t="s">
        <v>84</v>
      </c>
      <c r="K10" s="19">
        <f t="shared" si="14"/>
        <v>0</v>
      </c>
      <c r="L10" s="17" t="s">
        <v>84</v>
      </c>
      <c r="M10" s="18" t="s">
        <v>12</v>
      </c>
      <c r="N10" s="19">
        <f t="shared" si="15"/>
        <v>0</v>
      </c>
      <c r="O10" s="17" t="s">
        <v>84</v>
      </c>
      <c r="P10" s="18" t="s">
        <v>2</v>
      </c>
      <c r="Q10" s="19">
        <f t="shared" si="16"/>
        <v>0</v>
      </c>
      <c r="R10" s="17" t="s">
        <v>12</v>
      </c>
      <c r="S10" s="18" t="s">
        <v>12</v>
      </c>
      <c r="T10" s="19">
        <f t="shared" si="17"/>
        <v>0</v>
      </c>
      <c r="U10" s="17" t="s">
        <v>86</v>
      </c>
      <c r="V10" s="18" t="s">
        <v>83</v>
      </c>
      <c r="W10" s="19">
        <f t="shared" si="18"/>
        <v>0</v>
      </c>
      <c r="X10" s="17" t="s">
        <v>83</v>
      </c>
      <c r="Y10" s="18" t="s">
        <v>84</v>
      </c>
      <c r="Z10" s="19" t="str">
        <f t="shared" si="19"/>
        <v>3</v>
      </c>
      <c r="AA10" s="17" t="s">
        <v>83</v>
      </c>
      <c r="AB10" s="18" t="s">
        <v>84</v>
      </c>
      <c r="AC10" s="19" t="str">
        <f t="shared" si="20"/>
        <v>5</v>
      </c>
      <c r="AD10" s="27"/>
      <c r="AE10" s="25"/>
      <c r="AF10" s="19"/>
      <c r="AG10" s="20">
        <f t="shared" si="9"/>
        <v>8</v>
      </c>
      <c r="AH10" s="21">
        <f>'18.Spieltag'!AJ10</f>
        <v>202</v>
      </c>
      <c r="AI10" s="28">
        <f>'18.Spieltag'!AK10</f>
        <v>13</v>
      </c>
      <c r="AJ10" s="23">
        <f t="shared" si="10"/>
        <v>210</v>
      </c>
      <c r="AK10" s="24">
        <f t="shared" si="11"/>
        <v>12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83</v>
      </c>
      <c r="D11" s="18" t="s">
        <v>12</v>
      </c>
      <c r="E11" s="19">
        <f t="shared" si="12"/>
        <v>0</v>
      </c>
      <c r="F11" s="17" t="s">
        <v>83</v>
      </c>
      <c r="G11" s="18" t="s">
        <v>83</v>
      </c>
      <c r="H11" s="19">
        <f t="shared" si="13"/>
        <v>0</v>
      </c>
      <c r="I11" s="17" t="s">
        <v>12</v>
      </c>
      <c r="J11" s="18" t="s">
        <v>84</v>
      </c>
      <c r="K11" s="19" t="str">
        <f t="shared" si="14"/>
        <v>2</v>
      </c>
      <c r="L11" s="17" t="s">
        <v>84</v>
      </c>
      <c r="M11" s="18" t="s">
        <v>12</v>
      </c>
      <c r="N11" s="19">
        <f t="shared" si="15"/>
        <v>0</v>
      </c>
      <c r="O11" s="17" t="s">
        <v>83</v>
      </c>
      <c r="P11" s="18" t="s">
        <v>12</v>
      </c>
      <c r="Q11" s="19">
        <f t="shared" si="16"/>
        <v>0</v>
      </c>
      <c r="R11" s="17" t="s">
        <v>83</v>
      </c>
      <c r="S11" s="18" t="s">
        <v>12</v>
      </c>
      <c r="T11" s="19" t="str">
        <f t="shared" si="17"/>
        <v>5</v>
      </c>
      <c r="U11" s="17" t="s">
        <v>12</v>
      </c>
      <c r="V11" s="18" t="s">
        <v>83</v>
      </c>
      <c r="W11" s="19">
        <f t="shared" si="18"/>
        <v>0</v>
      </c>
      <c r="X11" s="17" t="s">
        <v>83</v>
      </c>
      <c r="Y11" s="18" t="s">
        <v>84</v>
      </c>
      <c r="Z11" s="19" t="str">
        <f t="shared" si="19"/>
        <v>3</v>
      </c>
      <c r="AA11" s="17" t="s">
        <v>84</v>
      </c>
      <c r="AB11" s="18" t="s">
        <v>83</v>
      </c>
      <c r="AC11" s="19">
        <f t="shared" si="20"/>
        <v>0</v>
      </c>
      <c r="AD11" s="27"/>
      <c r="AE11" s="25"/>
      <c r="AF11" s="19"/>
      <c r="AG11" s="20">
        <f t="shared" si="9"/>
        <v>10</v>
      </c>
      <c r="AH11" s="21">
        <f>'18.Spieltag'!AJ11</f>
        <v>232</v>
      </c>
      <c r="AI11" s="28">
        <f>'18.Spieltag'!AK11</f>
        <v>4</v>
      </c>
      <c r="AJ11" s="23">
        <f t="shared" si="10"/>
        <v>242</v>
      </c>
      <c r="AK11" s="24">
        <f t="shared" si="11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9"/>
        <v>0</v>
      </c>
      <c r="AH12" s="21">
        <f>'18.Spieltag'!AJ12</f>
        <v>197</v>
      </c>
      <c r="AI12" s="28">
        <f>'18.Spieltag'!AK12</f>
        <v>14</v>
      </c>
      <c r="AJ12" s="23">
        <f t="shared" si="10"/>
        <v>197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83</v>
      </c>
      <c r="D13" s="18" t="s">
        <v>12</v>
      </c>
      <c r="E13" s="19">
        <f t="shared" si="12"/>
        <v>0</v>
      </c>
      <c r="F13" s="17" t="s">
        <v>12</v>
      </c>
      <c r="G13" s="18" t="s">
        <v>83</v>
      </c>
      <c r="H13" s="19" t="str">
        <f t="shared" si="13"/>
        <v>2</v>
      </c>
      <c r="I13" s="17" t="s">
        <v>83</v>
      </c>
      <c r="J13" s="18" t="s">
        <v>83</v>
      </c>
      <c r="K13" s="19">
        <f t="shared" si="14"/>
        <v>0</v>
      </c>
      <c r="L13" s="17" t="s">
        <v>83</v>
      </c>
      <c r="M13" s="18" t="s">
        <v>12</v>
      </c>
      <c r="N13" s="19">
        <f t="shared" si="15"/>
        <v>0</v>
      </c>
      <c r="O13" s="17" t="s">
        <v>12</v>
      </c>
      <c r="P13" s="18" t="s">
        <v>12</v>
      </c>
      <c r="Q13" s="19">
        <f t="shared" si="16"/>
        <v>0</v>
      </c>
      <c r="R13" s="17" t="s">
        <v>83</v>
      </c>
      <c r="S13" s="18" t="s">
        <v>12</v>
      </c>
      <c r="T13" s="19" t="str">
        <f t="shared" si="17"/>
        <v>5</v>
      </c>
      <c r="U13" s="17" t="s">
        <v>12</v>
      </c>
      <c r="V13" s="18" t="s">
        <v>84</v>
      </c>
      <c r="W13" s="19">
        <f t="shared" si="18"/>
        <v>0</v>
      </c>
      <c r="X13" s="17" t="s">
        <v>83</v>
      </c>
      <c r="Y13" s="18" t="s">
        <v>84</v>
      </c>
      <c r="Z13" s="19" t="str">
        <f t="shared" si="19"/>
        <v>3</v>
      </c>
      <c r="AA13" s="17" t="s">
        <v>83</v>
      </c>
      <c r="AB13" s="18" t="s">
        <v>12</v>
      </c>
      <c r="AC13" s="19">
        <f t="shared" si="20"/>
        <v>0</v>
      </c>
      <c r="AD13" s="27"/>
      <c r="AE13" s="25"/>
      <c r="AF13" s="19"/>
      <c r="AG13" s="20">
        <f t="shared" si="9"/>
        <v>10</v>
      </c>
      <c r="AH13" s="21">
        <f>'18.Spieltag'!AJ13</f>
        <v>229</v>
      </c>
      <c r="AI13" s="28">
        <f>'18.Spieltag'!AK13</f>
        <v>6</v>
      </c>
      <c r="AJ13" s="23">
        <f t="shared" si="10"/>
        <v>239</v>
      </c>
      <c r="AK13" s="24">
        <f t="shared" si="11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2</v>
      </c>
      <c r="E14" s="19">
        <f t="shared" si="12"/>
        <v>0</v>
      </c>
      <c r="F14" s="17" t="s">
        <v>83</v>
      </c>
      <c r="G14" s="18" t="s">
        <v>83</v>
      </c>
      <c r="H14" s="19">
        <f t="shared" si="13"/>
        <v>0</v>
      </c>
      <c r="I14" s="17" t="s">
        <v>12</v>
      </c>
      <c r="J14" s="18" t="s">
        <v>12</v>
      </c>
      <c r="K14" s="19">
        <f t="shared" si="14"/>
        <v>0</v>
      </c>
      <c r="L14" s="17" t="s">
        <v>12</v>
      </c>
      <c r="M14" s="18" t="s">
        <v>83</v>
      </c>
      <c r="N14" s="19">
        <f t="shared" si="15"/>
        <v>0</v>
      </c>
      <c r="O14" s="17" t="s">
        <v>83</v>
      </c>
      <c r="P14" s="18" t="s">
        <v>83</v>
      </c>
      <c r="Q14" s="19">
        <f t="shared" si="16"/>
        <v>0</v>
      </c>
      <c r="R14" s="17" t="s">
        <v>12</v>
      </c>
      <c r="S14" s="18" t="s">
        <v>2</v>
      </c>
      <c r="T14" s="19" t="str">
        <f t="shared" si="17"/>
        <v>3</v>
      </c>
      <c r="U14" s="17" t="s">
        <v>12</v>
      </c>
      <c r="V14" s="18" t="s">
        <v>83</v>
      </c>
      <c r="W14" s="19">
        <f t="shared" si="18"/>
        <v>0</v>
      </c>
      <c r="X14" s="17" t="s">
        <v>2</v>
      </c>
      <c r="Y14" s="18" t="s">
        <v>83</v>
      </c>
      <c r="Z14" s="19" t="str">
        <f t="shared" si="19"/>
        <v>2</v>
      </c>
      <c r="AA14" s="17" t="s">
        <v>83</v>
      </c>
      <c r="AB14" s="18" t="s">
        <v>83</v>
      </c>
      <c r="AC14" s="19">
        <f t="shared" si="20"/>
        <v>0</v>
      </c>
      <c r="AD14" s="27"/>
      <c r="AE14" s="25"/>
      <c r="AF14" s="19"/>
      <c r="AG14" s="20">
        <f t="shared" si="9"/>
        <v>5</v>
      </c>
      <c r="AH14" s="21">
        <f>'18.Spieltag'!AJ14</f>
        <v>239</v>
      </c>
      <c r="AI14" s="28">
        <f>'18.Spieltag'!AK14</f>
        <v>2</v>
      </c>
      <c r="AJ14" s="23">
        <f t="shared" si="10"/>
        <v>244</v>
      </c>
      <c r="AK14" s="24">
        <f t="shared" si="11"/>
        <v>2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84</v>
      </c>
      <c r="D15" s="18" t="s">
        <v>12</v>
      </c>
      <c r="E15" s="19">
        <f t="shared" si="12"/>
        <v>0</v>
      </c>
      <c r="F15" s="17" t="s">
        <v>12</v>
      </c>
      <c r="G15" s="18" t="s">
        <v>84</v>
      </c>
      <c r="H15" s="19" t="str">
        <f t="shared" si="13"/>
        <v>2</v>
      </c>
      <c r="I15" s="17" t="s">
        <v>12</v>
      </c>
      <c r="J15" s="18" t="s">
        <v>83</v>
      </c>
      <c r="K15" s="19" t="str">
        <f t="shared" si="14"/>
        <v>5</v>
      </c>
      <c r="L15" s="17" t="s">
        <v>83</v>
      </c>
      <c r="M15" s="18" t="s">
        <v>84</v>
      </c>
      <c r="N15" s="19">
        <f t="shared" si="15"/>
        <v>0</v>
      </c>
      <c r="O15" s="17" t="s">
        <v>84</v>
      </c>
      <c r="P15" s="18" t="s">
        <v>12</v>
      </c>
      <c r="Q15" s="19">
        <f t="shared" si="16"/>
        <v>0</v>
      </c>
      <c r="R15" s="17" t="s">
        <v>12</v>
      </c>
      <c r="S15" s="18" t="s">
        <v>83</v>
      </c>
      <c r="T15" s="19">
        <f t="shared" si="17"/>
        <v>0</v>
      </c>
      <c r="U15" s="17" t="s">
        <v>12</v>
      </c>
      <c r="V15" s="18" t="s">
        <v>84</v>
      </c>
      <c r="W15" s="19">
        <f t="shared" si="18"/>
        <v>0</v>
      </c>
      <c r="X15" s="17" t="s">
        <v>83</v>
      </c>
      <c r="Y15" s="18" t="s">
        <v>84</v>
      </c>
      <c r="Z15" s="19" t="str">
        <f t="shared" si="19"/>
        <v>3</v>
      </c>
      <c r="AA15" s="17" t="s">
        <v>12</v>
      </c>
      <c r="AB15" s="18" t="s">
        <v>84</v>
      </c>
      <c r="AC15" s="19" t="str">
        <f t="shared" si="20"/>
        <v>2</v>
      </c>
      <c r="AD15" s="27"/>
      <c r="AE15" s="25"/>
      <c r="AF15" s="19"/>
      <c r="AG15" s="20">
        <f t="shared" si="9"/>
        <v>12</v>
      </c>
      <c r="AH15" s="21">
        <f>'18.Spieltag'!AJ15</f>
        <v>220</v>
      </c>
      <c r="AI15" s="28">
        <f>'18.Spieltag'!AK15</f>
        <v>7</v>
      </c>
      <c r="AJ15" s="23">
        <f t="shared" si="10"/>
        <v>232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'18.Spieltag'!AJ16</f>
        <v>79</v>
      </c>
      <c r="AI16" s="28">
        <f>'18.Spieltag'!AK16</f>
        <v>16</v>
      </c>
      <c r="AJ16" s="23">
        <f t="shared" si="10"/>
        <v>79</v>
      </c>
      <c r="AK16" s="24">
        <f t="shared" si="11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84</v>
      </c>
      <c r="D17" s="18" t="s">
        <v>86</v>
      </c>
      <c r="E17" s="19">
        <f t="shared" si="12"/>
        <v>0</v>
      </c>
      <c r="F17" s="17" t="s">
        <v>12</v>
      </c>
      <c r="G17" s="18" t="s">
        <v>12</v>
      </c>
      <c r="H17" s="19">
        <f t="shared" si="13"/>
        <v>0</v>
      </c>
      <c r="I17" s="17" t="s">
        <v>84</v>
      </c>
      <c r="J17" s="18" t="s">
        <v>83</v>
      </c>
      <c r="K17" s="19">
        <f t="shared" si="14"/>
        <v>0</v>
      </c>
      <c r="L17" s="17" t="s">
        <v>84</v>
      </c>
      <c r="M17" s="18" t="s">
        <v>83</v>
      </c>
      <c r="N17" s="19">
        <f t="shared" si="15"/>
        <v>0</v>
      </c>
      <c r="O17" s="17" t="s">
        <v>12</v>
      </c>
      <c r="P17" s="18" t="s">
        <v>83</v>
      </c>
      <c r="Q17" s="19" t="str">
        <f t="shared" si="16"/>
        <v>2</v>
      </c>
      <c r="R17" s="17" t="s">
        <v>2</v>
      </c>
      <c r="S17" s="18" t="s">
        <v>12</v>
      </c>
      <c r="T17" s="19">
        <f t="shared" si="17"/>
        <v>0</v>
      </c>
      <c r="U17" s="17" t="s">
        <v>12</v>
      </c>
      <c r="V17" s="18" t="s">
        <v>83</v>
      </c>
      <c r="W17" s="19">
        <f t="shared" si="18"/>
        <v>0</v>
      </c>
      <c r="X17" s="17" t="s">
        <v>12</v>
      </c>
      <c r="Y17" s="18" t="s">
        <v>83</v>
      </c>
      <c r="Z17" s="19" t="str">
        <f t="shared" si="19"/>
        <v>5</v>
      </c>
      <c r="AA17" s="17" t="s">
        <v>12</v>
      </c>
      <c r="AB17" s="18" t="s">
        <v>12</v>
      </c>
      <c r="AC17" s="19">
        <f t="shared" si="20"/>
        <v>0</v>
      </c>
      <c r="AD17" s="27"/>
      <c r="AE17" s="25"/>
      <c r="AF17" s="19"/>
      <c r="AG17" s="20">
        <f t="shared" si="9"/>
        <v>7</v>
      </c>
      <c r="AH17" s="21">
        <f>'18.Spieltag'!AJ17</f>
        <v>212</v>
      </c>
      <c r="AI17" s="28">
        <f>'18.Spieltag'!AK17</f>
        <v>10</v>
      </c>
      <c r="AJ17" s="23">
        <f t="shared" si="10"/>
        <v>219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84</v>
      </c>
      <c r="D18" s="18" t="s">
        <v>12</v>
      </c>
      <c r="E18" s="19">
        <f t="shared" si="12"/>
        <v>0</v>
      </c>
      <c r="F18" s="17" t="s">
        <v>83</v>
      </c>
      <c r="G18" s="18" t="s">
        <v>12</v>
      </c>
      <c r="H18" s="19">
        <f t="shared" si="13"/>
        <v>0</v>
      </c>
      <c r="I18" s="17" t="s">
        <v>12</v>
      </c>
      <c r="J18" s="18" t="s">
        <v>83</v>
      </c>
      <c r="K18" s="19" t="str">
        <f t="shared" si="14"/>
        <v>5</v>
      </c>
      <c r="L18" s="17" t="s">
        <v>84</v>
      </c>
      <c r="M18" s="18" t="s">
        <v>83</v>
      </c>
      <c r="N18" s="19">
        <f t="shared" si="15"/>
        <v>0</v>
      </c>
      <c r="O18" s="17" t="s">
        <v>84</v>
      </c>
      <c r="P18" s="18" t="s">
        <v>83</v>
      </c>
      <c r="Q18" s="19">
        <f t="shared" si="16"/>
        <v>0</v>
      </c>
      <c r="R18" s="17" t="s">
        <v>83</v>
      </c>
      <c r="S18" s="18" t="s">
        <v>84</v>
      </c>
      <c r="T18" s="19">
        <f t="shared" si="17"/>
        <v>0</v>
      </c>
      <c r="U18" s="17" t="s">
        <v>12</v>
      </c>
      <c r="V18" s="18" t="s">
        <v>84</v>
      </c>
      <c r="W18" s="19">
        <f t="shared" si="18"/>
        <v>0</v>
      </c>
      <c r="X18" s="17" t="s">
        <v>12</v>
      </c>
      <c r="Y18" s="18" t="s">
        <v>83</v>
      </c>
      <c r="Z18" s="19" t="str">
        <f t="shared" si="19"/>
        <v>5</v>
      </c>
      <c r="AA18" s="17" t="s">
        <v>84</v>
      </c>
      <c r="AB18" s="18" t="s">
        <v>12</v>
      </c>
      <c r="AC18" s="19">
        <f t="shared" si="20"/>
        <v>0</v>
      </c>
      <c r="AD18" s="27"/>
      <c r="AE18" s="25"/>
      <c r="AF18" s="19"/>
      <c r="AG18" s="20">
        <f t="shared" si="9"/>
        <v>10</v>
      </c>
      <c r="AH18" s="21">
        <f>'18.Spieltag'!AJ18</f>
        <v>208</v>
      </c>
      <c r="AI18" s="28">
        <f>'18.Spieltag'!AK18</f>
        <v>11</v>
      </c>
      <c r="AJ18" s="23">
        <f t="shared" si="10"/>
        <v>218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'18.Spieltag'!AJ19</f>
        <v>7</v>
      </c>
      <c r="AI19" s="28">
        <f>'18.Spieltag'!AK19</f>
        <v>17</v>
      </c>
      <c r="AJ19" s="23">
        <f t="shared" si="10"/>
        <v>7</v>
      </c>
      <c r="AK19" s="24">
        <f t="shared" si="11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84</v>
      </c>
      <c r="D20" s="18" t="s">
        <v>12</v>
      </c>
      <c r="E20" s="19">
        <f t="shared" si="12"/>
        <v>0</v>
      </c>
      <c r="F20" s="17" t="s">
        <v>84</v>
      </c>
      <c r="G20" s="18" t="s">
        <v>83</v>
      </c>
      <c r="H20" s="19">
        <f t="shared" si="13"/>
        <v>0</v>
      </c>
      <c r="I20" s="17" t="s">
        <v>83</v>
      </c>
      <c r="J20" s="18" t="s">
        <v>83</v>
      </c>
      <c r="K20" s="19">
        <f t="shared" si="14"/>
        <v>0</v>
      </c>
      <c r="L20" s="17" t="s">
        <v>83</v>
      </c>
      <c r="M20" s="18" t="s">
        <v>12</v>
      </c>
      <c r="N20" s="19">
        <f t="shared" si="15"/>
        <v>0</v>
      </c>
      <c r="O20" s="17" t="s">
        <v>84</v>
      </c>
      <c r="P20" s="18" t="s">
        <v>12</v>
      </c>
      <c r="Q20" s="19">
        <f t="shared" si="16"/>
        <v>0</v>
      </c>
      <c r="R20" s="17" t="s">
        <v>83</v>
      </c>
      <c r="S20" s="18" t="s">
        <v>12</v>
      </c>
      <c r="T20" s="19" t="str">
        <f t="shared" si="17"/>
        <v>5</v>
      </c>
      <c r="U20" s="17" t="s">
        <v>86</v>
      </c>
      <c r="V20" s="18" t="s">
        <v>12</v>
      </c>
      <c r="W20" s="19">
        <f t="shared" si="18"/>
        <v>0</v>
      </c>
      <c r="X20" s="17" t="s">
        <v>83</v>
      </c>
      <c r="Y20" s="18" t="s">
        <v>83</v>
      </c>
      <c r="Z20" s="19">
        <f t="shared" si="19"/>
        <v>0</v>
      </c>
      <c r="AA20" s="17" t="s">
        <v>84</v>
      </c>
      <c r="AB20" s="18" t="s">
        <v>83</v>
      </c>
      <c r="AC20" s="19">
        <f t="shared" si="20"/>
        <v>0</v>
      </c>
      <c r="AD20" s="27"/>
      <c r="AE20" s="25"/>
      <c r="AF20" s="19"/>
      <c r="AG20" s="20">
        <f>E20+H20+K20+N20+Q20+T20+W20+Z20+AC20+AF20</f>
        <v>5</v>
      </c>
      <c r="AH20" s="21">
        <f>'18.Spieltag'!AJ20</f>
        <v>194</v>
      </c>
      <c r="AI20" s="28">
        <f>'18.Spieltag'!AK20</f>
        <v>15</v>
      </c>
      <c r="AJ20" s="23">
        <f>AG20+AH20</f>
        <v>199</v>
      </c>
      <c r="AK20" s="24">
        <f t="shared" si="11"/>
        <v>14</v>
      </c>
      <c r="AL20" s="1"/>
    </row>
    <row r="21" spans="1:38" ht="24.95" customHeight="1" thickBot="1" x14ac:dyDescent="0.25">
      <c r="A21" s="28">
        <f>AK21</f>
        <v>7</v>
      </c>
      <c r="B21" s="20" t="str">
        <f>'13.Spieltag'!B21</f>
        <v>shiny</v>
      </c>
      <c r="C21" s="17" t="s">
        <v>83</v>
      </c>
      <c r="D21" s="18" t="s">
        <v>12</v>
      </c>
      <c r="E21" s="19">
        <f t="shared" si="12"/>
        <v>0</v>
      </c>
      <c r="F21" s="17" t="s">
        <v>12</v>
      </c>
      <c r="G21" s="18" t="s">
        <v>83</v>
      </c>
      <c r="H21" s="19" t="str">
        <f t="shared" si="13"/>
        <v>2</v>
      </c>
      <c r="I21" s="17" t="s">
        <v>83</v>
      </c>
      <c r="J21" s="18" t="s">
        <v>83</v>
      </c>
      <c r="K21" s="19">
        <f t="shared" si="14"/>
        <v>0</v>
      </c>
      <c r="L21" s="17" t="s">
        <v>83</v>
      </c>
      <c r="M21" s="18" t="s">
        <v>12</v>
      </c>
      <c r="N21" s="19">
        <f t="shared" si="15"/>
        <v>0</v>
      </c>
      <c r="O21" s="17" t="s">
        <v>12</v>
      </c>
      <c r="P21" s="18" t="s">
        <v>83</v>
      </c>
      <c r="Q21" s="19" t="str">
        <f t="shared" si="16"/>
        <v>2</v>
      </c>
      <c r="R21" s="17" t="s">
        <v>83</v>
      </c>
      <c r="S21" s="18" t="s">
        <v>12</v>
      </c>
      <c r="T21" s="19" t="str">
        <f t="shared" si="17"/>
        <v>5</v>
      </c>
      <c r="U21" s="17" t="s">
        <v>2</v>
      </c>
      <c r="V21" s="18" t="s">
        <v>83</v>
      </c>
      <c r="W21" s="19">
        <f t="shared" si="18"/>
        <v>0</v>
      </c>
      <c r="X21" s="17" t="s">
        <v>12</v>
      </c>
      <c r="Y21" s="18" t="s">
        <v>83</v>
      </c>
      <c r="Z21" s="19" t="str">
        <f t="shared" si="19"/>
        <v>5</v>
      </c>
      <c r="AA21" s="17" t="s">
        <v>83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>E21+H21+K21+N21+Q21+T21+W21+Z21+AC21+AF21</f>
        <v>14</v>
      </c>
      <c r="AH21" s="21">
        <f>'18.Spieltag'!AJ21</f>
        <v>220</v>
      </c>
      <c r="AI21" s="28">
        <f>'18.Spieltag'!AK21</f>
        <v>7</v>
      </c>
      <c r="AJ21" s="23">
        <f>AG21+AH21</f>
        <v>234</v>
      </c>
      <c r="AK21" s="24">
        <f t="shared" si="11"/>
        <v>7</v>
      </c>
      <c r="AL21" s="1"/>
    </row>
    <row r="22" spans="1:38" ht="24.95" customHeight="1" thickBot="1" x14ac:dyDescent="0.25">
      <c r="A22" s="28">
        <f>AK22</f>
        <v>4</v>
      </c>
      <c r="B22" s="20" t="str">
        <f>'13.Spieltag'!B22</f>
        <v>Tanja04</v>
      </c>
      <c r="C22" s="17" t="s">
        <v>83</v>
      </c>
      <c r="D22" s="18" t="s">
        <v>12</v>
      </c>
      <c r="E22" s="19">
        <f t="shared" si="12"/>
        <v>0</v>
      </c>
      <c r="F22" s="17" t="s">
        <v>12</v>
      </c>
      <c r="G22" s="18" t="s">
        <v>84</v>
      </c>
      <c r="H22" s="19" t="str">
        <f t="shared" si="13"/>
        <v>2</v>
      </c>
      <c r="I22" s="17" t="s">
        <v>12</v>
      </c>
      <c r="J22" s="18" t="s">
        <v>84</v>
      </c>
      <c r="K22" s="19" t="str">
        <f t="shared" si="14"/>
        <v>2</v>
      </c>
      <c r="L22" s="17" t="s">
        <v>83</v>
      </c>
      <c r="M22" s="18" t="s">
        <v>12</v>
      </c>
      <c r="N22" s="19">
        <f t="shared" si="15"/>
        <v>0</v>
      </c>
      <c r="O22" s="17" t="s">
        <v>84</v>
      </c>
      <c r="P22" s="18" t="s">
        <v>12</v>
      </c>
      <c r="Q22" s="19">
        <f t="shared" si="16"/>
        <v>0</v>
      </c>
      <c r="R22" s="17" t="s">
        <v>84</v>
      </c>
      <c r="S22" s="18" t="s">
        <v>12</v>
      </c>
      <c r="T22" s="19" t="str">
        <f t="shared" si="17"/>
        <v>2</v>
      </c>
      <c r="U22" s="17" t="s">
        <v>2</v>
      </c>
      <c r="V22" s="18" t="s">
        <v>83</v>
      </c>
      <c r="W22" s="19">
        <f t="shared" si="18"/>
        <v>0</v>
      </c>
      <c r="X22" s="17" t="s">
        <v>83</v>
      </c>
      <c r="Y22" s="18" t="s">
        <v>83</v>
      </c>
      <c r="Z22" s="19">
        <f t="shared" si="19"/>
        <v>0</v>
      </c>
      <c r="AA22" s="17" t="s">
        <v>83</v>
      </c>
      <c r="AB22" s="18" t="s">
        <v>12</v>
      </c>
      <c r="AC22" s="19">
        <f t="shared" si="20"/>
        <v>0</v>
      </c>
      <c r="AD22" s="27"/>
      <c r="AE22" s="25"/>
      <c r="AF22" s="19"/>
      <c r="AG22" s="20">
        <f>E22+H22+K22+N22+Q22+T22+W22+Z22+AC22+AF22</f>
        <v>6</v>
      </c>
      <c r="AH22" s="21">
        <f>'18.Spieltag'!AJ22</f>
        <v>233</v>
      </c>
      <c r="AI22" s="28">
        <f>'18.Spieltag'!AK22</f>
        <v>3</v>
      </c>
      <c r="AJ22" s="23">
        <f>AG22+AH22</f>
        <v>239</v>
      </c>
      <c r="AK22" s="24">
        <f t="shared" si="11"/>
        <v>4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'18.Spieltag'!AJ23</f>
        <v>206</v>
      </c>
      <c r="AI23" s="28">
        <f>'18.Spieltag'!AK23</f>
        <v>12</v>
      </c>
      <c r="AJ23" s="23">
        <f>AG23+AH23</f>
        <v>206</v>
      </c>
      <c r="AK23" s="24">
        <f t="shared" si="11"/>
        <v>13</v>
      </c>
      <c r="AL23" s="1"/>
    </row>
    <row r="24" spans="1:38" ht="24.95" customHeight="1" thickBot="1" x14ac:dyDescent="0.25">
      <c r="A24" s="28">
        <f>AK24</f>
        <v>6</v>
      </c>
      <c r="B24" s="20" t="str">
        <f>'13.Spieltag'!B24</f>
        <v>UltraGE</v>
      </c>
      <c r="C24" s="17" t="s">
        <v>83</v>
      </c>
      <c r="D24" s="18" t="s">
        <v>12</v>
      </c>
      <c r="E24" s="19">
        <f t="shared" si="12"/>
        <v>0</v>
      </c>
      <c r="F24" s="17" t="s">
        <v>83</v>
      </c>
      <c r="G24" s="18" t="s">
        <v>12</v>
      </c>
      <c r="H24" s="19">
        <f t="shared" si="13"/>
        <v>0</v>
      </c>
      <c r="I24" s="17" t="s">
        <v>12</v>
      </c>
      <c r="J24" s="18" t="s">
        <v>83</v>
      </c>
      <c r="K24" s="19" t="str">
        <f t="shared" si="14"/>
        <v>5</v>
      </c>
      <c r="L24" s="17" t="s">
        <v>83</v>
      </c>
      <c r="M24" s="18" t="s">
        <v>2</v>
      </c>
      <c r="N24" s="19">
        <f t="shared" si="15"/>
        <v>0</v>
      </c>
      <c r="O24" s="17" t="s">
        <v>83</v>
      </c>
      <c r="P24" s="18" t="s">
        <v>12</v>
      </c>
      <c r="Q24" s="19">
        <f t="shared" si="16"/>
        <v>0</v>
      </c>
      <c r="R24" s="17" t="s">
        <v>12</v>
      </c>
      <c r="S24" s="18" t="s">
        <v>12</v>
      </c>
      <c r="T24" s="19">
        <f t="shared" si="17"/>
        <v>0</v>
      </c>
      <c r="U24" s="17" t="s">
        <v>2</v>
      </c>
      <c r="V24" s="18" t="s">
        <v>83</v>
      </c>
      <c r="W24" s="19">
        <f t="shared" si="18"/>
        <v>0</v>
      </c>
      <c r="X24" s="17" t="s">
        <v>83</v>
      </c>
      <c r="Y24" s="18" t="s">
        <v>12</v>
      </c>
      <c r="Z24" s="19">
        <f t="shared" si="19"/>
        <v>0</v>
      </c>
      <c r="AA24" s="17" t="s">
        <v>83</v>
      </c>
      <c r="AB24" s="18" t="s">
        <v>12</v>
      </c>
      <c r="AC24" s="19">
        <f t="shared" si="20"/>
        <v>0</v>
      </c>
      <c r="AD24" s="27"/>
      <c r="AE24" s="25"/>
      <c r="AF24" s="19"/>
      <c r="AG24" s="20">
        <f>E24+H24+K24+N24+Q24+T24+W24+Z24+AC24+AF24</f>
        <v>5</v>
      </c>
      <c r="AH24" s="21">
        <f>'18.Spieltag'!AJ24</f>
        <v>232</v>
      </c>
      <c r="AI24" s="28">
        <f>'18.Spieltag'!AK24</f>
        <v>4</v>
      </c>
      <c r="AJ24" s="23">
        <f>AG24+AH24</f>
        <v>237</v>
      </c>
      <c r="AK24" s="24">
        <f t="shared" si="11"/>
        <v>6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2" priority="9">
      <formula>($AG8&gt;40)</formula>
    </cfRule>
  </conditionalFormatting>
  <conditionalFormatting sqref="C4 I4 R4 X4 L6 U6">
    <cfRule type="cellIs" dxfId="81" priority="2" operator="equal">
      <formula>"Schalke 04"</formula>
    </cfRule>
  </conditionalFormatting>
  <conditionalFormatting sqref="F4 L4 O4 AA4 F6 O6 R6 X6 AA6">
    <cfRule type="cellIs" dxfId="80" priority="3" operator="equal">
      <formula>"Schalke 04"</formula>
    </cfRule>
  </conditionalFormatting>
  <conditionalFormatting sqref="U4 C6 I6">
    <cfRule type="cellIs" dxfId="79" priority="1" operator="equal">
      <formula>"Schalke 04"</formula>
    </cfRule>
  </conditionalFormatting>
  <conditionalFormatting sqref="AG1:AG26 AG28:AG1048576">
    <cfRule type="top10" dxfId="78" priority="1483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3" workbookViewId="0">
      <selection activeCell="Q26" sqref="Q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C1" s="31"/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C3" s="31"/>
      <c r="AD3" s="16"/>
      <c r="AE3" s="46"/>
      <c r="AF3" s="46"/>
    </row>
    <row r="4" spans="1:41" ht="16.5" thickBot="1" x14ac:dyDescent="0.3">
      <c r="A4" s="2" t="s">
        <v>33</v>
      </c>
      <c r="B4" s="16"/>
      <c r="C4" s="16" t="s">
        <v>71</v>
      </c>
      <c r="F4" s="16" t="s">
        <v>75</v>
      </c>
      <c r="I4" s="16" t="s">
        <v>11</v>
      </c>
      <c r="L4" s="16" t="s">
        <v>69</v>
      </c>
      <c r="O4" s="16" t="s">
        <v>78</v>
      </c>
      <c r="R4" s="16" t="s">
        <v>62</v>
      </c>
      <c r="U4" s="16" t="s">
        <v>70</v>
      </c>
      <c r="X4" s="16" t="s">
        <v>74</v>
      </c>
      <c r="AA4" s="16" t="s">
        <v>81</v>
      </c>
      <c r="AE4" s="48"/>
      <c r="AF4" s="48"/>
      <c r="AK4" s="44"/>
    </row>
    <row r="5" spans="1:41" ht="13.5" thickBot="1" x14ac:dyDescent="0.25">
      <c r="B5" s="16"/>
      <c r="C5" s="13"/>
      <c r="F5" s="1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72</v>
      </c>
      <c r="I6" s="16" t="s">
        <v>79</v>
      </c>
      <c r="L6" s="16" t="s">
        <v>76</v>
      </c>
      <c r="O6" s="16" t="s">
        <v>82</v>
      </c>
      <c r="R6" s="16" t="s">
        <v>67</v>
      </c>
      <c r="U6" s="16" t="s">
        <v>68</v>
      </c>
      <c r="X6" s="16" t="s">
        <v>77</v>
      </c>
      <c r="AA6" s="16" t="s">
        <v>73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12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84</v>
      </c>
      <c r="K7" s="50" t="s">
        <v>1</v>
      </c>
      <c r="L7" s="49" t="s">
        <v>2</v>
      </c>
      <c r="M7" s="49" t="s">
        <v>12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86</v>
      </c>
      <c r="V7" s="49" t="s">
        <v>2</v>
      </c>
      <c r="W7" s="50" t="s">
        <v>1</v>
      </c>
      <c r="X7" s="49" t="s">
        <v>12</v>
      </c>
      <c r="Y7" s="49" t="s">
        <v>83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9</v>
      </c>
      <c r="B8" s="20" t="str">
        <f>'13.Spieltag'!B8</f>
        <v>atschi91</v>
      </c>
      <c r="C8" s="17" t="s">
        <v>12</v>
      </c>
      <c r="D8" s="18" t="s">
        <v>84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83</v>
      </c>
      <c r="G8" s="18" t="s">
        <v>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86</v>
      </c>
      <c r="J8" s="18" t="s">
        <v>84</v>
      </c>
      <c r="K8" s="57">
        <f>IF(OR(EXACT($I$7,I8)*(EXACT($J$7,J8)))=TRUE,$AO$9,IF(($J$7-$I$7=J8-I8),$AO$8,IF(OR(EXACT($I$7&gt;$J$7,I8&gt;J8)*EXACT($I$7=$J$7,I8=J8)*EXACT($I$7&lt;$J$7,I8&lt;J8)),$AO$7,0)))*4</f>
        <v>8</v>
      </c>
      <c r="L8" s="17" t="s">
        <v>12</v>
      </c>
      <c r="M8" s="18" t="s">
        <v>12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83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5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13</v>
      </c>
      <c r="AH8" s="21">
        <f>'19.Spieltag'!AJ8</f>
        <v>230</v>
      </c>
      <c r="AI8" s="28">
        <f>'19.Spieltag'!AK8</f>
        <v>9</v>
      </c>
      <c r="AJ8" s="23">
        <f t="shared" ref="AJ8:AJ19" si="9">AG8+AH8</f>
        <v>243</v>
      </c>
      <c r="AK8" s="24">
        <f t="shared" ref="AK8:AK24" si="10">RANK(AJ8,$AJ$8:$AJ$26)</f>
        <v>9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'13.Spieltag'!B9</f>
        <v>Delze</v>
      </c>
      <c r="C9" s="17" t="s">
        <v>12</v>
      </c>
      <c r="D9" s="18" t="s">
        <v>84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57">
        <f t="shared" ref="K9:K24" si="13">IF(OR(EXACT($I$7,I9)*(EXACT($J$7,J9)))=TRUE,$AO$9,IF(($J$7-$I$7=J9-I9),$AO$8,IF(OR(EXACT($I$7&gt;$J$7,I9&gt;J9)*EXACT($I$7=$J$7,I9=J9)*EXACT($I$7&lt;$J$7,I9&lt;J9)),$AO$7,0)))*4</f>
        <v>12</v>
      </c>
      <c r="L9" s="17" t="s">
        <v>83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84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12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5</v>
      </c>
      <c r="U9" s="17" t="s">
        <v>12</v>
      </c>
      <c r="V9" s="18" t="s">
        <v>12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84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2</v>
      </c>
      <c r="AA9" s="17" t="s">
        <v>12</v>
      </c>
      <c r="AB9" s="18" t="s">
        <v>83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8"/>
        <v>24</v>
      </c>
      <c r="AH9" s="21">
        <f>'19.Spieltag'!AJ9</f>
        <v>253</v>
      </c>
      <c r="AI9" s="28">
        <f>'19.Spieltag'!AK9</f>
        <v>1</v>
      </c>
      <c r="AJ9" s="23">
        <f t="shared" si="9"/>
        <v>277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83</v>
      </c>
      <c r="K10" s="57">
        <f t="shared" si="13"/>
        <v>12</v>
      </c>
      <c r="L10" s="17" t="s">
        <v>2</v>
      </c>
      <c r="M10" s="18" t="s">
        <v>83</v>
      </c>
      <c r="N10" s="19" t="str">
        <f t="shared" si="14"/>
        <v>2</v>
      </c>
      <c r="O10" s="17" t="s">
        <v>12</v>
      </c>
      <c r="P10" s="18" t="s">
        <v>83</v>
      </c>
      <c r="Q10" s="19">
        <f t="shared" si="15"/>
        <v>0</v>
      </c>
      <c r="R10" s="17" t="s">
        <v>83</v>
      </c>
      <c r="S10" s="18" t="s">
        <v>2</v>
      </c>
      <c r="T10" s="19" t="str">
        <f t="shared" si="16"/>
        <v>2</v>
      </c>
      <c r="U10" s="17" t="s">
        <v>83</v>
      </c>
      <c r="V10" s="18" t="s">
        <v>12</v>
      </c>
      <c r="W10" s="19">
        <f t="shared" si="17"/>
        <v>0</v>
      </c>
      <c r="X10" s="17" t="s">
        <v>2</v>
      </c>
      <c r="Y10" s="18" t="s">
        <v>12</v>
      </c>
      <c r="Z10" s="19" t="str">
        <f t="shared" si="18"/>
        <v>3</v>
      </c>
      <c r="AA10" s="17" t="s">
        <v>83</v>
      </c>
      <c r="AB10" s="18" t="s">
        <v>86</v>
      </c>
      <c r="AC10" s="19">
        <f t="shared" si="19"/>
        <v>0</v>
      </c>
      <c r="AD10" s="27"/>
      <c r="AE10" s="25"/>
      <c r="AF10" s="19"/>
      <c r="AG10" s="20">
        <f t="shared" si="8"/>
        <v>19</v>
      </c>
      <c r="AH10" s="21">
        <f>'19.Spieltag'!AJ10</f>
        <v>210</v>
      </c>
      <c r="AI10" s="28">
        <f>'19.Spieltag'!AK10</f>
        <v>12</v>
      </c>
      <c r="AJ10" s="23">
        <f t="shared" si="9"/>
        <v>229</v>
      </c>
      <c r="AK10" s="24">
        <f t="shared" si="10"/>
        <v>12</v>
      </c>
      <c r="AL10" s="53"/>
    </row>
    <row r="11" spans="1:41" ht="24.95" customHeight="1" thickBot="1" x14ac:dyDescent="0.25">
      <c r="A11" s="28">
        <f t="shared" si="0"/>
        <v>3</v>
      </c>
      <c r="B11" s="20" t="str">
        <f>'13.Spieltag'!B11</f>
        <v>Franzi04</v>
      </c>
      <c r="C11" s="17" t="s">
        <v>83</v>
      </c>
      <c r="D11" s="18" t="s">
        <v>83</v>
      </c>
      <c r="E11" s="19" t="str">
        <f t="shared" si="11"/>
        <v>3</v>
      </c>
      <c r="F11" s="17" t="s">
        <v>83</v>
      </c>
      <c r="G11" s="18" t="s">
        <v>83</v>
      </c>
      <c r="H11" s="19" t="str">
        <f t="shared" si="12"/>
        <v>5</v>
      </c>
      <c r="I11" s="17" t="s">
        <v>12</v>
      </c>
      <c r="J11" s="18" t="s">
        <v>83</v>
      </c>
      <c r="K11" s="57">
        <f t="shared" si="13"/>
        <v>12</v>
      </c>
      <c r="L11" s="17" t="s">
        <v>12</v>
      </c>
      <c r="M11" s="18" t="s">
        <v>83</v>
      </c>
      <c r="N11" s="19" t="str">
        <f t="shared" si="14"/>
        <v>3</v>
      </c>
      <c r="O11" s="17" t="s">
        <v>12</v>
      </c>
      <c r="P11" s="18" t="s">
        <v>83</v>
      </c>
      <c r="Q11" s="19">
        <f t="shared" si="15"/>
        <v>0</v>
      </c>
      <c r="R11" s="17" t="s">
        <v>84</v>
      </c>
      <c r="S11" s="18" t="s">
        <v>12</v>
      </c>
      <c r="T11" s="19" t="str">
        <f t="shared" si="16"/>
        <v>2</v>
      </c>
      <c r="U11" s="17" t="s">
        <v>84</v>
      </c>
      <c r="V11" s="18" t="s">
        <v>83</v>
      </c>
      <c r="W11" s="19">
        <f t="shared" si="17"/>
        <v>0</v>
      </c>
      <c r="X11" s="17" t="s">
        <v>12</v>
      </c>
      <c r="Y11" s="18" t="s">
        <v>84</v>
      </c>
      <c r="Z11" s="19" t="str">
        <f t="shared" si="18"/>
        <v>2</v>
      </c>
      <c r="AA11" s="17" t="s">
        <v>83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27</v>
      </c>
      <c r="AH11" s="21">
        <f>'19.Spieltag'!AJ11</f>
        <v>242</v>
      </c>
      <c r="AI11" s="28">
        <f>'19.Spieltag'!AK11</f>
        <v>3</v>
      </c>
      <c r="AJ11" s="23">
        <f t="shared" si="9"/>
        <v>269</v>
      </c>
      <c r="AK11" s="24">
        <f t="shared" si="10"/>
        <v>3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'19.Spieltag'!AJ12</f>
        <v>197</v>
      </c>
      <c r="AI12" s="28">
        <f>'19.Spieltag'!AK12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12</v>
      </c>
      <c r="D13" s="18" t="s">
        <v>84</v>
      </c>
      <c r="E13" s="19">
        <f t="shared" si="11"/>
        <v>0</v>
      </c>
      <c r="F13" s="17" t="s">
        <v>83</v>
      </c>
      <c r="G13" s="18" t="s">
        <v>83</v>
      </c>
      <c r="H13" s="19" t="str">
        <f t="shared" si="12"/>
        <v>5</v>
      </c>
      <c r="I13" s="17" t="s">
        <v>86</v>
      </c>
      <c r="J13" s="18" t="s">
        <v>84</v>
      </c>
      <c r="K13" s="57">
        <f t="shared" si="13"/>
        <v>8</v>
      </c>
      <c r="L13" s="17" t="s">
        <v>12</v>
      </c>
      <c r="M13" s="18" t="s">
        <v>83</v>
      </c>
      <c r="N13" s="19" t="str">
        <f t="shared" si="14"/>
        <v>3</v>
      </c>
      <c r="O13" s="17" t="s">
        <v>2</v>
      </c>
      <c r="P13" s="18" t="s">
        <v>83</v>
      </c>
      <c r="Q13" s="19">
        <f t="shared" si="15"/>
        <v>0</v>
      </c>
      <c r="R13" s="17" t="s">
        <v>12</v>
      </c>
      <c r="S13" s="18" t="s">
        <v>12</v>
      </c>
      <c r="T13" s="19">
        <f t="shared" si="16"/>
        <v>0</v>
      </c>
      <c r="U13" s="17" t="s">
        <v>83</v>
      </c>
      <c r="V13" s="18" t="s">
        <v>83</v>
      </c>
      <c r="W13" s="19">
        <f t="shared" si="17"/>
        <v>0</v>
      </c>
      <c r="X13" s="17" t="s">
        <v>12</v>
      </c>
      <c r="Y13" s="18" t="s">
        <v>83</v>
      </c>
      <c r="Z13" s="19" t="str">
        <f t="shared" si="18"/>
        <v>5</v>
      </c>
      <c r="AA13" s="17" t="s">
        <v>12</v>
      </c>
      <c r="AB13" s="18" t="s">
        <v>12</v>
      </c>
      <c r="AC13" s="19">
        <f t="shared" si="19"/>
        <v>0</v>
      </c>
      <c r="AD13" s="27"/>
      <c r="AE13" s="25"/>
      <c r="AF13" s="19"/>
      <c r="AG13" s="20">
        <f t="shared" si="8"/>
        <v>21</v>
      </c>
      <c r="AH13" s="21">
        <f>'19.Spieltag'!AJ13</f>
        <v>239</v>
      </c>
      <c r="AI13" s="28">
        <f>'19.Spieltag'!AK13</f>
        <v>4</v>
      </c>
      <c r="AJ13" s="23">
        <f t="shared" si="9"/>
        <v>260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2</v>
      </c>
      <c r="B14" s="20" t="str">
        <f>'13.Spieltag'!B14</f>
        <v>Master1</v>
      </c>
      <c r="C14" s="17" t="s">
        <v>12</v>
      </c>
      <c r="D14" s="18" t="s">
        <v>12</v>
      </c>
      <c r="E14" s="19" t="str">
        <f t="shared" si="11"/>
        <v>5</v>
      </c>
      <c r="F14" s="17" t="s">
        <v>83</v>
      </c>
      <c r="G14" s="18" t="s">
        <v>83</v>
      </c>
      <c r="H14" s="19" t="str">
        <f t="shared" si="12"/>
        <v>5</v>
      </c>
      <c r="I14" s="17" t="s">
        <v>2</v>
      </c>
      <c r="J14" s="18" t="s">
        <v>12</v>
      </c>
      <c r="K14" s="57">
        <f t="shared" si="13"/>
        <v>12</v>
      </c>
      <c r="L14" s="17" t="s">
        <v>12</v>
      </c>
      <c r="M14" s="18" t="s">
        <v>83</v>
      </c>
      <c r="N14" s="19" t="str">
        <f t="shared" si="14"/>
        <v>3</v>
      </c>
      <c r="O14" s="17" t="s">
        <v>2</v>
      </c>
      <c r="P14" s="18" t="s">
        <v>83</v>
      </c>
      <c r="Q14" s="19">
        <f t="shared" si="15"/>
        <v>0</v>
      </c>
      <c r="R14" s="17" t="s">
        <v>12</v>
      </c>
      <c r="S14" s="18" t="s">
        <v>12</v>
      </c>
      <c r="T14" s="19">
        <f t="shared" si="16"/>
        <v>0</v>
      </c>
      <c r="U14" s="17" t="s">
        <v>83</v>
      </c>
      <c r="V14" s="18" t="s">
        <v>83</v>
      </c>
      <c r="W14" s="19">
        <f t="shared" si="17"/>
        <v>0</v>
      </c>
      <c r="X14" s="17" t="s">
        <v>2</v>
      </c>
      <c r="Y14" s="18" t="s">
        <v>83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27</v>
      </c>
      <c r="AH14" s="21">
        <f>'19.Spieltag'!AJ14</f>
        <v>244</v>
      </c>
      <c r="AI14" s="28">
        <f>'19.Spieltag'!AK14</f>
        <v>2</v>
      </c>
      <c r="AJ14" s="23">
        <f t="shared" si="9"/>
        <v>271</v>
      </c>
      <c r="AK14" s="24">
        <f t="shared" si="10"/>
        <v>2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83</v>
      </c>
      <c r="H15" s="19" t="str">
        <f t="shared" si="12"/>
        <v>5</v>
      </c>
      <c r="I15" s="17" t="s">
        <v>2</v>
      </c>
      <c r="J15" s="18" t="s">
        <v>83</v>
      </c>
      <c r="K15" s="57">
        <f t="shared" si="13"/>
        <v>8</v>
      </c>
      <c r="L15" s="17" t="s">
        <v>12</v>
      </c>
      <c r="M15" s="18" t="s">
        <v>84</v>
      </c>
      <c r="N15" s="19" t="str">
        <f t="shared" si="14"/>
        <v>2</v>
      </c>
      <c r="O15" s="17" t="s">
        <v>12</v>
      </c>
      <c r="P15" s="18" t="s">
        <v>84</v>
      </c>
      <c r="Q15" s="19">
        <f t="shared" si="15"/>
        <v>0</v>
      </c>
      <c r="R15" s="17" t="s">
        <v>83</v>
      </c>
      <c r="S15" s="18" t="s">
        <v>12</v>
      </c>
      <c r="T15" s="19" t="str">
        <f t="shared" si="16"/>
        <v>5</v>
      </c>
      <c r="U15" s="17" t="s">
        <v>83</v>
      </c>
      <c r="V15" s="18" t="s">
        <v>12</v>
      </c>
      <c r="W15" s="19">
        <f t="shared" si="17"/>
        <v>0</v>
      </c>
      <c r="X15" s="17" t="s">
        <v>12</v>
      </c>
      <c r="Y15" s="18" t="s">
        <v>84</v>
      </c>
      <c r="Z15" s="19" t="str">
        <f t="shared" si="18"/>
        <v>2</v>
      </c>
      <c r="AA15" s="17" t="s">
        <v>83</v>
      </c>
      <c r="AB15" s="18" t="s">
        <v>12</v>
      </c>
      <c r="AC15" s="19">
        <f t="shared" si="19"/>
        <v>0</v>
      </c>
      <c r="AD15" s="27"/>
      <c r="AE15" s="25"/>
      <c r="AF15" s="19"/>
      <c r="AG15" s="20">
        <f t="shared" si="8"/>
        <v>22</v>
      </c>
      <c r="AH15" s="21">
        <f>'19.Spieltag'!AJ15</f>
        <v>232</v>
      </c>
      <c r="AI15" s="28">
        <f>'19.Spieltag'!AK15</f>
        <v>8</v>
      </c>
      <c r="AJ15" s="23">
        <f t="shared" si="9"/>
        <v>254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'19.Spieltag'!AJ16</f>
        <v>79</v>
      </c>
      <c r="AI16" s="28">
        <f>'19.Spieltag'!AK16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12</v>
      </c>
      <c r="D17" s="18" t="s">
        <v>83</v>
      </c>
      <c r="E17" s="19">
        <f t="shared" si="11"/>
        <v>0</v>
      </c>
      <c r="F17" s="17" t="s">
        <v>83</v>
      </c>
      <c r="G17" s="18" t="s">
        <v>83</v>
      </c>
      <c r="H17" s="19" t="str">
        <f t="shared" si="12"/>
        <v>5</v>
      </c>
      <c r="I17" s="17" t="s">
        <v>13</v>
      </c>
      <c r="J17" s="18" t="s">
        <v>83</v>
      </c>
      <c r="K17" s="57">
        <f t="shared" si="13"/>
        <v>8</v>
      </c>
      <c r="L17" s="17" t="s">
        <v>12</v>
      </c>
      <c r="M17" s="18" t="s">
        <v>12</v>
      </c>
      <c r="N17" s="19">
        <f t="shared" si="14"/>
        <v>0</v>
      </c>
      <c r="O17" s="17" t="s">
        <v>13</v>
      </c>
      <c r="P17" s="18" t="s">
        <v>12</v>
      </c>
      <c r="Q17" s="19">
        <f t="shared" si="15"/>
        <v>0</v>
      </c>
      <c r="R17" s="17" t="s">
        <v>12</v>
      </c>
      <c r="S17" s="18" t="s">
        <v>12</v>
      </c>
      <c r="T17" s="19">
        <f t="shared" si="16"/>
        <v>0</v>
      </c>
      <c r="U17" s="17" t="s">
        <v>83</v>
      </c>
      <c r="V17" s="18" t="s">
        <v>83</v>
      </c>
      <c r="W17" s="19">
        <f t="shared" si="17"/>
        <v>0</v>
      </c>
      <c r="X17" s="17" t="s">
        <v>2</v>
      </c>
      <c r="Y17" s="18" t="s">
        <v>83</v>
      </c>
      <c r="Z17" s="19" t="str">
        <f t="shared" si="18"/>
        <v>2</v>
      </c>
      <c r="AA17" s="17" t="s">
        <v>12</v>
      </c>
      <c r="AB17" s="18" t="s">
        <v>83</v>
      </c>
      <c r="AC17" s="19" t="str">
        <f t="shared" si="19"/>
        <v>5</v>
      </c>
      <c r="AD17" s="27"/>
      <c r="AE17" s="25"/>
      <c r="AF17" s="19"/>
      <c r="AG17" s="20">
        <f t="shared" si="8"/>
        <v>20</v>
      </c>
      <c r="AH17" s="21">
        <f>'19.Spieltag'!AJ17</f>
        <v>219</v>
      </c>
      <c r="AI17" s="28">
        <f>'19.Spieltag'!AK17</f>
        <v>10</v>
      </c>
      <c r="AJ17" s="23">
        <f t="shared" si="9"/>
        <v>239</v>
      </c>
      <c r="AK17" s="24">
        <f t="shared" si="10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83</v>
      </c>
      <c r="D18" s="18" t="s">
        <v>83</v>
      </c>
      <c r="E18" s="19" t="str">
        <f t="shared" si="11"/>
        <v>3</v>
      </c>
      <c r="F18" s="17" t="s">
        <v>12</v>
      </c>
      <c r="G18" s="18" t="s">
        <v>83</v>
      </c>
      <c r="H18" s="19">
        <f t="shared" si="12"/>
        <v>0</v>
      </c>
      <c r="I18" s="17" t="s">
        <v>12</v>
      </c>
      <c r="J18" s="18" t="s">
        <v>84</v>
      </c>
      <c r="K18" s="57">
        <f t="shared" si="13"/>
        <v>8</v>
      </c>
      <c r="L18" s="17" t="s">
        <v>83</v>
      </c>
      <c r="M18" s="18" t="s">
        <v>83</v>
      </c>
      <c r="N18" s="19">
        <f t="shared" si="14"/>
        <v>0</v>
      </c>
      <c r="O18" s="17" t="s">
        <v>12</v>
      </c>
      <c r="P18" s="18" t="s">
        <v>83</v>
      </c>
      <c r="Q18" s="19">
        <f t="shared" si="15"/>
        <v>0</v>
      </c>
      <c r="R18" s="17" t="s">
        <v>83</v>
      </c>
      <c r="S18" s="18" t="s">
        <v>12</v>
      </c>
      <c r="T18" s="19" t="str">
        <f t="shared" si="16"/>
        <v>5</v>
      </c>
      <c r="U18" s="17" t="s">
        <v>83</v>
      </c>
      <c r="V18" s="18" t="s">
        <v>12</v>
      </c>
      <c r="W18" s="19">
        <f t="shared" si="17"/>
        <v>0</v>
      </c>
      <c r="X18" s="17" t="s">
        <v>83</v>
      </c>
      <c r="Y18" s="18" t="s">
        <v>12</v>
      </c>
      <c r="Z18" s="19">
        <f t="shared" si="18"/>
        <v>0</v>
      </c>
      <c r="AA18" s="17" t="s">
        <v>83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16</v>
      </c>
      <c r="AH18" s="21">
        <f>'19.Spieltag'!AJ18</f>
        <v>218</v>
      </c>
      <c r="AI18" s="28">
        <f>'19.Spieltag'!AK18</f>
        <v>11</v>
      </c>
      <c r="AJ18" s="23">
        <f t="shared" si="9"/>
        <v>234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'19.Spieltag'!AJ19</f>
        <v>7</v>
      </c>
      <c r="AI19" s="28">
        <f>'19.Spieltag'!AK19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14</v>
      </c>
      <c r="B20" s="20" t="str">
        <f>'13.Spieltag'!B20</f>
        <v>schmiddi04</v>
      </c>
      <c r="C20" s="17" t="s">
        <v>83</v>
      </c>
      <c r="D20" s="18" t="s">
        <v>83</v>
      </c>
      <c r="E20" s="19" t="str">
        <f t="shared" si="11"/>
        <v>3</v>
      </c>
      <c r="F20" s="17" t="s">
        <v>84</v>
      </c>
      <c r="G20" s="18" t="s">
        <v>83</v>
      </c>
      <c r="H20" s="19">
        <f t="shared" si="12"/>
        <v>0</v>
      </c>
      <c r="I20" s="17" t="s">
        <v>12</v>
      </c>
      <c r="J20" s="18" t="s">
        <v>84</v>
      </c>
      <c r="K20" s="57">
        <f t="shared" si="13"/>
        <v>8</v>
      </c>
      <c r="L20" s="17" t="s">
        <v>12</v>
      </c>
      <c r="M20" s="18" t="s">
        <v>84</v>
      </c>
      <c r="N20" s="19" t="str">
        <f t="shared" si="14"/>
        <v>2</v>
      </c>
      <c r="O20" s="17" t="s">
        <v>83</v>
      </c>
      <c r="P20" s="18" t="s">
        <v>84</v>
      </c>
      <c r="Q20" s="19">
        <f t="shared" si="15"/>
        <v>0</v>
      </c>
      <c r="R20" s="17" t="s">
        <v>83</v>
      </c>
      <c r="S20" s="18" t="s">
        <v>2</v>
      </c>
      <c r="T20" s="19" t="str">
        <f t="shared" si="16"/>
        <v>2</v>
      </c>
      <c r="U20" s="17" t="s">
        <v>84</v>
      </c>
      <c r="V20" s="18" t="s">
        <v>12</v>
      </c>
      <c r="W20" s="19">
        <f t="shared" si="17"/>
        <v>0</v>
      </c>
      <c r="X20" s="17" t="s">
        <v>12</v>
      </c>
      <c r="Y20" s="18" t="s">
        <v>12</v>
      </c>
      <c r="Z20" s="19">
        <f t="shared" si="18"/>
        <v>0</v>
      </c>
      <c r="AA20" s="17" t="s">
        <v>84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>E20+H20+K20+N20+Q20+T20+W20+Z20+AC20+AF20</f>
        <v>15</v>
      </c>
      <c r="AH20" s="21">
        <f>'19.Spieltag'!AJ20</f>
        <v>199</v>
      </c>
      <c r="AI20" s="28">
        <f>'19.Spieltag'!AK20</f>
        <v>14</v>
      </c>
      <c r="AJ20" s="23">
        <f>AG20+AH20</f>
        <v>214</v>
      </c>
      <c r="AK20" s="24">
        <f t="shared" si="10"/>
        <v>14</v>
      </c>
      <c r="AL20" s="1"/>
    </row>
    <row r="21" spans="1:38" ht="24.95" customHeight="1" thickBot="1" x14ac:dyDescent="0.25">
      <c r="A21" s="28">
        <f>AK21</f>
        <v>8</v>
      </c>
      <c r="B21" s="20" t="str">
        <f>'13.Spieltag'!B21</f>
        <v>shiny</v>
      </c>
      <c r="C21" s="17" t="s">
        <v>12</v>
      </c>
      <c r="D21" s="18" t="s">
        <v>83</v>
      </c>
      <c r="E21" s="19">
        <f t="shared" si="11"/>
        <v>0</v>
      </c>
      <c r="F21" s="17" t="s">
        <v>83</v>
      </c>
      <c r="G21" s="18" t="s">
        <v>12</v>
      </c>
      <c r="H21" s="19">
        <f t="shared" si="12"/>
        <v>0</v>
      </c>
      <c r="I21" s="17" t="s">
        <v>2</v>
      </c>
      <c r="J21" s="18" t="s">
        <v>83</v>
      </c>
      <c r="K21" s="57">
        <f t="shared" si="13"/>
        <v>8</v>
      </c>
      <c r="L21" s="17" t="s">
        <v>12</v>
      </c>
      <c r="M21" s="18" t="s">
        <v>83</v>
      </c>
      <c r="N21" s="19" t="str">
        <f t="shared" si="14"/>
        <v>3</v>
      </c>
      <c r="O21" s="17" t="s">
        <v>12</v>
      </c>
      <c r="P21" s="18" t="s">
        <v>83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83</v>
      </c>
      <c r="W21" s="19">
        <f t="shared" si="17"/>
        <v>0</v>
      </c>
      <c r="X21" s="17" t="s">
        <v>12</v>
      </c>
      <c r="Y21" s="18" t="s">
        <v>83</v>
      </c>
      <c r="Z21" s="19" t="str">
        <f t="shared" si="18"/>
        <v>5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>E21+H21+K21+N21+Q21+T21+W21+Z21+AC21+AF21</f>
        <v>16</v>
      </c>
      <c r="AH21" s="21">
        <f>'19.Spieltag'!AJ21</f>
        <v>234</v>
      </c>
      <c r="AI21" s="28">
        <f>'19.Spieltag'!AK21</f>
        <v>7</v>
      </c>
      <c r="AJ21" s="23">
        <f>AG21+AH21</f>
        <v>250</v>
      </c>
      <c r="AK21" s="24">
        <f t="shared" si="10"/>
        <v>8</v>
      </c>
      <c r="AL21" s="1"/>
    </row>
    <row r="22" spans="1:38" ht="24.95" customHeight="1" thickBot="1" x14ac:dyDescent="0.25">
      <c r="A22" s="28">
        <f>AK22</f>
        <v>7</v>
      </c>
      <c r="B22" s="20" t="str">
        <f>'13.Spieltag'!B22</f>
        <v>Tanja04</v>
      </c>
      <c r="C22" s="17" t="s">
        <v>12</v>
      </c>
      <c r="D22" s="18" t="s">
        <v>84</v>
      </c>
      <c r="E22" s="19">
        <f t="shared" si="11"/>
        <v>0</v>
      </c>
      <c r="F22" s="17" t="s">
        <v>83</v>
      </c>
      <c r="G22" s="18" t="s">
        <v>12</v>
      </c>
      <c r="H22" s="19">
        <f t="shared" si="12"/>
        <v>0</v>
      </c>
      <c r="I22" s="17" t="s">
        <v>12</v>
      </c>
      <c r="J22" s="18" t="s">
        <v>84</v>
      </c>
      <c r="K22" s="57">
        <f t="shared" si="13"/>
        <v>8</v>
      </c>
      <c r="L22" s="17" t="s">
        <v>2</v>
      </c>
      <c r="M22" s="18" t="s">
        <v>83</v>
      </c>
      <c r="N22" s="19" t="str">
        <f t="shared" si="14"/>
        <v>2</v>
      </c>
      <c r="O22" s="17" t="s">
        <v>12</v>
      </c>
      <c r="P22" s="18" t="s">
        <v>84</v>
      </c>
      <c r="Q22" s="19">
        <f t="shared" si="15"/>
        <v>0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19">
        <f t="shared" si="17"/>
        <v>0</v>
      </c>
      <c r="X22" s="17" t="s">
        <v>12</v>
      </c>
      <c r="Y22" s="18" t="s">
        <v>84</v>
      </c>
      <c r="Z22" s="19" t="str">
        <f t="shared" si="18"/>
        <v>2</v>
      </c>
      <c r="AA22" s="17" t="s">
        <v>83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>E22+H22+K22+N22+Q22+T22+W22+Z22+AC22+AF22</f>
        <v>12</v>
      </c>
      <c r="AH22" s="21">
        <f>'19.Spieltag'!AJ22</f>
        <v>239</v>
      </c>
      <c r="AI22" s="28">
        <f>'19.Spieltag'!AK22</f>
        <v>4</v>
      </c>
      <c r="AJ22" s="23">
        <f>AG22+AH22</f>
        <v>251</v>
      </c>
      <c r="AK22" s="24">
        <f t="shared" si="10"/>
        <v>7</v>
      </c>
      <c r="AL22" s="1"/>
    </row>
    <row r="23" spans="1:38" ht="24.95" customHeight="1" thickBot="1" x14ac:dyDescent="0.25">
      <c r="A23" s="28">
        <f>AK23</f>
        <v>13</v>
      </c>
      <c r="B23" s="58" t="str">
        <f>'13.Spieltag'!B23</f>
        <v>Thomas Bülles</v>
      </c>
      <c r="C23" s="17" t="s">
        <v>83</v>
      </c>
      <c r="D23" s="18" t="s">
        <v>84</v>
      </c>
      <c r="E23" s="19">
        <f t="shared" si="11"/>
        <v>0</v>
      </c>
      <c r="F23" s="17" t="s">
        <v>12</v>
      </c>
      <c r="G23" s="18" t="s">
        <v>83</v>
      </c>
      <c r="H23" s="19">
        <f t="shared" si="12"/>
        <v>0</v>
      </c>
      <c r="I23" s="17" t="s">
        <v>84</v>
      </c>
      <c r="J23" s="18" t="s">
        <v>12</v>
      </c>
      <c r="K23" s="61">
        <f t="shared" si="13"/>
        <v>0</v>
      </c>
      <c r="L23" s="17" t="s">
        <v>2</v>
      </c>
      <c r="M23" s="18" t="s">
        <v>84</v>
      </c>
      <c r="N23" s="19" t="str">
        <f t="shared" si="14"/>
        <v>2</v>
      </c>
      <c r="O23" s="17" t="s">
        <v>83</v>
      </c>
      <c r="P23" s="18" t="s">
        <v>84</v>
      </c>
      <c r="Q23" s="19">
        <f t="shared" si="15"/>
        <v>0</v>
      </c>
      <c r="R23" s="17" t="s">
        <v>12</v>
      </c>
      <c r="S23" s="18" t="s">
        <v>83</v>
      </c>
      <c r="T23" s="19">
        <f t="shared" si="16"/>
        <v>0</v>
      </c>
      <c r="U23" s="17" t="s">
        <v>12</v>
      </c>
      <c r="V23" s="18" t="s">
        <v>83</v>
      </c>
      <c r="W23" s="19" t="str">
        <f t="shared" si="17"/>
        <v>3</v>
      </c>
      <c r="X23" s="17" t="s">
        <v>83</v>
      </c>
      <c r="Y23" s="18" t="s">
        <v>84</v>
      </c>
      <c r="Z23" s="19" t="str">
        <f t="shared" si="18"/>
        <v>3</v>
      </c>
      <c r="AA23" s="17" t="s">
        <v>12</v>
      </c>
      <c r="AB23" s="18" t="s">
        <v>83</v>
      </c>
      <c r="AC23" s="19" t="str">
        <f t="shared" si="19"/>
        <v>5</v>
      </c>
      <c r="AD23" s="27"/>
      <c r="AE23" s="25"/>
      <c r="AF23" s="19"/>
      <c r="AG23" s="20">
        <f>E23+H23+K23+N23+Q23+T23+W23+Z23+AC23+AF23</f>
        <v>13</v>
      </c>
      <c r="AH23" s="21">
        <f>'19.Spieltag'!AJ23</f>
        <v>206</v>
      </c>
      <c r="AI23" s="28">
        <f>'19.Spieltag'!AK23</f>
        <v>13</v>
      </c>
      <c r="AJ23" s="23">
        <f>AG23+AH23</f>
        <v>219</v>
      </c>
      <c r="AK23" s="24">
        <f t="shared" si="10"/>
        <v>13</v>
      </c>
      <c r="AL23" s="1"/>
    </row>
    <row r="24" spans="1:38" ht="24.95" customHeight="1" thickBot="1" x14ac:dyDescent="0.25">
      <c r="A24" s="28">
        <f>AK24</f>
        <v>5</v>
      </c>
      <c r="B24" s="20" t="str">
        <f>'13.Spieltag'!B24</f>
        <v>UltraGE</v>
      </c>
      <c r="C24" s="17" t="s">
        <v>12</v>
      </c>
      <c r="D24" s="18" t="s">
        <v>83</v>
      </c>
      <c r="E24" s="19">
        <f t="shared" si="11"/>
        <v>0</v>
      </c>
      <c r="F24" s="17" t="s">
        <v>83</v>
      </c>
      <c r="G24" s="18" t="s">
        <v>2</v>
      </c>
      <c r="H24" s="19">
        <f t="shared" si="12"/>
        <v>0</v>
      </c>
      <c r="I24" s="17" t="s">
        <v>12</v>
      </c>
      <c r="J24" s="18" t="s">
        <v>83</v>
      </c>
      <c r="K24" s="57">
        <f t="shared" si="13"/>
        <v>12</v>
      </c>
      <c r="L24" s="17" t="s">
        <v>12</v>
      </c>
      <c r="M24" s="18" t="s">
        <v>12</v>
      </c>
      <c r="N24" s="19">
        <f t="shared" si="14"/>
        <v>0</v>
      </c>
      <c r="O24" s="17" t="s">
        <v>2</v>
      </c>
      <c r="P24" s="18" t="s">
        <v>83</v>
      </c>
      <c r="Q24" s="19">
        <f t="shared" si="15"/>
        <v>0</v>
      </c>
      <c r="R24" s="17" t="s">
        <v>83</v>
      </c>
      <c r="S24" s="18" t="s">
        <v>12</v>
      </c>
      <c r="T24" s="19" t="str">
        <f t="shared" si="16"/>
        <v>5</v>
      </c>
      <c r="U24" s="17" t="s">
        <v>83</v>
      </c>
      <c r="V24" s="18" t="s">
        <v>12</v>
      </c>
      <c r="W24" s="19">
        <f t="shared" si="17"/>
        <v>0</v>
      </c>
      <c r="X24" s="17" t="s">
        <v>12</v>
      </c>
      <c r="Y24" s="18" t="s">
        <v>83</v>
      </c>
      <c r="Z24" s="19" t="str">
        <f t="shared" si="18"/>
        <v>5</v>
      </c>
      <c r="AA24" s="17" t="s">
        <v>83</v>
      </c>
      <c r="AB24" s="18" t="s">
        <v>2</v>
      </c>
      <c r="AC24" s="19">
        <f t="shared" si="19"/>
        <v>0</v>
      </c>
      <c r="AD24" s="27"/>
      <c r="AE24" s="25"/>
      <c r="AF24" s="19"/>
      <c r="AG24" s="20">
        <f>E24+H24+K24+N24+Q24+T24+W24+Z24+AC24+AF24</f>
        <v>22</v>
      </c>
      <c r="AH24" s="21">
        <f>'19.Spieltag'!AJ24</f>
        <v>237</v>
      </c>
      <c r="AI24" s="28">
        <f>'19.Spieltag'!AK24</f>
        <v>6</v>
      </c>
      <c r="AJ24" s="23">
        <f>AG24+AH24</f>
        <v>259</v>
      </c>
      <c r="AK24" s="24">
        <f t="shared" si="10"/>
        <v>5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11">
      <formula>($AG8&gt;40)</formula>
    </cfRule>
  </conditionalFormatting>
  <conditionalFormatting sqref="C4 F4 L4 O4 U4 X4 C6 F6 R6 U6 X6 AA6">
    <cfRule type="cellIs" dxfId="75" priority="3" operator="equal">
      <formula>"Schalke 04"</formula>
    </cfRule>
  </conditionalFormatting>
  <conditionalFormatting sqref="I4">
    <cfRule type="cellIs" dxfId="74" priority="1" operator="equal">
      <formula>"Schalke 04"</formula>
    </cfRule>
  </conditionalFormatting>
  <conditionalFormatting sqref="R4 AA4 I6 L6 O6">
    <cfRule type="cellIs" dxfId="73" priority="2" operator="equal">
      <formula>"Schalke 04"</formula>
    </cfRule>
  </conditionalFormatting>
  <conditionalFormatting sqref="AG1:AG26 AG28:AG1048576">
    <cfRule type="top10" dxfId="72" priority="1480" rank="3"/>
  </conditionalFormatting>
  <conditionalFormatting sqref="AI8:AI26">
    <cfRule type="colorScale" priority="12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1" priority="875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topLeftCell="B10" workbookViewId="0">
      <selection activeCell="I19" sqref="I1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34</v>
      </c>
      <c r="B4" s="16"/>
      <c r="C4" s="16" t="s">
        <v>67</v>
      </c>
      <c r="F4" s="16" t="s">
        <v>80</v>
      </c>
      <c r="I4" s="16" t="s">
        <v>68</v>
      </c>
      <c r="L4" s="16" t="s">
        <v>75</v>
      </c>
      <c r="O4" s="16" t="s">
        <v>79</v>
      </c>
      <c r="R4" s="16" t="s">
        <v>73</v>
      </c>
      <c r="U4" s="16" t="s">
        <v>72</v>
      </c>
      <c r="X4" s="16" t="s">
        <v>76</v>
      </c>
      <c r="AA4" s="16" t="s">
        <v>82</v>
      </c>
      <c r="AE4" s="48"/>
      <c r="AF4" s="48"/>
      <c r="AK4" s="44"/>
    </row>
    <row r="5" spans="1:41" ht="13.5" thickBot="1" x14ac:dyDescent="0.25">
      <c r="B5" s="16"/>
      <c r="F5" s="1"/>
      <c r="R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78</v>
      </c>
      <c r="I6" s="16" t="s">
        <v>81</v>
      </c>
      <c r="L6" s="16" t="s">
        <v>69</v>
      </c>
      <c r="O6" s="16" t="s">
        <v>71</v>
      </c>
      <c r="R6" s="16" t="s">
        <v>70</v>
      </c>
      <c r="U6" s="16" t="s">
        <v>11</v>
      </c>
      <c r="X6" s="16" t="s">
        <v>62</v>
      </c>
      <c r="AA6" s="16" t="s">
        <v>77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86</v>
      </c>
      <c r="E7" s="50" t="s">
        <v>1</v>
      </c>
      <c r="F7" s="49" t="s">
        <v>83</v>
      </c>
      <c r="G7" s="49" t="s">
        <v>83</v>
      </c>
      <c r="H7" s="50" t="s">
        <v>1</v>
      </c>
      <c r="I7" s="49" t="s">
        <v>83</v>
      </c>
      <c r="J7" s="49" t="s">
        <v>83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12</v>
      </c>
      <c r="P7" s="49" t="s">
        <v>84</v>
      </c>
      <c r="Q7" s="50" t="s">
        <v>1</v>
      </c>
      <c r="R7" s="49" t="s">
        <v>83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12</v>
      </c>
      <c r="Z7" s="50" t="s">
        <v>1</v>
      </c>
      <c r="AA7" s="49" t="s">
        <v>84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83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83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84</v>
      </c>
      <c r="AB8" s="18" t="s">
        <v>12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0</v>
      </c>
      <c r="AH8" s="21">
        <f>'20.Spieltag'!AJ8</f>
        <v>243</v>
      </c>
      <c r="AI8" s="28">
        <f>'20.Spieltag'!AK8</f>
        <v>9</v>
      </c>
      <c r="AJ8" s="23">
        <f t="shared" ref="AJ8:AJ19" si="9">AG8+AH8</f>
        <v>243</v>
      </c>
      <c r="AK8" s="24">
        <f t="shared" ref="AK8:AK24" si="10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 t="s">
        <v>12</v>
      </c>
      <c r="D9" s="18" t="s">
        <v>83</v>
      </c>
      <c r="E9" s="19">
        <f t="shared" ref="E9:E25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>
        <f t="shared" ref="H9:H25" si="12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84</v>
      </c>
      <c r="K9" s="19">
        <f t="shared" ref="K9:K25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12</v>
      </c>
      <c r="N9" s="19">
        <f t="shared" ref="N9:N25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83</v>
      </c>
      <c r="Q9" s="19">
        <f t="shared" ref="Q9:Q23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83</v>
      </c>
      <c r="T9" s="19">
        <f t="shared" ref="T9:T25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83</v>
      </c>
      <c r="W9" s="61" t="str">
        <f>IF(OR(EXACT($U$7,U9)*(EXACT($V$7,V9)))=TRUE,$AO$9,IF(($V$7-$U$7=V9-U9),$AO$8,IF(OR(EXACT($U$7&gt;$V$7,U9&gt;V9)*EXACT($U$7=$V$7,U9=V9)*EXACT($U$7&lt;$V$7,U9&lt;V9)),$AO$7,0)))</f>
        <v>3</v>
      </c>
      <c r="X9" s="17" t="s">
        <v>2</v>
      </c>
      <c r="Y9" s="18" t="s">
        <v>83</v>
      </c>
      <c r="Z9" s="19">
        <f t="shared" ref="Z9:Z25" si="17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2</v>
      </c>
      <c r="AC9" s="19">
        <f t="shared" ref="AC9:AC25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3</v>
      </c>
      <c r="AH9" s="21">
        <f>'20.Spieltag'!AJ9</f>
        <v>277</v>
      </c>
      <c r="AI9" s="28">
        <f>'20.Spieltag'!AK9</f>
        <v>1</v>
      </c>
      <c r="AJ9" s="23">
        <f t="shared" si="9"/>
        <v>280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2</v>
      </c>
      <c r="J10" s="18" t="s">
        <v>83</v>
      </c>
      <c r="K10" s="19">
        <f t="shared" si="13"/>
        <v>0</v>
      </c>
      <c r="L10" s="17" t="s">
        <v>83</v>
      </c>
      <c r="M10" s="18" t="s">
        <v>2</v>
      </c>
      <c r="N10" s="19">
        <f t="shared" si="14"/>
        <v>0</v>
      </c>
      <c r="O10" s="17" t="s">
        <v>83</v>
      </c>
      <c r="P10" s="18" t="s">
        <v>83</v>
      </c>
      <c r="Q10" s="19">
        <f t="shared" si="15"/>
        <v>0</v>
      </c>
      <c r="R10" s="17" t="s">
        <v>12</v>
      </c>
      <c r="S10" s="18" t="s">
        <v>12</v>
      </c>
      <c r="T10" s="19">
        <f t="shared" si="16"/>
        <v>0</v>
      </c>
      <c r="U10" s="17" t="s">
        <v>83</v>
      </c>
      <c r="V10" s="18" t="s">
        <v>12</v>
      </c>
      <c r="W10" s="57">
        <f t="shared" ref="W10:W25" si="19">IF(OR(EXACT($U$7,U10)*(EXACT($V$7,V10)))=TRUE,$AO$9,IF(($V$7-$U$7=V10-U10),$AO$8,IF(OR(EXACT($U$7&gt;$V$7,U10&gt;V10)*EXACT($U$7=$V$7,U10=V10)*EXACT($U$7&lt;$V$7,U10&lt;V10)),$AO$7,0)))*4</f>
        <v>0</v>
      </c>
      <c r="X10" s="17" t="s">
        <v>12</v>
      </c>
      <c r="Y10" s="18" t="s">
        <v>2</v>
      </c>
      <c r="Z10" s="19" t="str">
        <f t="shared" si="17"/>
        <v>3</v>
      </c>
      <c r="AA10" s="17" t="s">
        <v>84</v>
      </c>
      <c r="AB10" s="18" t="s">
        <v>84</v>
      </c>
      <c r="AC10" s="19" t="str">
        <f t="shared" si="18"/>
        <v>5</v>
      </c>
      <c r="AD10" s="27"/>
      <c r="AE10" s="25"/>
      <c r="AF10" s="19"/>
      <c r="AG10" s="20">
        <f t="shared" si="8"/>
        <v>8</v>
      </c>
      <c r="AH10" s="21">
        <f>'20.Spieltag'!AJ10</f>
        <v>229</v>
      </c>
      <c r="AI10" s="28">
        <f>'20.Spieltag'!AK10</f>
        <v>12</v>
      </c>
      <c r="AJ10" s="23">
        <f t="shared" si="9"/>
        <v>237</v>
      </c>
      <c r="AK10" s="24">
        <f t="shared" si="10"/>
        <v>12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12</v>
      </c>
      <c r="G11" s="18" t="s">
        <v>12</v>
      </c>
      <c r="H11" s="19" t="str">
        <f t="shared" si="12"/>
        <v>3</v>
      </c>
      <c r="I11" s="17" t="s">
        <v>12</v>
      </c>
      <c r="J11" s="18" t="s">
        <v>83</v>
      </c>
      <c r="K11" s="19">
        <f t="shared" si="13"/>
        <v>0</v>
      </c>
      <c r="L11" s="17" t="s">
        <v>84</v>
      </c>
      <c r="M11" s="18" t="s">
        <v>12</v>
      </c>
      <c r="N11" s="19">
        <f t="shared" si="14"/>
        <v>0</v>
      </c>
      <c r="O11" s="17" t="s">
        <v>84</v>
      </c>
      <c r="P11" s="18" t="s">
        <v>83</v>
      </c>
      <c r="Q11" s="19">
        <f t="shared" si="15"/>
        <v>0</v>
      </c>
      <c r="R11" s="17" t="s">
        <v>83</v>
      </c>
      <c r="S11" s="18" t="s">
        <v>12</v>
      </c>
      <c r="T11" s="19" t="str">
        <f t="shared" si="16"/>
        <v>5</v>
      </c>
      <c r="U11" s="17" t="s">
        <v>12</v>
      </c>
      <c r="V11" s="18" t="s">
        <v>83</v>
      </c>
      <c r="W11" s="61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12</v>
      </c>
      <c r="Y11" s="18" t="s">
        <v>83</v>
      </c>
      <c r="Z11" s="19">
        <f t="shared" si="17"/>
        <v>0</v>
      </c>
      <c r="AA11" s="17" t="s">
        <v>83</v>
      </c>
      <c r="AB11" s="18" t="s">
        <v>12</v>
      </c>
      <c r="AC11" s="19">
        <f t="shared" si="18"/>
        <v>0</v>
      </c>
      <c r="AD11" s="27"/>
      <c r="AE11" s="25"/>
      <c r="AF11" s="19"/>
      <c r="AG11" s="20">
        <f t="shared" si="8"/>
        <v>11</v>
      </c>
      <c r="AH11" s="21">
        <f>'20.Spieltag'!AJ11</f>
        <v>269</v>
      </c>
      <c r="AI11" s="28">
        <f>'20.Spieltag'!AK11</f>
        <v>3</v>
      </c>
      <c r="AJ11" s="23">
        <f t="shared" si="9"/>
        <v>280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'20.Spieltag'!AJ12</f>
        <v>197</v>
      </c>
      <c r="AI12" s="28">
        <f>'20.Spieltag'!AK12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83</v>
      </c>
      <c r="G13" s="18" t="s">
        <v>83</v>
      </c>
      <c r="H13" s="19" t="str">
        <f t="shared" si="12"/>
        <v>5</v>
      </c>
      <c r="I13" s="17" t="s">
        <v>12</v>
      </c>
      <c r="J13" s="18" t="s">
        <v>83</v>
      </c>
      <c r="K13" s="19">
        <f t="shared" si="13"/>
        <v>0</v>
      </c>
      <c r="L13" s="17" t="s">
        <v>83</v>
      </c>
      <c r="M13" s="18" t="s">
        <v>86</v>
      </c>
      <c r="N13" s="19">
        <f t="shared" si="14"/>
        <v>0</v>
      </c>
      <c r="O13" s="17" t="s">
        <v>83</v>
      </c>
      <c r="P13" s="18" t="s">
        <v>12</v>
      </c>
      <c r="Q13" s="19">
        <f t="shared" si="15"/>
        <v>0</v>
      </c>
      <c r="R13" s="17" t="s">
        <v>12</v>
      </c>
      <c r="S13" s="18" t="s">
        <v>83</v>
      </c>
      <c r="T13" s="19">
        <f t="shared" si="16"/>
        <v>0</v>
      </c>
      <c r="U13" s="17" t="s">
        <v>84</v>
      </c>
      <c r="V13" s="18" t="s">
        <v>84</v>
      </c>
      <c r="W13" s="62">
        <f>IF(OR(EXACT($U$7,U13)*(EXACT($V$7,V13)))=TRUE,$AO$9,IF(($V$7-$U$7=V13-U13),$AO$8,IF(OR(EXACT($U$7&gt;$V$7,U13&gt;V13)*EXACT($U$7=$V$7,U13=V13)*EXACT($U$7&lt;$V$7,U13&lt;V13)),$AO$7,0)))*2</f>
        <v>0</v>
      </c>
      <c r="X13" s="17" t="s">
        <v>12</v>
      </c>
      <c r="Y13" s="18" t="s">
        <v>83</v>
      </c>
      <c r="Z13" s="19">
        <f t="shared" si="17"/>
        <v>0</v>
      </c>
      <c r="AA13" s="17" t="s">
        <v>83</v>
      </c>
      <c r="AB13" s="18" t="s">
        <v>83</v>
      </c>
      <c r="AC13" s="19" t="str">
        <f t="shared" si="18"/>
        <v>3</v>
      </c>
      <c r="AD13" s="27"/>
      <c r="AE13" s="25"/>
      <c r="AF13" s="19"/>
      <c r="AG13" s="20">
        <f t="shared" si="8"/>
        <v>8</v>
      </c>
      <c r="AH13" s="21">
        <f>'20.Spieltag'!AJ13</f>
        <v>260</v>
      </c>
      <c r="AI13" s="28">
        <f>'20.Spieltag'!AK13</f>
        <v>4</v>
      </c>
      <c r="AJ13" s="23">
        <f t="shared" si="9"/>
        <v>268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1"/>
        <v>0</v>
      </c>
      <c r="F14" s="17" t="s">
        <v>83</v>
      </c>
      <c r="G14" s="18" t="s">
        <v>83</v>
      </c>
      <c r="H14" s="19" t="str">
        <f t="shared" si="12"/>
        <v>5</v>
      </c>
      <c r="I14" s="17" t="s">
        <v>2</v>
      </c>
      <c r="J14" s="18" t="s">
        <v>12</v>
      </c>
      <c r="K14" s="19">
        <f t="shared" si="13"/>
        <v>0</v>
      </c>
      <c r="L14" s="17" t="s">
        <v>83</v>
      </c>
      <c r="M14" s="18" t="s">
        <v>2</v>
      </c>
      <c r="N14" s="19">
        <f t="shared" si="14"/>
        <v>0</v>
      </c>
      <c r="O14" s="17" t="s">
        <v>83</v>
      </c>
      <c r="P14" s="18" t="s">
        <v>83</v>
      </c>
      <c r="Q14" s="19">
        <f t="shared" si="15"/>
        <v>0</v>
      </c>
      <c r="R14" s="17" t="s">
        <v>83</v>
      </c>
      <c r="S14" s="18" t="s">
        <v>12</v>
      </c>
      <c r="T14" s="19" t="str">
        <f t="shared" si="16"/>
        <v>5</v>
      </c>
      <c r="U14" s="17" t="s">
        <v>12</v>
      </c>
      <c r="V14" s="18" t="s">
        <v>12</v>
      </c>
      <c r="W14" s="62">
        <f>IF(OR(EXACT($U$7,U14)*(EXACT($V$7,V14)))=TRUE,$AO$9,IF(($V$7-$U$7=V14-U14),$AO$8,IF(OR(EXACT($U$7&gt;$V$7,U14&gt;V14)*EXACT($U$7=$V$7,U14=V14)*EXACT($U$7&lt;$V$7,U14&lt;V14)),$AO$7,0)))*2</f>
        <v>0</v>
      </c>
      <c r="X14" s="17" t="s">
        <v>12</v>
      </c>
      <c r="Y14" s="18" t="s">
        <v>84</v>
      </c>
      <c r="Z14" s="19">
        <f t="shared" si="17"/>
        <v>0</v>
      </c>
      <c r="AA14" s="17" t="s">
        <v>83</v>
      </c>
      <c r="AB14" s="18" t="s">
        <v>83</v>
      </c>
      <c r="AC14" s="19" t="str">
        <f t="shared" si="18"/>
        <v>3</v>
      </c>
      <c r="AD14" s="27"/>
      <c r="AE14" s="25"/>
      <c r="AF14" s="19"/>
      <c r="AG14" s="20">
        <f t="shared" si="8"/>
        <v>13</v>
      </c>
      <c r="AH14" s="21">
        <f>'20.Spieltag'!AJ14</f>
        <v>271</v>
      </c>
      <c r="AI14" s="28">
        <f>'20.Spieltag'!AK14</f>
        <v>2</v>
      </c>
      <c r="AJ14" s="23">
        <f t="shared" si="9"/>
        <v>284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83</v>
      </c>
      <c r="G15" s="18" t="s">
        <v>12</v>
      </c>
      <c r="H15" s="19">
        <f t="shared" si="12"/>
        <v>0</v>
      </c>
      <c r="I15" s="17" t="s">
        <v>12</v>
      </c>
      <c r="J15" s="18" t="s">
        <v>84</v>
      </c>
      <c r="K15" s="19">
        <f t="shared" si="13"/>
        <v>0</v>
      </c>
      <c r="L15" s="17" t="s">
        <v>83</v>
      </c>
      <c r="M15" s="18" t="s">
        <v>12</v>
      </c>
      <c r="N15" s="19">
        <f t="shared" si="14"/>
        <v>0</v>
      </c>
      <c r="O15" s="17" t="s">
        <v>83</v>
      </c>
      <c r="P15" s="18" t="s">
        <v>83</v>
      </c>
      <c r="Q15" s="19">
        <f t="shared" si="15"/>
        <v>0</v>
      </c>
      <c r="R15" s="17" t="s">
        <v>12</v>
      </c>
      <c r="S15" s="18" t="s">
        <v>84</v>
      </c>
      <c r="T15" s="19">
        <f t="shared" si="16"/>
        <v>0</v>
      </c>
      <c r="U15" s="17" t="s">
        <v>83</v>
      </c>
      <c r="V15" s="18" t="s">
        <v>2</v>
      </c>
      <c r="W15" s="57">
        <f t="shared" si="19"/>
        <v>0</v>
      </c>
      <c r="X15" s="17" t="s">
        <v>12</v>
      </c>
      <c r="Y15" s="18" t="s">
        <v>83</v>
      </c>
      <c r="Z15" s="19">
        <f t="shared" si="17"/>
        <v>0</v>
      </c>
      <c r="AA15" s="17" t="s">
        <v>83</v>
      </c>
      <c r="AB15" s="18" t="s">
        <v>84</v>
      </c>
      <c r="AC15" s="19">
        <f t="shared" si="18"/>
        <v>0</v>
      </c>
      <c r="AD15" s="27"/>
      <c r="AE15" s="25"/>
      <c r="AF15" s="19"/>
      <c r="AG15" s="20">
        <f t="shared" si="8"/>
        <v>0</v>
      </c>
      <c r="AH15" s="21">
        <f>'20.Spieltag'!AJ15</f>
        <v>254</v>
      </c>
      <c r="AI15" s="28">
        <f>'20.Spieltag'!AK15</f>
        <v>6</v>
      </c>
      <c r="AJ15" s="23">
        <f t="shared" si="9"/>
        <v>254</v>
      </c>
      <c r="AK15" s="24">
        <f t="shared" si="10"/>
        <v>8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'20.Spieltag'!AJ16</f>
        <v>79</v>
      </c>
      <c r="AI16" s="28">
        <f>'20.Spieltag'!AK16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83</v>
      </c>
      <c r="D17" s="18" t="s">
        <v>83</v>
      </c>
      <c r="E17" s="19">
        <f t="shared" si="11"/>
        <v>0</v>
      </c>
      <c r="F17" s="17" t="s">
        <v>83</v>
      </c>
      <c r="G17" s="18" t="s">
        <v>83</v>
      </c>
      <c r="H17" s="19" t="str">
        <f t="shared" si="12"/>
        <v>5</v>
      </c>
      <c r="I17" s="17" t="s">
        <v>2</v>
      </c>
      <c r="J17" s="18" t="s">
        <v>83</v>
      </c>
      <c r="K17" s="19">
        <f t="shared" si="13"/>
        <v>0</v>
      </c>
      <c r="L17" s="17" t="s">
        <v>12</v>
      </c>
      <c r="M17" s="18" t="s">
        <v>86</v>
      </c>
      <c r="N17" s="19">
        <f t="shared" si="14"/>
        <v>0</v>
      </c>
      <c r="O17" s="17" t="s">
        <v>86</v>
      </c>
      <c r="P17" s="18" t="s">
        <v>12</v>
      </c>
      <c r="Q17" s="19" t="str">
        <f t="shared" si="15"/>
        <v>3</v>
      </c>
      <c r="R17" s="17" t="s">
        <v>84</v>
      </c>
      <c r="S17" s="18" t="s">
        <v>83</v>
      </c>
      <c r="T17" s="19" t="str">
        <f t="shared" si="16"/>
        <v>3</v>
      </c>
      <c r="U17" s="17" t="s">
        <v>83</v>
      </c>
      <c r="V17" s="18" t="s">
        <v>12</v>
      </c>
      <c r="W17" s="57">
        <f t="shared" si="19"/>
        <v>0</v>
      </c>
      <c r="X17" s="17" t="s">
        <v>12</v>
      </c>
      <c r="Y17" s="18" t="s">
        <v>83</v>
      </c>
      <c r="Z17" s="19">
        <f t="shared" si="17"/>
        <v>0</v>
      </c>
      <c r="AA17" s="17" t="s">
        <v>84</v>
      </c>
      <c r="AB17" s="18" t="s">
        <v>84</v>
      </c>
      <c r="AC17" s="19" t="str">
        <f t="shared" si="18"/>
        <v>5</v>
      </c>
      <c r="AD17" s="27"/>
      <c r="AE17" s="25"/>
      <c r="AF17" s="19"/>
      <c r="AG17" s="20">
        <f t="shared" si="8"/>
        <v>16</v>
      </c>
      <c r="AH17" s="21">
        <f>'20.Spieltag'!AJ17</f>
        <v>239</v>
      </c>
      <c r="AI17" s="28">
        <f>'20.Spieltag'!AK17</f>
        <v>10</v>
      </c>
      <c r="AJ17" s="23">
        <f t="shared" si="9"/>
        <v>255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10</v>
      </c>
      <c r="B18" s="20" t="str">
        <f>'13.Spieltag'!B18</f>
        <v>Ricardo04</v>
      </c>
      <c r="C18" s="17" t="s">
        <v>12</v>
      </c>
      <c r="D18" s="18" t="s">
        <v>83</v>
      </c>
      <c r="E18" s="19">
        <f t="shared" si="11"/>
        <v>0</v>
      </c>
      <c r="F18" s="17" t="s">
        <v>84</v>
      </c>
      <c r="G18" s="18" t="s">
        <v>12</v>
      </c>
      <c r="H18" s="19">
        <f t="shared" si="12"/>
        <v>0</v>
      </c>
      <c r="I18" s="17" t="s">
        <v>12</v>
      </c>
      <c r="J18" s="18" t="s">
        <v>83</v>
      </c>
      <c r="K18" s="19">
        <f t="shared" si="13"/>
        <v>0</v>
      </c>
      <c r="L18" s="17" t="s">
        <v>83</v>
      </c>
      <c r="M18" s="18" t="s">
        <v>84</v>
      </c>
      <c r="N18" s="19" t="str">
        <f t="shared" si="14"/>
        <v>5</v>
      </c>
      <c r="O18" s="17" t="s">
        <v>83</v>
      </c>
      <c r="P18" s="18" t="s">
        <v>83</v>
      </c>
      <c r="Q18" s="19">
        <f t="shared" si="15"/>
        <v>0</v>
      </c>
      <c r="R18" s="17" t="s">
        <v>12</v>
      </c>
      <c r="S18" s="18" t="s">
        <v>83</v>
      </c>
      <c r="T18" s="19">
        <f t="shared" si="16"/>
        <v>0</v>
      </c>
      <c r="U18" s="17" t="s">
        <v>83</v>
      </c>
      <c r="V18" s="18" t="s">
        <v>12</v>
      </c>
      <c r="W18" s="57">
        <f t="shared" si="19"/>
        <v>0</v>
      </c>
      <c r="X18" s="17" t="s">
        <v>83</v>
      </c>
      <c r="Y18" s="18" t="s">
        <v>12</v>
      </c>
      <c r="Z18" s="19" t="str">
        <f t="shared" si="17"/>
        <v>5</v>
      </c>
      <c r="AA18" s="17" t="s">
        <v>83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10</v>
      </c>
      <c r="AH18" s="21">
        <f>'20.Spieltag'!AJ18</f>
        <v>234</v>
      </c>
      <c r="AI18" s="28">
        <f>'20.Spieltag'!AK18</f>
        <v>11</v>
      </c>
      <c r="AJ18" s="23">
        <f t="shared" si="9"/>
        <v>244</v>
      </c>
      <c r="AK18" s="24">
        <f t="shared" si="10"/>
        <v>10</v>
      </c>
      <c r="AL18" s="1"/>
    </row>
    <row r="19" spans="1:38" ht="24.95" customHeight="1" thickBot="1" x14ac:dyDescent="0.25">
      <c r="A19" s="28">
        <f t="shared" si="0"/>
        <v>17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'20.Spieltag'!AJ19</f>
        <v>7</v>
      </c>
      <c r="AI19" s="28">
        <f>'20.Spieltag'!AK19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 t="s">
        <v>12</v>
      </c>
      <c r="D20" s="18" t="s">
        <v>83</v>
      </c>
      <c r="E20" s="19">
        <f t="shared" si="11"/>
        <v>0</v>
      </c>
      <c r="F20" s="17" t="s">
        <v>84</v>
      </c>
      <c r="G20" s="18" t="s">
        <v>12</v>
      </c>
      <c r="H20" s="19">
        <f t="shared" si="12"/>
        <v>0</v>
      </c>
      <c r="I20" s="17" t="s">
        <v>83</v>
      </c>
      <c r="J20" s="18" t="s">
        <v>84</v>
      </c>
      <c r="K20" s="19">
        <f t="shared" si="13"/>
        <v>0</v>
      </c>
      <c r="L20" s="17" t="s">
        <v>83</v>
      </c>
      <c r="M20" s="18" t="s">
        <v>12</v>
      </c>
      <c r="N20" s="19">
        <f t="shared" si="14"/>
        <v>0</v>
      </c>
      <c r="O20" s="17" t="s">
        <v>83</v>
      </c>
      <c r="P20" s="18" t="s">
        <v>83</v>
      </c>
      <c r="Q20" s="19">
        <f t="shared" si="15"/>
        <v>0</v>
      </c>
      <c r="R20" s="17" t="s">
        <v>83</v>
      </c>
      <c r="S20" s="18" t="s">
        <v>84</v>
      </c>
      <c r="T20" s="19">
        <f t="shared" si="16"/>
        <v>0</v>
      </c>
      <c r="U20" s="17" t="s">
        <v>83</v>
      </c>
      <c r="V20" s="18" t="s">
        <v>83</v>
      </c>
      <c r="W20" s="62">
        <f>IF(OR(EXACT($U$7,U20)*(EXACT($V$7,V20)))=TRUE,$AO$9,IF(($V$7-$U$7=V20-U20),$AO$8,IF(OR(EXACT($U$7&gt;$V$7,U20&gt;V20)*EXACT($U$7=$V$7,U20=V20)*EXACT($U$7&lt;$V$7,U20&lt;V20)),$AO$7,0)))*2</f>
        <v>0</v>
      </c>
      <c r="X20" s="17" t="s">
        <v>84</v>
      </c>
      <c r="Y20" s="18" t="s">
        <v>12</v>
      </c>
      <c r="Z20" s="19" t="str">
        <f t="shared" si="17"/>
        <v>2</v>
      </c>
      <c r="AA20" s="17" t="s">
        <v>83</v>
      </c>
      <c r="AB20" s="18" t="s">
        <v>2</v>
      </c>
      <c r="AC20" s="19">
        <f t="shared" si="18"/>
        <v>0</v>
      </c>
      <c r="AD20" s="27"/>
      <c r="AE20" s="25"/>
      <c r="AF20" s="19"/>
      <c r="AG20" s="20">
        <f t="shared" ref="AG20:AG25" si="21">E20+H20+K20+N20+Q20+T20+W20+Z20+AC20+AF20</f>
        <v>2</v>
      </c>
      <c r="AH20" s="21">
        <f>'20.Spieltag'!AJ20</f>
        <v>214</v>
      </c>
      <c r="AI20" s="28">
        <f>'20.Spieltag'!AK20</f>
        <v>14</v>
      </c>
      <c r="AJ20" s="23">
        <f t="shared" ref="AJ20:AJ25" si="22">AG20+AH20</f>
        <v>216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9</v>
      </c>
      <c r="B21" s="20" t="str">
        <f>'13.Spieltag'!B21</f>
        <v>shiny</v>
      </c>
      <c r="C21" s="17" t="s">
        <v>2</v>
      </c>
      <c r="D21" s="18" t="s">
        <v>12</v>
      </c>
      <c r="E21" s="19">
        <f t="shared" si="11"/>
        <v>0</v>
      </c>
      <c r="F21" s="17" t="s">
        <v>12</v>
      </c>
      <c r="G21" s="18" t="s">
        <v>83</v>
      </c>
      <c r="H21" s="19">
        <f t="shared" si="12"/>
        <v>0</v>
      </c>
      <c r="I21" s="17" t="s">
        <v>12</v>
      </c>
      <c r="J21" s="18" t="s">
        <v>83</v>
      </c>
      <c r="K21" s="19">
        <f t="shared" si="13"/>
        <v>0</v>
      </c>
      <c r="L21" s="17" t="s">
        <v>83</v>
      </c>
      <c r="M21" s="18" t="s">
        <v>2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83</v>
      </c>
      <c r="T21" s="19">
        <f t="shared" si="16"/>
        <v>0</v>
      </c>
      <c r="U21" s="17" t="s">
        <v>83</v>
      </c>
      <c r="V21" s="18" t="s">
        <v>12</v>
      </c>
      <c r="W21" s="57">
        <f t="shared" si="19"/>
        <v>0</v>
      </c>
      <c r="X21" s="17" t="s">
        <v>12</v>
      </c>
      <c r="Y21" s="18" t="s">
        <v>83</v>
      </c>
      <c r="Z21" s="19">
        <f t="shared" si="17"/>
        <v>0</v>
      </c>
      <c r="AA21" s="17" t="s">
        <v>83</v>
      </c>
      <c r="AB21" s="18" t="s">
        <v>12</v>
      </c>
      <c r="AC21" s="19">
        <f t="shared" si="18"/>
        <v>0</v>
      </c>
      <c r="AD21" s="27"/>
      <c r="AE21" s="25"/>
      <c r="AF21" s="19"/>
      <c r="AG21" s="20">
        <f t="shared" si="21"/>
        <v>0</v>
      </c>
      <c r="AH21" s="21">
        <f>'20.Spieltag'!AJ21</f>
        <v>250</v>
      </c>
      <c r="AI21" s="28">
        <f>'20.Spieltag'!AK21</f>
        <v>8</v>
      </c>
      <c r="AJ21" s="23">
        <f t="shared" si="22"/>
        <v>250</v>
      </c>
      <c r="AK21" s="24">
        <f t="shared" si="10"/>
        <v>9</v>
      </c>
      <c r="AL21" s="1"/>
    </row>
    <row r="22" spans="1:38" ht="24.95" customHeight="1" thickBot="1" x14ac:dyDescent="0.25">
      <c r="A22" s="28">
        <f t="shared" si="20"/>
        <v>6</v>
      </c>
      <c r="B22" s="20" t="str">
        <f>'13.Spieltag'!B22</f>
        <v>Tanja04</v>
      </c>
      <c r="C22" s="17" t="s">
        <v>12</v>
      </c>
      <c r="D22" s="18" t="s">
        <v>83</v>
      </c>
      <c r="E22" s="19">
        <f t="shared" si="11"/>
        <v>0</v>
      </c>
      <c r="F22" s="17" t="s">
        <v>12</v>
      </c>
      <c r="G22" s="18" t="s">
        <v>84</v>
      </c>
      <c r="H22" s="19">
        <f t="shared" si="12"/>
        <v>0</v>
      </c>
      <c r="I22" s="17" t="s">
        <v>2</v>
      </c>
      <c r="J22" s="18" t="s">
        <v>83</v>
      </c>
      <c r="K22" s="19">
        <f t="shared" si="13"/>
        <v>0</v>
      </c>
      <c r="L22" s="17" t="s">
        <v>83</v>
      </c>
      <c r="M22" s="18" t="s">
        <v>12</v>
      </c>
      <c r="N22" s="19">
        <f t="shared" si="14"/>
        <v>0</v>
      </c>
      <c r="O22" s="17" t="s">
        <v>12</v>
      </c>
      <c r="P22" s="18" t="s">
        <v>84</v>
      </c>
      <c r="Q22" s="19" t="str">
        <f t="shared" si="15"/>
        <v>5</v>
      </c>
      <c r="R22" s="17" t="s">
        <v>83</v>
      </c>
      <c r="S22" s="18" t="s">
        <v>83</v>
      </c>
      <c r="T22" s="19">
        <f t="shared" si="16"/>
        <v>0</v>
      </c>
      <c r="U22" s="17" t="s">
        <v>84</v>
      </c>
      <c r="V22" s="18" t="s">
        <v>12</v>
      </c>
      <c r="W22" s="57">
        <f t="shared" si="19"/>
        <v>0</v>
      </c>
      <c r="X22" s="17" t="s">
        <v>12</v>
      </c>
      <c r="Y22" s="18" t="s">
        <v>84</v>
      </c>
      <c r="Z22" s="19">
        <f t="shared" si="17"/>
        <v>0</v>
      </c>
      <c r="AA22" s="17" t="s">
        <v>12</v>
      </c>
      <c r="AB22" s="18" t="s">
        <v>83</v>
      </c>
      <c r="AC22" s="19">
        <f t="shared" si="18"/>
        <v>0</v>
      </c>
      <c r="AD22" s="27"/>
      <c r="AE22" s="25"/>
      <c r="AF22" s="19"/>
      <c r="AG22" s="20">
        <f t="shared" si="21"/>
        <v>5</v>
      </c>
      <c r="AH22" s="21">
        <f>'20.Spieltag'!AJ22</f>
        <v>251</v>
      </c>
      <c r="AI22" s="28">
        <f>'20.Spieltag'!AK22</f>
        <v>7</v>
      </c>
      <c r="AJ22" s="23">
        <f t="shared" si="22"/>
        <v>256</v>
      </c>
      <c r="AK22" s="24">
        <f t="shared" si="10"/>
        <v>6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83</v>
      </c>
      <c r="D23" s="18" t="s">
        <v>83</v>
      </c>
      <c r="E23" s="19">
        <f t="shared" si="11"/>
        <v>0</v>
      </c>
      <c r="F23" s="17" t="s">
        <v>83</v>
      </c>
      <c r="G23" s="18" t="s">
        <v>84</v>
      </c>
      <c r="H23" s="19">
        <f t="shared" si="12"/>
        <v>0</v>
      </c>
      <c r="I23" s="17" t="s">
        <v>12</v>
      </c>
      <c r="J23" s="18" t="s">
        <v>84</v>
      </c>
      <c r="K23" s="19">
        <f t="shared" si="13"/>
        <v>0</v>
      </c>
      <c r="L23" s="17" t="s">
        <v>83</v>
      </c>
      <c r="M23" s="18" t="s">
        <v>12</v>
      </c>
      <c r="N23" s="19">
        <f t="shared" si="14"/>
        <v>0</v>
      </c>
      <c r="O23" s="17" t="s">
        <v>12</v>
      </c>
      <c r="P23" s="18" t="s">
        <v>83</v>
      </c>
      <c r="Q23" s="19" t="str">
        <f t="shared" si="15"/>
        <v>2</v>
      </c>
      <c r="R23" s="17" t="s">
        <v>12</v>
      </c>
      <c r="S23" s="18" t="s">
        <v>84</v>
      </c>
      <c r="T23" s="19">
        <f t="shared" si="16"/>
        <v>0</v>
      </c>
      <c r="U23" s="17" t="s">
        <v>83</v>
      </c>
      <c r="V23" s="18" t="s">
        <v>84</v>
      </c>
      <c r="W23" s="61" t="str">
        <f>IF(OR(EXACT($U$7,U23)*(EXACT($V$7,V23)))=TRUE,$AO$9,IF(($V$7-$U$7=V23-U23),$AO$8,IF(OR(EXACT($U$7&gt;$V$7,U23&gt;V23)*EXACT($U$7=$V$7,U23=V23)*EXACT($U$7&lt;$V$7,U23&lt;V23)),$AO$7,0)))</f>
        <v>5</v>
      </c>
      <c r="X23" s="17" t="s">
        <v>12</v>
      </c>
      <c r="Y23" s="18" t="s">
        <v>83</v>
      </c>
      <c r="Z23" s="19">
        <f t="shared" si="17"/>
        <v>0</v>
      </c>
      <c r="AA23" s="17" t="s">
        <v>83</v>
      </c>
      <c r="AB23" s="18" t="s">
        <v>84</v>
      </c>
      <c r="AC23" s="19">
        <f t="shared" si="18"/>
        <v>0</v>
      </c>
      <c r="AD23" s="27"/>
      <c r="AE23" s="25"/>
      <c r="AF23" s="19"/>
      <c r="AG23" s="20">
        <f t="shared" si="21"/>
        <v>7</v>
      </c>
      <c r="AH23" s="21">
        <f>'20.Spieltag'!AJ23</f>
        <v>219</v>
      </c>
      <c r="AI23" s="28">
        <f>'20.Spieltag'!AK23</f>
        <v>13</v>
      </c>
      <c r="AJ23" s="23">
        <f t="shared" si="22"/>
        <v>226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5</v>
      </c>
      <c r="B24" s="20" t="str">
        <f>'13.Spieltag'!B24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83</v>
      </c>
      <c r="G24" s="18" t="s">
        <v>12</v>
      </c>
      <c r="H24" s="19">
        <f t="shared" si="12"/>
        <v>0</v>
      </c>
      <c r="I24" s="17" t="s">
        <v>12</v>
      </c>
      <c r="J24" s="18" t="s">
        <v>83</v>
      </c>
      <c r="K24" s="19">
        <f t="shared" si="13"/>
        <v>0</v>
      </c>
      <c r="L24" s="17" t="s">
        <v>83</v>
      </c>
      <c r="M24" s="18" t="s">
        <v>2</v>
      </c>
      <c r="N24" s="19">
        <f t="shared" si="14"/>
        <v>0</v>
      </c>
      <c r="O24" s="17" t="s">
        <v>83</v>
      </c>
      <c r="P24" s="18" t="s">
        <v>12</v>
      </c>
      <c r="Q24" s="19">
        <f>IF(OR(EXACT($O$7,O24)*(EXACT($P$7,P24)))=TRUE,$AO$9,IF(($P$7-$O$7=P24-O24),$AO$8,IF(OR(EXACT($O$7&gt;$P$7,O24&gt;P24)*EXACT($O$7=$P$7,O24=P24)*EXACT($O$7&lt;$P$7,O24&lt;P24)),$AO$7,0)))</f>
        <v>0</v>
      </c>
      <c r="R24" s="17" t="s">
        <v>12</v>
      </c>
      <c r="S24" s="18" t="s">
        <v>83</v>
      </c>
      <c r="T24" s="19">
        <f t="shared" si="16"/>
        <v>0</v>
      </c>
      <c r="U24" s="17" t="s">
        <v>2</v>
      </c>
      <c r="V24" s="18" t="s">
        <v>83</v>
      </c>
      <c r="W24" s="61" t="str">
        <f>IF(OR(EXACT($U$7,U24)*(EXACT($V$7,V24)))=TRUE,$AO$9,IF(($V$7-$U$7=V24-U24),$AO$8,IF(OR(EXACT($U$7&gt;$V$7,U24&gt;V24)*EXACT($U$7=$V$7,U24=V24)*EXACT($U$7&lt;$V$7,U24&lt;V24)),$AO$7,0)))</f>
        <v>2</v>
      </c>
      <c r="X24" s="17" t="s">
        <v>12</v>
      </c>
      <c r="Y24" s="18" t="s">
        <v>83</v>
      </c>
      <c r="Z24" s="19">
        <f t="shared" si="17"/>
        <v>0</v>
      </c>
      <c r="AA24" s="17" t="s">
        <v>83</v>
      </c>
      <c r="AB24" s="18" t="s">
        <v>83</v>
      </c>
      <c r="AC24" s="19" t="str">
        <f t="shared" si="18"/>
        <v>3</v>
      </c>
      <c r="AD24" s="27"/>
      <c r="AE24" s="25"/>
      <c r="AF24" s="19"/>
      <c r="AG24" s="20">
        <f t="shared" si="21"/>
        <v>5</v>
      </c>
      <c r="AH24" s="21">
        <f>'20.Spieltag'!AJ24</f>
        <v>259</v>
      </c>
      <c r="AI24" s="28">
        <f>'20.Spieltag'!AK24</f>
        <v>5</v>
      </c>
      <c r="AJ24" s="23">
        <f t="shared" si="22"/>
        <v>264</v>
      </c>
      <c r="AK24" s="24">
        <f t="shared" si="10"/>
        <v>5</v>
      </c>
      <c r="AL24" s="1"/>
    </row>
    <row r="25" spans="1:38" ht="24.95" customHeight="1" thickBot="1" x14ac:dyDescent="0.25">
      <c r="A25" s="28">
        <f t="shared" si="20"/>
        <v>18</v>
      </c>
      <c r="B25" s="20" t="s">
        <v>91</v>
      </c>
      <c r="C25" s="17" t="s">
        <v>2</v>
      </c>
      <c r="D25" s="18" t="s">
        <v>83</v>
      </c>
      <c r="E25" s="19">
        <f t="shared" si="11"/>
        <v>0</v>
      </c>
      <c r="F25" s="17" t="s">
        <v>12</v>
      </c>
      <c r="G25" s="18" t="s">
        <v>83</v>
      </c>
      <c r="H25" s="19">
        <f t="shared" si="12"/>
        <v>0</v>
      </c>
      <c r="I25" s="17" t="s">
        <v>2</v>
      </c>
      <c r="J25" s="18" t="s">
        <v>83</v>
      </c>
      <c r="K25" s="19">
        <f t="shared" si="13"/>
        <v>0</v>
      </c>
      <c r="L25" s="17" t="s">
        <v>83</v>
      </c>
      <c r="M25" s="18" t="s">
        <v>12</v>
      </c>
      <c r="N25" s="19">
        <f t="shared" si="14"/>
        <v>0</v>
      </c>
      <c r="O25" s="17" t="s">
        <v>12</v>
      </c>
      <c r="P25" s="18" t="s">
        <v>83</v>
      </c>
      <c r="Q25" s="19" t="str">
        <f>IF(OR(EXACT($O$7,O25)*(EXACT($P$7,P25)))=TRUE,$AO$9,IF(($P$7-$O$7=P25-O25),$AO$8,IF(OR(EXACT($O$7&gt;$P$7,O25&gt;P25)*EXACT($O$7=$P$7,O25=P25)*EXACT($O$7&lt;$P$7,O25&lt;P25)),$AO$7,0)))</f>
        <v>2</v>
      </c>
      <c r="R25" s="17" t="s">
        <v>12</v>
      </c>
      <c r="S25" s="18" t="s">
        <v>83</v>
      </c>
      <c r="T25" s="19">
        <f t="shared" si="16"/>
        <v>0</v>
      </c>
      <c r="U25" s="17" t="s">
        <v>83</v>
      </c>
      <c r="V25" s="18" t="s">
        <v>12</v>
      </c>
      <c r="W25" s="57">
        <f t="shared" si="19"/>
        <v>0</v>
      </c>
      <c r="X25" s="17" t="s">
        <v>12</v>
      </c>
      <c r="Y25" s="18" t="s">
        <v>83</v>
      </c>
      <c r="Z25" s="19">
        <f t="shared" si="17"/>
        <v>0</v>
      </c>
      <c r="AA25" s="17" t="s">
        <v>12</v>
      </c>
      <c r="AB25" s="18" t="s">
        <v>83</v>
      </c>
      <c r="AC25" s="19">
        <f t="shared" si="18"/>
        <v>0</v>
      </c>
      <c r="AD25" s="27"/>
      <c r="AE25" s="25"/>
      <c r="AF25" s="19"/>
      <c r="AG25" s="20">
        <f t="shared" si="21"/>
        <v>2</v>
      </c>
      <c r="AH25" s="21">
        <f>'20.Spieltag'!AJ25</f>
        <v>0</v>
      </c>
      <c r="AI25" s="28">
        <f>'20.Spieltag'!AK25</f>
        <v>0</v>
      </c>
      <c r="AJ25" s="23">
        <f t="shared" si="22"/>
        <v>2</v>
      </c>
      <c r="AK25" s="24">
        <f t="shared" ref="AK25" si="2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0" priority="8">
      <formula>($AG8&gt;40)</formula>
    </cfRule>
  </conditionalFormatting>
  <conditionalFormatting sqref="C4 F4 O4 R4 U4 X4 C6 F6 I6 L6 R6 U6 X6 AA6">
    <cfRule type="cellIs" dxfId="69" priority="2" operator="equal">
      <formula>"Schalke 04"</formula>
    </cfRule>
  </conditionalFormatting>
  <conditionalFormatting sqref="I4 L4 AA4 O6">
    <cfRule type="cellIs" dxfId="68" priority="1" operator="equal">
      <formula>"Schalke 04"</formula>
    </cfRule>
  </conditionalFormatting>
  <conditionalFormatting sqref="AG28:AG1048576 AG1:AG26">
    <cfRule type="top10" dxfId="67" priority="1472" rank="3"/>
  </conditionalFormatting>
  <conditionalFormatting sqref="AI8:AI26">
    <cfRule type="colorScale" priority="12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55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AR16" sqref="AR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35</v>
      </c>
      <c r="B4" s="16"/>
      <c r="C4" s="16" t="s">
        <v>62</v>
      </c>
      <c r="F4" s="16" t="s">
        <v>74</v>
      </c>
      <c r="I4" s="16" t="s">
        <v>11</v>
      </c>
      <c r="L4" s="16" t="s">
        <v>70</v>
      </c>
      <c r="O4" s="16" t="s">
        <v>77</v>
      </c>
      <c r="R4" s="16" t="s">
        <v>71</v>
      </c>
      <c r="U4" s="16" t="s">
        <v>69</v>
      </c>
      <c r="X4" s="16" t="s">
        <v>78</v>
      </c>
      <c r="AA4" s="16" t="s">
        <v>81</v>
      </c>
      <c r="AD4" s="16"/>
      <c r="AE4" s="48"/>
      <c r="AF4" s="48"/>
      <c r="AK4" s="44"/>
    </row>
    <row r="5" spans="1:41" ht="13.5" thickBot="1" x14ac:dyDescent="0.25">
      <c r="B5" s="16"/>
      <c r="F5" s="1"/>
      <c r="U5" s="13"/>
      <c r="AD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76</v>
      </c>
      <c r="I6" s="16" t="s">
        <v>80</v>
      </c>
      <c r="L6" s="16" t="s">
        <v>72</v>
      </c>
      <c r="O6" s="16" t="s">
        <v>67</v>
      </c>
      <c r="R6" s="16" t="s">
        <v>68</v>
      </c>
      <c r="U6" s="16" t="s">
        <v>79</v>
      </c>
      <c r="X6" s="16" t="s">
        <v>73</v>
      </c>
      <c r="AA6" s="16" t="s">
        <v>82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12</v>
      </c>
      <c r="E7" s="50" t="s">
        <v>1</v>
      </c>
      <c r="F7" s="49" t="s">
        <v>12</v>
      </c>
      <c r="G7" s="49" t="s">
        <v>83</v>
      </c>
      <c r="H7" s="50" t="s">
        <v>1</v>
      </c>
      <c r="I7" s="49" t="s">
        <v>83</v>
      </c>
      <c r="J7" s="49" t="s">
        <v>84</v>
      </c>
      <c r="K7" s="50" t="s">
        <v>1</v>
      </c>
      <c r="L7" s="49" t="s">
        <v>84</v>
      </c>
      <c r="M7" s="49" t="s">
        <v>86</v>
      </c>
      <c r="N7" s="50" t="s">
        <v>1</v>
      </c>
      <c r="O7" s="49" t="s">
        <v>12</v>
      </c>
      <c r="P7" s="49" t="s">
        <v>12</v>
      </c>
      <c r="Q7" s="50" t="s">
        <v>1</v>
      </c>
      <c r="R7" s="49" t="s">
        <v>12</v>
      </c>
      <c r="S7" s="49" t="s">
        <v>12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10</v>
      </c>
      <c r="B8" s="20" t="str">
        <f>'13.Spieltag'!B8</f>
        <v>atschi91</v>
      </c>
      <c r="C8" s="17" t="s">
        <v>12</v>
      </c>
      <c r="D8" s="18" t="s">
        <v>84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83</v>
      </c>
      <c r="G8" s="18" t="s">
        <v>12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2</v>
      </c>
      <c r="J8" s="18" t="s">
        <v>83</v>
      </c>
      <c r="K8" s="57">
        <f>IF(OR(EXACT($I$7,I8)*(EXACT($J$7,J8)))=TRUE,$AO$9,IF(($J$7-$I$7=J8-I8),$AO$8,IF(OR(EXACT($I$7&gt;$J$7,I8&gt;J8)*EXACT($I$7=$J$7,I8=J8)*EXACT($I$7&lt;$J$7,I8&lt;J8)),$AO$7,0)))*4</f>
        <v>8</v>
      </c>
      <c r="L8" s="17" t="s">
        <v>83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83</v>
      </c>
      <c r="Q8" s="19" t="str">
        <f t="shared" ref="Q8" si="4">IF(OR(EXACT($O$7,O8)*(EXACT($P$7,P8)))=TRUE,$AO$9,IF(($P$7-$O$7=P8-O8),$AO$8,IF(OR(EXACT($O$7&gt;$P$7,O8&gt;P8)*EXACT($O$7=$P$7,O8=P8)*EXACT($O$7&lt;$P$7,O8&lt;P8)),$AO$7,0)))</f>
        <v>3</v>
      </c>
      <c r="R8" s="17" t="s">
        <v>83</v>
      </c>
      <c r="S8" s="18" t="s">
        <v>83</v>
      </c>
      <c r="T8" s="19" t="str">
        <f t="shared" ref="T8" si="5">IF(OR(EXACT($R$7,R8)*(EXACT($S$7,S8)))=TRUE,$AO$9,IF(($S$7-$R$7=S8-R8),$AO$8,IF(OR(EXACT($R$7&gt;$S$7,R8&gt;S8)*EXACT($R$7=$S$7,R8=S8)*EXACT($R$7&lt;$S$7,R8&lt;S8)),$AO$7,0)))</f>
        <v>3</v>
      </c>
      <c r="U8" s="17" t="s">
        <v>2</v>
      </c>
      <c r="V8" s="18" t="s">
        <v>84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84</v>
      </c>
      <c r="Y8" s="18" t="s">
        <v>84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23</v>
      </c>
      <c r="AH8" s="21">
        <f>'21.Spieltag'!AJ8</f>
        <v>243</v>
      </c>
      <c r="AI8" s="28">
        <f>'21.Spieltag'!AK8</f>
        <v>11</v>
      </c>
      <c r="AJ8" s="23">
        <f t="shared" ref="AJ8:AJ19" si="9">AG8+AH8</f>
        <v>266</v>
      </c>
      <c r="AK8" s="24">
        <f t="shared" ref="AK8:AK24" si="10">RANK(AJ8,$AJ$8:$AJ$26)</f>
        <v>10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12</v>
      </c>
      <c r="D9" s="18" t="s">
        <v>84</v>
      </c>
      <c r="E9" s="19" t="str">
        <f t="shared" ref="E9:E25" si="11">IF(OR(EXACT($C$7,C9)*(EXACT($D$7,D9)))=TRUE,$AO$9,IF(($D$7-$C$7=D9-C9),$AO$8,IF(OR(EXACT($C$7&gt;$D$7,C9&gt;D9)*EXACT($C$7=$D$7,C9=D9)*EXACT($C$7&lt;$D$7,C9&lt;D9)),$AO$7,0)))</f>
        <v>2</v>
      </c>
      <c r="F9" s="17" t="s">
        <v>83</v>
      </c>
      <c r="G9" s="18" t="s">
        <v>83</v>
      </c>
      <c r="H9" s="19">
        <f t="shared" ref="H9:H25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57">
        <f t="shared" ref="K9:K25" si="13">IF(OR(EXACT($I$7,I9)*(EXACT($J$7,J9)))=TRUE,$AO$9,IF(($J$7-$I$7=J9-I9),$AO$8,IF(OR(EXACT($I$7&gt;$J$7,I9&gt;J9)*EXACT($I$7=$J$7,I9=J9)*EXACT($I$7&lt;$J$7,I9&lt;J9)),$AO$7,0)))*4</f>
        <v>12</v>
      </c>
      <c r="L9" s="17" t="s">
        <v>12</v>
      </c>
      <c r="M9" s="18" t="s">
        <v>84</v>
      </c>
      <c r="N9" s="19">
        <f t="shared" ref="N9:N25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12</v>
      </c>
      <c r="Q9" s="19">
        <f t="shared" ref="Q9:Q25" si="15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12</v>
      </c>
      <c r="T9" s="19">
        <f t="shared" ref="T9:T25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84</v>
      </c>
      <c r="W9" s="19" t="str">
        <f t="shared" ref="W9:W25" si="17">IF(OR(EXACT($U$7,U9)*(EXACT($V$7,V9)))=TRUE,$AO$9,IF(($V$7-$U$7=V9-U9),$AO$8,IF(OR(EXACT($U$7&gt;$V$7,U9&gt;V9)*EXACT($U$7=$V$7,U9=V9)*EXACT($U$7&lt;$V$7,U9&lt;V9)),$AO$7,0)))</f>
        <v>2</v>
      </c>
      <c r="X9" s="17" t="s">
        <v>12</v>
      </c>
      <c r="Y9" s="18" t="s">
        <v>84</v>
      </c>
      <c r="Z9" s="19">
        <f t="shared" ref="Z9:Z25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83</v>
      </c>
      <c r="AC9" s="19" t="str">
        <f t="shared" ref="AC9:AC25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18</v>
      </c>
      <c r="AH9" s="21">
        <f>'21.Spieltag'!AJ9</f>
        <v>280</v>
      </c>
      <c r="AI9" s="28">
        <f>'21.Spieltag'!AK9</f>
        <v>2</v>
      </c>
      <c r="AJ9" s="23">
        <f t="shared" si="9"/>
        <v>298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 t="s">
        <v>12</v>
      </c>
      <c r="D10" s="18" t="s">
        <v>83</v>
      </c>
      <c r="E10" s="19" t="str">
        <f t="shared" si="11"/>
        <v>3</v>
      </c>
      <c r="F10" s="17" t="s">
        <v>12</v>
      </c>
      <c r="G10" s="18" t="s">
        <v>83</v>
      </c>
      <c r="H10" s="19" t="str">
        <f t="shared" si="12"/>
        <v>5</v>
      </c>
      <c r="I10" s="17" t="s">
        <v>12</v>
      </c>
      <c r="J10" s="18" t="s">
        <v>83</v>
      </c>
      <c r="K10" s="57">
        <f t="shared" si="13"/>
        <v>12</v>
      </c>
      <c r="L10" s="17" t="s">
        <v>83</v>
      </c>
      <c r="M10" s="18" t="s">
        <v>2</v>
      </c>
      <c r="N10" s="19" t="str">
        <f t="shared" si="14"/>
        <v>2</v>
      </c>
      <c r="O10" s="17" t="s">
        <v>84</v>
      </c>
      <c r="P10" s="18" t="s">
        <v>83</v>
      </c>
      <c r="Q10" s="19">
        <f t="shared" si="15"/>
        <v>0</v>
      </c>
      <c r="R10" s="17" t="s">
        <v>83</v>
      </c>
      <c r="S10" s="18" t="s">
        <v>2</v>
      </c>
      <c r="T10" s="19">
        <f t="shared" si="16"/>
        <v>0</v>
      </c>
      <c r="U10" s="17" t="s">
        <v>12</v>
      </c>
      <c r="V10" s="18" t="s">
        <v>84</v>
      </c>
      <c r="W10" s="19" t="str">
        <f t="shared" si="17"/>
        <v>2</v>
      </c>
      <c r="X10" s="17" t="s">
        <v>83</v>
      </c>
      <c r="Y10" s="18" t="s">
        <v>83</v>
      </c>
      <c r="Z10" s="19" t="str">
        <f t="shared" si="18"/>
        <v>5</v>
      </c>
      <c r="AA10" s="17" t="s">
        <v>84</v>
      </c>
      <c r="AB10" s="18" t="s">
        <v>84</v>
      </c>
      <c r="AC10" s="19">
        <f t="shared" si="19"/>
        <v>0</v>
      </c>
      <c r="AD10" s="27"/>
      <c r="AE10" s="25"/>
      <c r="AF10" s="19"/>
      <c r="AG10" s="20">
        <f t="shared" si="8"/>
        <v>29</v>
      </c>
      <c r="AH10" s="21">
        <f>'21.Spieltag'!AJ10</f>
        <v>237</v>
      </c>
      <c r="AI10" s="28">
        <f>'21.Spieltag'!AK10</f>
        <v>12</v>
      </c>
      <c r="AJ10" s="23">
        <f t="shared" si="9"/>
        <v>266</v>
      </c>
      <c r="AK10" s="24">
        <f t="shared" si="10"/>
        <v>10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12</v>
      </c>
      <c r="D11" s="18" t="s">
        <v>83</v>
      </c>
      <c r="E11" s="19" t="str">
        <f t="shared" si="11"/>
        <v>3</v>
      </c>
      <c r="F11" s="17" t="s">
        <v>12</v>
      </c>
      <c r="G11" s="18" t="s">
        <v>83</v>
      </c>
      <c r="H11" s="19" t="str">
        <f t="shared" si="12"/>
        <v>5</v>
      </c>
      <c r="I11" s="17" t="s">
        <v>12</v>
      </c>
      <c r="J11" s="18" t="s">
        <v>83</v>
      </c>
      <c r="K11" s="57">
        <f t="shared" si="13"/>
        <v>12</v>
      </c>
      <c r="L11" s="17" t="s">
        <v>83</v>
      </c>
      <c r="M11" s="18" t="s">
        <v>12</v>
      </c>
      <c r="N11" s="19" t="str">
        <f t="shared" si="14"/>
        <v>2</v>
      </c>
      <c r="O11" s="17" t="s">
        <v>84</v>
      </c>
      <c r="P11" s="18" t="s">
        <v>12</v>
      </c>
      <c r="Q11" s="19">
        <f t="shared" si="15"/>
        <v>0</v>
      </c>
      <c r="R11" s="17" t="s">
        <v>84</v>
      </c>
      <c r="S11" s="18" t="s">
        <v>83</v>
      </c>
      <c r="T11" s="19">
        <f t="shared" si="16"/>
        <v>0</v>
      </c>
      <c r="U11" s="17" t="s">
        <v>2</v>
      </c>
      <c r="V11" s="18" t="s">
        <v>84</v>
      </c>
      <c r="W11" s="19" t="str">
        <f t="shared" si="17"/>
        <v>2</v>
      </c>
      <c r="X11" s="17" t="s">
        <v>12</v>
      </c>
      <c r="Y11" s="18" t="s">
        <v>83</v>
      </c>
      <c r="Z11" s="19">
        <f t="shared" si="18"/>
        <v>0</v>
      </c>
      <c r="AA11" s="17" t="s">
        <v>12</v>
      </c>
      <c r="AB11" s="18" t="s">
        <v>84</v>
      </c>
      <c r="AC11" s="19" t="str">
        <f t="shared" si="19"/>
        <v>3</v>
      </c>
      <c r="AD11" s="27"/>
      <c r="AE11" s="25"/>
      <c r="AF11" s="19"/>
      <c r="AG11" s="20">
        <f t="shared" si="8"/>
        <v>27</v>
      </c>
      <c r="AH11" s="21">
        <f>'21.Spieltag'!AJ11</f>
        <v>280</v>
      </c>
      <c r="AI11" s="28">
        <f>'21.Spieltag'!AK11</f>
        <v>2</v>
      </c>
      <c r="AJ11" s="23">
        <f t="shared" si="9"/>
        <v>307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'21.Spieltag'!AJ12</f>
        <v>197</v>
      </c>
      <c r="AI12" s="28">
        <f>'21.Spieltag'!AK12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12</v>
      </c>
      <c r="D13" s="18" t="s">
        <v>83</v>
      </c>
      <c r="E13" s="19" t="str">
        <f t="shared" si="11"/>
        <v>3</v>
      </c>
      <c r="F13" s="17" t="s">
        <v>83</v>
      </c>
      <c r="G13" s="18" t="s">
        <v>84</v>
      </c>
      <c r="H13" s="19" t="str">
        <f t="shared" si="12"/>
        <v>3</v>
      </c>
      <c r="I13" s="17" t="s">
        <v>86</v>
      </c>
      <c r="J13" s="18" t="s">
        <v>12</v>
      </c>
      <c r="K13" s="57">
        <f t="shared" si="13"/>
        <v>8</v>
      </c>
      <c r="L13" s="17" t="s">
        <v>12</v>
      </c>
      <c r="M13" s="18" t="s">
        <v>12</v>
      </c>
      <c r="N13" s="19">
        <f t="shared" si="14"/>
        <v>0</v>
      </c>
      <c r="O13" s="17" t="s">
        <v>83</v>
      </c>
      <c r="P13" s="18" t="s">
        <v>2</v>
      </c>
      <c r="Q13" s="19">
        <f t="shared" si="15"/>
        <v>0</v>
      </c>
      <c r="R13" s="17" t="s">
        <v>83</v>
      </c>
      <c r="S13" s="18" t="s">
        <v>12</v>
      </c>
      <c r="T13" s="19">
        <f t="shared" si="16"/>
        <v>0</v>
      </c>
      <c r="U13" s="17" t="s">
        <v>2</v>
      </c>
      <c r="V13" s="18" t="s">
        <v>84</v>
      </c>
      <c r="W13" s="19" t="str">
        <f t="shared" si="17"/>
        <v>2</v>
      </c>
      <c r="X13" s="17" t="s">
        <v>12</v>
      </c>
      <c r="Y13" s="18" t="s">
        <v>12</v>
      </c>
      <c r="Z13" s="19" t="str">
        <f t="shared" si="18"/>
        <v>3</v>
      </c>
      <c r="AA13" s="17" t="s">
        <v>2</v>
      </c>
      <c r="AB13" s="18" t="s">
        <v>12</v>
      </c>
      <c r="AC13" s="19" t="str">
        <f t="shared" si="19"/>
        <v>2</v>
      </c>
      <c r="AD13" s="27"/>
      <c r="AE13" s="25"/>
      <c r="AF13" s="19"/>
      <c r="AG13" s="20">
        <f t="shared" si="8"/>
        <v>21</v>
      </c>
      <c r="AH13" s="21">
        <f>'21.Spieltag'!AJ13</f>
        <v>268</v>
      </c>
      <c r="AI13" s="28">
        <f>'21.Spieltag'!AK13</f>
        <v>4</v>
      </c>
      <c r="AJ13" s="23">
        <f t="shared" si="9"/>
        <v>289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83</v>
      </c>
      <c r="E14" s="19" t="str">
        <f t="shared" si="11"/>
        <v>3</v>
      </c>
      <c r="F14" s="17" t="s">
        <v>2</v>
      </c>
      <c r="G14" s="18" t="s">
        <v>12</v>
      </c>
      <c r="H14" s="19" t="str">
        <f t="shared" si="12"/>
        <v>3</v>
      </c>
      <c r="I14" s="17" t="s">
        <v>2</v>
      </c>
      <c r="J14" s="18" t="s">
        <v>83</v>
      </c>
      <c r="K14" s="57">
        <f t="shared" si="13"/>
        <v>8</v>
      </c>
      <c r="L14" s="17" t="s">
        <v>83</v>
      </c>
      <c r="M14" s="18" t="s">
        <v>83</v>
      </c>
      <c r="N14" s="19">
        <f t="shared" si="14"/>
        <v>0</v>
      </c>
      <c r="O14" s="17" t="s">
        <v>83</v>
      </c>
      <c r="P14" s="18" t="s">
        <v>12</v>
      </c>
      <c r="Q14" s="19">
        <f t="shared" si="15"/>
        <v>0</v>
      </c>
      <c r="R14" s="17" t="s">
        <v>83</v>
      </c>
      <c r="S14" s="18" t="s">
        <v>83</v>
      </c>
      <c r="T14" s="19" t="str">
        <f t="shared" si="16"/>
        <v>3</v>
      </c>
      <c r="U14" s="17" t="s">
        <v>12</v>
      </c>
      <c r="V14" s="18" t="s">
        <v>83</v>
      </c>
      <c r="W14" s="19" t="str">
        <f t="shared" si="17"/>
        <v>3</v>
      </c>
      <c r="X14" s="17" t="s">
        <v>83</v>
      </c>
      <c r="Y14" s="18" t="s">
        <v>84</v>
      </c>
      <c r="Z14" s="19">
        <f t="shared" si="18"/>
        <v>0</v>
      </c>
      <c r="AA14" s="17" t="s">
        <v>2</v>
      </c>
      <c r="AB14" s="18" t="s">
        <v>83</v>
      </c>
      <c r="AC14" s="19" t="str">
        <f t="shared" si="19"/>
        <v>5</v>
      </c>
      <c r="AD14" s="27"/>
      <c r="AE14" s="25"/>
      <c r="AF14" s="19"/>
      <c r="AG14" s="20">
        <f t="shared" si="8"/>
        <v>25</v>
      </c>
      <c r="AH14" s="21">
        <f>'21.Spieltag'!AJ14</f>
        <v>284</v>
      </c>
      <c r="AI14" s="28">
        <f>'21.Spieltag'!AK14</f>
        <v>1</v>
      </c>
      <c r="AJ14" s="23">
        <f t="shared" si="9"/>
        <v>309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9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1"/>
        <v>2</v>
      </c>
      <c r="F15" s="17" t="s">
        <v>12</v>
      </c>
      <c r="G15" s="18" t="s">
        <v>84</v>
      </c>
      <c r="H15" s="19" t="str">
        <f t="shared" si="12"/>
        <v>2</v>
      </c>
      <c r="I15" s="17" t="s">
        <v>2</v>
      </c>
      <c r="J15" s="18" t="s">
        <v>84</v>
      </c>
      <c r="K15" s="57">
        <f t="shared" si="13"/>
        <v>8</v>
      </c>
      <c r="L15" s="17" t="s">
        <v>83</v>
      </c>
      <c r="M15" s="18" t="s">
        <v>83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83</v>
      </c>
      <c r="T15" s="19">
        <f t="shared" si="16"/>
        <v>0</v>
      </c>
      <c r="U15" s="17" t="s">
        <v>12</v>
      </c>
      <c r="V15" s="18" t="s">
        <v>84</v>
      </c>
      <c r="W15" s="19" t="str">
        <f t="shared" si="17"/>
        <v>2</v>
      </c>
      <c r="X15" s="17" t="s">
        <v>12</v>
      </c>
      <c r="Y15" s="18" t="s">
        <v>84</v>
      </c>
      <c r="Z15" s="19">
        <f t="shared" si="18"/>
        <v>0</v>
      </c>
      <c r="AA15" s="17" t="s">
        <v>83</v>
      </c>
      <c r="AB15" s="18" t="s">
        <v>12</v>
      </c>
      <c r="AC15" s="19">
        <f t="shared" si="19"/>
        <v>0</v>
      </c>
      <c r="AD15" s="27"/>
      <c r="AE15" s="25"/>
      <c r="AF15" s="19"/>
      <c r="AG15" s="20">
        <f t="shared" si="8"/>
        <v>14</v>
      </c>
      <c r="AH15" s="21">
        <f>'21.Spieltag'!AJ15</f>
        <v>254</v>
      </c>
      <c r="AI15" s="28">
        <f>'21.Spieltag'!AK15</f>
        <v>8</v>
      </c>
      <c r="AJ15" s="23">
        <f t="shared" si="9"/>
        <v>268</v>
      </c>
      <c r="AK15" s="24">
        <f t="shared" si="10"/>
        <v>9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'21.Spieltag'!AJ16</f>
        <v>79</v>
      </c>
      <c r="AI16" s="28">
        <f>'21.Spieltag'!AK16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12</v>
      </c>
      <c r="D17" s="18" t="s">
        <v>12</v>
      </c>
      <c r="E17" s="19">
        <f t="shared" si="11"/>
        <v>0</v>
      </c>
      <c r="F17" s="17" t="s">
        <v>83</v>
      </c>
      <c r="G17" s="18" t="s">
        <v>84</v>
      </c>
      <c r="H17" s="19" t="str">
        <f t="shared" si="12"/>
        <v>3</v>
      </c>
      <c r="I17" s="17" t="s">
        <v>12</v>
      </c>
      <c r="J17" s="18" t="s">
        <v>83</v>
      </c>
      <c r="K17" s="57">
        <f t="shared" si="13"/>
        <v>12</v>
      </c>
      <c r="L17" s="17" t="s">
        <v>83</v>
      </c>
      <c r="M17" s="18" t="s">
        <v>84</v>
      </c>
      <c r="N17" s="19">
        <f t="shared" si="14"/>
        <v>0</v>
      </c>
      <c r="O17" s="17" t="s">
        <v>83</v>
      </c>
      <c r="P17" s="18" t="s">
        <v>12</v>
      </c>
      <c r="Q17" s="19">
        <f t="shared" si="15"/>
        <v>0</v>
      </c>
      <c r="R17" s="17" t="s">
        <v>83</v>
      </c>
      <c r="S17" s="18" t="s">
        <v>83</v>
      </c>
      <c r="T17" s="19" t="str">
        <f t="shared" si="16"/>
        <v>3</v>
      </c>
      <c r="U17" s="17" t="s">
        <v>2</v>
      </c>
      <c r="V17" s="18" t="s">
        <v>83</v>
      </c>
      <c r="W17" s="19" t="str">
        <f t="shared" si="17"/>
        <v>2</v>
      </c>
      <c r="X17" s="17" t="s">
        <v>12</v>
      </c>
      <c r="Y17" s="18" t="s">
        <v>84</v>
      </c>
      <c r="Z17" s="19">
        <f t="shared" si="18"/>
        <v>0</v>
      </c>
      <c r="AA17" s="17" t="s">
        <v>12</v>
      </c>
      <c r="AB17" s="18" t="s">
        <v>83</v>
      </c>
      <c r="AC17" s="19" t="str">
        <f t="shared" si="19"/>
        <v>2</v>
      </c>
      <c r="AD17" s="27"/>
      <c r="AE17" s="25"/>
      <c r="AF17" s="19"/>
      <c r="AG17" s="20">
        <f t="shared" si="8"/>
        <v>22</v>
      </c>
      <c r="AH17" s="21">
        <f>'21.Spieltag'!AJ17</f>
        <v>255</v>
      </c>
      <c r="AI17" s="28">
        <f>'21.Spieltag'!AK17</f>
        <v>7</v>
      </c>
      <c r="AJ17" s="23">
        <f t="shared" si="9"/>
        <v>277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12</v>
      </c>
      <c r="D18" s="18" t="s">
        <v>83</v>
      </c>
      <c r="E18" s="19" t="str">
        <f t="shared" si="11"/>
        <v>3</v>
      </c>
      <c r="F18" s="17" t="s">
        <v>12</v>
      </c>
      <c r="G18" s="18" t="s">
        <v>84</v>
      </c>
      <c r="H18" s="19" t="str">
        <f t="shared" si="12"/>
        <v>2</v>
      </c>
      <c r="I18" s="17" t="s">
        <v>12</v>
      </c>
      <c r="J18" s="18" t="s">
        <v>84</v>
      </c>
      <c r="K18" s="57">
        <f t="shared" si="13"/>
        <v>8</v>
      </c>
      <c r="L18" s="17" t="s">
        <v>83</v>
      </c>
      <c r="M18" s="18" t="s">
        <v>12</v>
      </c>
      <c r="N18" s="19" t="str">
        <f t="shared" si="14"/>
        <v>2</v>
      </c>
      <c r="O18" s="17" t="s">
        <v>83</v>
      </c>
      <c r="P18" s="18" t="s">
        <v>12</v>
      </c>
      <c r="Q18" s="19">
        <f t="shared" si="15"/>
        <v>0</v>
      </c>
      <c r="R18" s="17" t="s">
        <v>83</v>
      </c>
      <c r="S18" s="18" t="s">
        <v>12</v>
      </c>
      <c r="T18" s="19">
        <f t="shared" si="16"/>
        <v>0</v>
      </c>
      <c r="U18" s="17" t="s">
        <v>12</v>
      </c>
      <c r="V18" s="18" t="s">
        <v>83</v>
      </c>
      <c r="W18" s="19" t="str">
        <f t="shared" si="17"/>
        <v>3</v>
      </c>
      <c r="X18" s="17" t="s">
        <v>12</v>
      </c>
      <c r="Y18" s="18" t="s">
        <v>83</v>
      </c>
      <c r="Z18" s="19">
        <f t="shared" si="18"/>
        <v>0</v>
      </c>
      <c r="AA18" s="17" t="s">
        <v>83</v>
      </c>
      <c r="AB18" s="18" t="s">
        <v>84</v>
      </c>
      <c r="AC18" s="19" t="str">
        <f t="shared" si="19"/>
        <v>2</v>
      </c>
      <c r="AD18" s="27"/>
      <c r="AE18" s="25"/>
      <c r="AF18" s="19"/>
      <c r="AG18" s="20">
        <f t="shared" si="8"/>
        <v>20</v>
      </c>
      <c r="AH18" s="21">
        <f>'21.Spieltag'!AJ18</f>
        <v>244</v>
      </c>
      <c r="AI18" s="28">
        <f>'21.Spieltag'!AK18</f>
        <v>10</v>
      </c>
      <c r="AJ18" s="23">
        <f t="shared" si="9"/>
        <v>264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'21.Spieltag'!AJ19</f>
        <v>7</v>
      </c>
      <c r="AI19" s="28">
        <f>'21.Spieltag'!AK19</f>
        <v>17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 t="s">
        <v>12</v>
      </c>
      <c r="D20" s="18" t="s">
        <v>84</v>
      </c>
      <c r="E20" s="19" t="str">
        <f t="shared" si="11"/>
        <v>2</v>
      </c>
      <c r="F20" s="17" t="s">
        <v>12</v>
      </c>
      <c r="G20" s="18" t="s">
        <v>12</v>
      </c>
      <c r="H20" s="19">
        <f t="shared" si="12"/>
        <v>0</v>
      </c>
      <c r="I20" s="17" t="s">
        <v>83</v>
      </c>
      <c r="J20" s="18" t="s">
        <v>84</v>
      </c>
      <c r="K20" s="57">
        <f t="shared" si="13"/>
        <v>20</v>
      </c>
      <c r="L20" s="17" t="s">
        <v>84</v>
      </c>
      <c r="M20" s="18" t="s">
        <v>83</v>
      </c>
      <c r="N20" s="19" t="str">
        <f t="shared" si="14"/>
        <v>2</v>
      </c>
      <c r="O20" s="17" t="s">
        <v>83</v>
      </c>
      <c r="P20" s="18" t="s">
        <v>86</v>
      </c>
      <c r="Q20" s="19">
        <f t="shared" si="15"/>
        <v>0</v>
      </c>
      <c r="R20" s="17" t="s">
        <v>83</v>
      </c>
      <c r="S20" s="18" t="s">
        <v>12</v>
      </c>
      <c r="T20" s="19">
        <f t="shared" si="16"/>
        <v>0</v>
      </c>
      <c r="U20" s="17" t="s">
        <v>12</v>
      </c>
      <c r="V20" s="18" t="s">
        <v>84</v>
      </c>
      <c r="W20" s="19" t="str">
        <f t="shared" si="17"/>
        <v>2</v>
      </c>
      <c r="X20" s="17" t="s">
        <v>83</v>
      </c>
      <c r="Y20" s="18" t="s">
        <v>84</v>
      </c>
      <c r="Z20" s="19">
        <f t="shared" si="18"/>
        <v>0</v>
      </c>
      <c r="AA20" s="17" t="s">
        <v>84</v>
      </c>
      <c r="AB20" s="18" t="s">
        <v>83</v>
      </c>
      <c r="AC20" s="19">
        <f t="shared" si="19"/>
        <v>0</v>
      </c>
      <c r="AD20" s="27"/>
      <c r="AE20" s="25"/>
      <c r="AF20" s="19"/>
      <c r="AG20" s="20">
        <f t="shared" ref="AG20:AG25" si="21">E20+H20+K20+N20+Q20+T20+W20+Z20+AC20+AF20</f>
        <v>26</v>
      </c>
      <c r="AH20" s="21">
        <f>'21.Spieltag'!AJ20</f>
        <v>216</v>
      </c>
      <c r="AI20" s="28">
        <f>'21.Spieltag'!AK20</f>
        <v>14</v>
      </c>
      <c r="AJ20" s="23">
        <f t="shared" ref="AJ20:AJ25" si="22">AG20+AH20</f>
        <v>242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7</v>
      </c>
      <c r="B21" s="20" t="str">
        <f>'13.Spieltag'!B21</f>
        <v>shiny</v>
      </c>
      <c r="C21" s="17" t="s">
        <v>12</v>
      </c>
      <c r="D21" s="18" t="s">
        <v>83</v>
      </c>
      <c r="E21" s="19" t="str">
        <f t="shared" si="11"/>
        <v>3</v>
      </c>
      <c r="F21" s="17" t="s">
        <v>12</v>
      </c>
      <c r="G21" s="18" t="s">
        <v>83</v>
      </c>
      <c r="H21" s="19" t="str">
        <f t="shared" si="12"/>
        <v>5</v>
      </c>
      <c r="I21" s="17" t="s">
        <v>12</v>
      </c>
      <c r="J21" s="18" t="s">
        <v>83</v>
      </c>
      <c r="K21" s="57">
        <f t="shared" si="13"/>
        <v>12</v>
      </c>
      <c r="L21" s="17" t="s">
        <v>12</v>
      </c>
      <c r="M21" s="18" t="s">
        <v>83</v>
      </c>
      <c r="N21" s="19">
        <f t="shared" si="14"/>
        <v>0</v>
      </c>
      <c r="O21" s="17" t="s">
        <v>83</v>
      </c>
      <c r="P21" s="18" t="s">
        <v>12</v>
      </c>
      <c r="Q21" s="19">
        <f t="shared" si="15"/>
        <v>0</v>
      </c>
      <c r="R21" s="17" t="s">
        <v>83</v>
      </c>
      <c r="S21" s="18" t="s">
        <v>83</v>
      </c>
      <c r="T21" s="19" t="str">
        <f t="shared" si="16"/>
        <v>3</v>
      </c>
      <c r="U21" s="17" t="s">
        <v>12</v>
      </c>
      <c r="V21" s="18" t="s">
        <v>84</v>
      </c>
      <c r="W21" s="19" t="str">
        <f t="shared" si="17"/>
        <v>2</v>
      </c>
      <c r="X21" s="17" t="s">
        <v>12</v>
      </c>
      <c r="Y21" s="18" t="s">
        <v>83</v>
      </c>
      <c r="Z21" s="19">
        <f t="shared" si="18"/>
        <v>0</v>
      </c>
      <c r="AA21" s="17" t="s">
        <v>12</v>
      </c>
      <c r="AB21" s="18" t="s">
        <v>83</v>
      </c>
      <c r="AC21" s="19" t="str">
        <f t="shared" si="19"/>
        <v>2</v>
      </c>
      <c r="AD21" s="27"/>
      <c r="AE21" s="25"/>
      <c r="AF21" s="19"/>
      <c r="AG21" s="20">
        <f t="shared" si="21"/>
        <v>27</v>
      </c>
      <c r="AH21" s="21">
        <f>'21.Spieltag'!AJ21</f>
        <v>250</v>
      </c>
      <c r="AI21" s="28">
        <f>'21.Spieltag'!AK21</f>
        <v>9</v>
      </c>
      <c r="AJ21" s="23">
        <f t="shared" si="22"/>
        <v>277</v>
      </c>
      <c r="AK21" s="24">
        <f t="shared" si="10"/>
        <v>7</v>
      </c>
      <c r="AL21" s="1"/>
    </row>
    <row r="22" spans="1:38" ht="24.95" customHeight="1" thickBot="1" x14ac:dyDescent="0.25">
      <c r="A22" s="28">
        <f t="shared" si="20"/>
        <v>5</v>
      </c>
      <c r="B22" s="20" t="str">
        <f>'13.Spieltag'!B22</f>
        <v>Tanja04</v>
      </c>
      <c r="C22" s="17" t="s">
        <v>12</v>
      </c>
      <c r="D22" s="18" t="s">
        <v>83</v>
      </c>
      <c r="E22" s="19" t="str">
        <f t="shared" si="11"/>
        <v>3</v>
      </c>
      <c r="F22" s="17" t="s">
        <v>12</v>
      </c>
      <c r="G22" s="18" t="s">
        <v>83</v>
      </c>
      <c r="H22" s="19" t="str">
        <f t="shared" si="12"/>
        <v>5</v>
      </c>
      <c r="I22" s="17" t="s">
        <v>12</v>
      </c>
      <c r="J22" s="18" t="s">
        <v>84</v>
      </c>
      <c r="K22" s="57">
        <f t="shared" si="13"/>
        <v>8</v>
      </c>
      <c r="L22" s="17" t="s">
        <v>83</v>
      </c>
      <c r="M22" s="18" t="s">
        <v>84</v>
      </c>
      <c r="N22" s="19">
        <f t="shared" si="14"/>
        <v>0</v>
      </c>
      <c r="O22" s="17" t="s">
        <v>83</v>
      </c>
      <c r="P22" s="18" t="s">
        <v>12</v>
      </c>
      <c r="Q22" s="19">
        <f t="shared" si="15"/>
        <v>0</v>
      </c>
      <c r="R22" s="17" t="s">
        <v>83</v>
      </c>
      <c r="S22" s="18" t="s">
        <v>83</v>
      </c>
      <c r="T22" s="19" t="str">
        <f t="shared" si="16"/>
        <v>3</v>
      </c>
      <c r="U22" s="17" t="s">
        <v>2</v>
      </c>
      <c r="V22" s="18" t="s">
        <v>84</v>
      </c>
      <c r="W22" s="19" t="str">
        <f t="shared" si="17"/>
        <v>2</v>
      </c>
      <c r="X22" s="17" t="s">
        <v>83</v>
      </c>
      <c r="Y22" s="18" t="s">
        <v>83</v>
      </c>
      <c r="Z22" s="19" t="str">
        <f t="shared" si="18"/>
        <v>5</v>
      </c>
      <c r="AA22" s="17" t="s">
        <v>12</v>
      </c>
      <c r="AB22" s="18" t="s">
        <v>83</v>
      </c>
      <c r="AC22" s="19" t="str">
        <f t="shared" si="19"/>
        <v>2</v>
      </c>
      <c r="AD22" s="27"/>
      <c r="AE22" s="25"/>
      <c r="AF22" s="19"/>
      <c r="AG22" s="20">
        <f t="shared" si="21"/>
        <v>28</v>
      </c>
      <c r="AH22" s="21">
        <f>'21.Spieltag'!AJ22</f>
        <v>256</v>
      </c>
      <c r="AI22" s="28">
        <f>'21.Spieltag'!AK22</f>
        <v>6</v>
      </c>
      <c r="AJ22" s="23">
        <f t="shared" si="22"/>
        <v>284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12</v>
      </c>
      <c r="D23" s="18" t="s">
        <v>84</v>
      </c>
      <c r="E23" s="19" t="str">
        <f t="shared" si="11"/>
        <v>2</v>
      </c>
      <c r="F23" s="17" t="s">
        <v>83</v>
      </c>
      <c r="G23" s="18" t="s">
        <v>84</v>
      </c>
      <c r="H23" s="19" t="str">
        <f t="shared" si="12"/>
        <v>3</v>
      </c>
      <c r="I23" s="17" t="s">
        <v>83</v>
      </c>
      <c r="J23" s="18" t="s">
        <v>84</v>
      </c>
      <c r="K23" s="57">
        <f t="shared" si="13"/>
        <v>20</v>
      </c>
      <c r="L23" s="17" t="s">
        <v>12</v>
      </c>
      <c r="M23" s="18" t="s">
        <v>83</v>
      </c>
      <c r="N23" s="19">
        <f t="shared" si="14"/>
        <v>0</v>
      </c>
      <c r="O23" s="17" t="s">
        <v>83</v>
      </c>
      <c r="P23" s="18" t="s">
        <v>84</v>
      </c>
      <c r="Q23" s="19">
        <f t="shared" si="15"/>
        <v>0</v>
      </c>
      <c r="R23" s="17" t="s">
        <v>83</v>
      </c>
      <c r="S23" s="18" t="s">
        <v>84</v>
      </c>
      <c r="T23" s="19">
        <f t="shared" si="16"/>
        <v>0</v>
      </c>
      <c r="U23" s="17" t="s">
        <v>12</v>
      </c>
      <c r="V23" s="18" t="s">
        <v>84</v>
      </c>
      <c r="W23" s="19" t="str">
        <f t="shared" si="17"/>
        <v>2</v>
      </c>
      <c r="X23" s="17" t="s">
        <v>12</v>
      </c>
      <c r="Y23" s="18" t="s">
        <v>83</v>
      </c>
      <c r="Z23" s="19">
        <f t="shared" si="18"/>
        <v>0</v>
      </c>
      <c r="AA23" s="17" t="s">
        <v>83</v>
      </c>
      <c r="AB23" s="18" t="s">
        <v>84</v>
      </c>
      <c r="AC23" s="19" t="str">
        <f t="shared" si="19"/>
        <v>2</v>
      </c>
      <c r="AD23" s="27"/>
      <c r="AE23" s="25"/>
      <c r="AF23" s="19"/>
      <c r="AG23" s="20">
        <f t="shared" si="21"/>
        <v>29</v>
      </c>
      <c r="AH23" s="21">
        <f>'21.Spieltag'!AJ23</f>
        <v>226</v>
      </c>
      <c r="AI23" s="28">
        <f>'21.Spieltag'!AK23</f>
        <v>13</v>
      </c>
      <c r="AJ23" s="23">
        <f t="shared" si="22"/>
        <v>255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6</v>
      </c>
      <c r="B24" s="20" t="str">
        <f>'13.Spieltag'!B24</f>
        <v>UltraGE</v>
      </c>
      <c r="C24" s="17" t="s">
        <v>2</v>
      </c>
      <c r="D24" s="18" t="s">
        <v>83</v>
      </c>
      <c r="E24" s="19" t="str">
        <f t="shared" si="11"/>
        <v>2</v>
      </c>
      <c r="F24" s="17" t="s">
        <v>83</v>
      </c>
      <c r="G24" s="18" t="s">
        <v>12</v>
      </c>
      <c r="H24" s="19">
        <f t="shared" si="12"/>
        <v>0</v>
      </c>
      <c r="I24" s="17" t="s">
        <v>2</v>
      </c>
      <c r="J24" s="18" t="s">
        <v>83</v>
      </c>
      <c r="K24" s="57">
        <f t="shared" si="13"/>
        <v>8</v>
      </c>
      <c r="L24" s="17" t="s">
        <v>83</v>
      </c>
      <c r="M24" s="18" t="s">
        <v>12</v>
      </c>
      <c r="N24" s="19" t="str">
        <f t="shared" si="14"/>
        <v>2</v>
      </c>
      <c r="O24" s="17" t="s">
        <v>83</v>
      </c>
      <c r="P24" s="18" t="s">
        <v>2</v>
      </c>
      <c r="Q24" s="19">
        <f t="shared" si="15"/>
        <v>0</v>
      </c>
      <c r="R24" s="17" t="s">
        <v>12</v>
      </c>
      <c r="S24" s="18" t="s">
        <v>83</v>
      </c>
      <c r="T24" s="19">
        <f t="shared" si="16"/>
        <v>0</v>
      </c>
      <c r="U24" s="17" t="s">
        <v>2</v>
      </c>
      <c r="V24" s="18" t="s">
        <v>84</v>
      </c>
      <c r="W24" s="19" t="str">
        <f t="shared" si="17"/>
        <v>2</v>
      </c>
      <c r="X24" s="17" t="s">
        <v>12</v>
      </c>
      <c r="Y24" s="18" t="s">
        <v>83</v>
      </c>
      <c r="Z24" s="19">
        <f t="shared" si="18"/>
        <v>0</v>
      </c>
      <c r="AA24" s="17" t="s">
        <v>12</v>
      </c>
      <c r="AB24" s="18" t="s">
        <v>83</v>
      </c>
      <c r="AC24" s="19" t="str">
        <f t="shared" si="19"/>
        <v>2</v>
      </c>
      <c r="AD24" s="27"/>
      <c r="AE24" s="25"/>
      <c r="AF24" s="19"/>
      <c r="AG24" s="20">
        <f t="shared" si="21"/>
        <v>16</v>
      </c>
      <c r="AH24" s="21">
        <f>'21.Spieltag'!AJ24</f>
        <v>264</v>
      </c>
      <c r="AI24" s="28">
        <f>'21.Spieltag'!AK24</f>
        <v>5</v>
      </c>
      <c r="AJ24" s="23">
        <f t="shared" si="22"/>
        <v>280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 t="s">
        <v>2</v>
      </c>
      <c r="D25" s="18" t="s">
        <v>83</v>
      </c>
      <c r="E25" s="19" t="str">
        <f t="shared" si="11"/>
        <v>2</v>
      </c>
      <c r="F25" s="17" t="s">
        <v>83</v>
      </c>
      <c r="G25" s="18" t="s">
        <v>12</v>
      </c>
      <c r="H25" s="19">
        <f t="shared" si="12"/>
        <v>0</v>
      </c>
      <c r="I25" s="17" t="s">
        <v>12</v>
      </c>
      <c r="J25" s="18" t="s">
        <v>83</v>
      </c>
      <c r="K25" s="57">
        <f t="shared" si="13"/>
        <v>12</v>
      </c>
      <c r="L25" s="17" t="s">
        <v>12</v>
      </c>
      <c r="M25" s="18" t="s">
        <v>83</v>
      </c>
      <c r="N25" s="19">
        <f t="shared" si="14"/>
        <v>0</v>
      </c>
      <c r="O25" s="17" t="s">
        <v>83</v>
      </c>
      <c r="P25" s="18" t="s">
        <v>12</v>
      </c>
      <c r="Q25" s="19">
        <f t="shared" si="15"/>
        <v>0</v>
      </c>
      <c r="R25" s="17" t="s">
        <v>12</v>
      </c>
      <c r="S25" s="18" t="s">
        <v>12</v>
      </c>
      <c r="T25" s="19" t="str">
        <f t="shared" si="16"/>
        <v>5</v>
      </c>
      <c r="U25" s="17" t="s">
        <v>12</v>
      </c>
      <c r="V25" s="18" t="s">
        <v>83</v>
      </c>
      <c r="W25" s="19" t="str">
        <f t="shared" si="17"/>
        <v>3</v>
      </c>
      <c r="X25" s="17" t="s">
        <v>12</v>
      </c>
      <c r="Y25" s="18" t="s">
        <v>83</v>
      </c>
      <c r="Z25" s="19">
        <f t="shared" si="18"/>
        <v>0</v>
      </c>
      <c r="AA25" s="17" t="s">
        <v>12</v>
      </c>
      <c r="AB25" s="18" t="s">
        <v>83</v>
      </c>
      <c r="AC25" s="19" t="str">
        <f t="shared" si="19"/>
        <v>2</v>
      </c>
      <c r="AD25" s="27"/>
      <c r="AE25" s="25"/>
      <c r="AF25" s="19"/>
      <c r="AG25" s="20">
        <f t="shared" si="21"/>
        <v>24</v>
      </c>
      <c r="AH25" s="21">
        <f>'21.Spieltag'!AJ25</f>
        <v>2</v>
      </c>
      <c r="AI25" s="28">
        <f>'21.Spieltag'!AK25</f>
        <v>18</v>
      </c>
      <c r="AJ25" s="23">
        <f t="shared" si="22"/>
        <v>26</v>
      </c>
      <c r="AK25" s="24">
        <f t="shared" ref="AK25" si="23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5" priority="8">
      <formula>($AG8&gt;40)</formula>
    </cfRule>
  </conditionalFormatting>
  <conditionalFormatting sqref="C4 R4 U4 F6">
    <cfRule type="cellIs" dxfId="64" priority="1" operator="equal">
      <formula>"Schalke 04"</formula>
    </cfRule>
  </conditionalFormatting>
  <conditionalFormatting sqref="F4 I4 L4 O4 X4 AA4 C6 I6 L6 O6 R6 U6 X6 AA6">
    <cfRule type="cellIs" dxfId="63" priority="2" operator="equal">
      <formula>"Schalke 04"</formula>
    </cfRule>
  </conditionalFormatting>
  <conditionalFormatting sqref="AG1:AG26 AG28:AG1048576">
    <cfRule type="top10" dxfId="62" priority="1467" rank="3"/>
  </conditionalFormatting>
  <conditionalFormatting sqref="AI8:AI26">
    <cfRule type="colorScale" priority="12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1" priority="84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B3" workbookViewId="0">
      <selection activeCell="F7" sqref="F7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36</v>
      </c>
      <c r="B4" s="16"/>
      <c r="C4" s="16" t="s">
        <v>72</v>
      </c>
      <c r="F4" s="16" t="s">
        <v>80</v>
      </c>
      <c r="I4" s="16" t="s">
        <v>73</v>
      </c>
      <c r="L4" s="16" t="s">
        <v>79</v>
      </c>
      <c r="O4" s="16" t="s">
        <v>82</v>
      </c>
      <c r="R4" s="16" t="s">
        <v>75</v>
      </c>
      <c r="U4" s="16" t="s">
        <v>67</v>
      </c>
      <c r="X4" s="16" t="s">
        <v>68</v>
      </c>
      <c r="AA4" s="16" t="s">
        <v>76</v>
      </c>
      <c r="AE4" s="48"/>
      <c r="AF4" s="48"/>
      <c r="AK4" s="44"/>
    </row>
    <row r="5" spans="1:41" ht="13.5" thickBot="1" x14ac:dyDescent="0.25">
      <c r="B5" s="16"/>
      <c r="F5" s="1"/>
      <c r="AA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70</v>
      </c>
      <c r="I6" s="16" t="s">
        <v>71</v>
      </c>
      <c r="L6" s="16" t="s">
        <v>62</v>
      </c>
      <c r="O6" s="16" t="s">
        <v>74</v>
      </c>
      <c r="R6" s="16" t="s">
        <v>11</v>
      </c>
      <c r="U6" s="16" t="s">
        <v>81</v>
      </c>
      <c r="X6" s="16" t="s">
        <v>77</v>
      </c>
      <c r="AA6" s="16" t="s">
        <v>78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86</v>
      </c>
      <c r="E7" s="50" t="s">
        <v>1</v>
      </c>
      <c r="F7" s="49" t="s">
        <v>83</v>
      </c>
      <c r="G7" s="49" t="s">
        <v>12</v>
      </c>
      <c r="H7" s="50" t="s">
        <v>1</v>
      </c>
      <c r="I7" s="49" t="s">
        <v>84</v>
      </c>
      <c r="J7" s="49" t="s">
        <v>86</v>
      </c>
      <c r="K7" s="50" t="s">
        <v>1</v>
      </c>
      <c r="L7" s="49" t="s">
        <v>83</v>
      </c>
      <c r="M7" s="49" t="s">
        <v>83</v>
      </c>
      <c r="N7" s="50" t="s">
        <v>1</v>
      </c>
      <c r="O7" s="49" t="s">
        <v>83</v>
      </c>
      <c r="P7" s="49" t="s">
        <v>84</v>
      </c>
      <c r="Q7" s="50" t="s">
        <v>1</v>
      </c>
      <c r="R7" s="49" t="s">
        <v>2</v>
      </c>
      <c r="S7" s="49" t="s">
        <v>84</v>
      </c>
      <c r="T7" s="50" t="s">
        <v>1</v>
      </c>
      <c r="U7" s="49" t="s">
        <v>83</v>
      </c>
      <c r="V7" s="49" t="s">
        <v>84</v>
      </c>
      <c r="W7" s="50" t="s">
        <v>1</v>
      </c>
      <c r="X7" s="49" t="s">
        <v>12</v>
      </c>
      <c r="Y7" s="49" t="s">
        <v>84</v>
      </c>
      <c r="Z7" s="50" t="s">
        <v>1</v>
      </c>
      <c r="AA7" s="49" t="s">
        <v>12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12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83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83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83</v>
      </c>
      <c r="P8" s="18" t="s">
        <v>12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83</v>
      </c>
      <c r="S8" s="18" t="s">
        <v>12</v>
      </c>
      <c r="T8" s="57">
        <f>IF(OR(EXACT($R$7,R8)*(EXACT($S$7,S8)))=TRUE,$AO$9,IF(($S$7-$R$7=S8-R8),$AO$8,IF(OR(EXACT($R$7&gt;$S$7,R8&gt;S8)*EXACT($R$7=$S$7,R8=S8)*EXACT($R$7&lt;$S$7,R8&lt;S8)),$AO$7,0)))*4</f>
        <v>0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3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8">E8+H8+K8+N8+Q8+T8+W8+Z8+AC8+AF8</f>
        <v>10</v>
      </c>
      <c r="AH8" s="21">
        <f>'22.Spieltag'!AJ8</f>
        <v>266</v>
      </c>
      <c r="AI8" s="28">
        <f>'22.Spieltag'!AK8</f>
        <v>10</v>
      </c>
      <c r="AJ8" s="23">
        <f t="shared" ref="AJ8:AJ19" si="9">AG8+AH8</f>
        <v>276</v>
      </c>
      <c r="AK8" s="24">
        <f t="shared" ref="AK8:AK24" si="10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 t="s">
        <v>83</v>
      </c>
      <c r="D9" s="18" t="s">
        <v>83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83</v>
      </c>
      <c r="G9" s="18" t="s">
        <v>12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5</v>
      </c>
      <c r="I9" s="17" t="s">
        <v>83</v>
      </c>
      <c r="J9" s="18" t="s">
        <v>12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83</v>
      </c>
      <c r="M9" s="18" t="s">
        <v>2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83</v>
      </c>
      <c r="P9" s="18" t="s">
        <v>86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12</v>
      </c>
      <c r="S9" s="18" t="s">
        <v>84</v>
      </c>
      <c r="T9" s="19" t="str">
        <f t="shared" ref="T9:T18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83</v>
      </c>
      <c r="W9" s="19" t="str">
        <f t="shared" ref="W9:W24" si="17">IF(OR(EXACT($U$7,U9)*(EXACT($V$7,V9)))=TRUE,$AO$9,IF(($V$7-$U$7=V9-U9),$AO$8,IF(OR(EXACT($U$7&gt;$V$7,U9&gt;V9)*EXACT($U$7=$V$7,U9=V9)*EXACT($U$7&lt;$V$7,U9&lt;V9)),$AO$7,0)))</f>
        <v>3</v>
      </c>
      <c r="X9" s="17" t="s">
        <v>12</v>
      </c>
      <c r="Y9" s="18" t="s">
        <v>84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5</v>
      </c>
      <c r="AA9" s="17" t="s">
        <v>2</v>
      </c>
      <c r="AB9" s="18" t="s">
        <v>12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20</v>
      </c>
      <c r="AH9" s="21">
        <f>'22.Spieltag'!AJ9</f>
        <v>298</v>
      </c>
      <c r="AI9" s="28">
        <f>'22.Spieltag'!AK9</f>
        <v>3</v>
      </c>
      <c r="AJ9" s="23">
        <f t="shared" si="9"/>
        <v>318</v>
      </c>
      <c r="AK9" s="24">
        <f t="shared" si="10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10</v>
      </c>
      <c r="B10" s="20" t="str">
        <f>'13.Spieltag'!B10</f>
        <v>FlorianS04</v>
      </c>
      <c r="C10" s="17" t="s">
        <v>83</v>
      </c>
      <c r="D10" s="18" t="s">
        <v>12</v>
      </c>
      <c r="E10" s="19" t="str">
        <f t="shared" si="11"/>
        <v>3</v>
      </c>
      <c r="F10" s="17" t="s">
        <v>84</v>
      </c>
      <c r="G10" s="18" t="s">
        <v>12</v>
      </c>
      <c r="H10" s="19" t="str">
        <f t="shared" si="12"/>
        <v>2</v>
      </c>
      <c r="I10" s="17" t="s">
        <v>83</v>
      </c>
      <c r="J10" s="18" t="s">
        <v>84</v>
      </c>
      <c r="K10" s="19">
        <f t="shared" si="13"/>
        <v>0</v>
      </c>
      <c r="L10" s="17" t="s">
        <v>83</v>
      </c>
      <c r="M10" s="18" t="s">
        <v>12</v>
      </c>
      <c r="N10" s="19">
        <f t="shared" si="14"/>
        <v>0</v>
      </c>
      <c r="O10" s="17" t="s">
        <v>12</v>
      </c>
      <c r="P10" s="18" t="s">
        <v>86</v>
      </c>
      <c r="Q10" s="19">
        <f t="shared" si="15"/>
        <v>0</v>
      </c>
      <c r="R10" s="17" t="s">
        <v>83</v>
      </c>
      <c r="S10" s="18" t="s">
        <v>12</v>
      </c>
      <c r="T10" s="57">
        <f t="shared" ref="T10:T11" si="20">IF(OR(EXACT($R$7,R10)*(EXACT($S$7,S10)))=TRUE,$AO$9,IF(($S$7-$R$7=S10-R10),$AO$8,IF(OR(EXACT($R$7&gt;$S$7,R10&gt;S10)*EXACT($R$7=$S$7,R10=S10)*EXACT($R$7&lt;$S$7,R10&lt;S10)),$AO$7,0)))*4</f>
        <v>0</v>
      </c>
      <c r="U10" s="17" t="s">
        <v>86</v>
      </c>
      <c r="V10" s="18" t="s">
        <v>83</v>
      </c>
      <c r="W10" s="19" t="str">
        <f t="shared" si="17"/>
        <v>2</v>
      </c>
      <c r="X10" s="17" t="s">
        <v>12</v>
      </c>
      <c r="Y10" s="18" t="s">
        <v>84</v>
      </c>
      <c r="Z10" s="19" t="str">
        <f t="shared" si="18"/>
        <v>5</v>
      </c>
      <c r="AA10" s="17" t="s">
        <v>84</v>
      </c>
      <c r="AB10" s="18" t="s">
        <v>84</v>
      </c>
      <c r="AC10" s="19">
        <f t="shared" si="19"/>
        <v>0</v>
      </c>
      <c r="AD10" s="27"/>
      <c r="AE10" s="25"/>
      <c r="AF10" s="19"/>
      <c r="AG10" s="20">
        <f t="shared" si="8"/>
        <v>12</v>
      </c>
      <c r="AH10" s="21">
        <f>'22.Spieltag'!AJ10</f>
        <v>266</v>
      </c>
      <c r="AI10" s="28">
        <f>'22.Spieltag'!AK10</f>
        <v>10</v>
      </c>
      <c r="AJ10" s="23">
        <f t="shared" si="9"/>
        <v>278</v>
      </c>
      <c r="AK10" s="24">
        <f t="shared" si="10"/>
        <v>10</v>
      </c>
      <c r="AL10" s="53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84</v>
      </c>
      <c r="G11" s="18" t="s">
        <v>12</v>
      </c>
      <c r="H11" s="19" t="str">
        <f t="shared" si="12"/>
        <v>2</v>
      </c>
      <c r="I11" s="17" t="s">
        <v>84</v>
      </c>
      <c r="J11" s="18" t="s">
        <v>83</v>
      </c>
      <c r="K11" s="19" t="str">
        <f t="shared" si="13"/>
        <v>2</v>
      </c>
      <c r="L11" s="17" t="s">
        <v>84</v>
      </c>
      <c r="M11" s="18" t="s">
        <v>12</v>
      </c>
      <c r="N11" s="19">
        <f t="shared" si="14"/>
        <v>0</v>
      </c>
      <c r="O11" s="17" t="s">
        <v>83</v>
      </c>
      <c r="P11" s="18" t="s">
        <v>2</v>
      </c>
      <c r="Q11" s="19">
        <f t="shared" si="15"/>
        <v>0</v>
      </c>
      <c r="R11" s="17" t="s">
        <v>83</v>
      </c>
      <c r="S11" s="18" t="s">
        <v>12</v>
      </c>
      <c r="T11" s="57">
        <f t="shared" si="20"/>
        <v>0</v>
      </c>
      <c r="U11" s="17" t="s">
        <v>12</v>
      </c>
      <c r="V11" s="18" t="s">
        <v>83</v>
      </c>
      <c r="W11" s="19" t="str">
        <f t="shared" si="17"/>
        <v>3</v>
      </c>
      <c r="X11" s="17" t="s">
        <v>12</v>
      </c>
      <c r="Y11" s="18" t="s">
        <v>83</v>
      </c>
      <c r="Z11" s="19" t="str">
        <f t="shared" si="18"/>
        <v>2</v>
      </c>
      <c r="AA11" s="17" t="s">
        <v>12</v>
      </c>
      <c r="AB11" s="18" t="s">
        <v>83</v>
      </c>
      <c r="AC11" s="19" t="str">
        <f t="shared" si="19"/>
        <v>5</v>
      </c>
      <c r="AD11" s="27"/>
      <c r="AE11" s="25"/>
      <c r="AF11" s="19"/>
      <c r="AG11" s="20">
        <f t="shared" si="8"/>
        <v>14</v>
      </c>
      <c r="AH11" s="21">
        <f>'22.Spieltag'!AJ11</f>
        <v>307</v>
      </c>
      <c r="AI11" s="28">
        <f>'22.Spieltag'!AK11</f>
        <v>2</v>
      </c>
      <c r="AJ11" s="23">
        <f t="shared" si="9"/>
        <v>321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'22.Spieltag'!AJ12</f>
        <v>197</v>
      </c>
      <c r="AI12" s="28">
        <f>'22.Spieltag'!AK12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83</v>
      </c>
      <c r="G13" s="18" t="s">
        <v>12</v>
      </c>
      <c r="H13" s="19" t="str">
        <f t="shared" si="12"/>
        <v>5</v>
      </c>
      <c r="I13" s="17" t="s">
        <v>83</v>
      </c>
      <c r="J13" s="18" t="s">
        <v>84</v>
      </c>
      <c r="K13" s="19">
        <f t="shared" si="13"/>
        <v>0</v>
      </c>
      <c r="L13" s="17" t="s">
        <v>84</v>
      </c>
      <c r="M13" s="18" t="s">
        <v>2</v>
      </c>
      <c r="N13" s="19">
        <f t="shared" si="14"/>
        <v>0</v>
      </c>
      <c r="O13" s="17" t="s">
        <v>83</v>
      </c>
      <c r="P13" s="18" t="s">
        <v>2</v>
      </c>
      <c r="Q13" s="19">
        <f t="shared" si="15"/>
        <v>0</v>
      </c>
      <c r="R13" s="17" t="s">
        <v>84</v>
      </c>
      <c r="S13" s="18" t="s">
        <v>83</v>
      </c>
      <c r="T13" s="57">
        <f t="shared" ref="T13:T15" si="21">IF(OR(EXACT($R$7,R13)*(EXACT($S$7,S13)))=TRUE,$AO$9,IF(($S$7-$R$7=S13-R13),$AO$8,IF(OR(EXACT($R$7&gt;$S$7,R13&gt;S13)*EXACT($R$7=$S$7,R13=S13)*EXACT($R$7&lt;$S$7,R13&lt;S13)),$AO$7,0)))*4</f>
        <v>0</v>
      </c>
      <c r="U13" s="17" t="s">
        <v>12</v>
      </c>
      <c r="V13" s="18" t="s">
        <v>84</v>
      </c>
      <c r="W13" s="19" t="str">
        <f t="shared" si="17"/>
        <v>2</v>
      </c>
      <c r="X13" s="17" t="s">
        <v>12</v>
      </c>
      <c r="Y13" s="18" t="s">
        <v>83</v>
      </c>
      <c r="Z13" s="19" t="str">
        <f t="shared" si="18"/>
        <v>2</v>
      </c>
      <c r="AA13" s="17" t="s">
        <v>12</v>
      </c>
      <c r="AB13" s="18" t="s">
        <v>83</v>
      </c>
      <c r="AC13" s="19" t="str">
        <f t="shared" si="19"/>
        <v>5</v>
      </c>
      <c r="AD13" s="27"/>
      <c r="AE13" s="25"/>
      <c r="AF13" s="19"/>
      <c r="AG13" s="20">
        <f t="shared" si="8"/>
        <v>14</v>
      </c>
      <c r="AH13" s="21">
        <f>'22.Spieltag'!AJ13</f>
        <v>289</v>
      </c>
      <c r="AI13" s="28">
        <f>'22.Spieltag'!AK13</f>
        <v>4</v>
      </c>
      <c r="AJ13" s="23">
        <f t="shared" si="9"/>
        <v>303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3</v>
      </c>
      <c r="B14" s="20" t="str">
        <f>'13.Spieltag'!B14</f>
        <v>Master1</v>
      </c>
      <c r="C14" s="17" t="s">
        <v>12</v>
      </c>
      <c r="D14" s="18" t="s">
        <v>83</v>
      </c>
      <c r="E14" s="19">
        <f t="shared" si="11"/>
        <v>0</v>
      </c>
      <c r="F14" s="17" t="s">
        <v>83</v>
      </c>
      <c r="G14" s="18" t="s">
        <v>83</v>
      </c>
      <c r="H14" s="19">
        <f t="shared" si="12"/>
        <v>0</v>
      </c>
      <c r="I14" s="17" t="s">
        <v>12</v>
      </c>
      <c r="J14" s="18" t="s">
        <v>12</v>
      </c>
      <c r="K14" s="19">
        <f t="shared" si="13"/>
        <v>0</v>
      </c>
      <c r="L14" s="17" t="s">
        <v>83</v>
      </c>
      <c r="M14" s="18" t="s">
        <v>12</v>
      </c>
      <c r="N14" s="19">
        <f t="shared" si="14"/>
        <v>0</v>
      </c>
      <c r="O14" s="17" t="s">
        <v>83</v>
      </c>
      <c r="P14" s="18" t="s">
        <v>2</v>
      </c>
      <c r="Q14" s="19">
        <f t="shared" si="15"/>
        <v>0</v>
      </c>
      <c r="R14" s="17" t="s">
        <v>83</v>
      </c>
      <c r="S14" s="18" t="s">
        <v>12</v>
      </c>
      <c r="T14" s="57">
        <f t="shared" si="21"/>
        <v>0</v>
      </c>
      <c r="U14" s="17" t="s">
        <v>12</v>
      </c>
      <c r="V14" s="18" t="s">
        <v>12</v>
      </c>
      <c r="W14" s="19">
        <f t="shared" si="17"/>
        <v>0</v>
      </c>
      <c r="X14" s="17" t="s">
        <v>2</v>
      </c>
      <c r="Y14" s="18" t="s">
        <v>83</v>
      </c>
      <c r="Z14" s="19" t="str">
        <f t="shared" si="18"/>
        <v>3</v>
      </c>
      <c r="AA14" s="17" t="s">
        <v>12</v>
      </c>
      <c r="AB14" s="18" t="s">
        <v>83</v>
      </c>
      <c r="AC14" s="19" t="str">
        <f t="shared" si="19"/>
        <v>5</v>
      </c>
      <c r="AD14" s="27"/>
      <c r="AE14" s="25"/>
      <c r="AF14" s="19"/>
      <c r="AG14" s="20">
        <f t="shared" si="8"/>
        <v>8</v>
      </c>
      <c r="AH14" s="21">
        <f>'22.Spieltag'!AJ14</f>
        <v>309</v>
      </c>
      <c r="AI14" s="28">
        <f>'22.Spieltag'!AK14</f>
        <v>1</v>
      </c>
      <c r="AJ14" s="23">
        <f t="shared" si="9"/>
        <v>317</v>
      </c>
      <c r="AK14" s="24">
        <f t="shared" si="10"/>
        <v>3</v>
      </c>
      <c r="AL14" s="1"/>
    </row>
    <row r="15" spans="1:41" ht="24.95" customHeight="1" thickBot="1" x14ac:dyDescent="0.25">
      <c r="A15" s="28">
        <f t="shared" si="0"/>
        <v>9</v>
      </c>
      <c r="B15" s="20" t="str">
        <f>'13.Spieltag'!B15</f>
        <v>Mike04</v>
      </c>
      <c r="C15" s="17" t="s">
        <v>83</v>
      </c>
      <c r="D15" s="18" t="s">
        <v>83</v>
      </c>
      <c r="E15" s="19">
        <f t="shared" si="11"/>
        <v>0</v>
      </c>
      <c r="F15" s="17" t="s">
        <v>83</v>
      </c>
      <c r="G15" s="18" t="s">
        <v>84</v>
      </c>
      <c r="H15" s="19">
        <f t="shared" si="12"/>
        <v>0</v>
      </c>
      <c r="I15" s="17" t="s">
        <v>12</v>
      </c>
      <c r="J15" s="18" t="s">
        <v>83</v>
      </c>
      <c r="K15" s="19">
        <f t="shared" si="13"/>
        <v>0</v>
      </c>
      <c r="L15" s="17" t="s">
        <v>83</v>
      </c>
      <c r="M15" s="18" t="s">
        <v>12</v>
      </c>
      <c r="N15" s="19">
        <f t="shared" si="14"/>
        <v>0</v>
      </c>
      <c r="O15" s="17" t="s">
        <v>84</v>
      </c>
      <c r="P15" s="18" t="s">
        <v>12</v>
      </c>
      <c r="Q15" s="19">
        <f t="shared" si="15"/>
        <v>0</v>
      </c>
      <c r="R15" s="17" t="s">
        <v>84</v>
      </c>
      <c r="S15" s="18" t="s">
        <v>12</v>
      </c>
      <c r="T15" s="57">
        <f t="shared" si="21"/>
        <v>0</v>
      </c>
      <c r="U15" s="17" t="s">
        <v>2</v>
      </c>
      <c r="V15" s="18" t="s">
        <v>84</v>
      </c>
      <c r="W15" s="19" t="str">
        <f t="shared" si="17"/>
        <v>2</v>
      </c>
      <c r="X15" s="17" t="s">
        <v>12</v>
      </c>
      <c r="Y15" s="18" t="s">
        <v>84</v>
      </c>
      <c r="Z15" s="19" t="str">
        <f t="shared" si="18"/>
        <v>5</v>
      </c>
      <c r="AA15" s="17" t="s">
        <v>12</v>
      </c>
      <c r="AB15" s="18" t="s">
        <v>83</v>
      </c>
      <c r="AC15" s="19" t="str">
        <f t="shared" si="19"/>
        <v>5</v>
      </c>
      <c r="AD15" s="27"/>
      <c r="AE15" s="25"/>
      <c r="AF15" s="19"/>
      <c r="AG15" s="20">
        <f t="shared" si="8"/>
        <v>12</v>
      </c>
      <c r="AH15" s="21">
        <f>'22.Spieltag'!AJ15</f>
        <v>268</v>
      </c>
      <c r="AI15" s="28">
        <f>'22.Spieltag'!AK15</f>
        <v>9</v>
      </c>
      <c r="AJ15" s="23">
        <f t="shared" si="9"/>
        <v>280</v>
      </c>
      <c r="AK15" s="24">
        <f t="shared" si="10"/>
        <v>9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'22.Spieltag'!AJ16</f>
        <v>79</v>
      </c>
      <c r="AI16" s="28">
        <f>'22.Spieltag'!AK16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83</v>
      </c>
      <c r="D17" s="18" t="s">
        <v>12</v>
      </c>
      <c r="E17" s="19" t="str">
        <f t="shared" si="11"/>
        <v>3</v>
      </c>
      <c r="F17" s="17" t="s">
        <v>83</v>
      </c>
      <c r="G17" s="18" t="s">
        <v>12</v>
      </c>
      <c r="H17" s="19" t="str">
        <f t="shared" si="12"/>
        <v>5</v>
      </c>
      <c r="I17" s="17" t="s">
        <v>83</v>
      </c>
      <c r="J17" s="18" t="s">
        <v>83</v>
      </c>
      <c r="K17" s="19">
        <f t="shared" si="13"/>
        <v>0</v>
      </c>
      <c r="L17" s="17" t="s">
        <v>12</v>
      </c>
      <c r="M17" s="18" t="s">
        <v>83</v>
      </c>
      <c r="N17" s="19">
        <f t="shared" si="14"/>
        <v>0</v>
      </c>
      <c r="O17" s="17" t="s">
        <v>83</v>
      </c>
      <c r="P17" s="18" t="s">
        <v>2</v>
      </c>
      <c r="Q17" s="19">
        <f t="shared" si="15"/>
        <v>0</v>
      </c>
      <c r="R17" s="17" t="s">
        <v>84</v>
      </c>
      <c r="S17" s="18" t="s">
        <v>83</v>
      </c>
      <c r="T17" s="57">
        <f>IF(OR(EXACT($R$7,R17)*(EXACT($S$7,S17)))=TRUE,$AO$9,IF(($S$7-$R$7=S17-R17),$AO$8,IF(OR(EXACT($R$7&gt;$S$7,R17&gt;S17)*EXACT($R$7=$S$7,R17=S17)*EXACT($R$7&lt;$S$7,R17&lt;S17)),$AO$7,0)))*4</f>
        <v>0</v>
      </c>
      <c r="U17" s="17" t="s">
        <v>12</v>
      </c>
      <c r="V17" s="18" t="s">
        <v>84</v>
      </c>
      <c r="W17" s="19" t="str">
        <f t="shared" si="17"/>
        <v>2</v>
      </c>
      <c r="X17" s="17" t="s">
        <v>12</v>
      </c>
      <c r="Y17" s="18" t="s">
        <v>83</v>
      </c>
      <c r="Z17" s="19" t="str">
        <f t="shared" si="18"/>
        <v>2</v>
      </c>
      <c r="AA17" s="17" t="s">
        <v>12</v>
      </c>
      <c r="AB17" s="18" t="s">
        <v>84</v>
      </c>
      <c r="AC17" s="19" t="str">
        <f t="shared" si="19"/>
        <v>2</v>
      </c>
      <c r="AD17" s="27"/>
      <c r="AE17" s="25"/>
      <c r="AF17" s="19"/>
      <c r="AG17" s="20">
        <f t="shared" si="8"/>
        <v>14</v>
      </c>
      <c r="AH17" s="21">
        <f>'22.Spieltag'!AJ17</f>
        <v>277</v>
      </c>
      <c r="AI17" s="28">
        <f>'22.Spieltag'!AK17</f>
        <v>7</v>
      </c>
      <c r="AJ17" s="23">
        <f t="shared" si="9"/>
        <v>291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83</v>
      </c>
      <c r="D18" s="18" t="s">
        <v>12</v>
      </c>
      <c r="E18" s="19" t="str">
        <f t="shared" si="11"/>
        <v>3</v>
      </c>
      <c r="F18" s="17" t="s">
        <v>84</v>
      </c>
      <c r="G18" s="18" t="s">
        <v>83</v>
      </c>
      <c r="H18" s="19" t="str">
        <f t="shared" si="12"/>
        <v>3</v>
      </c>
      <c r="I18" s="17" t="s">
        <v>12</v>
      </c>
      <c r="J18" s="18" t="s">
        <v>83</v>
      </c>
      <c r="K18" s="19">
        <f t="shared" si="13"/>
        <v>0</v>
      </c>
      <c r="L18" s="17" t="s">
        <v>84</v>
      </c>
      <c r="M18" s="18" t="s">
        <v>12</v>
      </c>
      <c r="N18" s="19">
        <f t="shared" si="14"/>
        <v>0</v>
      </c>
      <c r="O18" s="17" t="s">
        <v>84</v>
      </c>
      <c r="P18" s="18" t="s">
        <v>2</v>
      </c>
      <c r="Q18" s="19">
        <f t="shared" si="15"/>
        <v>0</v>
      </c>
      <c r="R18" s="17" t="s">
        <v>83</v>
      </c>
      <c r="S18" s="18" t="s">
        <v>12</v>
      </c>
      <c r="T18" s="19">
        <f t="shared" si="16"/>
        <v>0</v>
      </c>
      <c r="U18" s="17" t="s">
        <v>12</v>
      </c>
      <c r="V18" s="18" t="s">
        <v>84</v>
      </c>
      <c r="W18" s="19" t="str">
        <f t="shared" si="17"/>
        <v>2</v>
      </c>
      <c r="X18" s="17" t="s">
        <v>84</v>
      </c>
      <c r="Y18" s="18" t="s">
        <v>83</v>
      </c>
      <c r="Z18" s="19">
        <f t="shared" si="18"/>
        <v>0</v>
      </c>
      <c r="AA18" s="17" t="s">
        <v>83</v>
      </c>
      <c r="AB18" s="18" t="s">
        <v>12</v>
      </c>
      <c r="AC18" s="19">
        <f t="shared" si="19"/>
        <v>0</v>
      </c>
      <c r="AD18" s="27"/>
      <c r="AE18" s="25"/>
      <c r="AF18" s="19"/>
      <c r="AG18" s="20">
        <f t="shared" si="8"/>
        <v>8</v>
      </c>
      <c r="AH18" s="21">
        <f>'22.Spieltag'!AJ18</f>
        <v>264</v>
      </c>
      <c r="AI18" s="28">
        <f>'22.Spieltag'!AK18</f>
        <v>12</v>
      </c>
      <c r="AJ18" s="23">
        <f t="shared" si="9"/>
        <v>272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'22.Spieltag'!AJ19</f>
        <v>7</v>
      </c>
      <c r="AI19" s="28">
        <f>'22.Spieltag'!AK19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2">AK20</f>
        <v>14</v>
      </c>
      <c r="B20" s="20" t="str">
        <f>'13.Spieltag'!B20</f>
        <v>schmiddi04</v>
      </c>
      <c r="C20" s="17" t="s">
        <v>84</v>
      </c>
      <c r="D20" s="18" t="s">
        <v>12</v>
      </c>
      <c r="E20" s="19" t="str">
        <f t="shared" si="11"/>
        <v>2</v>
      </c>
      <c r="F20" s="17" t="s">
        <v>83</v>
      </c>
      <c r="G20" s="18" t="s">
        <v>12</v>
      </c>
      <c r="H20" s="19" t="str">
        <f t="shared" si="12"/>
        <v>5</v>
      </c>
      <c r="I20" s="17" t="s">
        <v>83</v>
      </c>
      <c r="J20" s="18" t="s">
        <v>84</v>
      </c>
      <c r="K20" s="19">
        <f t="shared" si="13"/>
        <v>0</v>
      </c>
      <c r="L20" s="17" t="s">
        <v>83</v>
      </c>
      <c r="M20" s="18" t="s">
        <v>2</v>
      </c>
      <c r="N20" s="19">
        <f t="shared" si="14"/>
        <v>0</v>
      </c>
      <c r="O20" s="17" t="s">
        <v>83</v>
      </c>
      <c r="P20" s="18" t="s">
        <v>83</v>
      </c>
      <c r="Q20" s="19">
        <f t="shared" si="15"/>
        <v>0</v>
      </c>
      <c r="R20" s="17" t="s">
        <v>84</v>
      </c>
      <c r="S20" s="18" t="s">
        <v>12</v>
      </c>
      <c r="T20" s="57">
        <f t="shared" ref="T20:T25" si="23">IF(OR(EXACT($R$7,R20)*(EXACT($S$7,S20)))=TRUE,$AO$9,IF(($S$7-$R$7=S20-R20),$AO$8,IF(OR(EXACT($R$7&gt;$S$7,R20&gt;S20)*EXACT($R$7=$S$7,R20=S20)*EXACT($R$7&lt;$S$7,R20&lt;S20)),$AO$7,0)))*4</f>
        <v>0</v>
      </c>
      <c r="U20" s="17" t="s">
        <v>12</v>
      </c>
      <c r="V20" s="18" t="s">
        <v>84</v>
      </c>
      <c r="W20" s="19" t="str">
        <f t="shared" si="17"/>
        <v>2</v>
      </c>
      <c r="X20" s="17" t="s">
        <v>83</v>
      </c>
      <c r="Y20" s="18" t="s">
        <v>83</v>
      </c>
      <c r="Z20" s="19">
        <f t="shared" si="18"/>
        <v>0</v>
      </c>
      <c r="AA20" s="17" t="s">
        <v>84</v>
      </c>
      <c r="AB20" s="18" t="s">
        <v>12</v>
      </c>
      <c r="AC20" s="19">
        <f t="shared" si="19"/>
        <v>0</v>
      </c>
      <c r="AD20" s="27"/>
      <c r="AE20" s="25"/>
      <c r="AF20" s="19"/>
      <c r="AG20" s="20">
        <f t="shared" ref="AG20:AG25" si="24">E20+H20+K20+N20+Q20+T20+W20+Z20+AC20+AF20</f>
        <v>9</v>
      </c>
      <c r="AH20" s="21">
        <f>'22.Spieltag'!AJ20</f>
        <v>242</v>
      </c>
      <c r="AI20" s="28">
        <f>'22.Spieltag'!AK20</f>
        <v>14</v>
      </c>
      <c r="AJ20" s="23">
        <f t="shared" ref="AJ20:AJ25" si="25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2"/>
        <v>8</v>
      </c>
      <c r="B21" s="20" t="str">
        <f>'13.Spieltag'!B21</f>
        <v>shiny</v>
      </c>
      <c r="C21" s="17" t="s">
        <v>83</v>
      </c>
      <c r="D21" s="18" t="s">
        <v>83</v>
      </c>
      <c r="E21" s="19">
        <f t="shared" si="11"/>
        <v>0</v>
      </c>
      <c r="F21" s="17" t="s">
        <v>12</v>
      </c>
      <c r="G21" s="18" t="s">
        <v>83</v>
      </c>
      <c r="H21" s="19">
        <f t="shared" si="12"/>
        <v>0</v>
      </c>
      <c r="I21" s="17" t="s">
        <v>83</v>
      </c>
      <c r="J21" s="18" t="s">
        <v>83</v>
      </c>
      <c r="K21" s="19">
        <f t="shared" si="13"/>
        <v>0</v>
      </c>
      <c r="L21" s="17" t="s">
        <v>83</v>
      </c>
      <c r="M21" s="18" t="s">
        <v>12</v>
      </c>
      <c r="N21" s="19">
        <f t="shared" si="14"/>
        <v>0</v>
      </c>
      <c r="O21" s="17" t="s">
        <v>84</v>
      </c>
      <c r="P21" s="18" t="s">
        <v>12</v>
      </c>
      <c r="Q21" s="19">
        <f t="shared" si="15"/>
        <v>0</v>
      </c>
      <c r="R21" s="17" t="s">
        <v>83</v>
      </c>
      <c r="S21" s="18" t="s">
        <v>12</v>
      </c>
      <c r="T21" s="57">
        <f t="shared" si="23"/>
        <v>0</v>
      </c>
      <c r="U21" s="17" t="s">
        <v>86</v>
      </c>
      <c r="V21" s="18" t="s">
        <v>83</v>
      </c>
      <c r="W21" s="19" t="str">
        <f t="shared" si="17"/>
        <v>2</v>
      </c>
      <c r="X21" s="17" t="s">
        <v>12</v>
      </c>
      <c r="Y21" s="18" t="s">
        <v>83</v>
      </c>
      <c r="Z21" s="19" t="str">
        <f t="shared" si="18"/>
        <v>2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4"/>
        <v>4</v>
      </c>
      <c r="AH21" s="21">
        <f>'22.Spieltag'!AJ21</f>
        <v>277</v>
      </c>
      <c r="AI21" s="28">
        <f>'22.Spieltag'!AK21</f>
        <v>7</v>
      </c>
      <c r="AJ21" s="23">
        <f t="shared" si="25"/>
        <v>281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2"/>
        <v>5</v>
      </c>
      <c r="B22" s="20" t="str">
        <f>'13.Spieltag'!B22</f>
        <v>Tanja04</v>
      </c>
      <c r="C22" s="17" t="s">
        <v>83</v>
      </c>
      <c r="D22" s="18" t="s">
        <v>12</v>
      </c>
      <c r="E22" s="19" t="str">
        <f t="shared" si="11"/>
        <v>3</v>
      </c>
      <c r="F22" s="17" t="s">
        <v>83</v>
      </c>
      <c r="G22" s="18" t="s">
        <v>83</v>
      </c>
      <c r="H22" s="19">
        <f t="shared" si="12"/>
        <v>0</v>
      </c>
      <c r="I22" s="17" t="s">
        <v>83</v>
      </c>
      <c r="J22" s="18" t="s">
        <v>12</v>
      </c>
      <c r="K22" s="19" t="str">
        <f t="shared" si="13"/>
        <v>2</v>
      </c>
      <c r="L22" s="17" t="s">
        <v>84</v>
      </c>
      <c r="M22" s="18" t="s">
        <v>12</v>
      </c>
      <c r="N22" s="19">
        <f t="shared" si="14"/>
        <v>0</v>
      </c>
      <c r="O22" s="17" t="s">
        <v>84</v>
      </c>
      <c r="P22" s="18" t="s">
        <v>12</v>
      </c>
      <c r="Q22" s="19">
        <f t="shared" si="15"/>
        <v>0</v>
      </c>
      <c r="R22" s="17" t="s">
        <v>83</v>
      </c>
      <c r="S22" s="18" t="s">
        <v>12</v>
      </c>
      <c r="T22" s="57">
        <f t="shared" si="23"/>
        <v>0</v>
      </c>
      <c r="U22" s="17" t="s">
        <v>12</v>
      </c>
      <c r="V22" s="18" t="s">
        <v>84</v>
      </c>
      <c r="W22" s="19" t="str">
        <f t="shared" si="17"/>
        <v>2</v>
      </c>
      <c r="X22" s="17" t="s">
        <v>2</v>
      </c>
      <c r="Y22" s="18" t="s">
        <v>83</v>
      </c>
      <c r="Z22" s="19" t="str">
        <f t="shared" si="18"/>
        <v>3</v>
      </c>
      <c r="AA22" s="17" t="s">
        <v>12</v>
      </c>
      <c r="AB22" s="18" t="s">
        <v>84</v>
      </c>
      <c r="AC22" s="19" t="str">
        <f t="shared" si="19"/>
        <v>2</v>
      </c>
      <c r="AD22" s="27"/>
      <c r="AE22" s="25"/>
      <c r="AF22" s="19"/>
      <c r="AG22" s="20">
        <f t="shared" si="24"/>
        <v>12</v>
      </c>
      <c r="AH22" s="21">
        <f>'22.Spieltag'!AJ22</f>
        <v>284</v>
      </c>
      <c r="AI22" s="28">
        <f>'22.Spieltag'!AK22</f>
        <v>5</v>
      </c>
      <c r="AJ22" s="23">
        <f t="shared" si="25"/>
        <v>296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2"/>
        <v>13</v>
      </c>
      <c r="B23" s="58" t="str">
        <f>'13.Spieltag'!B23</f>
        <v>Thomas Bülles</v>
      </c>
      <c r="C23" s="17" t="s">
        <v>84</v>
      </c>
      <c r="D23" s="18" t="s">
        <v>83</v>
      </c>
      <c r="E23" s="19" t="str">
        <f t="shared" si="11"/>
        <v>3</v>
      </c>
      <c r="F23" s="17" t="s">
        <v>83</v>
      </c>
      <c r="G23" s="18" t="s">
        <v>84</v>
      </c>
      <c r="H23" s="19">
        <f t="shared" si="12"/>
        <v>0</v>
      </c>
      <c r="I23" s="17" t="s">
        <v>12</v>
      </c>
      <c r="J23" s="18" t="s">
        <v>83</v>
      </c>
      <c r="K23" s="19">
        <f t="shared" si="13"/>
        <v>0</v>
      </c>
      <c r="L23" s="17" t="s">
        <v>83</v>
      </c>
      <c r="M23" s="18" t="s">
        <v>12</v>
      </c>
      <c r="N23" s="19">
        <f t="shared" si="14"/>
        <v>0</v>
      </c>
      <c r="O23" s="17" t="s">
        <v>83</v>
      </c>
      <c r="P23" s="18" t="s">
        <v>12</v>
      </c>
      <c r="Q23" s="19">
        <f t="shared" si="15"/>
        <v>0</v>
      </c>
      <c r="R23" s="17" t="s">
        <v>84</v>
      </c>
      <c r="S23" s="18" t="s">
        <v>83</v>
      </c>
      <c r="T23" s="57">
        <f t="shared" si="23"/>
        <v>0</v>
      </c>
      <c r="U23" s="17" t="s">
        <v>12</v>
      </c>
      <c r="V23" s="18" t="s">
        <v>83</v>
      </c>
      <c r="W23" s="19" t="str">
        <f t="shared" si="17"/>
        <v>3</v>
      </c>
      <c r="X23" s="17" t="s">
        <v>12</v>
      </c>
      <c r="Y23" s="18" t="s">
        <v>84</v>
      </c>
      <c r="Z23" s="19" t="str">
        <f t="shared" si="18"/>
        <v>5</v>
      </c>
      <c r="AA23" s="17" t="s">
        <v>12</v>
      </c>
      <c r="AB23" s="18" t="s">
        <v>83</v>
      </c>
      <c r="AC23" s="19" t="str">
        <f t="shared" si="19"/>
        <v>5</v>
      </c>
      <c r="AD23" s="27"/>
      <c r="AE23" s="25"/>
      <c r="AF23" s="19"/>
      <c r="AG23" s="20">
        <f t="shared" si="24"/>
        <v>16</v>
      </c>
      <c r="AH23" s="21">
        <f>'22.Spieltag'!AJ23</f>
        <v>255</v>
      </c>
      <c r="AI23" s="28">
        <f>'22.Spieltag'!AK23</f>
        <v>13</v>
      </c>
      <c r="AJ23" s="23">
        <f t="shared" si="25"/>
        <v>271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2"/>
        <v>6</v>
      </c>
      <c r="B24" s="20" t="str">
        <f>'13.Spieltag'!B24</f>
        <v>UltraGE</v>
      </c>
      <c r="C24" s="17" t="s">
        <v>12</v>
      </c>
      <c r="D24" s="18" t="s">
        <v>12</v>
      </c>
      <c r="E24" s="19">
        <f t="shared" si="11"/>
        <v>0</v>
      </c>
      <c r="F24" s="17" t="s">
        <v>83</v>
      </c>
      <c r="G24" s="18" t="s">
        <v>12</v>
      </c>
      <c r="H24" s="19" t="str">
        <f t="shared" si="12"/>
        <v>5</v>
      </c>
      <c r="I24" s="17" t="s">
        <v>12</v>
      </c>
      <c r="J24" s="18" t="s">
        <v>83</v>
      </c>
      <c r="K24" s="19">
        <f t="shared" si="13"/>
        <v>0</v>
      </c>
      <c r="L24" s="17" t="s">
        <v>83</v>
      </c>
      <c r="M24" s="18" t="s">
        <v>12</v>
      </c>
      <c r="N24" s="19">
        <f t="shared" si="14"/>
        <v>0</v>
      </c>
      <c r="O24" s="17" t="s">
        <v>83</v>
      </c>
      <c r="P24" s="18" t="s">
        <v>2</v>
      </c>
      <c r="Q24" s="19">
        <f t="shared" si="15"/>
        <v>0</v>
      </c>
      <c r="R24" s="17" t="s">
        <v>83</v>
      </c>
      <c r="S24" s="18" t="s">
        <v>12</v>
      </c>
      <c r="T24" s="57">
        <f t="shared" si="23"/>
        <v>0</v>
      </c>
      <c r="U24" s="17" t="s">
        <v>2</v>
      </c>
      <c r="V24" s="18" t="s">
        <v>83</v>
      </c>
      <c r="W24" s="19" t="str">
        <f t="shared" si="17"/>
        <v>2</v>
      </c>
      <c r="X24" s="17" t="s">
        <v>12</v>
      </c>
      <c r="Y24" s="18" t="s">
        <v>84</v>
      </c>
      <c r="Z24" s="19" t="str">
        <f t="shared" si="18"/>
        <v>5</v>
      </c>
      <c r="AA24" s="17" t="s">
        <v>83</v>
      </c>
      <c r="AB24" s="18" t="s">
        <v>12</v>
      </c>
      <c r="AC24" s="19">
        <f t="shared" si="19"/>
        <v>0</v>
      </c>
      <c r="AD24" s="27"/>
      <c r="AE24" s="25"/>
      <c r="AF24" s="19"/>
      <c r="AG24" s="20">
        <f t="shared" si="24"/>
        <v>12</v>
      </c>
      <c r="AH24" s="21">
        <f>'22.Spieltag'!AJ24</f>
        <v>280</v>
      </c>
      <c r="AI24" s="28">
        <f>'22.Spieltag'!AK24</f>
        <v>6</v>
      </c>
      <c r="AJ24" s="23">
        <f t="shared" si="25"/>
        <v>292</v>
      </c>
      <c r="AK24" s="24">
        <f t="shared" si="10"/>
        <v>6</v>
      </c>
      <c r="AL24" s="1"/>
    </row>
    <row r="25" spans="1:38" ht="24.95" customHeight="1" thickBot="1" x14ac:dyDescent="0.25">
      <c r="A25" s="28">
        <f t="shared" si="22"/>
        <v>17</v>
      </c>
      <c r="B25" s="20" t="str">
        <f>'13.Spieltag'!B25</f>
        <v>frahe</v>
      </c>
      <c r="C25" s="17" t="s">
        <v>12</v>
      </c>
      <c r="D25" s="18" t="s">
        <v>83</v>
      </c>
      <c r="E25" s="19">
        <f t="shared" ref="E25" si="26">IF(OR(EXACT($C$7,C25)*(EXACT($D$7,D25)))=TRUE,$AO$9,IF(($D$7-$C$7=D25-C25),$AO$8,IF(OR(EXACT($C$7&gt;$D$7,C25&gt;D25)*EXACT($C$7=$D$7,C25=D25)*EXACT($C$7&lt;$D$7,C25&lt;D25)),$AO$7,0)))</f>
        <v>0</v>
      </c>
      <c r="F25" s="17" t="s">
        <v>83</v>
      </c>
      <c r="G25" s="18" t="s">
        <v>12</v>
      </c>
      <c r="H25" s="19" t="str">
        <f t="shared" ref="H25" si="27">IF(OR(EXACT($F$7,F25)*(EXACT($G$7,G25)))=TRUE,$AO$9,IF(($G$7-$F$7=G25-F25),$AO$8,IF(OR(EXACT($F$7&gt;$G$7,F25&gt;G25)*EXACT($F$7=$G$7,F25=G25)*EXACT($F$7&lt;$G$7,F25&lt;G25)),$AO$7,0)))</f>
        <v>5</v>
      </c>
      <c r="I25" s="17" t="s">
        <v>12</v>
      </c>
      <c r="J25" s="18" t="s">
        <v>83</v>
      </c>
      <c r="K25" s="19">
        <f t="shared" ref="K25" si="28">IF(OR(EXACT($I$7,I25)*(EXACT($J$7,J25)))=TRUE,$AO$9,IF(($J$7-$I$7=J25-I25),$AO$8,IF(OR(EXACT($I$7&gt;$J$7,I25&gt;J25)*EXACT($I$7=$J$7,I25=J25)*EXACT($I$7&lt;$J$7,I25&lt;J25)),$AO$7,0)))</f>
        <v>0</v>
      </c>
      <c r="L25" s="17" t="s">
        <v>83</v>
      </c>
      <c r="M25" s="18" t="s">
        <v>12</v>
      </c>
      <c r="N25" s="19">
        <f t="shared" ref="N25" si="29">IF(OR(EXACT($L$7,L25)*(EXACT($M$7,M25)))=TRUE,$AO$9,IF(($M$7-$L$7=M25-L25),$AO$8,IF(OR(EXACT($L$7&gt;$M$7,L25&gt;M25)*EXACT($L$7=$M$7,L25=M25)*EXACT($L$7&lt;$M$7,L25&lt;M25)),$AO$7,0)))</f>
        <v>0</v>
      </c>
      <c r="O25" s="17" t="s">
        <v>83</v>
      </c>
      <c r="P25" s="18" t="s">
        <v>12</v>
      </c>
      <c r="Q25" s="19">
        <f t="shared" ref="Q25" si="30">IF(OR(EXACT($O$7,O25)*(EXACT($P$7,P25)))=TRUE,$AO$9,IF(($P$7-$O$7=P25-O25),$AO$8,IF(OR(EXACT($O$7&gt;$P$7,O25&gt;P25)*EXACT($O$7=$P$7,O25=P25)*EXACT($O$7&lt;$P$7,O25&lt;P25)),$AO$7,0)))</f>
        <v>0</v>
      </c>
      <c r="R25" s="17" t="s">
        <v>83</v>
      </c>
      <c r="S25" s="18" t="s">
        <v>12</v>
      </c>
      <c r="T25" s="57">
        <f t="shared" si="23"/>
        <v>0</v>
      </c>
      <c r="U25" s="17" t="s">
        <v>2</v>
      </c>
      <c r="V25" s="18" t="s">
        <v>83</v>
      </c>
      <c r="W25" s="19" t="str">
        <f t="shared" ref="W25" si="31">IF(OR(EXACT($U$7,U25)*(EXACT($V$7,V25)))=TRUE,$AO$9,IF(($V$7-$U$7=V25-U25),$AO$8,IF(OR(EXACT($U$7&gt;$V$7,U25&gt;V25)*EXACT($U$7=$V$7,U25=V25)*EXACT($U$7&lt;$V$7,U25&lt;V25)),$AO$7,0)))</f>
        <v>2</v>
      </c>
      <c r="X25" s="17" t="s">
        <v>2</v>
      </c>
      <c r="Y25" s="18" t="s">
        <v>83</v>
      </c>
      <c r="Z25" s="19" t="str">
        <f t="shared" ref="Z25" si="32">IF(OR(EXACT($X$7,X25)*(EXACT($Y$7,Y25)))=TRUE,$AO$9,IF(($Y$7-$X$7=Y25-X25),$AO$8,IF(OR(EXACT($X$7&gt;$Y$7,X25&gt;Y25)*EXACT($X$7=$Y$7,X25=Y25)*EXACT($X$7&lt;$Y$7,X25&lt;Y25)),$AO$7,0)))</f>
        <v>3</v>
      </c>
      <c r="AA25" s="17" t="s">
        <v>83</v>
      </c>
      <c r="AB25" s="18" t="s">
        <v>83</v>
      </c>
      <c r="AC25" s="19">
        <f t="shared" ref="AC25" si="33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si="24"/>
        <v>10</v>
      </c>
      <c r="AH25" s="21">
        <f>'22.Spieltag'!AJ25</f>
        <v>26</v>
      </c>
      <c r="AI25" s="28">
        <f>'22.Spieltag'!AK25</f>
        <v>17</v>
      </c>
      <c r="AJ25" s="23">
        <f t="shared" si="25"/>
        <v>36</v>
      </c>
      <c r="AK25" s="24">
        <f t="shared" ref="AK25" si="34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2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0" priority="8">
      <formula>($AG8&gt;40)</formula>
    </cfRule>
  </conditionalFormatting>
  <conditionalFormatting sqref="C4 F4 I4 L4 O4 R4 U4 X4 AA4 C6 F6 I6 L6 O6 R6 U6 X6 AA6">
    <cfRule type="cellIs" dxfId="59" priority="2" operator="equal">
      <formula>"Schalke 04"</formula>
    </cfRule>
  </conditionalFormatting>
  <conditionalFormatting sqref="AG28:AG1048576 AG1:AG26">
    <cfRule type="top10" dxfId="58" priority="1462" rank="3"/>
  </conditionalFormatting>
  <conditionalFormatting sqref="AI8:AI26">
    <cfRule type="colorScale" priority="12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A6" workbookViewId="0">
      <selection activeCell="B26" sqref="B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37</v>
      </c>
      <c r="B4" s="16"/>
      <c r="C4" s="16" t="s">
        <v>11</v>
      </c>
      <c r="F4" s="16" t="s">
        <v>62</v>
      </c>
      <c r="I4" s="16" t="s">
        <v>74</v>
      </c>
      <c r="L4" s="16" t="s">
        <v>77</v>
      </c>
      <c r="O4" s="16" t="s">
        <v>78</v>
      </c>
      <c r="R4" s="16" t="s">
        <v>71</v>
      </c>
      <c r="U4" s="16" t="s">
        <v>67</v>
      </c>
      <c r="X4" s="16" t="s">
        <v>70</v>
      </c>
      <c r="AA4" s="16" t="s">
        <v>81</v>
      </c>
      <c r="AE4" s="48"/>
      <c r="AF4" s="48"/>
      <c r="AK4" s="44"/>
    </row>
    <row r="5" spans="1:41" ht="13.5" thickBot="1" x14ac:dyDescent="0.25">
      <c r="B5" s="16"/>
      <c r="F5" s="1"/>
      <c r="U5" s="13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72</v>
      </c>
      <c r="I6" s="16" t="s">
        <v>68</v>
      </c>
      <c r="L6" s="16" t="s">
        <v>73</v>
      </c>
      <c r="O6" s="16" t="s">
        <v>79</v>
      </c>
      <c r="R6" s="16" t="s">
        <v>76</v>
      </c>
      <c r="U6" s="16" t="s">
        <v>82</v>
      </c>
      <c r="X6" s="16" t="s">
        <v>75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2</v>
      </c>
      <c r="D7" s="49" t="s">
        <v>83</v>
      </c>
      <c r="E7" s="50" t="s">
        <v>1</v>
      </c>
      <c r="F7" s="49" t="s">
        <v>12</v>
      </c>
      <c r="G7" s="49" t="s">
        <v>12</v>
      </c>
      <c r="H7" s="50" t="s">
        <v>1</v>
      </c>
      <c r="I7" s="49" t="s">
        <v>12</v>
      </c>
      <c r="J7" s="49" t="s">
        <v>12</v>
      </c>
      <c r="K7" s="50" t="s">
        <v>1</v>
      </c>
      <c r="L7" s="49" t="s">
        <v>84</v>
      </c>
      <c r="M7" s="49" t="s">
        <v>2</v>
      </c>
      <c r="N7" s="50" t="s">
        <v>1</v>
      </c>
      <c r="O7" s="49" t="s">
        <v>12</v>
      </c>
      <c r="P7" s="49" t="s">
        <v>83</v>
      </c>
      <c r="Q7" s="50" t="s">
        <v>1</v>
      </c>
      <c r="R7" s="49" t="s">
        <v>86</v>
      </c>
      <c r="S7" s="49" t="s">
        <v>84</v>
      </c>
      <c r="T7" s="50" t="s">
        <v>1</v>
      </c>
      <c r="U7" s="49" t="s">
        <v>83</v>
      </c>
      <c r="V7" s="49" t="s">
        <v>12</v>
      </c>
      <c r="W7" s="50" t="s">
        <v>1</v>
      </c>
      <c r="X7" s="49" t="s">
        <v>84</v>
      </c>
      <c r="Y7" s="49" t="s">
        <v>84</v>
      </c>
      <c r="Z7" s="50" t="s">
        <v>1</v>
      </c>
      <c r="AA7" s="49" t="s">
        <v>84</v>
      </c>
      <c r="AB7" s="49" t="s">
        <v>2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10</v>
      </c>
      <c r="B8" s="20" t="str">
        <f>'13.Spieltag'!B8</f>
        <v>atschi91</v>
      </c>
      <c r="C8" s="17" t="s">
        <v>86</v>
      </c>
      <c r="D8" s="18" t="s">
        <v>12</v>
      </c>
      <c r="E8" s="57">
        <f>IF(OR(EXACT($C$7,C8)*(EXACT($D$7,D8)))=TRUE,$AO$9,IF(($D$7-$C$7=D8-C8),$AO$8,IF(OR(EXACT($C$7&gt;$D$7,C8&gt;D8)*EXACT($C$7=$D$7,C8=D8)*EXACT($C$7&lt;$D$7,C8&lt;D8)),$AO$7,0)))*4</f>
        <v>12</v>
      </c>
      <c r="F8" s="17" t="s">
        <v>84</v>
      </c>
      <c r="G8" s="18" t="s">
        <v>83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>
        <f t="shared" ref="K8" si="2">IF(OR(EXACT($I$7,I8)*(EXACT($J$7,J8)))=TRUE,$AO$9,IF(($J$7-$I$7=J8-I8),$AO$8,IF(OR(EXACT($I$7&gt;$J$7,I8&gt;J8)*EXACT($I$7=$J$7,I8=J8)*EXACT($I$7&lt;$J$7,I8&lt;J8)),$AO$7,0)))</f>
        <v>0</v>
      </c>
      <c r="L8" s="17" t="s">
        <v>83</v>
      </c>
      <c r="M8" s="18" t="s">
        <v>83</v>
      </c>
      <c r="N8" s="19">
        <f t="shared" ref="N8" si="3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12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12</v>
      </c>
      <c r="Y8" s="18" t="s">
        <v>83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17</v>
      </c>
      <c r="AH8" s="21">
        <f>'23.Spieltag'!AJ8</f>
        <v>276</v>
      </c>
      <c r="AI8" s="28">
        <f>'23.Spieltag'!AK8</f>
        <v>11</v>
      </c>
      <c r="AJ8" s="23">
        <f t="shared" ref="AJ8:AJ19" si="9">AG8+AH8</f>
        <v>293</v>
      </c>
      <c r="AK8" s="24">
        <f t="shared" ref="AK8:AK24" si="10">RANK(AJ8,$AJ$8:$AJ$26)</f>
        <v>10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83</v>
      </c>
      <c r="D9" s="18" t="s">
        <v>2</v>
      </c>
      <c r="E9" s="63">
        <f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83</v>
      </c>
      <c r="H9" s="19">
        <f t="shared" ref="H9:H24" si="11">IF(OR(EXACT($F$7,F9)*(EXACT($G$7,G9)))=TRUE,$AO$9,IF(($G$7-$F$7=G9-F9),$AO$8,IF(OR(EXACT($F$7&gt;$G$7,F9&gt;G9)*EXACT($F$7=$G$7,F9=G9)*EXACT($F$7&lt;$G$7,F9&lt;G9)),$AO$7,0)))</f>
        <v>0</v>
      </c>
      <c r="I9" s="17" t="s">
        <v>83</v>
      </c>
      <c r="J9" s="18" t="s">
        <v>83</v>
      </c>
      <c r="K9" s="19" t="str">
        <f t="shared" ref="K9:K24" si="12">IF(OR(EXACT($I$7,I9)*(EXACT($J$7,J9)))=TRUE,$AO$9,IF(($J$7-$I$7=J9-I9),$AO$8,IF(OR(EXACT($I$7&gt;$J$7,I9&gt;J9)*EXACT($I$7=$J$7,I9=J9)*EXACT($I$7&lt;$J$7,I9&lt;J9)),$AO$7,0)))</f>
        <v>3</v>
      </c>
      <c r="L9" s="17" t="s">
        <v>12</v>
      </c>
      <c r="M9" s="18" t="s">
        <v>83</v>
      </c>
      <c r="N9" s="19">
        <f t="shared" ref="N9:N24" si="13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84</v>
      </c>
      <c r="Q9" s="19" t="str">
        <f t="shared" ref="Q9:Q24" si="14">IF(OR(EXACT($O$7,O9)*(EXACT($P$7,P9)))=TRUE,$AO$9,IF(($P$7-$O$7=P9-O9),$AO$8,IF(OR(EXACT($O$7&gt;$P$7,O9&gt;P9)*EXACT($O$7=$P$7,O9=P9)*EXACT($O$7&lt;$P$7,O9&lt;P9)),$AO$7,0)))</f>
        <v>2</v>
      </c>
      <c r="R9" s="17" t="s">
        <v>12</v>
      </c>
      <c r="S9" s="18" t="s">
        <v>12</v>
      </c>
      <c r="T9" s="19">
        <f t="shared" ref="T9:T24" si="15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84</v>
      </c>
      <c r="W9" s="19">
        <f t="shared" ref="W9:W24" si="16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84</v>
      </c>
      <c r="Z9" s="19">
        <f t="shared" ref="Z9:Z24" si="17">IF(OR(EXACT($X$7,X9)*(EXACT($Y$7,Y9)))=TRUE,$AO$9,IF(($Y$7-$X$7=Y9-X9),$AO$8,IF(OR(EXACT($X$7&gt;$Y$7,X9&gt;Y9)*EXACT($X$7=$Y$7,X9=Y9)*EXACT($X$7&lt;$Y$7,X9&lt;Y9)),$AO$7,0)))</f>
        <v>0</v>
      </c>
      <c r="AA9" s="17" t="s">
        <v>2</v>
      </c>
      <c r="AB9" s="18" t="s">
        <v>83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5</v>
      </c>
      <c r="AH9" s="21">
        <f>'23.Spieltag'!AJ9</f>
        <v>318</v>
      </c>
      <c r="AI9" s="28">
        <f>'23.Spieltag'!AK9</f>
        <v>2</v>
      </c>
      <c r="AJ9" s="23">
        <f t="shared" si="9"/>
        <v>323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11</v>
      </c>
      <c r="B10" s="20" t="str">
        <f>'13.Spieltag'!B10</f>
        <v>FlorianS04</v>
      </c>
      <c r="C10" s="17" t="s">
        <v>83</v>
      </c>
      <c r="D10" s="18" t="s">
        <v>2</v>
      </c>
      <c r="E10" s="63">
        <f>IF(OR(EXACT($C$7,C10)*(EXACT($D$7,D10)))=TRUE,$AO$9,IF(($D$7-$C$7=D10-C10),$AO$8,IF(OR(EXACT($C$7&gt;$D$7,C10&gt;D10)*EXACT($C$7=$D$7,C10=D10)*EXACT($C$7&lt;$D$7,C10&lt;D10)),$AO$7,0)))</f>
        <v>0</v>
      </c>
      <c r="F10" s="17" t="s">
        <v>12</v>
      </c>
      <c r="G10" s="18" t="s">
        <v>2</v>
      </c>
      <c r="H10" s="19">
        <f t="shared" si="11"/>
        <v>0</v>
      </c>
      <c r="I10" s="17" t="s">
        <v>12</v>
      </c>
      <c r="J10" s="18" t="s">
        <v>12</v>
      </c>
      <c r="K10" s="19" t="str">
        <f t="shared" si="12"/>
        <v>5</v>
      </c>
      <c r="L10" s="17" t="s">
        <v>83</v>
      </c>
      <c r="M10" s="18" t="s">
        <v>12</v>
      </c>
      <c r="N10" s="19" t="str">
        <f t="shared" si="13"/>
        <v>2</v>
      </c>
      <c r="O10" s="17" t="s">
        <v>12</v>
      </c>
      <c r="P10" s="18" t="s">
        <v>83</v>
      </c>
      <c r="Q10" s="19" t="str">
        <f t="shared" si="14"/>
        <v>5</v>
      </c>
      <c r="R10" s="17" t="s">
        <v>83</v>
      </c>
      <c r="S10" s="18" t="s">
        <v>84</v>
      </c>
      <c r="T10" s="19" t="str">
        <f t="shared" si="15"/>
        <v>2</v>
      </c>
      <c r="U10" s="17" t="s">
        <v>12</v>
      </c>
      <c r="V10" s="18" t="s">
        <v>84</v>
      </c>
      <c r="W10" s="19">
        <f t="shared" si="16"/>
        <v>0</v>
      </c>
      <c r="X10" s="17" t="s">
        <v>12</v>
      </c>
      <c r="Y10" s="18" t="s">
        <v>83</v>
      </c>
      <c r="Z10" s="19">
        <f t="shared" si="17"/>
        <v>0</v>
      </c>
      <c r="AA10" s="17" t="s">
        <v>83</v>
      </c>
      <c r="AB10" s="18" t="s">
        <v>83</v>
      </c>
      <c r="AC10" s="19">
        <f t="shared" si="18"/>
        <v>0</v>
      </c>
      <c r="AD10" s="27"/>
      <c r="AE10" s="25"/>
      <c r="AF10" s="19"/>
      <c r="AG10" s="20">
        <f t="shared" si="8"/>
        <v>14</v>
      </c>
      <c r="AH10" s="21">
        <f>'23.Spieltag'!AJ10</f>
        <v>278</v>
      </c>
      <c r="AI10" s="28">
        <f>'23.Spieltag'!AK10</f>
        <v>10</v>
      </c>
      <c r="AJ10" s="23">
        <f t="shared" si="9"/>
        <v>292</v>
      </c>
      <c r="AK10" s="24">
        <f t="shared" si="10"/>
        <v>11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83</v>
      </c>
      <c r="D11" s="18" t="s">
        <v>2</v>
      </c>
      <c r="E11" s="63">
        <f>IF(OR(EXACT($C$7,C11)*(EXACT($D$7,D11)))=TRUE,$AO$9,IF(($D$7-$C$7=D11-C11),$AO$8,IF(OR(EXACT($C$7&gt;$D$7,C11&gt;D11)*EXACT($C$7=$D$7,C11=D11)*EXACT($C$7&lt;$D$7,C11&lt;D11)),$AO$7,0)))</f>
        <v>0</v>
      </c>
      <c r="F11" s="17" t="s">
        <v>83</v>
      </c>
      <c r="G11" s="18" t="s">
        <v>12</v>
      </c>
      <c r="H11" s="19">
        <f t="shared" si="11"/>
        <v>0</v>
      </c>
      <c r="I11" s="17" t="s">
        <v>12</v>
      </c>
      <c r="J11" s="18" t="s">
        <v>83</v>
      </c>
      <c r="K11" s="19">
        <f t="shared" si="12"/>
        <v>0</v>
      </c>
      <c r="L11" s="17" t="s">
        <v>12</v>
      </c>
      <c r="M11" s="18" t="s">
        <v>83</v>
      </c>
      <c r="N11" s="19">
        <f t="shared" si="13"/>
        <v>0</v>
      </c>
      <c r="O11" s="17" t="s">
        <v>12</v>
      </c>
      <c r="P11" s="18" t="s">
        <v>83</v>
      </c>
      <c r="Q11" s="19" t="str">
        <f t="shared" si="14"/>
        <v>5</v>
      </c>
      <c r="R11" s="17" t="s">
        <v>83</v>
      </c>
      <c r="S11" s="18" t="s">
        <v>12</v>
      </c>
      <c r="T11" s="19">
        <f t="shared" si="15"/>
        <v>0</v>
      </c>
      <c r="U11" s="17" t="s">
        <v>2</v>
      </c>
      <c r="V11" s="18" t="s">
        <v>83</v>
      </c>
      <c r="W11" s="19">
        <f t="shared" si="16"/>
        <v>0</v>
      </c>
      <c r="X11" s="17" t="s">
        <v>12</v>
      </c>
      <c r="Y11" s="18" t="s">
        <v>83</v>
      </c>
      <c r="Z11" s="19">
        <f t="shared" si="17"/>
        <v>0</v>
      </c>
      <c r="AA11" s="17" t="s">
        <v>12</v>
      </c>
      <c r="AB11" s="18" t="s">
        <v>83</v>
      </c>
      <c r="AC11" s="19">
        <f t="shared" si="18"/>
        <v>0</v>
      </c>
      <c r="AD11" s="27"/>
      <c r="AE11" s="25"/>
      <c r="AF11" s="19"/>
      <c r="AG11" s="20">
        <f t="shared" si="8"/>
        <v>5</v>
      </c>
      <c r="AH11" s="21">
        <f>'23.Spieltag'!AJ11</f>
        <v>321</v>
      </c>
      <c r="AI11" s="28">
        <f>'23.Spieltag'!AK11</f>
        <v>1</v>
      </c>
      <c r="AJ11" s="23">
        <f t="shared" si="9"/>
        <v>326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'23.Spieltag'!AJ12</f>
        <v>197</v>
      </c>
      <c r="AI12" s="28">
        <f>'23.Spieltag'!AK12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89</v>
      </c>
      <c r="D13" s="18" t="s">
        <v>86</v>
      </c>
      <c r="E13" s="57">
        <f t="shared" ref="E13:E25" si="19">IF(OR(EXACT($C$7,C13)*(EXACT($D$7,D13)))=TRUE,$AO$9,IF(($D$7-$C$7=D13-C13),$AO$8,IF(OR(EXACT($C$7&gt;$D$7,C13&gt;D13)*EXACT($C$7=$D$7,C13=D13)*EXACT($C$7&lt;$D$7,C13&lt;D13)),$AO$7,0)))*4</f>
        <v>8</v>
      </c>
      <c r="F13" s="17" t="s">
        <v>83</v>
      </c>
      <c r="G13" s="18" t="s">
        <v>83</v>
      </c>
      <c r="H13" s="19" t="str">
        <f t="shared" si="11"/>
        <v>3</v>
      </c>
      <c r="I13" s="17" t="s">
        <v>12</v>
      </c>
      <c r="J13" s="18" t="s">
        <v>83</v>
      </c>
      <c r="K13" s="19">
        <f t="shared" si="12"/>
        <v>0</v>
      </c>
      <c r="L13" s="17" t="s">
        <v>12</v>
      </c>
      <c r="M13" s="18" t="s">
        <v>83</v>
      </c>
      <c r="N13" s="19">
        <f t="shared" si="13"/>
        <v>0</v>
      </c>
      <c r="O13" s="17" t="s">
        <v>12</v>
      </c>
      <c r="P13" s="18" t="s">
        <v>84</v>
      </c>
      <c r="Q13" s="19" t="str">
        <f t="shared" si="14"/>
        <v>2</v>
      </c>
      <c r="R13" s="17" t="s">
        <v>12</v>
      </c>
      <c r="S13" s="18" t="s">
        <v>83</v>
      </c>
      <c r="T13" s="19" t="str">
        <f t="shared" si="15"/>
        <v>2</v>
      </c>
      <c r="U13" s="17" t="s">
        <v>2</v>
      </c>
      <c r="V13" s="18" t="s">
        <v>84</v>
      </c>
      <c r="W13" s="19">
        <f t="shared" si="16"/>
        <v>0</v>
      </c>
      <c r="X13" s="17" t="s">
        <v>2</v>
      </c>
      <c r="Y13" s="18" t="s">
        <v>83</v>
      </c>
      <c r="Z13" s="19">
        <f t="shared" si="17"/>
        <v>0</v>
      </c>
      <c r="AA13" s="17" t="s">
        <v>83</v>
      </c>
      <c r="AB13" s="18" t="s">
        <v>84</v>
      </c>
      <c r="AC13" s="19">
        <f t="shared" si="18"/>
        <v>0</v>
      </c>
      <c r="AD13" s="27"/>
      <c r="AE13" s="25"/>
      <c r="AF13" s="19"/>
      <c r="AG13" s="20">
        <f t="shared" si="8"/>
        <v>15</v>
      </c>
      <c r="AH13" s="21">
        <f>'23.Spieltag'!AJ13</f>
        <v>303</v>
      </c>
      <c r="AI13" s="28">
        <f>'23.Spieltag'!AK13</f>
        <v>4</v>
      </c>
      <c r="AJ13" s="23">
        <f t="shared" si="9"/>
        <v>318</v>
      </c>
      <c r="AK13" s="24">
        <f t="shared" si="10"/>
        <v>4</v>
      </c>
      <c r="AL13" s="1"/>
    </row>
    <row r="14" spans="1:41" ht="24.95" customHeight="1" thickBot="1" x14ac:dyDescent="0.25">
      <c r="A14" s="28">
        <f>AK14</f>
        <v>1</v>
      </c>
      <c r="B14" s="20" t="str">
        <f>'13.Spieltag'!B14</f>
        <v>Master1</v>
      </c>
      <c r="C14" s="17" t="s">
        <v>12</v>
      </c>
      <c r="D14" s="18" t="s">
        <v>83</v>
      </c>
      <c r="E14" s="57">
        <f t="shared" si="19"/>
        <v>8</v>
      </c>
      <c r="F14" s="17" t="s">
        <v>83</v>
      </c>
      <c r="G14" s="18" t="s">
        <v>12</v>
      </c>
      <c r="H14" s="19">
        <f t="shared" si="11"/>
        <v>0</v>
      </c>
      <c r="I14" s="17" t="s">
        <v>12</v>
      </c>
      <c r="J14" s="18" t="s">
        <v>12</v>
      </c>
      <c r="K14" s="19" t="str">
        <f t="shared" si="12"/>
        <v>5</v>
      </c>
      <c r="L14" s="17" t="s">
        <v>12</v>
      </c>
      <c r="M14" s="18" t="s">
        <v>83</v>
      </c>
      <c r="N14" s="19">
        <f t="shared" si="13"/>
        <v>0</v>
      </c>
      <c r="O14" s="17" t="s">
        <v>83</v>
      </c>
      <c r="P14" s="18" t="s">
        <v>83</v>
      </c>
      <c r="Q14" s="19">
        <f t="shared" si="14"/>
        <v>0</v>
      </c>
      <c r="R14" s="17" t="s">
        <v>83</v>
      </c>
      <c r="S14" s="18" t="s">
        <v>12</v>
      </c>
      <c r="T14" s="19">
        <f t="shared" si="15"/>
        <v>0</v>
      </c>
      <c r="U14" s="17" t="s">
        <v>2</v>
      </c>
      <c r="V14" s="18" t="s">
        <v>83</v>
      </c>
      <c r="W14" s="19">
        <f t="shared" si="16"/>
        <v>0</v>
      </c>
      <c r="X14" s="17" t="s">
        <v>12</v>
      </c>
      <c r="Y14" s="18" t="s">
        <v>84</v>
      </c>
      <c r="Z14" s="19">
        <f t="shared" si="17"/>
        <v>0</v>
      </c>
      <c r="AA14" s="17" t="s">
        <v>12</v>
      </c>
      <c r="AB14" s="18" t="s">
        <v>83</v>
      </c>
      <c r="AC14" s="19">
        <f t="shared" si="18"/>
        <v>0</v>
      </c>
      <c r="AD14" s="27"/>
      <c r="AE14" s="25"/>
      <c r="AF14" s="19"/>
      <c r="AG14" s="20">
        <f t="shared" si="8"/>
        <v>13</v>
      </c>
      <c r="AH14" s="21">
        <f>'23.Spieltag'!AJ14</f>
        <v>317</v>
      </c>
      <c r="AI14" s="28">
        <f>'23.Spieltag'!AK14</f>
        <v>3</v>
      </c>
      <c r="AJ14" s="23">
        <f t="shared" si="9"/>
        <v>330</v>
      </c>
      <c r="AK14" s="24">
        <f t="shared" si="10"/>
        <v>1</v>
      </c>
      <c r="AL14" s="1"/>
    </row>
    <row r="15" spans="1:41" ht="24.95" customHeight="1" thickBot="1" x14ac:dyDescent="0.25">
      <c r="A15" s="28">
        <f>AK15</f>
        <v>6</v>
      </c>
      <c r="B15" s="20" t="str">
        <f>'13.Spieltag'!B15</f>
        <v>Mike04</v>
      </c>
      <c r="C15" s="17" t="s">
        <v>2</v>
      </c>
      <c r="D15" s="18" t="s">
        <v>83</v>
      </c>
      <c r="E15" s="57">
        <f t="shared" si="19"/>
        <v>20</v>
      </c>
      <c r="F15" s="17" t="s">
        <v>12</v>
      </c>
      <c r="G15" s="18" t="s">
        <v>84</v>
      </c>
      <c r="H15" s="19">
        <f t="shared" si="11"/>
        <v>0</v>
      </c>
      <c r="I15" s="17" t="s">
        <v>12</v>
      </c>
      <c r="J15" s="18" t="s">
        <v>83</v>
      </c>
      <c r="K15" s="19">
        <f t="shared" si="12"/>
        <v>0</v>
      </c>
      <c r="L15" s="17" t="s">
        <v>83</v>
      </c>
      <c r="M15" s="18" t="s">
        <v>84</v>
      </c>
      <c r="N15" s="19">
        <f t="shared" si="13"/>
        <v>0</v>
      </c>
      <c r="O15" s="17" t="s">
        <v>12</v>
      </c>
      <c r="P15" s="18" t="s">
        <v>84</v>
      </c>
      <c r="Q15" s="19" t="str">
        <f t="shared" si="14"/>
        <v>2</v>
      </c>
      <c r="R15" s="17" t="s">
        <v>12</v>
      </c>
      <c r="S15" s="18" t="s">
        <v>83</v>
      </c>
      <c r="T15" s="19" t="str">
        <f t="shared" si="15"/>
        <v>2</v>
      </c>
      <c r="U15" s="17" t="s">
        <v>2</v>
      </c>
      <c r="V15" s="18" t="s">
        <v>84</v>
      </c>
      <c r="W15" s="19">
        <f t="shared" si="16"/>
        <v>0</v>
      </c>
      <c r="X15" s="17" t="s">
        <v>83</v>
      </c>
      <c r="Y15" s="18" t="s">
        <v>83</v>
      </c>
      <c r="Z15" s="19" t="str">
        <f t="shared" si="17"/>
        <v>3</v>
      </c>
      <c r="AA15" s="17" t="s">
        <v>12</v>
      </c>
      <c r="AB15" s="18" t="s">
        <v>84</v>
      </c>
      <c r="AC15" s="19">
        <f t="shared" si="18"/>
        <v>0</v>
      </c>
      <c r="AD15" s="27"/>
      <c r="AE15" s="25"/>
      <c r="AF15" s="19"/>
      <c r="AG15" s="20">
        <f t="shared" si="8"/>
        <v>27</v>
      </c>
      <c r="AH15" s="21">
        <f>'23.Spieltag'!AJ15</f>
        <v>280</v>
      </c>
      <c r="AI15" s="28">
        <f>'23.Spieltag'!AK15</f>
        <v>9</v>
      </c>
      <c r="AJ15" s="23">
        <f t="shared" si="9"/>
        <v>307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'23.Spieltag'!AJ16</f>
        <v>79</v>
      </c>
      <c r="AI16" s="28">
        <f>'23.Spieltag'!AK16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83</v>
      </c>
      <c r="D17" s="18" t="s">
        <v>84</v>
      </c>
      <c r="E17" s="57">
        <f t="shared" si="19"/>
        <v>8</v>
      </c>
      <c r="F17" s="17" t="s">
        <v>84</v>
      </c>
      <c r="G17" s="18" t="s">
        <v>83</v>
      </c>
      <c r="H17" s="19">
        <f t="shared" si="11"/>
        <v>0</v>
      </c>
      <c r="I17" s="17" t="s">
        <v>12</v>
      </c>
      <c r="J17" s="18" t="s">
        <v>12</v>
      </c>
      <c r="K17" s="19" t="str">
        <f t="shared" si="12"/>
        <v>5</v>
      </c>
      <c r="L17" s="17" t="s">
        <v>83</v>
      </c>
      <c r="M17" s="18" t="s">
        <v>83</v>
      </c>
      <c r="N17" s="19">
        <f t="shared" si="13"/>
        <v>0</v>
      </c>
      <c r="O17" s="17" t="s">
        <v>12</v>
      </c>
      <c r="P17" s="18" t="s">
        <v>2</v>
      </c>
      <c r="Q17" s="19">
        <f t="shared" si="14"/>
        <v>0</v>
      </c>
      <c r="R17" s="17" t="s">
        <v>12</v>
      </c>
      <c r="S17" s="18" t="s">
        <v>2</v>
      </c>
      <c r="T17" s="19">
        <f t="shared" si="15"/>
        <v>0</v>
      </c>
      <c r="U17" s="17" t="s">
        <v>2</v>
      </c>
      <c r="V17" s="18" t="s">
        <v>83</v>
      </c>
      <c r="W17" s="19">
        <f t="shared" si="16"/>
        <v>0</v>
      </c>
      <c r="X17" s="17" t="s">
        <v>12</v>
      </c>
      <c r="Y17" s="18" t="s">
        <v>83</v>
      </c>
      <c r="Z17" s="19">
        <f t="shared" si="17"/>
        <v>0</v>
      </c>
      <c r="AA17" s="17" t="s">
        <v>2</v>
      </c>
      <c r="AB17" s="18" t="s">
        <v>83</v>
      </c>
      <c r="AC17" s="19">
        <f t="shared" si="18"/>
        <v>0</v>
      </c>
      <c r="AD17" s="27"/>
      <c r="AE17" s="25"/>
      <c r="AF17" s="19"/>
      <c r="AG17" s="20">
        <f t="shared" si="8"/>
        <v>13</v>
      </c>
      <c r="AH17" s="21">
        <f>'23.Spieltag'!AJ17</f>
        <v>291</v>
      </c>
      <c r="AI17" s="28">
        <f>'23.Spieltag'!AK17</f>
        <v>7</v>
      </c>
      <c r="AJ17" s="23">
        <f t="shared" si="9"/>
        <v>304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83</v>
      </c>
      <c r="D18" s="18" t="s">
        <v>84</v>
      </c>
      <c r="E18" s="57">
        <f t="shared" si="19"/>
        <v>8</v>
      </c>
      <c r="F18" s="17" t="s">
        <v>83</v>
      </c>
      <c r="G18" s="18" t="s">
        <v>84</v>
      </c>
      <c r="H18" s="19">
        <f t="shared" si="11"/>
        <v>0</v>
      </c>
      <c r="I18" s="17" t="s">
        <v>12</v>
      </c>
      <c r="J18" s="18" t="s">
        <v>83</v>
      </c>
      <c r="K18" s="19">
        <f t="shared" si="12"/>
        <v>0</v>
      </c>
      <c r="L18" s="17" t="s">
        <v>12</v>
      </c>
      <c r="M18" s="18" t="s">
        <v>83</v>
      </c>
      <c r="N18" s="19">
        <f t="shared" si="13"/>
        <v>0</v>
      </c>
      <c r="O18" s="17" t="s">
        <v>12</v>
      </c>
      <c r="P18" s="18" t="s">
        <v>83</v>
      </c>
      <c r="Q18" s="19" t="str">
        <f t="shared" si="14"/>
        <v>5</v>
      </c>
      <c r="R18" s="17" t="s">
        <v>84</v>
      </c>
      <c r="S18" s="18" t="s">
        <v>83</v>
      </c>
      <c r="T18" s="19">
        <f t="shared" si="15"/>
        <v>0</v>
      </c>
      <c r="U18" s="17" t="s">
        <v>12</v>
      </c>
      <c r="V18" s="18" t="s">
        <v>84</v>
      </c>
      <c r="W18" s="19">
        <f t="shared" si="16"/>
        <v>0</v>
      </c>
      <c r="X18" s="17" t="s">
        <v>83</v>
      </c>
      <c r="Y18" s="18" t="s">
        <v>12</v>
      </c>
      <c r="Z18" s="19">
        <f t="shared" si="17"/>
        <v>0</v>
      </c>
      <c r="AA18" s="17" t="s">
        <v>83</v>
      </c>
      <c r="AB18" s="18" t="s">
        <v>83</v>
      </c>
      <c r="AC18" s="19">
        <f t="shared" si="18"/>
        <v>0</v>
      </c>
      <c r="AD18" s="27"/>
      <c r="AE18" s="25"/>
      <c r="AF18" s="19"/>
      <c r="AG18" s="20">
        <f t="shared" si="8"/>
        <v>13</v>
      </c>
      <c r="AH18" s="21">
        <f>'23.Spieltag'!AJ18</f>
        <v>272</v>
      </c>
      <c r="AI18" s="28">
        <f>'23.Spieltag'!AK18</f>
        <v>12</v>
      </c>
      <c r="AJ18" s="23">
        <f t="shared" si="9"/>
        <v>285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'23.Spieltag'!AJ19</f>
        <v>7</v>
      </c>
      <c r="AI19" s="28">
        <f>'23.Spieltag'!AK19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'23.Spieltag'!AJ20</f>
        <v>251</v>
      </c>
      <c r="AI20" s="28">
        <f>'23.Spieltag'!AK20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8</v>
      </c>
      <c r="B21" s="20" t="str">
        <f>'13.Spieltag'!B21</f>
        <v>shiny</v>
      </c>
      <c r="C21" s="17" t="s">
        <v>12</v>
      </c>
      <c r="D21" s="18" t="s">
        <v>83</v>
      </c>
      <c r="E21" s="57">
        <f t="shared" si="19"/>
        <v>8</v>
      </c>
      <c r="F21" s="17" t="s">
        <v>12</v>
      </c>
      <c r="G21" s="18" t="s">
        <v>83</v>
      </c>
      <c r="H21" s="19">
        <f t="shared" si="11"/>
        <v>0</v>
      </c>
      <c r="I21" s="17" t="s">
        <v>83</v>
      </c>
      <c r="J21" s="18" t="s">
        <v>83</v>
      </c>
      <c r="K21" s="19" t="str">
        <f t="shared" si="12"/>
        <v>3</v>
      </c>
      <c r="L21" s="17" t="s">
        <v>83</v>
      </c>
      <c r="M21" s="18" t="s">
        <v>83</v>
      </c>
      <c r="N21" s="19">
        <f t="shared" si="13"/>
        <v>0</v>
      </c>
      <c r="O21" s="17" t="s">
        <v>12</v>
      </c>
      <c r="P21" s="18" t="s">
        <v>83</v>
      </c>
      <c r="Q21" s="19" t="str">
        <f t="shared" si="14"/>
        <v>5</v>
      </c>
      <c r="R21" s="17" t="s">
        <v>12</v>
      </c>
      <c r="S21" s="18" t="s">
        <v>83</v>
      </c>
      <c r="T21" s="19" t="str">
        <f t="shared" si="15"/>
        <v>2</v>
      </c>
      <c r="U21" s="17" t="s">
        <v>86</v>
      </c>
      <c r="V21" s="18" t="s">
        <v>83</v>
      </c>
      <c r="W21" s="19">
        <f t="shared" si="16"/>
        <v>0</v>
      </c>
      <c r="X21" s="17" t="s">
        <v>12</v>
      </c>
      <c r="Y21" s="18" t="s">
        <v>83</v>
      </c>
      <c r="Z21" s="19">
        <f t="shared" si="17"/>
        <v>0</v>
      </c>
      <c r="AA21" s="17" t="s">
        <v>83</v>
      </c>
      <c r="AB21" s="18" t="s">
        <v>83</v>
      </c>
      <c r="AC21" s="19">
        <f t="shared" si="18"/>
        <v>0</v>
      </c>
      <c r="AD21" s="27"/>
      <c r="AE21" s="25"/>
      <c r="AF21" s="19"/>
      <c r="AG21" s="20">
        <f t="shared" si="21"/>
        <v>18</v>
      </c>
      <c r="AH21" s="21">
        <f>'23.Spieltag'!AJ21</f>
        <v>281</v>
      </c>
      <c r="AI21" s="28">
        <f>'23.Spieltag'!AK21</f>
        <v>8</v>
      </c>
      <c r="AJ21" s="23">
        <f t="shared" si="22"/>
        <v>299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0"/>
        <v>5</v>
      </c>
      <c r="B22" s="20" t="str">
        <f>'13.Spieltag'!B22</f>
        <v>Tanja04</v>
      </c>
      <c r="C22" s="17" t="s">
        <v>12</v>
      </c>
      <c r="D22" s="18" t="s">
        <v>84</v>
      </c>
      <c r="E22" s="57">
        <f t="shared" si="19"/>
        <v>12</v>
      </c>
      <c r="F22" s="17" t="s">
        <v>12</v>
      </c>
      <c r="G22" s="18" t="s">
        <v>83</v>
      </c>
      <c r="H22" s="19">
        <f t="shared" si="11"/>
        <v>0</v>
      </c>
      <c r="I22" s="17" t="s">
        <v>83</v>
      </c>
      <c r="J22" s="18" t="s">
        <v>83</v>
      </c>
      <c r="K22" s="19" t="str">
        <f t="shared" si="12"/>
        <v>3</v>
      </c>
      <c r="L22" s="17" t="s">
        <v>83</v>
      </c>
      <c r="M22" s="18" t="s">
        <v>83</v>
      </c>
      <c r="N22" s="19">
        <f t="shared" si="13"/>
        <v>0</v>
      </c>
      <c r="O22" s="17" t="s">
        <v>12</v>
      </c>
      <c r="P22" s="18" t="s">
        <v>84</v>
      </c>
      <c r="Q22" s="19" t="str">
        <f t="shared" si="14"/>
        <v>2</v>
      </c>
      <c r="R22" s="17" t="s">
        <v>83</v>
      </c>
      <c r="S22" s="18" t="s">
        <v>84</v>
      </c>
      <c r="T22" s="19" t="str">
        <f t="shared" si="15"/>
        <v>2</v>
      </c>
      <c r="U22" s="17" t="s">
        <v>12</v>
      </c>
      <c r="V22" s="18" t="s">
        <v>84</v>
      </c>
      <c r="W22" s="19">
        <f t="shared" si="16"/>
        <v>0</v>
      </c>
      <c r="X22" s="17" t="s">
        <v>83</v>
      </c>
      <c r="Y22" s="18" t="s">
        <v>12</v>
      </c>
      <c r="Z22" s="19">
        <f t="shared" si="17"/>
        <v>0</v>
      </c>
      <c r="AA22" s="17" t="s">
        <v>12</v>
      </c>
      <c r="AB22" s="18" t="s">
        <v>83</v>
      </c>
      <c r="AC22" s="19">
        <f t="shared" si="18"/>
        <v>0</v>
      </c>
      <c r="AD22" s="27"/>
      <c r="AE22" s="25"/>
      <c r="AF22" s="19"/>
      <c r="AG22" s="20">
        <f t="shared" si="21"/>
        <v>19</v>
      </c>
      <c r="AH22" s="21">
        <f>'23.Spieltag'!AJ22</f>
        <v>296</v>
      </c>
      <c r="AI22" s="28">
        <f>'23.Spieltag'!AK22</f>
        <v>5</v>
      </c>
      <c r="AJ22" s="23">
        <f t="shared" si="22"/>
        <v>315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84</v>
      </c>
      <c r="D23" s="18" t="s">
        <v>12</v>
      </c>
      <c r="E23" s="63">
        <f>IF(OR(EXACT($C$7,C23)*(EXACT($D$7,D23)))=TRUE,$AO$9,IF(($D$7-$C$7=D23-C23),$AO$8,IF(OR(EXACT($C$7&gt;$D$7,C23&gt;D23)*EXACT($C$7=$D$7,C23=D23)*EXACT($C$7&lt;$D$7,C23&lt;D23)),$AO$7,0)))</f>
        <v>0</v>
      </c>
      <c r="F23" s="17" t="s">
        <v>83</v>
      </c>
      <c r="G23" s="18" t="s">
        <v>12</v>
      </c>
      <c r="H23" s="19">
        <f t="shared" si="11"/>
        <v>0</v>
      </c>
      <c r="I23" s="17" t="s">
        <v>83</v>
      </c>
      <c r="J23" s="18" t="s">
        <v>83</v>
      </c>
      <c r="K23" s="19" t="str">
        <f t="shared" si="12"/>
        <v>3</v>
      </c>
      <c r="L23" s="17" t="s">
        <v>12</v>
      </c>
      <c r="M23" s="18" t="s">
        <v>83</v>
      </c>
      <c r="N23" s="19">
        <f t="shared" si="13"/>
        <v>0</v>
      </c>
      <c r="O23" s="17" t="s">
        <v>12</v>
      </c>
      <c r="P23" s="18" t="s">
        <v>84</v>
      </c>
      <c r="Q23" s="19" t="str">
        <f t="shared" si="14"/>
        <v>2</v>
      </c>
      <c r="R23" s="17" t="s">
        <v>12</v>
      </c>
      <c r="S23" s="18" t="s">
        <v>83</v>
      </c>
      <c r="T23" s="19" t="str">
        <f t="shared" si="15"/>
        <v>2</v>
      </c>
      <c r="U23" s="17" t="s">
        <v>12</v>
      </c>
      <c r="V23" s="18" t="s">
        <v>84</v>
      </c>
      <c r="W23" s="19">
        <f t="shared" si="16"/>
        <v>0</v>
      </c>
      <c r="X23" s="17" t="s">
        <v>2</v>
      </c>
      <c r="Y23" s="18" t="s">
        <v>83</v>
      </c>
      <c r="Z23" s="19">
        <f t="shared" si="17"/>
        <v>0</v>
      </c>
      <c r="AA23" s="17" t="s">
        <v>12</v>
      </c>
      <c r="AB23" s="18" t="s">
        <v>84</v>
      </c>
      <c r="AC23" s="19">
        <f t="shared" si="18"/>
        <v>0</v>
      </c>
      <c r="AD23" s="27"/>
      <c r="AE23" s="25"/>
      <c r="AF23" s="19"/>
      <c r="AG23" s="20">
        <f t="shared" si="21"/>
        <v>7</v>
      </c>
      <c r="AH23" s="21">
        <f>'23.Spieltag'!AJ23</f>
        <v>271</v>
      </c>
      <c r="AI23" s="28">
        <f>'23.Spieltag'!AK23</f>
        <v>13</v>
      </c>
      <c r="AJ23" s="23">
        <f t="shared" si="22"/>
        <v>278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9</v>
      </c>
      <c r="B24" s="20" t="str">
        <f>'13.Spieltag'!B24</f>
        <v>UltraGE</v>
      </c>
      <c r="C24" s="17" t="s">
        <v>83</v>
      </c>
      <c r="D24" s="18" t="s">
        <v>86</v>
      </c>
      <c r="E24" s="63">
        <f>IF(OR(EXACT($C$7,C24)*(EXACT($D$7,D24)))=TRUE,$AO$9,IF(($D$7-$C$7=D24-C24),$AO$8,IF(OR(EXACT($C$7&gt;$D$7,C24&gt;D24)*EXACT($C$7=$D$7,C24=D24)*EXACT($C$7&lt;$D$7,C24&lt;D24)),$AO$7,0)))</f>
        <v>0</v>
      </c>
      <c r="F24" s="17" t="s">
        <v>83</v>
      </c>
      <c r="G24" s="18" t="s">
        <v>12</v>
      </c>
      <c r="H24" s="19">
        <f t="shared" si="11"/>
        <v>0</v>
      </c>
      <c r="I24" s="17" t="s">
        <v>83</v>
      </c>
      <c r="J24" s="18" t="s">
        <v>12</v>
      </c>
      <c r="K24" s="19">
        <f t="shared" si="12"/>
        <v>0</v>
      </c>
      <c r="L24" s="17" t="s">
        <v>12</v>
      </c>
      <c r="M24" s="18" t="s">
        <v>83</v>
      </c>
      <c r="N24" s="19">
        <f t="shared" si="13"/>
        <v>0</v>
      </c>
      <c r="O24" s="17" t="s">
        <v>12</v>
      </c>
      <c r="P24" s="18" t="s">
        <v>83</v>
      </c>
      <c r="Q24" s="19" t="str">
        <f t="shared" si="14"/>
        <v>5</v>
      </c>
      <c r="R24" s="17" t="s">
        <v>83</v>
      </c>
      <c r="S24" s="18" t="s">
        <v>83</v>
      </c>
      <c r="T24" s="19">
        <f t="shared" si="15"/>
        <v>0</v>
      </c>
      <c r="U24" s="17" t="s">
        <v>86</v>
      </c>
      <c r="V24" s="18" t="s">
        <v>83</v>
      </c>
      <c r="W24" s="19">
        <f t="shared" si="16"/>
        <v>0</v>
      </c>
      <c r="X24" s="17" t="s">
        <v>12</v>
      </c>
      <c r="Y24" s="18" t="s">
        <v>83</v>
      </c>
      <c r="Z24" s="19">
        <f t="shared" si="17"/>
        <v>0</v>
      </c>
      <c r="AA24" s="17" t="s">
        <v>2</v>
      </c>
      <c r="AB24" s="18" t="s">
        <v>83</v>
      </c>
      <c r="AC24" s="19">
        <f t="shared" si="18"/>
        <v>0</v>
      </c>
      <c r="AD24" s="27"/>
      <c r="AE24" s="25"/>
      <c r="AF24" s="19"/>
      <c r="AG24" s="20">
        <f t="shared" si="21"/>
        <v>5</v>
      </c>
      <c r="AH24" s="21">
        <f>'23.Spieltag'!AJ24</f>
        <v>292</v>
      </c>
      <c r="AI24" s="28">
        <f>'23.Spieltag'!AK24</f>
        <v>6</v>
      </c>
      <c r="AJ24" s="23">
        <f t="shared" si="22"/>
        <v>297</v>
      </c>
      <c r="AK24" s="24">
        <f t="shared" si="10"/>
        <v>9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 t="s">
        <v>2</v>
      </c>
      <c r="D25" s="18" t="s">
        <v>83</v>
      </c>
      <c r="E25" s="57">
        <f t="shared" si="19"/>
        <v>20</v>
      </c>
      <c r="F25" s="17" t="s">
        <v>12</v>
      </c>
      <c r="G25" s="18" t="s">
        <v>83</v>
      </c>
      <c r="H25" s="19">
        <f t="shared" ref="H25" si="23">IF(OR(EXACT($F$7,F25)*(EXACT($G$7,G25)))=TRUE,$AO$9,IF(($G$7-$F$7=G25-F25),$AO$8,IF(OR(EXACT($F$7&gt;$G$7,F25&gt;G25)*EXACT($F$7=$G$7,F25=G25)*EXACT($F$7&lt;$G$7,F25&lt;G25)),$AO$7,0)))</f>
        <v>0</v>
      </c>
      <c r="I25" s="17" t="s">
        <v>12</v>
      </c>
      <c r="J25" s="18" t="s">
        <v>12</v>
      </c>
      <c r="K25" s="19" t="str">
        <f t="shared" ref="K25" si="24">IF(OR(EXACT($I$7,I25)*(EXACT($J$7,J25)))=TRUE,$AO$9,IF(($J$7-$I$7=J25-I25),$AO$8,IF(OR(EXACT($I$7&gt;$J$7,I25&gt;J25)*EXACT($I$7=$J$7,I25=J25)*EXACT($I$7&lt;$J$7,I25&lt;J25)),$AO$7,0)))</f>
        <v>5</v>
      </c>
      <c r="L25" s="17" t="s">
        <v>12</v>
      </c>
      <c r="M25" s="18" t="s">
        <v>83</v>
      </c>
      <c r="N25" s="19">
        <f t="shared" ref="N25" si="25">IF(OR(EXACT($L$7,L25)*(EXACT($M$7,M25)))=TRUE,$AO$9,IF(($M$7-$L$7=M25-L25),$AO$8,IF(OR(EXACT($L$7&gt;$M$7,L25&gt;M25)*EXACT($L$7=$M$7,L25=M25)*EXACT($L$7&lt;$M$7,L25&lt;M25)),$AO$7,0)))</f>
        <v>0</v>
      </c>
      <c r="O25" s="17" t="s">
        <v>12</v>
      </c>
      <c r="P25" s="18" t="s">
        <v>83</v>
      </c>
      <c r="Q25" s="19" t="str">
        <f t="shared" ref="Q25" si="26">IF(OR(EXACT($O$7,O25)*(EXACT($P$7,P25)))=TRUE,$AO$9,IF(($P$7-$O$7=P25-O25),$AO$8,IF(OR(EXACT($O$7&gt;$P$7,O25&gt;P25)*EXACT($O$7=$P$7,O25=P25)*EXACT($O$7&lt;$P$7,O25&lt;P25)),$AO$7,0)))</f>
        <v>5</v>
      </c>
      <c r="R25" s="17" t="s">
        <v>12</v>
      </c>
      <c r="S25" s="18" t="s">
        <v>12</v>
      </c>
      <c r="T25" s="19">
        <f t="shared" ref="T25" si="27">IF(OR(EXACT($R$7,R25)*(EXACT($S$7,S25)))=TRUE,$AO$9,IF(($S$7-$R$7=S25-R25),$AO$8,IF(OR(EXACT($R$7&gt;$S$7,R25&gt;S25)*EXACT($R$7=$S$7,R25=S25)*EXACT($R$7&lt;$S$7,R25&lt;S25)),$AO$7,0)))</f>
        <v>0</v>
      </c>
      <c r="U25" s="17" t="s">
        <v>2</v>
      </c>
      <c r="V25" s="18" t="s">
        <v>83</v>
      </c>
      <c r="W25" s="19">
        <f t="shared" ref="W25" si="28">IF(OR(EXACT($U$7,U25)*(EXACT($V$7,V25)))=TRUE,$AO$9,IF(($V$7-$U$7=V25-U25),$AO$8,IF(OR(EXACT($U$7&gt;$V$7,U25&gt;V25)*EXACT($U$7=$V$7,U25=V25)*EXACT($U$7&lt;$V$7,U25&lt;V25)),$AO$7,0)))</f>
        <v>0</v>
      </c>
      <c r="X25" s="17" t="s">
        <v>12</v>
      </c>
      <c r="Y25" s="18" t="s">
        <v>83</v>
      </c>
      <c r="Z25" s="19">
        <f t="shared" ref="Z25" si="29">IF(OR(EXACT($X$7,X25)*(EXACT($Y$7,Y25)))=TRUE,$AO$9,IF(($Y$7-$X$7=Y25-X25),$AO$8,IF(OR(EXACT($X$7&gt;$Y$7,X25&gt;Y25)*EXACT($X$7=$Y$7,X25=Y25)*EXACT($X$7&lt;$Y$7,X25&lt;Y25)),$AO$7,0)))</f>
        <v>0</v>
      </c>
      <c r="AA25" s="17" t="s">
        <v>83</v>
      </c>
      <c r="AB25" s="18" t="s">
        <v>84</v>
      </c>
      <c r="AC25" s="19">
        <f t="shared" ref="AC25" si="30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si="21"/>
        <v>30</v>
      </c>
      <c r="AH25" s="21">
        <f>'23.Spieltag'!AJ25</f>
        <v>36</v>
      </c>
      <c r="AI25" s="28">
        <f>'23.Spieltag'!AK25</f>
        <v>17</v>
      </c>
      <c r="AJ25" s="23">
        <f t="shared" si="22"/>
        <v>66</v>
      </c>
      <c r="AK25" s="24">
        <f t="shared" ref="AK25" si="31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8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8">
      <formula>($AG8&gt;40)</formula>
    </cfRule>
  </conditionalFormatting>
  <conditionalFormatting sqref="C4 F4 O4 U4 X4 C6 F6 I6 O6 R6 U6 X6">
    <cfRule type="cellIs" dxfId="55" priority="2" operator="equal">
      <formula>"Schalke 04"</formula>
    </cfRule>
  </conditionalFormatting>
  <conditionalFormatting sqref="I4 L4 R4 AA4 L6 AA6">
    <cfRule type="cellIs" dxfId="54" priority="1" operator="equal">
      <formula>"Schalke 04"</formula>
    </cfRule>
  </conditionalFormatting>
  <conditionalFormatting sqref="AG28:AG1048576 AG1:AG26">
    <cfRule type="top10" dxfId="53" priority="1457" rank="3"/>
  </conditionalFormatting>
  <conditionalFormatting sqref="AI8:AI26">
    <cfRule type="colorScale" priority="12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workbookViewId="0">
      <selection activeCell="Y20" sqref="Y2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38</v>
      </c>
      <c r="B4" s="16"/>
      <c r="C4" s="16" t="s">
        <v>68</v>
      </c>
      <c r="F4" s="16" t="s">
        <v>79</v>
      </c>
      <c r="I4" s="16" t="s">
        <v>11</v>
      </c>
      <c r="L4" s="16" t="s">
        <v>72</v>
      </c>
      <c r="O4" s="16" t="s">
        <v>80</v>
      </c>
      <c r="R4" s="16" t="s">
        <v>75</v>
      </c>
      <c r="U4" s="16" t="s">
        <v>69</v>
      </c>
      <c r="X4" s="16" t="s">
        <v>73</v>
      </c>
      <c r="AA4" s="16" t="s">
        <v>76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77</v>
      </c>
      <c r="I6" s="16" t="s">
        <v>70</v>
      </c>
      <c r="L6" s="16" t="s">
        <v>71</v>
      </c>
      <c r="O6" s="16" t="s">
        <v>74</v>
      </c>
      <c r="R6" s="16" t="s">
        <v>78</v>
      </c>
      <c r="U6" s="16" t="s">
        <v>62</v>
      </c>
      <c r="X6" s="16" t="s">
        <v>82</v>
      </c>
      <c r="AA6" s="16" t="s">
        <v>81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84</v>
      </c>
      <c r="E7" s="50" t="s">
        <v>1</v>
      </c>
      <c r="F7" s="49" t="s">
        <v>84</v>
      </c>
      <c r="G7" s="49" t="s">
        <v>83</v>
      </c>
      <c r="H7" s="50" t="s">
        <v>1</v>
      </c>
      <c r="I7" s="49" t="s">
        <v>2</v>
      </c>
      <c r="J7" s="49" t="s">
        <v>2</v>
      </c>
      <c r="K7" s="50" t="s">
        <v>1</v>
      </c>
      <c r="L7" s="49" t="s">
        <v>83</v>
      </c>
      <c r="M7" s="49" t="s">
        <v>84</v>
      </c>
      <c r="N7" s="50" t="s">
        <v>1</v>
      </c>
      <c r="O7" s="49" t="s">
        <v>83</v>
      </c>
      <c r="P7" s="49" t="s">
        <v>83</v>
      </c>
      <c r="Q7" s="50" t="s">
        <v>1</v>
      </c>
      <c r="R7" s="49" t="s">
        <v>84</v>
      </c>
      <c r="S7" s="49" t="s">
        <v>83</v>
      </c>
      <c r="T7" s="50" t="s">
        <v>1</v>
      </c>
      <c r="U7" s="49" t="s">
        <v>12</v>
      </c>
      <c r="V7" s="49" t="s">
        <v>84</v>
      </c>
      <c r="W7" s="50" t="s">
        <v>1</v>
      </c>
      <c r="X7" s="49" t="s">
        <v>2</v>
      </c>
      <c r="Y7" s="49" t="s">
        <v>12</v>
      </c>
      <c r="Z7" s="50" t="s">
        <v>1</v>
      </c>
      <c r="AA7" s="49" t="s">
        <v>83</v>
      </c>
      <c r="AB7" s="49" t="s">
        <v>86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11</v>
      </c>
      <c r="B8" s="20" t="str">
        <f>'13.Spieltag'!B8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12</v>
      </c>
      <c r="G8" s="18" t="s">
        <v>83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57">
        <f>IF(OR(EXACT($I$7,I8)*(EXACT($J$7,J8)))=TRUE,$AO$9,IF(($J$7-$I$7=J8-I8),$AO$8,IF(OR(EXACT($I$7&gt;$J$7,I8&gt;J8)*EXACT($I$7=$J$7,I8=J8)*EXACT($I$7&lt;$J$7,I8&lt;J8)),$AO$7,0)))*4</f>
        <v>0</v>
      </c>
      <c r="L8" s="17" t="s">
        <v>12</v>
      </c>
      <c r="M8" s="18" t="s">
        <v>83</v>
      </c>
      <c r="N8" s="19" t="str">
        <f t="shared" ref="N8" si="3">IF(OR(EXACT($L$7,L8)*(EXACT($M$7,M8)))=TRUE,$AO$9,IF(($M$7-$L$7=M8-L8),$AO$8,IF(OR(EXACT($L$7&gt;$M$7,L8&gt;M8)*EXACT($L$7=$M$7,L8=M8)*EXACT($L$7&lt;$M$7,L8&lt;M8)),$AO$7,0)))</f>
        <v>3</v>
      </c>
      <c r="O8" s="17" t="s">
        <v>83</v>
      </c>
      <c r="P8" s="18" t="s">
        <v>12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 t="str">
        <f t="shared" ref="W8" si="6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83</v>
      </c>
      <c r="Z8" s="19" t="str">
        <f t="shared" ref="Z8" si="7">IF(OR(EXACT($X$7,X8)*(EXACT($Y$7,Y8)))=TRUE,$AO$9,IF(($Y$7-$X$7=Y8-X8),$AO$8,IF(OR(EXACT($X$7&gt;$Y$7,X8&gt;Y8)*EXACT($X$7=$Y$7,X8=Y8)*EXACT($X$7&lt;$Y$7,X8&lt;Y8)),$AO$7,0)))</f>
        <v>3</v>
      </c>
      <c r="AA8" s="17" t="s">
        <v>12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10</v>
      </c>
      <c r="AH8" s="21">
        <f>'24.Spieltag'!AJ8</f>
        <v>293</v>
      </c>
      <c r="AI8" s="28">
        <f>'24.Spieltag'!AK8</f>
        <v>10</v>
      </c>
      <c r="AJ8" s="23">
        <f t="shared" ref="AJ8:AJ19" si="9">AG8+AH8</f>
        <v>303</v>
      </c>
      <c r="AK8" s="24">
        <f t="shared" ref="AK8:AK24" si="10">RANK(AJ8,$AJ$8:$AJ$26)</f>
        <v>11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83</v>
      </c>
      <c r="D9" s="18" t="s">
        <v>83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83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83</v>
      </c>
      <c r="K9" s="57">
        <f t="shared" ref="K9:K24" si="13">IF(OR(EXACT($I$7,I9)*(EXACT($J$7,J9)))=TRUE,$AO$9,IF(($J$7-$I$7=J9-I9),$AO$8,IF(OR(EXACT($I$7&gt;$J$7,I9&gt;J9)*EXACT($I$7=$J$7,I9=J9)*EXACT($I$7&lt;$J$7,I9&lt;J9)),$AO$7,0)))*4</f>
        <v>0</v>
      </c>
      <c r="L9" s="17" t="s">
        <v>12</v>
      </c>
      <c r="M9" s="18" t="s">
        <v>83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3</v>
      </c>
      <c r="O9" s="17" t="s">
        <v>83</v>
      </c>
      <c r="P9" s="18" t="s">
        <v>12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2</v>
      </c>
      <c r="T9" s="19" t="str">
        <f t="shared" ref="T9:T24" si="16">IF(OR(EXACT($R$7,R9)*(EXACT($S$7,S9)))=TRUE,$AO$9,IF(($S$7-$R$7=S9-R9),$AO$8,IF(OR(EXACT($R$7&gt;$S$7,R9&gt;S9)*EXACT($R$7=$S$7,R9=S9)*EXACT($R$7&lt;$S$7,R9&lt;S9)),$AO$7,0)))</f>
        <v>2</v>
      </c>
      <c r="U9" s="17" t="s">
        <v>12</v>
      </c>
      <c r="V9" s="18" t="s">
        <v>12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83</v>
      </c>
      <c r="Y9" s="18" t="s">
        <v>84</v>
      </c>
      <c r="Z9" s="19" t="str">
        <f t="shared" ref="Z9:Z24" si="18">IF(OR(EXACT($X$7,X9)*(EXACT($Y$7,Y9)))=TRUE,$AO$9,IF(($Y$7-$X$7=Y9-X9),$AO$8,IF(OR(EXACT($X$7&gt;$Y$7,X9&gt;Y9)*EXACT($X$7=$Y$7,X9=Y9)*EXACT($X$7&lt;$Y$7,X9&lt;Y9)),$AO$7,0)))</f>
        <v>3</v>
      </c>
      <c r="AA9" s="17" t="s">
        <v>12</v>
      </c>
      <c r="AB9" s="18" t="s">
        <v>84</v>
      </c>
      <c r="AC9" s="19">
        <f t="shared" ref="AC9:AC24" si="19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8</v>
      </c>
      <c r="AH9" s="21">
        <f>'24.Spieltag'!AJ9</f>
        <v>323</v>
      </c>
      <c r="AI9" s="28">
        <f>'24.Spieltag'!AK9</f>
        <v>3</v>
      </c>
      <c r="AJ9" s="23">
        <f t="shared" si="9"/>
        <v>331</v>
      </c>
      <c r="AK9" s="24">
        <f t="shared" si="10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10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 t="s">
        <v>12</v>
      </c>
      <c r="J10" s="18" t="s">
        <v>83</v>
      </c>
      <c r="K10" s="57">
        <f t="shared" si="13"/>
        <v>0</v>
      </c>
      <c r="L10" s="17" t="s">
        <v>83</v>
      </c>
      <c r="M10" s="18" t="s">
        <v>84</v>
      </c>
      <c r="N10" s="19" t="str">
        <f t="shared" si="14"/>
        <v>5</v>
      </c>
      <c r="O10" s="17" t="s">
        <v>84</v>
      </c>
      <c r="P10" s="18" t="s">
        <v>12</v>
      </c>
      <c r="Q10" s="19">
        <f t="shared" si="15"/>
        <v>0</v>
      </c>
      <c r="R10" s="17" t="s">
        <v>83</v>
      </c>
      <c r="S10" s="18" t="s">
        <v>12</v>
      </c>
      <c r="T10" s="19" t="str">
        <f t="shared" si="16"/>
        <v>3</v>
      </c>
      <c r="U10" s="17" t="s">
        <v>2</v>
      </c>
      <c r="V10" s="18" t="s">
        <v>83</v>
      </c>
      <c r="W10" s="19" t="str">
        <f t="shared" si="17"/>
        <v>3</v>
      </c>
      <c r="X10" s="17" t="s">
        <v>83</v>
      </c>
      <c r="Y10" s="18" t="s">
        <v>84</v>
      </c>
      <c r="Z10" s="19" t="str">
        <f t="shared" si="18"/>
        <v>3</v>
      </c>
      <c r="AA10" s="17" t="s">
        <v>84</v>
      </c>
      <c r="AB10" s="18" t="s">
        <v>84</v>
      </c>
      <c r="AC10" s="19">
        <f t="shared" si="19"/>
        <v>0</v>
      </c>
      <c r="AD10" s="27"/>
      <c r="AE10" s="25"/>
      <c r="AF10" s="19"/>
      <c r="AG10" s="20">
        <f t="shared" si="8"/>
        <v>14</v>
      </c>
      <c r="AH10" s="21">
        <f>'24.Spieltag'!AJ10</f>
        <v>292</v>
      </c>
      <c r="AI10" s="28">
        <f>'24.Spieltag'!AK10</f>
        <v>11</v>
      </c>
      <c r="AJ10" s="23">
        <f t="shared" si="9"/>
        <v>306</v>
      </c>
      <c r="AK10" s="24">
        <f t="shared" si="10"/>
        <v>10</v>
      </c>
      <c r="AL10" s="53"/>
    </row>
    <row r="11" spans="1:41" ht="24.95" customHeight="1" thickBot="1" x14ac:dyDescent="0.25">
      <c r="A11" s="28">
        <f t="shared" si="0"/>
        <v>2</v>
      </c>
      <c r="B11" s="20" t="str">
        <f>'13.Spieltag'!B11</f>
        <v>Franzi04</v>
      </c>
      <c r="C11" s="17" t="s">
        <v>83</v>
      </c>
      <c r="D11" s="18" t="s">
        <v>12</v>
      </c>
      <c r="E11" s="19">
        <f t="shared" si="11"/>
        <v>0</v>
      </c>
      <c r="F11" s="17" t="s">
        <v>12</v>
      </c>
      <c r="G11" s="18" t="s">
        <v>83</v>
      </c>
      <c r="H11" s="19">
        <f t="shared" si="12"/>
        <v>0</v>
      </c>
      <c r="I11" s="17" t="s">
        <v>12</v>
      </c>
      <c r="J11" s="18" t="s">
        <v>83</v>
      </c>
      <c r="K11" s="57">
        <f t="shared" si="13"/>
        <v>0</v>
      </c>
      <c r="L11" s="17" t="s">
        <v>12</v>
      </c>
      <c r="M11" s="18" t="s">
        <v>83</v>
      </c>
      <c r="N11" s="19" t="str">
        <f t="shared" si="14"/>
        <v>3</v>
      </c>
      <c r="O11" s="17" t="s">
        <v>83</v>
      </c>
      <c r="P11" s="18" t="s">
        <v>12</v>
      </c>
      <c r="Q11" s="19">
        <f t="shared" si="15"/>
        <v>0</v>
      </c>
      <c r="R11" s="17" t="s">
        <v>12</v>
      </c>
      <c r="S11" s="18" t="s">
        <v>83</v>
      </c>
      <c r="T11" s="19">
        <f t="shared" si="16"/>
        <v>0</v>
      </c>
      <c r="U11" s="17" t="s">
        <v>12</v>
      </c>
      <c r="V11" s="18" t="s">
        <v>83</v>
      </c>
      <c r="W11" s="19" t="str">
        <f t="shared" si="17"/>
        <v>2</v>
      </c>
      <c r="X11" s="17" t="s">
        <v>12</v>
      </c>
      <c r="Y11" s="18" t="s">
        <v>83</v>
      </c>
      <c r="Z11" s="19" t="str">
        <f t="shared" si="18"/>
        <v>3</v>
      </c>
      <c r="AA11" s="17" t="s">
        <v>12</v>
      </c>
      <c r="AB11" s="18" t="s">
        <v>83</v>
      </c>
      <c r="AC11" s="19">
        <f t="shared" si="19"/>
        <v>0</v>
      </c>
      <c r="AD11" s="27"/>
      <c r="AE11" s="25"/>
      <c r="AF11" s="19"/>
      <c r="AG11" s="20">
        <f t="shared" si="8"/>
        <v>8</v>
      </c>
      <c r="AH11" s="21">
        <f>'24.Spieltag'!AJ11</f>
        <v>326</v>
      </c>
      <c r="AI11" s="28">
        <f>'24.Spieltag'!AK11</f>
        <v>2</v>
      </c>
      <c r="AJ11" s="23">
        <f t="shared" si="9"/>
        <v>334</v>
      </c>
      <c r="AK11" s="24">
        <f t="shared" si="10"/>
        <v>2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'24.Spieltag'!AJ12</f>
        <v>197</v>
      </c>
      <c r="AI12" s="28">
        <f>'24.Spieltag'!AK12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4</v>
      </c>
      <c r="B13" s="58" t="str">
        <f>'13.Spieltag'!B13</f>
        <v>Lola04</v>
      </c>
      <c r="C13" s="17" t="s">
        <v>12</v>
      </c>
      <c r="D13" s="18" t="s">
        <v>83</v>
      </c>
      <c r="E13" s="19" t="str">
        <f t="shared" si="11"/>
        <v>2</v>
      </c>
      <c r="F13" s="17" t="s">
        <v>83</v>
      </c>
      <c r="G13" s="18" t="s">
        <v>83</v>
      </c>
      <c r="H13" s="19">
        <f t="shared" si="12"/>
        <v>0</v>
      </c>
      <c r="I13" s="17" t="s">
        <v>12</v>
      </c>
      <c r="J13" s="18" t="s">
        <v>83</v>
      </c>
      <c r="K13" s="57">
        <f t="shared" si="13"/>
        <v>0</v>
      </c>
      <c r="L13" s="17" t="s">
        <v>12</v>
      </c>
      <c r="M13" s="18" t="s">
        <v>12</v>
      </c>
      <c r="N13" s="19">
        <f t="shared" si="14"/>
        <v>0</v>
      </c>
      <c r="O13" s="17" t="s">
        <v>83</v>
      </c>
      <c r="P13" s="18" t="s">
        <v>12</v>
      </c>
      <c r="Q13" s="19">
        <f t="shared" si="15"/>
        <v>0</v>
      </c>
      <c r="R13" s="17" t="s">
        <v>2</v>
      </c>
      <c r="S13" s="18" t="s">
        <v>83</v>
      </c>
      <c r="T13" s="19">
        <f t="shared" si="16"/>
        <v>0</v>
      </c>
      <c r="U13" s="17" t="s">
        <v>12</v>
      </c>
      <c r="V13" s="18" t="s">
        <v>84</v>
      </c>
      <c r="W13" s="19" t="str">
        <f t="shared" si="17"/>
        <v>5</v>
      </c>
      <c r="X13" s="17" t="s">
        <v>2</v>
      </c>
      <c r="Y13" s="18" t="s">
        <v>84</v>
      </c>
      <c r="Z13" s="19" t="str">
        <f t="shared" si="18"/>
        <v>2</v>
      </c>
      <c r="AA13" s="17" t="s">
        <v>12</v>
      </c>
      <c r="AB13" s="18" t="s">
        <v>83</v>
      </c>
      <c r="AC13" s="19">
        <f t="shared" si="19"/>
        <v>0</v>
      </c>
      <c r="AD13" s="27"/>
      <c r="AE13" s="25"/>
      <c r="AF13" s="19"/>
      <c r="AG13" s="20">
        <f t="shared" si="8"/>
        <v>9</v>
      </c>
      <c r="AH13" s="21">
        <f>'24.Spieltag'!AJ13</f>
        <v>318</v>
      </c>
      <c r="AI13" s="28">
        <f>'24.Spieltag'!AK13</f>
        <v>4</v>
      </c>
      <c r="AJ13" s="23">
        <f t="shared" si="9"/>
        <v>327</v>
      </c>
      <c r="AK13" s="24">
        <f t="shared" si="10"/>
        <v>4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12</v>
      </c>
      <c r="G14" s="18" t="s">
        <v>83</v>
      </c>
      <c r="H14" s="19">
        <f t="shared" si="12"/>
        <v>0</v>
      </c>
      <c r="I14" s="17" t="s">
        <v>2</v>
      </c>
      <c r="J14" s="18" t="s">
        <v>12</v>
      </c>
      <c r="K14" s="57">
        <f t="shared" si="13"/>
        <v>0</v>
      </c>
      <c r="L14" s="17" t="s">
        <v>2</v>
      </c>
      <c r="M14" s="18" t="s">
        <v>83</v>
      </c>
      <c r="N14" s="19" t="str">
        <f t="shared" si="14"/>
        <v>2</v>
      </c>
      <c r="O14" s="17" t="s">
        <v>83</v>
      </c>
      <c r="P14" s="18" t="s">
        <v>12</v>
      </c>
      <c r="Q14" s="19">
        <f t="shared" si="15"/>
        <v>0</v>
      </c>
      <c r="R14" s="17" t="s">
        <v>12</v>
      </c>
      <c r="S14" s="18" t="s">
        <v>83</v>
      </c>
      <c r="T14" s="19">
        <f t="shared" si="16"/>
        <v>0</v>
      </c>
      <c r="U14" s="17" t="s">
        <v>2</v>
      </c>
      <c r="V14" s="18" t="s">
        <v>83</v>
      </c>
      <c r="W14" s="19" t="str">
        <f t="shared" si="17"/>
        <v>3</v>
      </c>
      <c r="X14" s="17" t="s">
        <v>12</v>
      </c>
      <c r="Y14" s="18" t="s">
        <v>12</v>
      </c>
      <c r="Z14" s="19">
        <f t="shared" si="18"/>
        <v>0</v>
      </c>
      <c r="AA14" s="17" t="s">
        <v>12</v>
      </c>
      <c r="AB14" s="18" t="s">
        <v>83</v>
      </c>
      <c r="AC14" s="19">
        <f t="shared" si="19"/>
        <v>0</v>
      </c>
      <c r="AD14" s="27"/>
      <c r="AE14" s="25"/>
      <c r="AF14" s="19"/>
      <c r="AG14" s="20">
        <f t="shared" si="8"/>
        <v>5</v>
      </c>
      <c r="AH14" s="21">
        <f>'24.Spieltag'!AJ14</f>
        <v>330</v>
      </c>
      <c r="AI14" s="28">
        <f>'24.Spieltag'!AK14</f>
        <v>1</v>
      </c>
      <c r="AJ14" s="23">
        <f t="shared" si="9"/>
        <v>335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6</v>
      </c>
      <c r="B15" s="20" t="str">
        <f>'13.Spieltag'!B15</f>
        <v>Mike04</v>
      </c>
      <c r="C15" s="17" t="s">
        <v>83</v>
      </c>
      <c r="D15" s="18" t="s">
        <v>12</v>
      </c>
      <c r="E15" s="19">
        <f t="shared" si="11"/>
        <v>0</v>
      </c>
      <c r="F15" s="17" t="s">
        <v>12</v>
      </c>
      <c r="G15" s="18" t="s">
        <v>84</v>
      </c>
      <c r="H15" s="19">
        <f t="shared" si="12"/>
        <v>0</v>
      </c>
      <c r="I15" s="17" t="s">
        <v>2</v>
      </c>
      <c r="J15" s="18" t="s">
        <v>83</v>
      </c>
      <c r="K15" s="57">
        <f t="shared" si="13"/>
        <v>0</v>
      </c>
      <c r="L15" s="17" t="s">
        <v>12</v>
      </c>
      <c r="M15" s="18" t="s">
        <v>83</v>
      </c>
      <c r="N15" s="19" t="str">
        <f t="shared" si="14"/>
        <v>3</v>
      </c>
      <c r="O15" s="17" t="s">
        <v>84</v>
      </c>
      <c r="P15" s="18" t="s">
        <v>12</v>
      </c>
      <c r="Q15" s="19">
        <f t="shared" si="15"/>
        <v>0</v>
      </c>
      <c r="R15" s="17" t="s">
        <v>12</v>
      </c>
      <c r="S15" s="18" t="s">
        <v>83</v>
      </c>
      <c r="T15" s="19">
        <f t="shared" si="16"/>
        <v>0</v>
      </c>
      <c r="U15" s="17" t="s">
        <v>12</v>
      </c>
      <c r="V15" s="18" t="s">
        <v>84</v>
      </c>
      <c r="W15" s="19" t="str">
        <f t="shared" si="17"/>
        <v>5</v>
      </c>
      <c r="X15" s="17" t="s">
        <v>12</v>
      </c>
      <c r="Y15" s="18" t="s">
        <v>84</v>
      </c>
      <c r="Z15" s="19" t="str">
        <f t="shared" si="18"/>
        <v>2</v>
      </c>
      <c r="AA15" s="17" t="s">
        <v>12</v>
      </c>
      <c r="AB15" s="18" t="s">
        <v>84</v>
      </c>
      <c r="AC15" s="19">
        <f t="shared" si="19"/>
        <v>0</v>
      </c>
      <c r="AD15" s="27"/>
      <c r="AE15" s="25"/>
      <c r="AF15" s="19"/>
      <c r="AG15" s="20">
        <f t="shared" si="8"/>
        <v>10</v>
      </c>
      <c r="AH15" s="21">
        <f>'24.Spieltag'!AJ15</f>
        <v>307</v>
      </c>
      <c r="AI15" s="28">
        <f>'24.Spieltag'!AK15</f>
        <v>6</v>
      </c>
      <c r="AJ15" s="23">
        <f t="shared" si="9"/>
        <v>317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'24.Spieltag'!AJ16</f>
        <v>79</v>
      </c>
      <c r="AI16" s="28">
        <f>'24.Spieltag'!AK16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7</v>
      </c>
      <c r="B17" s="20" t="str">
        <f>'13.Spieltag'!B17</f>
        <v>Reinhold</v>
      </c>
      <c r="C17" s="17" t="s">
        <v>12</v>
      </c>
      <c r="D17" s="18" t="s">
        <v>83</v>
      </c>
      <c r="E17" s="19" t="str">
        <f t="shared" si="11"/>
        <v>2</v>
      </c>
      <c r="F17" s="17" t="s">
        <v>2</v>
      </c>
      <c r="G17" s="18" t="s">
        <v>83</v>
      </c>
      <c r="H17" s="19">
        <f t="shared" si="12"/>
        <v>0</v>
      </c>
      <c r="I17" s="17" t="s">
        <v>12</v>
      </c>
      <c r="J17" s="18" t="s">
        <v>84</v>
      </c>
      <c r="K17" s="57">
        <f t="shared" si="13"/>
        <v>0</v>
      </c>
      <c r="L17" s="17" t="s">
        <v>12</v>
      </c>
      <c r="M17" s="18" t="s">
        <v>83</v>
      </c>
      <c r="N17" s="19" t="str">
        <f t="shared" si="14"/>
        <v>3</v>
      </c>
      <c r="O17" s="17" t="s">
        <v>83</v>
      </c>
      <c r="P17" s="18" t="s">
        <v>2</v>
      </c>
      <c r="Q17" s="19">
        <f t="shared" si="15"/>
        <v>0</v>
      </c>
      <c r="R17" s="17" t="s">
        <v>12</v>
      </c>
      <c r="S17" s="18" t="s">
        <v>2</v>
      </c>
      <c r="T17" s="19" t="str">
        <f t="shared" si="16"/>
        <v>3</v>
      </c>
      <c r="U17" s="17" t="s">
        <v>12</v>
      </c>
      <c r="V17" s="18" t="s">
        <v>83</v>
      </c>
      <c r="W17" s="19" t="str">
        <f t="shared" si="17"/>
        <v>2</v>
      </c>
      <c r="X17" s="17" t="s">
        <v>2</v>
      </c>
      <c r="Y17" s="18" t="s">
        <v>83</v>
      </c>
      <c r="Z17" s="19" t="str">
        <f t="shared" si="18"/>
        <v>2</v>
      </c>
      <c r="AA17" s="17" t="s">
        <v>12</v>
      </c>
      <c r="AB17" s="18" t="s">
        <v>83</v>
      </c>
      <c r="AC17" s="19">
        <f t="shared" si="19"/>
        <v>0</v>
      </c>
      <c r="AD17" s="27"/>
      <c r="AE17" s="25"/>
      <c r="AF17" s="19"/>
      <c r="AG17" s="20">
        <f t="shared" si="8"/>
        <v>12</v>
      </c>
      <c r="AH17" s="21">
        <f>'24.Spieltag'!AJ17</f>
        <v>304</v>
      </c>
      <c r="AI17" s="28">
        <f>'24.Spieltag'!AK17</f>
        <v>7</v>
      </c>
      <c r="AJ17" s="23">
        <f t="shared" si="9"/>
        <v>316</v>
      </c>
      <c r="AK17" s="24">
        <f t="shared" si="10"/>
        <v>7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83</v>
      </c>
      <c r="D18" s="18" t="s">
        <v>12</v>
      </c>
      <c r="E18" s="19">
        <f t="shared" si="11"/>
        <v>0</v>
      </c>
      <c r="F18" s="17" t="s">
        <v>83</v>
      </c>
      <c r="G18" s="18" t="s">
        <v>12</v>
      </c>
      <c r="H18" s="19" t="str">
        <f t="shared" si="12"/>
        <v>3</v>
      </c>
      <c r="I18" s="17" t="s">
        <v>12</v>
      </c>
      <c r="J18" s="18" t="s">
        <v>84</v>
      </c>
      <c r="K18" s="57">
        <f t="shared" si="13"/>
        <v>0</v>
      </c>
      <c r="L18" s="17" t="s">
        <v>12</v>
      </c>
      <c r="M18" s="18" t="s">
        <v>84</v>
      </c>
      <c r="N18" s="19" t="str">
        <f t="shared" si="14"/>
        <v>2</v>
      </c>
      <c r="O18" s="17" t="s">
        <v>83</v>
      </c>
      <c r="P18" s="18" t="s">
        <v>12</v>
      </c>
      <c r="Q18" s="19">
        <f t="shared" si="15"/>
        <v>0</v>
      </c>
      <c r="R18" s="17" t="s">
        <v>83</v>
      </c>
      <c r="S18" s="18" t="s">
        <v>12</v>
      </c>
      <c r="T18" s="19" t="str">
        <f t="shared" si="16"/>
        <v>3</v>
      </c>
      <c r="U18" s="17" t="s">
        <v>83</v>
      </c>
      <c r="V18" s="18" t="s">
        <v>12</v>
      </c>
      <c r="W18" s="19">
        <f t="shared" si="17"/>
        <v>0</v>
      </c>
      <c r="X18" s="17" t="s">
        <v>2</v>
      </c>
      <c r="Y18" s="18" t="s">
        <v>83</v>
      </c>
      <c r="Z18" s="19" t="str">
        <f t="shared" si="18"/>
        <v>2</v>
      </c>
      <c r="AA18" s="17" t="s">
        <v>12</v>
      </c>
      <c r="AB18" s="18" t="s">
        <v>83</v>
      </c>
      <c r="AC18" s="19">
        <f t="shared" si="19"/>
        <v>0</v>
      </c>
      <c r="AD18" s="27"/>
      <c r="AE18" s="25"/>
      <c r="AF18" s="19"/>
      <c r="AG18" s="20">
        <f t="shared" si="8"/>
        <v>10</v>
      </c>
      <c r="AH18" s="21">
        <f>'24.Spieltag'!AJ18</f>
        <v>285</v>
      </c>
      <c r="AI18" s="28">
        <f>'24.Spieltag'!AK18</f>
        <v>12</v>
      </c>
      <c r="AJ18" s="23">
        <f t="shared" si="9"/>
        <v>295</v>
      </c>
      <c r="AK18" s="24">
        <f t="shared" si="10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'24.Spieltag'!AJ19</f>
        <v>7</v>
      </c>
      <c r="AI19" s="28">
        <f>'24.Spieltag'!AK19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'24.Spieltag'!AJ20</f>
        <v>251</v>
      </c>
      <c r="AI20" s="28">
        <f>'24.Spieltag'!AK20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8</v>
      </c>
      <c r="B21" s="20" t="str">
        <f>'13.Spieltag'!B21</f>
        <v>shiny</v>
      </c>
      <c r="C21" s="17" t="s">
        <v>12</v>
      </c>
      <c r="D21" s="18" t="s">
        <v>83</v>
      </c>
      <c r="E21" s="19" t="str">
        <f t="shared" si="11"/>
        <v>2</v>
      </c>
      <c r="F21" s="17" t="s">
        <v>12</v>
      </c>
      <c r="G21" s="18" t="s">
        <v>83</v>
      </c>
      <c r="H21" s="19">
        <f t="shared" si="12"/>
        <v>0</v>
      </c>
      <c r="I21" s="17" t="s">
        <v>2</v>
      </c>
      <c r="J21" s="18" t="s">
        <v>84</v>
      </c>
      <c r="K21" s="57">
        <f t="shared" si="13"/>
        <v>0</v>
      </c>
      <c r="L21" s="17" t="s">
        <v>2</v>
      </c>
      <c r="M21" s="18" t="s">
        <v>84</v>
      </c>
      <c r="N21" s="19" t="str">
        <f t="shared" si="14"/>
        <v>2</v>
      </c>
      <c r="O21" s="17" t="s">
        <v>12</v>
      </c>
      <c r="P21" s="18" t="s">
        <v>12</v>
      </c>
      <c r="Q21" s="19" t="str">
        <f t="shared" si="15"/>
        <v>3</v>
      </c>
      <c r="R21" s="17" t="s">
        <v>12</v>
      </c>
      <c r="S21" s="18" t="s">
        <v>12</v>
      </c>
      <c r="T21" s="19">
        <f t="shared" si="16"/>
        <v>0</v>
      </c>
      <c r="U21" s="17" t="s">
        <v>12</v>
      </c>
      <c r="V21" s="18" t="s">
        <v>83</v>
      </c>
      <c r="W21" s="19" t="str">
        <f t="shared" si="17"/>
        <v>2</v>
      </c>
      <c r="X21" s="17" t="s">
        <v>12</v>
      </c>
      <c r="Y21" s="18" t="s">
        <v>84</v>
      </c>
      <c r="Z21" s="19" t="str">
        <f t="shared" si="18"/>
        <v>2</v>
      </c>
      <c r="AA21" s="17" t="s">
        <v>83</v>
      </c>
      <c r="AB21" s="18" t="s">
        <v>83</v>
      </c>
      <c r="AC21" s="19">
        <f t="shared" si="19"/>
        <v>0</v>
      </c>
      <c r="AD21" s="27"/>
      <c r="AE21" s="25"/>
      <c r="AF21" s="19"/>
      <c r="AG21" s="20">
        <f t="shared" si="21"/>
        <v>11</v>
      </c>
      <c r="AH21" s="21">
        <f>'24.Spieltag'!AJ21</f>
        <v>299</v>
      </c>
      <c r="AI21" s="28">
        <f>'24.Spieltag'!AK21</f>
        <v>8</v>
      </c>
      <c r="AJ21" s="23">
        <f t="shared" si="22"/>
        <v>310</v>
      </c>
      <c r="AK21" s="24">
        <f t="shared" si="10"/>
        <v>8</v>
      </c>
      <c r="AL21" s="1"/>
    </row>
    <row r="22" spans="1:38" ht="24.95" customHeight="1" thickBot="1" x14ac:dyDescent="0.25">
      <c r="A22" s="28">
        <f t="shared" si="20"/>
        <v>5</v>
      </c>
      <c r="B22" s="20" t="str">
        <f>'13.Spieltag'!B22</f>
        <v>Tanja04</v>
      </c>
      <c r="C22" s="17" t="s">
        <v>83</v>
      </c>
      <c r="D22" s="18" t="s">
        <v>83</v>
      </c>
      <c r="E22" s="19">
        <f t="shared" si="11"/>
        <v>0</v>
      </c>
      <c r="F22" s="17" t="s">
        <v>12</v>
      </c>
      <c r="G22" s="18" t="s">
        <v>83</v>
      </c>
      <c r="H22" s="19">
        <f t="shared" si="12"/>
        <v>0</v>
      </c>
      <c r="I22" s="17" t="s">
        <v>12</v>
      </c>
      <c r="J22" s="18" t="s">
        <v>84</v>
      </c>
      <c r="K22" s="57">
        <f t="shared" si="13"/>
        <v>0</v>
      </c>
      <c r="L22" s="17" t="s">
        <v>83</v>
      </c>
      <c r="M22" s="18" t="s">
        <v>12</v>
      </c>
      <c r="N22" s="19">
        <f t="shared" si="14"/>
        <v>0</v>
      </c>
      <c r="O22" s="17" t="s">
        <v>84</v>
      </c>
      <c r="P22" s="18" t="s">
        <v>12</v>
      </c>
      <c r="Q22" s="19">
        <f t="shared" si="15"/>
        <v>0</v>
      </c>
      <c r="R22" s="17" t="s">
        <v>12</v>
      </c>
      <c r="S22" s="18" t="s">
        <v>84</v>
      </c>
      <c r="T22" s="19">
        <f t="shared" si="16"/>
        <v>0</v>
      </c>
      <c r="U22" s="17" t="s">
        <v>12</v>
      </c>
      <c r="V22" s="18" t="s">
        <v>84</v>
      </c>
      <c r="W22" s="19" t="str">
        <f t="shared" si="17"/>
        <v>5</v>
      </c>
      <c r="X22" s="17" t="s">
        <v>12</v>
      </c>
      <c r="Y22" s="18" t="s">
        <v>83</v>
      </c>
      <c r="Z22" s="19" t="str">
        <f t="shared" si="18"/>
        <v>3</v>
      </c>
      <c r="AA22" s="17" t="s">
        <v>2</v>
      </c>
      <c r="AB22" s="18" t="s">
        <v>83</v>
      </c>
      <c r="AC22" s="19">
        <f t="shared" si="19"/>
        <v>0</v>
      </c>
      <c r="AD22" s="27"/>
      <c r="AE22" s="25"/>
      <c r="AF22" s="19"/>
      <c r="AG22" s="20">
        <f t="shared" si="21"/>
        <v>8</v>
      </c>
      <c r="AH22" s="21">
        <f>'24.Spieltag'!AJ22</f>
        <v>315</v>
      </c>
      <c r="AI22" s="28">
        <f>'24.Spieltag'!AK22</f>
        <v>5</v>
      </c>
      <c r="AJ22" s="23">
        <f t="shared" si="22"/>
        <v>323</v>
      </c>
      <c r="AK22" s="24">
        <f t="shared" si="10"/>
        <v>5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12</v>
      </c>
      <c r="D23" s="18" t="s">
        <v>83</v>
      </c>
      <c r="E23" s="19" t="str">
        <f t="shared" si="11"/>
        <v>2</v>
      </c>
      <c r="F23" s="17" t="s">
        <v>83</v>
      </c>
      <c r="G23" s="18" t="s">
        <v>84</v>
      </c>
      <c r="H23" s="19">
        <f t="shared" si="12"/>
        <v>0</v>
      </c>
      <c r="I23" s="17" t="s">
        <v>12</v>
      </c>
      <c r="J23" s="18" t="s">
        <v>83</v>
      </c>
      <c r="K23" s="57">
        <f t="shared" si="13"/>
        <v>0</v>
      </c>
      <c r="L23" s="17" t="s">
        <v>12</v>
      </c>
      <c r="M23" s="18" t="s">
        <v>83</v>
      </c>
      <c r="N23" s="19" t="str">
        <f t="shared" si="14"/>
        <v>3</v>
      </c>
      <c r="O23" s="17" t="s">
        <v>12</v>
      </c>
      <c r="P23" s="18" t="s">
        <v>83</v>
      </c>
      <c r="Q23" s="19">
        <f t="shared" si="15"/>
        <v>0</v>
      </c>
      <c r="R23" s="17" t="s">
        <v>83</v>
      </c>
      <c r="S23" s="18" t="s">
        <v>84</v>
      </c>
      <c r="T23" s="19">
        <f t="shared" si="16"/>
        <v>0</v>
      </c>
      <c r="U23" s="17" t="s">
        <v>12</v>
      </c>
      <c r="V23" s="18" t="s">
        <v>83</v>
      </c>
      <c r="W23" s="19" t="str">
        <f t="shared" si="17"/>
        <v>2</v>
      </c>
      <c r="X23" s="17" t="s">
        <v>12</v>
      </c>
      <c r="Y23" s="18" t="s">
        <v>84</v>
      </c>
      <c r="Z23" s="19" t="str">
        <f t="shared" si="18"/>
        <v>2</v>
      </c>
      <c r="AA23" s="17" t="s">
        <v>12</v>
      </c>
      <c r="AB23" s="18" t="s">
        <v>84</v>
      </c>
      <c r="AC23" s="19">
        <f t="shared" si="19"/>
        <v>0</v>
      </c>
      <c r="AD23" s="27"/>
      <c r="AE23" s="25"/>
      <c r="AF23" s="19"/>
      <c r="AG23" s="20">
        <f t="shared" si="21"/>
        <v>9</v>
      </c>
      <c r="AH23" s="21">
        <f>'24.Spieltag'!AJ23</f>
        <v>278</v>
      </c>
      <c r="AI23" s="28">
        <f>'24.Spieltag'!AK23</f>
        <v>13</v>
      </c>
      <c r="AJ23" s="23">
        <f t="shared" si="22"/>
        <v>287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9</v>
      </c>
      <c r="B24" s="20" t="str">
        <f>'13.Spieltag'!B24</f>
        <v>UltraGE</v>
      </c>
      <c r="C24" s="17" t="s">
        <v>83</v>
      </c>
      <c r="D24" s="18" t="s">
        <v>12</v>
      </c>
      <c r="E24" s="19">
        <f t="shared" si="11"/>
        <v>0</v>
      </c>
      <c r="F24" s="17" t="s">
        <v>12</v>
      </c>
      <c r="G24" s="18" t="s">
        <v>83</v>
      </c>
      <c r="H24" s="19">
        <f t="shared" si="12"/>
        <v>0</v>
      </c>
      <c r="I24" s="17" t="s">
        <v>12</v>
      </c>
      <c r="J24" s="18" t="s">
        <v>83</v>
      </c>
      <c r="K24" s="57">
        <f t="shared" si="13"/>
        <v>0</v>
      </c>
      <c r="L24" s="17" t="s">
        <v>12</v>
      </c>
      <c r="M24" s="18" t="s">
        <v>12</v>
      </c>
      <c r="N24" s="19">
        <f t="shared" si="14"/>
        <v>0</v>
      </c>
      <c r="O24" s="17" t="s">
        <v>83</v>
      </c>
      <c r="P24" s="18" t="s">
        <v>12</v>
      </c>
      <c r="Q24" s="19">
        <f t="shared" si="15"/>
        <v>0</v>
      </c>
      <c r="R24" s="17" t="s">
        <v>83</v>
      </c>
      <c r="S24" s="18" t="s">
        <v>12</v>
      </c>
      <c r="T24" s="19" t="str">
        <f t="shared" si="16"/>
        <v>3</v>
      </c>
      <c r="U24" s="17" t="s">
        <v>12</v>
      </c>
      <c r="V24" s="18" t="s">
        <v>84</v>
      </c>
      <c r="W24" s="19" t="str">
        <f t="shared" si="17"/>
        <v>5</v>
      </c>
      <c r="X24" s="17" t="s">
        <v>2</v>
      </c>
      <c r="Y24" s="18" t="s">
        <v>83</v>
      </c>
      <c r="Z24" s="19" t="str">
        <f t="shared" si="18"/>
        <v>2</v>
      </c>
      <c r="AA24" s="17" t="s">
        <v>12</v>
      </c>
      <c r="AB24" s="18" t="s">
        <v>84</v>
      </c>
      <c r="AC24" s="19">
        <f t="shared" si="19"/>
        <v>0</v>
      </c>
      <c r="AD24" s="27"/>
      <c r="AE24" s="25"/>
      <c r="AF24" s="19"/>
      <c r="AG24" s="20">
        <f t="shared" si="21"/>
        <v>10</v>
      </c>
      <c r="AH24" s="21">
        <f>'24.Spieltag'!AJ24</f>
        <v>297</v>
      </c>
      <c r="AI24" s="28">
        <f>'24.Spieltag'!AK24</f>
        <v>9</v>
      </c>
      <c r="AJ24" s="23">
        <f t="shared" si="22"/>
        <v>307</v>
      </c>
      <c r="AK24" s="24">
        <f t="shared" si="10"/>
        <v>9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si="21"/>
        <v>0</v>
      </c>
      <c r="AH25" s="21">
        <f>'24.Spieltag'!AJ25</f>
        <v>66</v>
      </c>
      <c r="AI25" s="28">
        <f>'24.Spieltag'!AK25</f>
        <v>17</v>
      </c>
      <c r="AJ25" s="23">
        <f t="shared" si="22"/>
        <v>66</v>
      </c>
      <c r="AK25" s="24">
        <f t="shared" ref="AK25" si="23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 A7:A2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4 O4 U4 AA4 F6 O6">
    <cfRule type="cellIs" dxfId="50" priority="2" operator="equal">
      <formula>"Schalke 04"</formula>
    </cfRule>
  </conditionalFormatting>
  <conditionalFormatting sqref="F4 I4 L4 R4 X4 C6 I6 L6 R6 U6 X6 AA6">
    <cfRule type="cellIs" dxfId="49" priority="3" operator="equal">
      <formula>"Schalke 04"</formula>
    </cfRule>
  </conditionalFormatting>
  <conditionalFormatting sqref="AG28:AG1048576 AG1:AG2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topLeftCell="B3" workbookViewId="0">
      <selection activeCell="Z10" sqref="Z1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39</v>
      </c>
      <c r="B4" s="16"/>
      <c r="C4" s="16" t="s">
        <v>70</v>
      </c>
      <c r="F4" s="16" t="s">
        <v>82</v>
      </c>
      <c r="I4" s="16" t="s">
        <v>77</v>
      </c>
      <c r="L4" s="16" t="s">
        <v>78</v>
      </c>
      <c r="O4" s="16" t="s">
        <v>81</v>
      </c>
      <c r="R4" s="16" t="s">
        <v>74</v>
      </c>
      <c r="U4" s="16" t="s">
        <v>62</v>
      </c>
      <c r="X4" s="16" t="s">
        <v>67</v>
      </c>
      <c r="AA4" s="16" t="s">
        <v>71</v>
      </c>
      <c r="AE4" s="48"/>
      <c r="AF4" s="48"/>
      <c r="AK4" s="44"/>
    </row>
    <row r="5" spans="1:41" ht="13.5" thickBot="1" x14ac:dyDescent="0.25">
      <c r="B5" s="16"/>
      <c r="AD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79</v>
      </c>
      <c r="F6" s="16" t="s">
        <v>68</v>
      </c>
      <c r="I6" s="16" t="s">
        <v>76</v>
      </c>
      <c r="L6" s="16" t="s">
        <v>69</v>
      </c>
      <c r="O6" s="16" t="s">
        <v>72</v>
      </c>
      <c r="R6" s="16" t="s">
        <v>73</v>
      </c>
      <c r="U6" s="16" t="s">
        <v>11</v>
      </c>
      <c r="X6" s="16" t="s">
        <v>80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83</v>
      </c>
      <c r="D7" s="49" t="s">
        <v>12</v>
      </c>
      <c r="E7" s="50" t="s">
        <v>1</v>
      </c>
      <c r="F7" s="49" t="s">
        <v>84</v>
      </c>
      <c r="G7" s="49" t="s">
        <v>86</v>
      </c>
      <c r="H7" s="50" t="s">
        <v>1</v>
      </c>
      <c r="I7" s="49" t="s">
        <v>83</v>
      </c>
      <c r="J7" s="49" t="s">
        <v>84</v>
      </c>
      <c r="K7" s="50" t="s">
        <v>1</v>
      </c>
      <c r="L7" s="49" t="s">
        <v>84</v>
      </c>
      <c r="M7" s="49" t="s">
        <v>12</v>
      </c>
      <c r="N7" s="50" t="s">
        <v>1</v>
      </c>
      <c r="O7" s="49" t="s">
        <v>84</v>
      </c>
      <c r="P7" s="49" t="s">
        <v>12</v>
      </c>
      <c r="Q7" s="50" t="s">
        <v>1</v>
      </c>
      <c r="R7" s="49" t="s">
        <v>83</v>
      </c>
      <c r="S7" s="49" t="s">
        <v>83</v>
      </c>
      <c r="T7" s="50" t="s">
        <v>1</v>
      </c>
      <c r="U7" s="49" t="s">
        <v>13</v>
      </c>
      <c r="V7" s="49" t="s">
        <v>12</v>
      </c>
      <c r="W7" s="50" t="s">
        <v>1</v>
      </c>
      <c r="X7" s="49" t="s">
        <v>2</v>
      </c>
      <c r="Y7" s="49" t="s">
        <v>84</v>
      </c>
      <c r="Z7" s="50" t="s">
        <v>1</v>
      </c>
      <c r="AA7" s="49" t="s">
        <v>89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10</v>
      </c>
      <c r="B8" s="20" t="str">
        <f>'13.Spieltag'!B8</f>
        <v>atschi91</v>
      </c>
      <c r="C8" s="17" t="s">
        <v>2</v>
      </c>
      <c r="D8" s="18" t="s">
        <v>83</v>
      </c>
      <c r="E8" s="19">
        <f t="shared" ref="E8" si="1">IF(OR(EXACT($C$7,C8)*(EXACT($D$7,D8)))=TRUE,$AO$9,IF(($D$7-$C$7=D8-C8),$AO$8,IF(OR(EXACT($C$7&gt;$D$7,C8&gt;D8)*EXACT($C$7=$D$7,C8=D8)*EXACT($C$7&lt;$D$7,C8&lt;D8)),$AO$7,0)))</f>
        <v>0</v>
      </c>
      <c r="F8" s="17" t="s">
        <v>84</v>
      </c>
      <c r="G8" s="18" t="s">
        <v>83</v>
      </c>
      <c r="H8" s="19" t="str">
        <f t="shared" ref="H8" si="2">IF(OR(EXACT($F$7,F8)*(EXACT($G$7,G8)))=TRUE,$AO$9,IF(($G$7-$F$7=G8-F8),$AO$8,IF(OR(EXACT($F$7&gt;$G$7,F8&gt;G8)*EXACT($F$7=$G$7,F8=G8)*EXACT($F$7&lt;$G$7,F8&lt;G8)),$AO$7,0)))</f>
        <v>2</v>
      </c>
      <c r="I8" s="17" t="s">
        <v>84</v>
      </c>
      <c r="J8" s="18" t="s">
        <v>83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84</v>
      </c>
      <c r="M8" s="18" t="s">
        <v>12</v>
      </c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 t="s">
        <v>83</v>
      </c>
      <c r="P8" s="18" t="s">
        <v>12</v>
      </c>
      <c r="Q8" s="19" t="str">
        <f t="shared" ref="Q8" si="5">IF(OR(EXACT($O$7,O8)*(EXACT($P$7,P8)))=TRUE,$AO$9,IF(($P$7-$O$7=P8-O8),$AO$8,IF(OR(EXACT($O$7&gt;$P$7,O8&gt;P8)*EXACT($O$7=$P$7,O8=P8)*EXACT($O$7&lt;$P$7,O8&lt;P8)),$AO$7,0)))</f>
        <v>2</v>
      </c>
      <c r="R8" s="17" t="s">
        <v>12</v>
      </c>
      <c r="S8" s="18" t="s">
        <v>83</v>
      </c>
      <c r="T8" s="19">
        <f t="shared" ref="T8" si="6">IF(OR(EXACT($R$7,R8)*(EXACT($S$7,S8)))=TRUE,$AO$9,IF(($S$7-$R$7=S8-R8),$AO$8,IF(OR(EXACT($R$7&gt;$S$7,R8&gt;S8)*EXACT($R$7=$S$7,R8=S8)*EXACT($R$7&lt;$S$7,R8&lt;S8)),$AO$7,0)))</f>
        <v>0</v>
      </c>
      <c r="U8" s="17" t="s">
        <v>84</v>
      </c>
      <c r="V8" s="18" t="s">
        <v>12</v>
      </c>
      <c r="W8" s="57">
        <f>IF(OR(EXACT($U$7,U8)*(EXACT($V$7,V8)))=TRUE,$AO$9,IF(($V$7-$U$7=V8-U8),$AO$8,IF(OR(EXACT($U$7&gt;$V$7,U8&gt;V8)*EXACT($U$7=$V$7,U8=V8)*EXACT($U$7&lt;$V$7,U8&lt;V8)),$AO$7,0)))*4</f>
        <v>0</v>
      </c>
      <c r="X8" s="17" t="s">
        <v>12</v>
      </c>
      <c r="Y8" s="18" t="s">
        <v>84</v>
      </c>
      <c r="Z8" s="19" t="str">
        <f t="shared" ref="Z8" si="7">IF(OR(EXACT($X$7,X8)*(EXACT($Y$7,Y8)))=TRUE,$AO$9,IF(($Y$7-$X$7=Y8-X8),$AO$8,IF(OR(EXACT($X$7&gt;$Y$7,X8&gt;Y8)*EXACT($X$7=$Y$7,X8=Y8)*EXACT($X$7&lt;$Y$7,X8&lt;Y8)),$AO$7,0)))</f>
        <v>2</v>
      </c>
      <c r="AA8" s="17" t="s">
        <v>12</v>
      </c>
      <c r="AB8" s="18" t="s">
        <v>83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7"/>
      <c r="AE8" s="25"/>
      <c r="AF8" s="19"/>
      <c r="AG8" s="20">
        <f t="shared" ref="AG8:AG19" si="8">E8+H8+K8+N8+Q8+T8+W8+Z8+AC8+AF8</f>
        <v>13</v>
      </c>
      <c r="AH8" s="21">
        <f>'25.Spieltag'!AJ8</f>
        <v>303</v>
      </c>
      <c r="AI8" s="28">
        <f>'25.Spieltag'!AK8</f>
        <v>11</v>
      </c>
      <c r="AJ8" s="23">
        <f t="shared" ref="AJ8:AJ19" si="9">AG8+AH8</f>
        <v>316</v>
      </c>
      <c r="AK8" s="24">
        <f t="shared" ref="AK8:AK24" si="10">RANK(AJ8,$AJ$8:$AJ$26)</f>
        <v>10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5</v>
      </c>
      <c r="B9" s="20" t="str">
        <f>'13.Spieltag'!B9</f>
        <v>Delze</v>
      </c>
      <c r="C9" s="17" t="s">
        <v>2</v>
      </c>
      <c r="D9" s="18" t="s">
        <v>84</v>
      </c>
      <c r="E9" s="19">
        <f t="shared" ref="E9:E24" si="11">IF(OR(EXACT($C$7,C9)*(EXACT($D$7,D9)))=TRUE,$AO$9,IF(($D$7-$C$7=D9-C9),$AO$8,IF(OR(EXACT($C$7&gt;$D$7,C9&gt;D9)*EXACT($C$7=$D$7,C9=D9)*EXACT($C$7&lt;$D$7,C9&lt;D9)),$AO$7,0)))</f>
        <v>0</v>
      </c>
      <c r="F9" s="17" t="s">
        <v>84</v>
      </c>
      <c r="G9" s="18" t="s">
        <v>2</v>
      </c>
      <c r="H9" s="19" t="str">
        <f t="shared" ref="H9:H24" si="12">IF(OR(EXACT($F$7,F9)*(EXACT($G$7,G9)))=TRUE,$AO$9,IF(($G$7-$F$7=G9-F9),$AO$8,IF(OR(EXACT($F$7&gt;$G$7,F9&gt;G9)*EXACT($F$7=$G$7,F9=G9)*EXACT($F$7&lt;$G$7,F9&lt;G9)),$AO$7,0)))</f>
        <v>2</v>
      </c>
      <c r="I9" s="17" t="s">
        <v>83</v>
      </c>
      <c r="J9" s="18" t="s">
        <v>83</v>
      </c>
      <c r="K9" s="19">
        <f t="shared" ref="K9:K24" si="13">IF(OR(EXACT($I$7,I9)*(EXACT($J$7,J9)))=TRUE,$AO$9,IF(($J$7-$I$7=J9-I9),$AO$8,IF(OR(EXACT($I$7&gt;$J$7,I9&gt;J9)*EXACT($I$7=$J$7,I9=J9)*EXACT($I$7&lt;$J$7,I9&lt;J9)),$AO$7,0)))</f>
        <v>0</v>
      </c>
      <c r="L9" s="17" t="s">
        <v>83</v>
      </c>
      <c r="M9" s="18" t="s">
        <v>83</v>
      </c>
      <c r="N9" s="19">
        <f t="shared" ref="N9:N24" si="14">IF(OR(EXACT($L$7,L9)*(EXACT($M$7,M9)))=TRUE,$AO$9,IF(($M$7-$L$7=M9-L9),$AO$8,IF(OR(EXACT($L$7&gt;$M$7,L9&gt;M9)*EXACT($L$7=$M$7,L9=M9)*EXACT($L$7&lt;$M$7,L9&lt;M9)),$AO$7,0)))</f>
        <v>0</v>
      </c>
      <c r="O9" s="17" t="s">
        <v>2</v>
      </c>
      <c r="P9" s="18" t="s">
        <v>83</v>
      </c>
      <c r="Q9" s="19">
        <f t="shared" ref="Q9:Q24" si="15"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12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83</v>
      </c>
      <c r="W9" s="19" t="str">
        <f>IF(OR(EXACT($U$7,U9)*(EXACT($V$7,V9)))=TRUE,$AO$9,IF(($V$7-$U$7=V9-U9),$AO$8,IF(OR(EXACT($U$7&gt;$V$7,U9&gt;V9)*EXACT($U$7=$V$7,U9=V9)*EXACT($U$7&lt;$V$7,U9&lt;V9)),$AO$7,0)))</f>
        <v>2</v>
      </c>
      <c r="X9" s="17" t="s">
        <v>83</v>
      </c>
      <c r="Y9" s="18" t="s">
        <v>83</v>
      </c>
      <c r="Z9" s="19">
        <f t="shared" ref="Z9:Z24" si="17">IF(OR(EXACT($X$7,X9)*(EXACT($Y$7,Y9)))=TRUE,$AO$9,IF(($Y$7-$X$7=Y9-X9),$AO$8,IF(OR(EXACT($X$7&gt;$Y$7,X9&gt;Y9)*EXACT($X$7=$Y$7,X9=Y9)*EXACT($X$7&lt;$Y$7,X9&lt;Y9)),$AO$7,0)))</f>
        <v>0</v>
      </c>
      <c r="AA9" s="17" t="s">
        <v>83</v>
      </c>
      <c r="AB9" s="18" t="s">
        <v>83</v>
      </c>
      <c r="AC9" s="19">
        <f t="shared" ref="AC9:AC24" si="18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8"/>
        <v>4</v>
      </c>
      <c r="AH9" s="21">
        <f>'25.Spieltag'!AJ9</f>
        <v>331</v>
      </c>
      <c r="AI9" s="28">
        <f>'25.Spieltag'!AK9</f>
        <v>3</v>
      </c>
      <c r="AJ9" s="23">
        <f t="shared" si="9"/>
        <v>335</v>
      </c>
      <c r="AK9" s="24">
        <f t="shared" si="10"/>
        <v>5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12</v>
      </c>
      <c r="B10" s="20" t="str">
        <f>'13.Spieltag'!B10</f>
        <v>FlorianS04</v>
      </c>
      <c r="C10" s="17"/>
      <c r="D10" s="18"/>
      <c r="E10" s="19"/>
      <c r="F10" s="17"/>
      <c r="G10" s="18"/>
      <c r="H10" s="19"/>
      <c r="I10" s="17"/>
      <c r="J10" s="18"/>
      <c r="K10" s="19"/>
      <c r="L10" s="17"/>
      <c r="M10" s="18"/>
      <c r="N10" s="19"/>
      <c r="O10" s="17"/>
      <c r="P10" s="18"/>
      <c r="Q10" s="19"/>
      <c r="R10" s="17"/>
      <c r="S10" s="18"/>
      <c r="T10" s="19"/>
      <c r="U10" s="17"/>
      <c r="V10" s="18"/>
      <c r="W10" s="19"/>
      <c r="X10" s="17"/>
      <c r="Y10" s="18"/>
      <c r="Z10" s="19"/>
      <c r="AA10" s="17"/>
      <c r="AB10" s="18"/>
      <c r="AC10" s="19"/>
      <c r="AD10" s="27"/>
      <c r="AE10" s="25"/>
      <c r="AF10" s="19"/>
      <c r="AG10" s="20">
        <f t="shared" si="8"/>
        <v>0</v>
      </c>
      <c r="AH10" s="21">
        <f>'25.Spieltag'!AJ10</f>
        <v>306</v>
      </c>
      <c r="AI10" s="28">
        <f>'25.Spieltag'!AK10</f>
        <v>10</v>
      </c>
      <c r="AJ10" s="23">
        <f t="shared" si="9"/>
        <v>306</v>
      </c>
      <c r="AK10" s="24">
        <f t="shared" si="10"/>
        <v>12</v>
      </c>
      <c r="AL10" s="53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83</v>
      </c>
      <c r="E11" s="19">
        <f t="shared" si="11"/>
        <v>0</v>
      </c>
      <c r="F11" s="17" t="s">
        <v>83</v>
      </c>
      <c r="G11" s="18" t="s">
        <v>2</v>
      </c>
      <c r="H11" s="19" t="str">
        <f t="shared" si="12"/>
        <v>2</v>
      </c>
      <c r="I11" s="17" t="s">
        <v>83</v>
      </c>
      <c r="J11" s="18" t="s">
        <v>12</v>
      </c>
      <c r="K11" s="19">
        <f t="shared" si="13"/>
        <v>0</v>
      </c>
      <c r="L11" s="17" t="s">
        <v>83</v>
      </c>
      <c r="M11" s="18" t="s">
        <v>12</v>
      </c>
      <c r="N11" s="19" t="str">
        <f t="shared" si="14"/>
        <v>2</v>
      </c>
      <c r="O11" s="17" t="s">
        <v>83</v>
      </c>
      <c r="P11" s="18" t="s">
        <v>12</v>
      </c>
      <c r="Q11" s="19" t="str">
        <f t="shared" si="15"/>
        <v>2</v>
      </c>
      <c r="R11" s="17" t="s">
        <v>12</v>
      </c>
      <c r="S11" s="18" t="s">
        <v>83</v>
      </c>
      <c r="T11" s="19">
        <f t="shared" si="16"/>
        <v>0</v>
      </c>
      <c r="U11" s="17" t="s">
        <v>83</v>
      </c>
      <c r="V11" s="18" t="s">
        <v>12</v>
      </c>
      <c r="W11" s="57">
        <f t="shared" ref="W11:W25" si="19">IF(OR(EXACT($U$7,U11)*(EXACT($V$7,V11)))=TRUE,$AO$9,IF(($V$7-$U$7=V11-U11),$AO$8,IF(OR(EXACT($U$7&gt;$V$7,U11&gt;V11)*EXACT($U$7=$V$7,U11=V11)*EXACT($U$7&lt;$V$7,U11&lt;V11)),$AO$7,0)))*4</f>
        <v>0</v>
      </c>
      <c r="X11" s="17" t="s">
        <v>12</v>
      </c>
      <c r="Y11" s="18" t="s">
        <v>83</v>
      </c>
      <c r="Z11" s="19" t="str">
        <f t="shared" si="17"/>
        <v>2</v>
      </c>
      <c r="AA11" s="17" t="s">
        <v>12</v>
      </c>
      <c r="AB11" s="18" t="s">
        <v>83</v>
      </c>
      <c r="AC11" s="19" t="str">
        <f t="shared" si="18"/>
        <v>2</v>
      </c>
      <c r="AD11" s="27"/>
      <c r="AE11" s="25"/>
      <c r="AF11" s="19"/>
      <c r="AG11" s="20">
        <f t="shared" si="8"/>
        <v>10</v>
      </c>
      <c r="AH11" s="21">
        <f>'25.Spieltag'!AJ11</f>
        <v>334</v>
      </c>
      <c r="AI11" s="28">
        <f>'25.Spieltag'!AK11</f>
        <v>2</v>
      </c>
      <c r="AJ11" s="23">
        <f t="shared" si="9"/>
        <v>344</v>
      </c>
      <c r="AK11" s="24">
        <f t="shared" si="10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'25.Spieltag'!AJ12</f>
        <v>197</v>
      </c>
      <c r="AI12" s="28">
        <f>'25.Spieltag'!AK12</f>
        <v>15</v>
      </c>
      <c r="AJ12" s="23">
        <f t="shared" si="9"/>
        <v>197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3</v>
      </c>
      <c r="B13" s="58" t="str">
        <f>'13.Spieltag'!B13</f>
        <v>Lola04</v>
      </c>
      <c r="C13" s="17" t="s">
        <v>2</v>
      </c>
      <c r="D13" s="18" t="s">
        <v>83</v>
      </c>
      <c r="E13" s="19">
        <f t="shared" si="11"/>
        <v>0</v>
      </c>
      <c r="F13" s="17" t="s">
        <v>83</v>
      </c>
      <c r="G13" s="18" t="s">
        <v>12</v>
      </c>
      <c r="H13" s="19" t="str">
        <f t="shared" si="12"/>
        <v>2</v>
      </c>
      <c r="I13" s="17" t="s">
        <v>12</v>
      </c>
      <c r="J13" s="18" t="s">
        <v>83</v>
      </c>
      <c r="K13" s="19" t="str">
        <f t="shared" si="13"/>
        <v>3</v>
      </c>
      <c r="L13" s="17" t="s">
        <v>12</v>
      </c>
      <c r="M13" s="18" t="s">
        <v>12</v>
      </c>
      <c r="N13" s="19">
        <f t="shared" si="14"/>
        <v>0</v>
      </c>
      <c r="O13" s="17" t="s">
        <v>12</v>
      </c>
      <c r="P13" s="18" t="s">
        <v>83</v>
      </c>
      <c r="Q13" s="19">
        <f t="shared" si="15"/>
        <v>0</v>
      </c>
      <c r="R13" s="17" t="s">
        <v>12</v>
      </c>
      <c r="S13" s="18" t="s">
        <v>83</v>
      </c>
      <c r="T13" s="19">
        <f t="shared" si="16"/>
        <v>0</v>
      </c>
      <c r="U13" s="17" t="s">
        <v>83</v>
      </c>
      <c r="V13" s="18" t="s">
        <v>12</v>
      </c>
      <c r="W13" s="57">
        <f t="shared" si="19"/>
        <v>0</v>
      </c>
      <c r="X13" s="17" t="s">
        <v>2</v>
      </c>
      <c r="Y13" s="18" t="s">
        <v>83</v>
      </c>
      <c r="Z13" s="19" t="str">
        <f t="shared" si="17"/>
        <v>2</v>
      </c>
      <c r="AA13" s="17" t="s">
        <v>12</v>
      </c>
      <c r="AB13" s="18" t="s">
        <v>84</v>
      </c>
      <c r="AC13" s="19" t="str">
        <f t="shared" si="18"/>
        <v>2</v>
      </c>
      <c r="AD13" s="27"/>
      <c r="AE13" s="25"/>
      <c r="AF13" s="19"/>
      <c r="AG13" s="20">
        <f t="shared" si="8"/>
        <v>9</v>
      </c>
      <c r="AH13" s="21">
        <f>'25.Spieltag'!AJ13</f>
        <v>327</v>
      </c>
      <c r="AI13" s="28">
        <f>'25.Spieltag'!AK13</f>
        <v>4</v>
      </c>
      <c r="AJ13" s="23">
        <f t="shared" si="9"/>
        <v>336</v>
      </c>
      <c r="AK13" s="24">
        <f t="shared" si="10"/>
        <v>3</v>
      </c>
      <c r="AL13" s="1"/>
    </row>
    <row r="14" spans="1:41" ht="24.95" customHeight="1" thickBot="1" x14ac:dyDescent="0.25">
      <c r="A14" s="28">
        <f t="shared" si="0"/>
        <v>1</v>
      </c>
      <c r="B14" s="20" t="str">
        <f>'13.Spieltag'!B14</f>
        <v>Master1</v>
      </c>
      <c r="C14" s="17" t="s">
        <v>2</v>
      </c>
      <c r="D14" s="18" t="s">
        <v>83</v>
      </c>
      <c r="E14" s="19">
        <f t="shared" si="11"/>
        <v>0</v>
      </c>
      <c r="F14" s="17" t="s">
        <v>83</v>
      </c>
      <c r="G14" s="18" t="s">
        <v>12</v>
      </c>
      <c r="H14" s="19" t="str">
        <f t="shared" si="12"/>
        <v>2</v>
      </c>
      <c r="I14" s="17" t="s">
        <v>83</v>
      </c>
      <c r="J14" s="18" t="s">
        <v>12</v>
      </c>
      <c r="K14" s="19">
        <f t="shared" si="13"/>
        <v>0</v>
      </c>
      <c r="L14" s="17" t="s">
        <v>83</v>
      </c>
      <c r="M14" s="18" t="s">
        <v>2</v>
      </c>
      <c r="N14" s="19" t="str">
        <f t="shared" si="14"/>
        <v>3</v>
      </c>
      <c r="O14" s="17" t="s">
        <v>83</v>
      </c>
      <c r="P14" s="18" t="s">
        <v>83</v>
      </c>
      <c r="Q14" s="19">
        <f t="shared" si="15"/>
        <v>0</v>
      </c>
      <c r="R14" s="17" t="s">
        <v>12</v>
      </c>
      <c r="S14" s="18" t="s">
        <v>83</v>
      </c>
      <c r="T14" s="19">
        <f t="shared" si="16"/>
        <v>0</v>
      </c>
      <c r="U14" s="17" t="s">
        <v>12</v>
      </c>
      <c r="V14" s="18" t="s">
        <v>12</v>
      </c>
      <c r="W14" s="19">
        <f>IF(OR(EXACT($U$7,U14)*(EXACT($V$7,V14)))=TRUE,$AO$9,IF(($V$7-$U$7=V14-U14),$AO$8,IF(OR(EXACT($U$7&gt;$V$7,U14&gt;V14)*EXACT($U$7=$V$7,U14=V14)*EXACT($U$7&lt;$V$7,U14&lt;V14)),$AO$7,0)))*2</f>
        <v>0</v>
      </c>
      <c r="X14" s="17" t="s">
        <v>2</v>
      </c>
      <c r="Y14" s="18" t="s">
        <v>83</v>
      </c>
      <c r="Z14" s="19" t="str">
        <f t="shared" si="17"/>
        <v>2</v>
      </c>
      <c r="AA14" s="17" t="s">
        <v>12</v>
      </c>
      <c r="AB14" s="18" t="s">
        <v>83</v>
      </c>
      <c r="AC14" s="19" t="str">
        <f t="shared" si="18"/>
        <v>2</v>
      </c>
      <c r="AD14" s="27"/>
      <c r="AE14" s="25"/>
      <c r="AF14" s="19"/>
      <c r="AG14" s="20">
        <f t="shared" si="8"/>
        <v>9</v>
      </c>
      <c r="AH14" s="21">
        <f>'25.Spieltag'!AJ14</f>
        <v>335</v>
      </c>
      <c r="AI14" s="28">
        <f>'25.Spieltag'!AK14</f>
        <v>1</v>
      </c>
      <c r="AJ14" s="23">
        <f t="shared" si="9"/>
        <v>344</v>
      </c>
      <c r="AK14" s="24">
        <f t="shared" si="10"/>
        <v>1</v>
      </c>
      <c r="AL14" s="1"/>
    </row>
    <row r="15" spans="1:41" ht="24.95" customHeight="1" thickBot="1" x14ac:dyDescent="0.25">
      <c r="A15" s="28">
        <f t="shared" si="0"/>
        <v>5</v>
      </c>
      <c r="B15" s="20" t="str">
        <f>'13.Spieltag'!B15</f>
        <v>Mike04</v>
      </c>
      <c r="C15" s="17" t="s">
        <v>12</v>
      </c>
      <c r="D15" s="18" t="s">
        <v>84</v>
      </c>
      <c r="E15" s="19">
        <f t="shared" si="11"/>
        <v>0</v>
      </c>
      <c r="F15" s="17" t="s">
        <v>84</v>
      </c>
      <c r="G15" s="18" t="s">
        <v>12</v>
      </c>
      <c r="H15" s="19" t="str">
        <f t="shared" si="12"/>
        <v>2</v>
      </c>
      <c r="I15" s="17" t="s">
        <v>83</v>
      </c>
      <c r="J15" s="18" t="s">
        <v>84</v>
      </c>
      <c r="K15" s="19" t="str">
        <f t="shared" si="13"/>
        <v>5</v>
      </c>
      <c r="L15" s="17" t="s">
        <v>84</v>
      </c>
      <c r="M15" s="18" t="s">
        <v>12</v>
      </c>
      <c r="N15" s="19" t="str">
        <f t="shared" si="14"/>
        <v>5</v>
      </c>
      <c r="O15" s="17" t="s">
        <v>84</v>
      </c>
      <c r="P15" s="18" t="s">
        <v>83</v>
      </c>
      <c r="Q15" s="19" t="str">
        <f t="shared" si="15"/>
        <v>2</v>
      </c>
      <c r="R15" s="17" t="s">
        <v>12</v>
      </c>
      <c r="S15" s="18" t="s">
        <v>84</v>
      </c>
      <c r="T15" s="19">
        <f t="shared" si="16"/>
        <v>0</v>
      </c>
      <c r="U15" s="17" t="s">
        <v>83</v>
      </c>
      <c r="V15" s="18" t="s">
        <v>2</v>
      </c>
      <c r="W15" s="57">
        <f t="shared" si="19"/>
        <v>0</v>
      </c>
      <c r="X15" s="17" t="s">
        <v>12</v>
      </c>
      <c r="Y15" s="18" t="s">
        <v>84</v>
      </c>
      <c r="Z15" s="19" t="str">
        <f t="shared" si="17"/>
        <v>2</v>
      </c>
      <c r="AA15" s="17" t="s">
        <v>12</v>
      </c>
      <c r="AB15" s="18" t="s">
        <v>83</v>
      </c>
      <c r="AC15" s="19" t="str">
        <f t="shared" si="18"/>
        <v>2</v>
      </c>
      <c r="AD15" s="27"/>
      <c r="AE15" s="25"/>
      <c r="AF15" s="19"/>
      <c r="AG15" s="20">
        <f t="shared" si="8"/>
        <v>18</v>
      </c>
      <c r="AH15" s="21">
        <f>'25.Spieltag'!AJ15</f>
        <v>317</v>
      </c>
      <c r="AI15" s="28">
        <f>'25.Spieltag'!AK15</f>
        <v>6</v>
      </c>
      <c r="AJ15" s="23">
        <f t="shared" si="9"/>
        <v>335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'25.Spieltag'!AJ16</f>
        <v>79</v>
      </c>
      <c r="AI16" s="28">
        <f>'25.Spieltag'!AK16</f>
        <v>16</v>
      </c>
      <c r="AJ16" s="23">
        <f t="shared" si="9"/>
        <v>79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8</v>
      </c>
      <c r="B17" s="20" t="str">
        <f>'13.Spieltag'!B17</f>
        <v>Reinhold</v>
      </c>
      <c r="C17" s="17" t="s">
        <v>86</v>
      </c>
      <c r="D17" s="18" t="s">
        <v>12</v>
      </c>
      <c r="E17" s="19">
        <f t="shared" si="11"/>
        <v>0</v>
      </c>
      <c r="F17" s="17" t="s">
        <v>84</v>
      </c>
      <c r="G17" s="18" t="s">
        <v>12</v>
      </c>
      <c r="H17" s="19" t="str">
        <f t="shared" si="12"/>
        <v>2</v>
      </c>
      <c r="I17" s="17" t="s">
        <v>84</v>
      </c>
      <c r="J17" s="18" t="s">
        <v>84</v>
      </c>
      <c r="K17" s="19">
        <f t="shared" si="13"/>
        <v>0</v>
      </c>
      <c r="L17" s="17" t="s">
        <v>83</v>
      </c>
      <c r="M17" s="18" t="s">
        <v>12</v>
      </c>
      <c r="N17" s="19" t="str">
        <f t="shared" si="14"/>
        <v>2</v>
      </c>
      <c r="O17" s="17" t="s">
        <v>83</v>
      </c>
      <c r="P17" s="18" t="s">
        <v>84</v>
      </c>
      <c r="Q17" s="19">
        <f t="shared" si="15"/>
        <v>0</v>
      </c>
      <c r="R17" s="17" t="s">
        <v>86</v>
      </c>
      <c r="S17" s="18" t="s">
        <v>83</v>
      </c>
      <c r="T17" s="19">
        <f t="shared" si="16"/>
        <v>0</v>
      </c>
      <c r="U17" s="17" t="s">
        <v>84</v>
      </c>
      <c r="V17" s="18" t="s">
        <v>12</v>
      </c>
      <c r="W17" s="57">
        <f t="shared" si="19"/>
        <v>0</v>
      </c>
      <c r="X17" s="17" t="s">
        <v>12</v>
      </c>
      <c r="Y17" s="18" t="s">
        <v>12</v>
      </c>
      <c r="Z17" s="19">
        <f t="shared" si="17"/>
        <v>0</v>
      </c>
      <c r="AA17" s="17" t="s">
        <v>12</v>
      </c>
      <c r="AB17" s="18" t="s">
        <v>83</v>
      </c>
      <c r="AC17" s="19" t="str">
        <f t="shared" si="18"/>
        <v>2</v>
      </c>
      <c r="AD17" s="27"/>
      <c r="AE17" s="25"/>
      <c r="AF17" s="19"/>
      <c r="AG17" s="20">
        <f t="shared" si="8"/>
        <v>6</v>
      </c>
      <c r="AH17" s="21">
        <f>'25.Spieltag'!AJ17</f>
        <v>316</v>
      </c>
      <c r="AI17" s="28">
        <f>'25.Spieltag'!AK17</f>
        <v>7</v>
      </c>
      <c r="AJ17" s="23">
        <f t="shared" si="9"/>
        <v>322</v>
      </c>
      <c r="AK17" s="24">
        <f t="shared" si="10"/>
        <v>8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 t="s">
        <v>12</v>
      </c>
      <c r="D18" s="18" t="s">
        <v>83</v>
      </c>
      <c r="E18" s="19">
        <f t="shared" si="11"/>
        <v>0</v>
      </c>
      <c r="F18" s="17" t="s">
        <v>84</v>
      </c>
      <c r="G18" s="18" t="s">
        <v>83</v>
      </c>
      <c r="H18" s="19" t="str">
        <f t="shared" si="12"/>
        <v>2</v>
      </c>
      <c r="I18" s="17" t="s">
        <v>12</v>
      </c>
      <c r="J18" s="18" t="s">
        <v>83</v>
      </c>
      <c r="K18" s="19" t="str">
        <f t="shared" si="13"/>
        <v>3</v>
      </c>
      <c r="L18" s="17" t="s">
        <v>84</v>
      </c>
      <c r="M18" s="18" t="s">
        <v>12</v>
      </c>
      <c r="N18" s="19" t="str">
        <f t="shared" si="14"/>
        <v>5</v>
      </c>
      <c r="O18" s="17" t="s">
        <v>84</v>
      </c>
      <c r="P18" s="18" t="s">
        <v>12</v>
      </c>
      <c r="Q18" s="19" t="str">
        <f t="shared" si="15"/>
        <v>5</v>
      </c>
      <c r="R18" s="17" t="s">
        <v>12</v>
      </c>
      <c r="S18" s="18" t="s">
        <v>83</v>
      </c>
      <c r="T18" s="19">
        <f t="shared" si="16"/>
        <v>0</v>
      </c>
      <c r="U18" s="17" t="s">
        <v>84</v>
      </c>
      <c r="V18" s="18" t="s">
        <v>12</v>
      </c>
      <c r="W18" s="57">
        <f t="shared" si="19"/>
        <v>0</v>
      </c>
      <c r="X18" s="17" t="s">
        <v>12</v>
      </c>
      <c r="Y18" s="18" t="s">
        <v>84</v>
      </c>
      <c r="Z18" s="19" t="str">
        <f t="shared" si="17"/>
        <v>2</v>
      </c>
      <c r="AA18" s="17" t="s">
        <v>83</v>
      </c>
      <c r="AB18" s="18" t="s">
        <v>12</v>
      </c>
      <c r="AC18" s="19">
        <f t="shared" si="18"/>
        <v>0</v>
      </c>
      <c r="AD18" s="27"/>
      <c r="AE18" s="25"/>
      <c r="AF18" s="19"/>
      <c r="AG18" s="20">
        <f t="shared" si="8"/>
        <v>17</v>
      </c>
      <c r="AH18" s="21">
        <f>'25.Spieltag'!AJ18</f>
        <v>295</v>
      </c>
      <c r="AI18" s="28">
        <f>'25.Spieltag'!AK18</f>
        <v>12</v>
      </c>
      <c r="AJ18" s="23">
        <f t="shared" si="9"/>
        <v>312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'25.Spieltag'!AJ19</f>
        <v>7</v>
      </c>
      <c r="AI19" s="28">
        <f>'25.Spieltag'!AK19</f>
        <v>18</v>
      </c>
      <c r="AJ19" s="23">
        <f t="shared" si="9"/>
        <v>7</v>
      </c>
      <c r="AK19" s="24">
        <f t="shared" si="10"/>
        <v>18</v>
      </c>
      <c r="AL19" s="1"/>
    </row>
    <row r="20" spans="1:38" ht="24.95" customHeight="1" thickBot="1" x14ac:dyDescent="0.25">
      <c r="A20" s="28">
        <f t="shared" ref="A20:A25" si="20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1">E20+H20+K20+N20+Q20+T20+W20+Z20+AC20+AF20</f>
        <v>0</v>
      </c>
      <c r="AH20" s="21">
        <f>'25.Spieltag'!AJ20</f>
        <v>251</v>
      </c>
      <c r="AI20" s="28">
        <f>'25.Spieltag'!AK20</f>
        <v>14</v>
      </c>
      <c r="AJ20" s="23">
        <f t="shared" ref="AJ20:AJ25" si="22">AG20+AH20</f>
        <v>251</v>
      </c>
      <c r="AK20" s="24">
        <f t="shared" si="10"/>
        <v>14</v>
      </c>
      <c r="AL20" s="1"/>
    </row>
    <row r="21" spans="1:38" ht="24.95" customHeight="1" thickBot="1" x14ac:dyDescent="0.25">
      <c r="A21" s="28">
        <f t="shared" si="20"/>
        <v>7</v>
      </c>
      <c r="B21" s="20" t="str">
        <f>'13.Spieltag'!B21</f>
        <v>shiny</v>
      </c>
      <c r="C21" s="17" t="s">
        <v>2</v>
      </c>
      <c r="D21" s="18" t="s">
        <v>83</v>
      </c>
      <c r="E21" s="19">
        <f t="shared" si="11"/>
        <v>0</v>
      </c>
      <c r="F21" s="17" t="s">
        <v>83</v>
      </c>
      <c r="G21" s="18" t="s">
        <v>86</v>
      </c>
      <c r="H21" s="19" t="str">
        <f t="shared" si="12"/>
        <v>2</v>
      </c>
      <c r="I21" s="17" t="s">
        <v>12</v>
      </c>
      <c r="J21" s="18" t="s">
        <v>83</v>
      </c>
      <c r="K21" s="19" t="str">
        <f t="shared" si="13"/>
        <v>3</v>
      </c>
      <c r="L21" s="17" t="s">
        <v>83</v>
      </c>
      <c r="M21" s="18" t="s">
        <v>86</v>
      </c>
      <c r="N21" s="19" t="str">
        <f t="shared" si="14"/>
        <v>2</v>
      </c>
      <c r="O21" s="17" t="s">
        <v>83</v>
      </c>
      <c r="P21" s="18" t="s">
        <v>86</v>
      </c>
      <c r="Q21" s="19" t="str">
        <f t="shared" si="15"/>
        <v>2</v>
      </c>
      <c r="R21" s="17" t="s">
        <v>12</v>
      </c>
      <c r="S21" s="18" t="s">
        <v>83</v>
      </c>
      <c r="T21" s="19">
        <f t="shared" si="16"/>
        <v>0</v>
      </c>
      <c r="U21" s="17" t="s">
        <v>83</v>
      </c>
      <c r="V21" s="18" t="s">
        <v>12</v>
      </c>
      <c r="W21" s="57">
        <f t="shared" si="19"/>
        <v>0</v>
      </c>
      <c r="X21" s="17" t="s">
        <v>12</v>
      </c>
      <c r="Y21" s="18" t="s">
        <v>83</v>
      </c>
      <c r="Z21" s="19" t="str">
        <f t="shared" si="17"/>
        <v>2</v>
      </c>
      <c r="AA21" s="17" t="s">
        <v>12</v>
      </c>
      <c r="AB21" s="18" t="s">
        <v>83</v>
      </c>
      <c r="AC21" s="19" t="str">
        <f t="shared" si="18"/>
        <v>2</v>
      </c>
      <c r="AD21" s="27"/>
      <c r="AE21" s="25"/>
      <c r="AF21" s="19"/>
      <c r="AG21" s="20">
        <f t="shared" si="21"/>
        <v>13</v>
      </c>
      <c r="AH21" s="21">
        <f>'25.Spieltag'!AJ21</f>
        <v>310</v>
      </c>
      <c r="AI21" s="28">
        <f>'25.Spieltag'!AK21</f>
        <v>8</v>
      </c>
      <c r="AJ21" s="23">
        <f t="shared" si="22"/>
        <v>323</v>
      </c>
      <c r="AK21" s="24">
        <f t="shared" si="10"/>
        <v>7</v>
      </c>
      <c r="AL21" s="1"/>
    </row>
    <row r="22" spans="1:38" ht="24.95" customHeight="1" thickBot="1" x14ac:dyDescent="0.25">
      <c r="A22" s="28">
        <f t="shared" si="20"/>
        <v>3</v>
      </c>
      <c r="B22" s="20" t="str">
        <f>'13.Spieltag'!B22</f>
        <v>Tanja04</v>
      </c>
      <c r="C22" s="17" t="s">
        <v>2</v>
      </c>
      <c r="D22" s="18" t="s">
        <v>83</v>
      </c>
      <c r="E22" s="19">
        <f t="shared" si="11"/>
        <v>0</v>
      </c>
      <c r="F22" s="17" t="s">
        <v>83</v>
      </c>
      <c r="G22" s="18" t="s">
        <v>83</v>
      </c>
      <c r="H22" s="19">
        <f t="shared" si="12"/>
        <v>0</v>
      </c>
      <c r="I22" s="17" t="s">
        <v>12</v>
      </c>
      <c r="J22" s="18" t="s">
        <v>83</v>
      </c>
      <c r="K22" s="19" t="str">
        <f t="shared" si="13"/>
        <v>3</v>
      </c>
      <c r="L22" s="17" t="s">
        <v>83</v>
      </c>
      <c r="M22" s="18" t="s">
        <v>2</v>
      </c>
      <c r="N22" s="19" t="str">
        <f t="shared" si="14"/>
        <v>3</v>
      </c>
      <c r="O22" s="17" t="s">
        <v>83</v>
      </c>
      <c r="P22" s="18" t="s">
        <v>83</v>
      </c>
      <c r="Q22" s="19">
        <f t="shared" si="15"/>
        <v>0</v>
      </c>
      <c r="R22" s="17" t="s">
        <v>12</v>
      </c>
      <c r="S22" s="18" t="s">
        <v>84</v>
      </c>
      <c r="T22" s="19">
        <f t="shared" si="16"/>
        <v>0</v>
      </c>
      <c r="U22" s="17" t="s">
        <v>84</v>
      </c>
      <c r="V22" s="18" t="s">
        <v>12</v>
      </c>
      <c r="W22" s="57">
        <f t="shared" si="19"/>
        <v>0</v>
      </c>
      <c r="X22" s="17" t="s">
        <v>2</v>
      </c>
      <c r="Y22" s="18" t="s">
        <v>84</v>
      </c>
      <c r="Z22" s="19" t="str">
        <f t="shared" si="17"/>
        <v>5</v>
      </c>
      <c r="AA22" s="17" t="s">
        <v>12</v>
      </c>
      <c r="AB22" s="18" t="s">
        <v>84</v>
      </c>
      <c r="AC22" s="19" t="str">
        <f t="shared" si="18"/>
        <v>2</v>
      </c>
      <c r="AD22" s="27"/>
      <c r="AE22" s="25"/>
      <c r="AF22" s="19"/>
      <c r="AG22" s="20">
        <f t="shared" si="21"/>
        <v>13</v>
      </c>
      <c r="AH22" s="21">
        <f>'25.Spieltag'!AJ22</f>
        <v>323</v>
      </c>
      <c r="AI22" s="28">
        <f>'25.Spieltag'!AK22</f>
        <v>5</v>
      </c>
      <c r="AJ22" s="23">
        <f t="shared" si="22"/>
        <v>336</v>
      </c>
      <c r="AK22" s="24">
        <f t="shared" si="10"/>
        <v>3</v>
      </c>
      <c r="AL22" s="1"/>
    </row>
    <row r="23" spans="1:38" ht="24.95" customHeight="1" thickBot="1" x14ac:dyDescent="0.25">
      <c r="A23" s="28">
        <f t="shared" si="20"/>
        <v>13</v>
      </c>
      <c r="B23" s="58" t="str">
        <f>'13.Spieltag'!B23</f>
        <v>Thomas Bülles</v>
      </c>
      <c r="C23" s="17" t="s">
        <v>12</v>
      </c>
      <c r="D23" s="18" t="s">
        <v>84</v>
      </c>
      <c r="E23" s="19">
        <f t="shared" si="11"/>
        <v>0</v>
      </c>
      <c r="F23" s="17" t="s">
        <v>83</v>
      </c>
      <c r="G23" s="18" t="s">
        <v>2</v>
      </c>
      <c r="H23" s="19" t="str">
        <f t="shared" si="12"/>
        <v>2</v>
      </c>
      <c r="I23" s="17" t="s">
        <v>84</v>
      </c>
      <c r="J23" s="18" t="s">
        <v>83</v>
      </c>
      <c r="K23" s="19">
        <f t="shared" si="13"/>
        <v>0</v>
      </c>
      <c r="L23" s="17" t="s">
        <v>83</v>
      </c>
      <c r="M23" s="18" t="s">
        <v>12</v>
      </c>
      <c r="N23" s="19" t="str">
        <f t="shared" si="14"/>
        <v>2</v>
      </c>
      <c r="O23" s="17" t="s">
        <v>12</v>
      </c>
      <c r="P23" s="18" t="s">
        <v>83</v>
      </c>
      <c r="Q23" s="19">
        <f t="shared" si="15"/>
        <v>0</v>
      </c>
      <c r="R23" s="17" t="s">
        <v>12</v>
      </c>
      <c r="S23" s="18" t="s">
        <v>83</v>
      </c>
      <c r="T23" s="19">
        <f t="shared" si="16"/>
        <v>0</v>
      </c>
      <c r="U23" s="17" t="s">
        <v>83</v>
      </c>
      <c r="V23" s="18" t="s">
        <v>12</v>
      </c>
      <c r="W23" s="57">
        <f t="shared" si="19"/>
        <v>0</v>
      </c>
      <c r="X23" s="17" t="s">
        <v>12</v>
      </c>
      <c r="Y23" s="18" t="s">
        <v>84</v>
      </c>
      <c r="Z23" s="19" t="str">
        <f t="shared" si="17"/>
        <v>2</v>
      </c>
      <c r="AA23" s="17" t="s">
        <v>12</v>
      </c>
      <c r="AB23" s="18" t="s">
        <v>84</v>
      </c>
      <c r="AC23" s="19" t="str">
        <f t="shared" si="18"/>
        <v>2</v>
      </c>
      <c r="AD23" s="27"/>
      <c r="AE23" s="25"/>
      <c r="AF23" s="19"/>
      <c r="AG23" s="20">
        <f t="shared" si="21"/>
        <v>8</v>
      </c>
      <c r="AH23" s="21">
        <f>'25.Spieltag'!AJ23</f>
        <v>287</v>
      </c>
      <c r="AI23" s="28">
        <f>'25.Spieltag'!AK23</f>
        <v>13</v>
      </c>
      <c r="AJ23" s="23">
        <f t="shared" si="22"/>
        <v>295</v>
      </c>
      <c r="AK23" s="24">
        <f t="shared" si="10"/>
        <v>13</v>
      </c>
      <c r="AL23" s="1"/>
    </row>
    <row r="24" spans="1:38" ht="24.95" customHeight="1" thickBot="1" x14ac:dyDescent="0.25">
      <c r="A24" s="28">
        <f t="shared" si="20"/>
        <v>9</v>
      </c>
      <c r="B24" s="20" t="str">
        <f>'13.Spieltag'!B24</f>
        <v>UltraGE</v>
      </c>
      <c r="C24" s="17" t="s">
        <v>2</v>
      </c>
      <c r="D24" s="18" t="s">
        <v>83</v>
      </c>
      <c r="E24" s="19">
        <f t="shared" si="11"/>
        <v>0</v>
      </c>
      <c r="F24" s="17" t="s">
        <v>83</v>
      </c>
      <c r="G24" s="18" t="s">
        <v>12</v>
      </c>
      <c r="H24" s="19" t="str">
        <f t="shared" si="12"/>
        <v>2</v>
      </c>
      <c r="I24" s="17" t="s">
        <v>83</v>
      </c>
      <c r="J24" s="18" t="s">
        <v>12</v>
      </c>
      <c r="K24" s="19">
        <f t="shared" si="13"/>
        <v>0</v>
      </c>
      <c r="L24" s="17" t="s">
        <v>83</v>
      </c>
      <c r="M24" s="18" t="s">
        <v>2</v>
      </c>
      <c r="N24" s="19" t="str">
        <f t="shared" si="14"/>
        <v>3</v>
      </c>
      <c r="O24" s="17" t="s">
        <v>83</v>
      </c>
      <c r="P24" s="18" t="s">
        <v>12</v>
      </c>
      <c r="Q24" s="19" t="str">
        <f t="shared" si="15"/>
        <v>2</v>
      </c>
      <c r="R24" s="17" t="s">
        <v>12</v>
      </c>
      <c r="S24" s="18" t="s">
        <v>83</v>
      </c>
      <c r="T24" s="19">
        <f t="shared" si="16"/>
        <v>0</v>
      </c>
      <c r="U24" s="17" t="s">
        <v>83</v>
      </c>
      <c r="V24" s="18" t="s">
        <v>12</v>
      </c>
      <c r="W24" s="57">
        <f t="shared" si="19"/>
        <v>0</v>
      </c>
      <c r="X24" s="17" t="s">
        <v>2</v>
      </c>
      <c r="Y24" s="18" t="s">
        <v>83</v>
      </c>
      <c r="Z24" s="19" t="str">
        <f t="shared" si="17"/>
        <v>2</v>
      </c>
      <c r="AA24" s="17" t="s">
        <v>12</v>
      </c>
      <c r="AB24" s="18" t="s">
        <v>84</v>
      </c>
      <c r="AC24" s="19" t="str">
        <f t="shared" si="18"/>
        <v>2</v>
      </c>
      <c r="AD24" s="27"/>
      <c r="AE24" s="25"/>
      <c r="AF24" s="19"/>
      <c r="AG24" s="20">
        <f t="shared" si="21"/>
        <v>11</v>
      </c>
      <c r="AH24" s="21">
        <f>'25.Spieltag'!AJ24</f>
        <v>307</v>
      </c>
      <c r="AI24" s="28">
        <f>'25.Spieltag'!AK24</f>
        <v>9</v>
      </c>
      <c r="AJ24" s="23">
        <f t="shared" si="22"/>
        <v>318</v>
      </c>
      <c r="AK24" s="24">
        <f t="shared" si="10"/>
        <v>9</v>
      </c>
      <c r="AL24" s="1"/>
    </row>
    <row r="25" spans="1:38" ht="24.95" customHeight="1" thickBot="1" x14ac:dyDescent="0.25">
      <c r="A25" s="28">
        <f t="shared" si="20"/>
        <v>17</v>
      </c>
      <c r="B25" s="20" t="str">
        <f>'13.Spieltag'!B25</f>
        <v>frahe</v>
      </c>
      <c r="C25" s="17" t="s">
        <v>2</v>
      </c>
      <c r="D25" s="18" t="s">
        <v>83</v>
      </c>
      <c r="E25" s="19">
        <f t="shared" ref="E25" si="23">IF(OR(EXACT($C$7,C25)*(EXACT($D$7,D25)))=TRUE,$AO$9,IF(($D$7-$C$7=D25-C25),$AO$8,IF(OR(EXACT($C$7&gt;$D$7,C25&gt;D25)*EXACT($C$7=$D$7,C25=D25)*EXACT($C$7&lt;$D$7,C25&lt;D25)),$AO$7,0)))</f>
        <v>0</v>
      </c>
      <c r="F25" s="17" t="s">
        <v>83</v>
      </c>
      <c r="G25" s="18" t="s">
        <v>12</v>
      </c>
      <c r="H25" s="19" t="str">
        <f t="shared" ref="H25" si="24">IF(OR(EXACT($F$7,F25)*(EXACT($G$7,G25)))=TRUE,$AO$9,IF(($G$7-$F$7=G25-F25),$AO$8,IF(OR(EXACT($F$7&gt;$G$7,F25&gt;G25)*EXACT($F$7=$G$7,F25=G25)*EXACT($F$7&lt;$G$7,F25&lt;G25)),$AO$7,0)))</f>
        <v>2</v>
      </c>
      <c r="I25" s="17" t="s">
        <v>84</v>
      </c>
      <c r="J25" s="18" t="s">
        <v>83</v>
      </c>
      <c r="K25" s="19">
        <f t="shared" ref="K25" si="25">IF(OR(EXACT($I$7,I25)*(EXACT($J$7,J25)))=TRUE,$AO$9,IF(($J$7-$I$7=J25-I25),$AO$8,IF(OR(EXACT($I$7&gt;$J$7,I25&gt;J25)*EXACT($I$7=$J$7,I25=J25)*EXACT($I$7&lt;$J$7,I25&lt;J25)),$AO$7,0)))</f>
        <v>0</v>
      </c>
      <c r="L25" s="17" t="s">
        <v>83</v>
      </c>
      <c r="M25" s="18" t="s">
        <v>12</v>
      </c>
      <c r="N25" s="19" t="str">
        <f t="shared" ref="N25" si="26">IF(OR(EXACT($L$7,L25)*(EXACT($M$7,M25)))=TRUE,$AO$9,IF(($M$7-$L$7=M25-L25),$AO$8,IF(OR(EXACT($L$7&gt;$M$7,L25&gt;M25)*EXACT($L$7=$M$7,L25=M25)*EXACT($L$7&lt;$M$7,L25&lt;M25)),$AO$7,0)))</f>
        <v>2</v>
      </c>
      <c r="O25" s="17" t="s">
        <v>83</v>
      </c>
      <c r="P25" s="18" t="s">
        <v>12</v>
      </c>
      <c r="Q25" s="19" t="str">
        <f t="shared" ref="Q25" si="27">IF(OR(EXACT($O$7,O25)*(EXACT($P$7,P25)))=TRUE,$AO$9,IF(($P$7-$O$7=P25-O25),$AO$8,IF(OR(EXACT($O$7&gt;$P$7,O25&gt;P25)*EXACT($O$7=$P$7,O25=P25)*EXACT($O$7&lt;$P$7,O25&lt;P25)),$AO$7,0)))</f>
        <v>2</v>
      </c>
      <c r="R25" s="17" t="s">
        <v>12</v>
      </c>
      <c r="S25" s="18" t="s">
        <v>83</v>
      </c>
      <c r="T25" s="19">
        <f t="shared" ref="T25" si="28">IF(OR(EXACT($R$7,R25)*(EXACT($S$7,S25)))=TRUE,$AO$9,IF(($S$7-$R$7=S25-R25),$AO$8,IF(OR(EXACT($R$7&gt;$S$7,R25&gt;S25)*EXACT($R$7=$S$7,R25=S25)*EXACT($R$7&lt;$S$7,R25&lt;S25)),$AO$7,0)))</f>
        <v>0</v>
      </c>
      <c r="U25" s="17" t="s">
        <v>83</v>
      </c>
      <c r="V25" s="18" t="s">
        <v>12</v>
      </c>
      <c r="W25" s="57">
        <f t="shared" si="19"/>
        <v>0</v>
      </c>
      <c r="X25" s="17" t="s">
        <v>83</v>
      </c>
      <c r="Y25" s="18" t="s">
        <v>84</v>
      </c>
      <c r="Z25" s="19" t="str">
        <f t="shared" ref="Z25" si="29">IF(OR(EXACT($X$7,X25)*(EXACT($Y$7,Y25)))=TRUE,$AO$9,IF(($Y$7-$X$7=Y25-X25),$AO$8,IF(OR(EXACT($X$7&gt;$Y$7,X25&gt;Y25)*EXACT($X$7=$Y$7,X25=Y25)*EXACT($X$7&lt;$Y$7,X25&lt;Y25)),$AO$7,0)))</f>
        <v>2</v>
      </c>
      <c r="AA25" s="17" t="s">
        <v>12</v>
      </c>
      <c r="AB25" s="18" t="s">
        <v>83</v>
      </c>
      <c r="AC25" s="19" t="str">
        <f t="shared" ref="AC25" si="30">IF(OR(EXACT($AA$7,AA25)*(EXACT($AB$7,AB25)))=TRUE,$AO$9,IF(($AB$7-$AA$7=AB25-AA25),$AO$8,IF(OR(EXACT($AA$7&gt;$AB$7,AA25&gt;AB25)*EXACT($AA$7=$AB$7,AA25=AB25)*EXACT($AA$7&lt;$AB$7,AA25&lt;AB25)),$AO$7,0)))</f>
        <v>2</v>
      </c>
      <c r="AD25" s="27"/>
      <c r="AE25" s="25"/>
      <c r="AF25" s="19"/>
      <c r="AG25" s="20">
        <f t="shared" si="21"/>
        <v>10</v>
      </c>
      <c r="AH25" s="21">
        <f>'25.Spieltag'!AJ25</f>
        <v>66</v>
      </c>
      <c r="AI25" s="28">
        <f>'25.Spieltag'!AK25</f>
        <v>17</v>
      </c>
      <c r="AJ25" s="23">
        <f t="shared" si="22"/>
        <v>76</v>
      </c>
      <c r="AK25" s="24">
        <f t="shared" ref="AK25" si="31">RANK(AJ25,$AJ$8:$AJ$26)</f>
        <v>17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4 I4 O4 R4 U4 X4 C6 L6 O6 R6 U6 AA6">
    <cfRule type="cellIs" dxfId="44" priority="3" operator="equal">
      <formula>"Schalke 04"</formula>
    </cfRule>
  </conditionalFormatting>
  <conditionalFormatting sqref="F4 L4 AA4 F6 I6 X6">
    <cfRule type="cellIs" dxfId="43" priority="2" operator="equal">
      <formula>"Schalke 04"</formula>
    </cfRule>
  </conditionalFormatting>
  <conditionalFormatting sqref="AG28:AG1048576 AG1:AG2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H16" sqref="G16:H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40</v>
      </c>
      <c r="B4" s="16"/>
      <c r="C4" s="16" t="s">
        <v>72</v>
      </c>
      <c r="F4" s="16" t="s">
        <v>73</v>
      </c>
      <c r="I4" s="16" t="s">
        <v>79</v>
      </c>
      <c r="L4" s="16" t="s">
        <v>62</v>
      </c>
      <c r="O4" s="16" t="s">
        <v>11</v>
      </c>
      <c r="R4" s="16" t="s">
        <v>69</v>
      </c>
      <c r="U4" s="16" t="s">
        <v>75</v>
      </c>
      <c r="X4" s="16" t="s">
        <v>76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68</v>
      </c>
      <c r="I6" s="16" t="s">
        <v>81</v>
      </c>
      <c r="L6" s="16" t="s">
        <v>78</v>
      </c>
      <c r="O6" s="16" t="s">
        <v>71</v>
      </c>
      <c r="R6" s="16" t="s">
        <v>70</v>
      </c>
      <c r="U6" s="16" t="s">
        <v>74</v>
      </c>
      <c r="X6" s="16" t="s">
        <v>67</v>
      </c>
      <c r="AA6" s="16" t="s">
        <v>82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84</v>
      </c>
      <c r="E7" s="50" t="s">
        <v>1</v>
      </c>
      <c r="F7" s="49" t="s">
        <v>83</v>
      </c>
      <c r="G7" s="49" t="s">
        <v>2</v>
      </c>
      <c r="H7" s="50" t="s">
        <v>1</v>
      </c>
      <c r="I7" s="49" t="s">
        <v>13</v>
      </c>
      <c r="J7" s="49" t="s">
        <v>84</v>
      </c>
      <c r="K7" s="50" t="s">
        <v>1</v>
      </c>
      <c r="L7" s="49" t="s">
        <v>2</v>
      </c>
      <c r="M7" s="49" t="s">
        <v>2</v>
      </c>
      <c r="N7" s="50" t="s">
        <v>1</v>
      </c>
      <c r="O7" s="49" t="s">
        <v>84</v>
      </c>
      <c r="P7" s="49" t="s">
        <v>84</v>
      </c>
      <c r="Q7" s="50" t="s">
        <v>1</v>
      </c>
      <c r="R7" s="49" t="s">
        <v>12</v>
      </c>
      <c r="S7" s="49" t="s">
        <v>83</v>
      </c>
      <c r="T7" s="50" t="s">
        <v>1</v>
      </c>
      <c r="U7" s="49" t="s">
        <v>84</v>
      </c>
      <c r="V7" s="49" t="s">
        <v>2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84</v>
      </c>
      <c r="AB7" s="49" t="s">
        <v>83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8</v>
      </c>
      <c r="B8" s="20" t="str">
        <f>'13.Spieltag'!B8</f>
        <v>atschi91</v>
      </c>
      <c r="C8" s="17" t="s">
        <v>12</v>
      </c>
      <c r="D8" s="18" t="s">
        <v>83</v>
      </c>
      <c r="E8" s="19" t="str">
        <f t="shared" ref="E8" si="1">IF(OR(EXACT($C$7,C8)*(EXACT($D$7,D8)))=TRUE,$AO$9,IF(($D$7-$C$7=D8-C8),$AO$8,IF(OR(EXACT($C$7&gt;$D$7,C8&gt;D8)*EXACT($C$7=$D$7,C8=D8)*EXACT($C$7&lt;$D$7,C8&lt;D8)),$AO$7,0)))</f>
        <v>2</v>
      </c>
      <c r="F8" s="17" t="s">
        <v>84</v>
      </c>
      <c r="G8" s="18" t="s">
        <v>12</v>
      </c>
      <c r="H8" s="19" t="str">
        <f t="shared" ref="H8" si="2">IF(OR(EXACT($F$7,F8)*(EXACT($G$7,G8)))=TRUE,$AO$9,IF(($G$7-$F$7=G8-F8),$AO$8,IF(OR(EXACT($F$7&gt;$G$7,F8&gt;G8)*EXACT($F$7=$G$7,F8=G8)*EXACT($F$7&lt;$G$7,F8&lt;G8)),$AO$7,0)))</f>
        <v>3</v>
      </c>
      <c r="I8" s="17" t="s">
        <v>12</v>
      </c>
      <c r="J8" s="18" t="s">
        <v>83</v>
      </c>
      <c r="K8" s="19" t="str">
        <f t="shared" ref="K8" si="3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83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83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83</v>
      </c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 t="s">
        <v>84</v>
      </c>
      <c r="V8" s="18" t="s">
        <v>12</v>
      </c>
      <c r="W8" s="19" t="str">
        <f t="shared" ref="W8" si="7">IF(OR(EXACT($U$7,U8)*(EXACT($V$7,V8)))=TRUE,$AO$9,IF(($V$7-$U$7=V8-U8),$AO$8,IF(OR(EXACT($U$7&gt;$V$7,U8&gt;V8)*EXACT($U$7=$V$7,U8=V8)*EXACT($U$7&lt;$V$7,U8&lt;V8)),$AO$7,0)))</f>
        <v>2</v>
      </c>
      <c r="X8" s="17" t="s">
        <v>12</v>
      </c>
      <c r="Y8" s="18" t="s">
        <v>83</v>
      </c>
      <c r="Z8" s="19">
        <f t="shared" ref="Z8" si="8">IF(OR(EXACT($X$7,X8)*(EXACT($Y$7,Y8)))=TRUE,$AO$9,IF(($Y$7-$X$7=Y8-X8),$AO$8,IF(OR(EXACT($X$7&gt;$Y$7,X8&gt;Y8)*EXACT($X$7=$Y$7,X8=Y8)*EXACT($X$7&lt;$Y$7,X8&lt;Y8)),$AO$7,0)))</f>
        <v>0</v>
      </c>
      <c r="AA8" s="17" t="s">
        <v>12</v>
      </c>
      <c r="AB8" s="18" t="s">
        <v>83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9">E8+H8+K8+N8+Q8+T8+W8+Z8+AC8+AF8</f>
        <v>14</v>
      </c>
      <c r="AH8" s="21">
        <f>'26.Spieltag'!AJ8</f>
        <v>316</v>
      </c>
      <c r="AI8" s="28">
        <f>'26.Spieltag'!AK8</f>
        <v>10</v>
      </c>
      <c r="AJ8" s="23">
        <f t="shared" ref="AJ8:AJ19" si="10">AG8+AH8</f>
        <v>330</v>
      </c>
      <c r="AK8" s="24">
        <f t="shared" ref="AK8:AK24" si="11">RANK(AJ8,$AJ$8:$AJ$26)</f>
        <v>8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3</v>
      </c>
      <c r="B9" s="20" t="str">
        <f>'13.Spieltag'!B9</f>
        <v>Delze</v>
      </c>
      <c r="C9" s="17" t="s">
        <v>2</v>
      </c>
      <c r="D9" s="18" t="s">
        <v>83</v>
      </c>
      <c r="E9" s="19" t="str">
        <f t="shared" ref="E9:E24" si="12">IF(OR(EXACT($C$7,C9)*(EXACT($D$7,D9)))=TRUE,$AO$9,IF(($D$7-$C$7=D9-C9),$AO$8,IF(OR(EXACT($C$7&gt;$D$7,C9&gt;D9)*EXACT($C$7=$D$7,C9=D9)*EXACT($C$7&lt;$D$7,C9&lt;D9)),$AO$7,0)))</f>
        <v>3</v>
      </c>
      <c r="F9" s="17" t="s">
        <v>83</v>
      </c>
      <c r="G9" s="18" t="s">
        <v>12</v>
      </c>
      <c r="H9" s="19" t="str">
        <f t="shared" ref="H9:H24" si="13">IF(OR(EXACT($F$7,F9)*(EXACT($G$7,G9)))=TRUE,$AO$9,IF(($G$7-$F$7=G9-F9),$AO$8,IF(OR(EXACT($F$7&gt;$G$7,F9&gt;G9)*EXACT($F$7=$G$7,F9=G9)*EXACT($F$7&lt;$G$7,F9&lt;G9)),$AO$7,0)))</f>
        <v>2</v>
      </c>
      <c r="I9" s="17" t="s">
        <v>83</v>
      </c>
      <c r="J9" s="18" t="s">
        <v>83</v>
      </c>
      <c r="K9" s="19">
        <f t="shared" ref="K9:K24" si="14">IF(OR(EXACT($I$7,I9)*(EXACT($J$7,J9)))=TRUE,$AO$9,IF(($J$7-$I$7=J9-I9),$AO$8,IF(OR(EXACT($I$7&gt;$J$7,I9&gt;J9)*EXACT($I$7=$J$7,I9=J9)*EXACT($I$7&lt;$J$7,I9&lt;J9)),$AO$7,0)))</f>
        <v>0</v>
      </c>
      <c r="L9" s="17" t="s">
        <v>12</v>
      </c>
      <c r="M9" s="18" t="s">
        <v>84</v>
      </c>
      <c r="N9" s="19">
        <f t="shared" ref="N9:N24" si="15">IF(OR(EXACT($L$7,L9)*(EXACT($M$7,M9)))=TRUE,$AO$9,IF(($M$7-$L$7=M9-L9),$AO$8,IF(OR(EXACT($L$7&gt;$M$7,L9&gt;M9)*EXACT($L$7=$M$7,L9=M9)*EXACT($L$7&lt;$M$7,L9&lt;M9)),$AO$7,0)))</f>
        <v>0</v>
      </c>
      <c r="O9" s="17" t="s">
        <v>12</v>
      </c>
      <c r="P9" s="18" t="s">
        <v>83</v>
      </c>
      <c r="Q9" s="19">
        <f t="shared" ref="Q9:Q24" si="16">IF(OR(EXACT($O$7,O9)*(EXACT($P$7,P9)))=TRUE,$AO$9,IF(($P$7-$O$7=P9-O9),$AO$8,IF(OR(EXACT($O$7&gt;$P$7,O9&gt;P9)*EXACT($O$7=$P$7,O9=P9)*EXACT($O$7&lt;$P$7,O9&lt;P9)),$AO$7,0)))</f>
        <v>0</v>
      </c>
      <c r="R9" s="17" t="s">
        <v>2</v>
      </c>
      <c r="S9" s="18" t="s">
        <v>12</v>
      </c>
      <c r="T9" s="19" t="str">
        <f t="shared" ref="T9:T24" si="17">IF(OR(EXACT($R$7,R9)*(EXACT($S$7,S9)))=TRUE,$AO$9,IF(($S$7-$R$7=S9-R9),$AO$8,IF(OR(EXACT($R$7&gt;$S$7,R9&gt;S9)*EXACT($R$7=$S$7,R9=S9)*EXACT($R$7&lt;$S$7,R9&lt;S9)),$AO$7,0)))</f>
        <v>3</v>
      </c>
      <c r="U9" s="17" t="s">
        <v>83</v>
      </c>
      <c r="V9" s="18" t="s">
        <v>84</v>
      </c>
      <c r="W9" s="19">
        <f t="shared" ref="W9:W24" si="18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 t="str">
        <f t="shared" ref="Z9:Z24" si="19">IF(OR(EXACT($X$7,X9)*(EXACT($Y$7,Y9)))=TRUE,$AO$9,IF(($Y$7-$X$7=Y9-X9),$AO$8,IF(OR(EXACT($X$7&gt;$Y$7,X9&gt;Y9)*EXACT($X$7=$Y$7,X9=Y9)*EXACT($X$7&lt;$Y$7,X9&lt;Y9)),$AO$7,0)))</f>
        <v>3</v>
      </c>
      <c r="AA9" s="17" t="s">
        <v>2</v>
      </c>
      <c r="AB9" s="18" t="s">
        <v>84</v>
      </c>
      <c r="AC9" s="19">
        <f t="shared" ref="AC9:AC24" si="20">IF(OR(EXACT($AA$7,AA9)*(EXACT($AB$7,AB9)))=TRUE,$AO$9,IF(($AB$7-$AA$7=AB9-AA9),$AO$8,IF(OR(EXACT($AA$7&gt;$AB$7,AA9&gt;AB9)*EXACT($AA$7=$AB$7,AA9=AB9)*EXACT($AA$7&lt;$AB$7,AA9&lt;AB9)),$AO$7,0)))</f>
        <v>0</v>
      </c>
      <c r="AD9" s="27"/>
      <c r="AE9" s="25"/>
      <c r="AF9" s="19"/>
      <c r="AG9" s="20">
        <f t="shared" si="9"/>
        <v>11</v>
      </c>
      <c r="AH9" s="21">
        <f>'26.Spieltag'!AJ9</f>
        <v>335</v>
      </c>
      <c r="AI9" s="28">
        <f>'26.Spieltag'!AK9</f>
        <v>5</v>
      </c>
      <c r="AJ9" s="23">
        <f t="shared" si="10"/>
        <v>346</v>
      </c>
      <c r="AK9" s="24">
        <f t="shared" si="11"/>
        <v>3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11</v>
      </c>
      <c r="B10" s="20" t="str">
        <f>'13.Spieltag'!B10</f>
        <v>FlorianS04</v>
      </c>
      <c r="C10" s="17" t="s">
        <v>12</v>
      </c>
      <c r="D10" s="18" t="s">
        <v>83</v>
      </c>
      <c r="E10" s="19" t="str">
        <f t="shared" si="12"/>
        <v>2</v>
      </c>
      <c r="F10" s="17" t="s">
        <v>83</v>
      </c>
      <c r="G10" s="18" t="s">
        <v>2</v>
      </c>
      <c r="H10" s="19" t="str">
        <f t="shared" si="13"/>
        <v>5</v>
      </c>
      <c r="I10" s="17" t="s">
        <v>83</v>
      </c>
      <c r="J10" s="18" t="s">
        <v>83</v>
      </c>
      <c r="K10" s="19">
        <f t="shared" si="14"/>
        <v>0</v>
      </c>
      <c r="L10" s="17" t="s">
        <v>12</v>
      </c>
      <c r="M10" s="18" t="s">
        <v>2</v>
      </c>
      <c r="N10" s="19">
        <f t="shared" si="15"/>
        <v>0</v>
      </c>
      <c r="O10" s="17" t="s">
        <v>83</v>
      </c>
      <c r="P10" s="18" t="s">
        <v>84</v>
      </c>
      <c r="Q10" s="19">
        <f t="shared" si="16"/>
        <v>0</v>
      </c>
      <c r="R10" s="17" t="s">
        <v>2</v>
      </c>
      <c r="S10" s="18" t="s">
        <v>83</v>
      </c>
      <c r="T10" s="19" t="str">
        <f t="shared" si="17"/>
        <v>2</v>
      </c>
      <c r="U10" s="17" t="s">
        <v>83</v>
      </c>
      <c r="V10" s="18" t="s">
        <v>86</v>
      </c>
      <c r="W10" s="19" t="str">
        <f t="shared" si="18"/>
        <v>3</v>
      </c>
      <c r="X10" s="17" t="s">
        <v>12</v>
      </c>
      <c r="Y10" s="18" t="s">
        <v>12</v>
      </c>
      <c r="Z10" s="19" t="str">
        <f t="shared" si="19"/>
        <v>3</v>
      </c>
      <c r="AA10" s="17" t="s">
        <v>83</v>
      </c>
      <c r="AB10" s="18" t="s">
        <v>83</v>
      </c>
      <c r="AC10" s="19">
        <f t="shared" si="20"/>
        <v>0</v>
      </c>
      <c r="AD10" s="27"/>
      <c r="AE10" s="25"/>
      <c r="AF10" s="19"/>
      <c r="AG10" s="20">
        <f t="shared" si="9"/>
        <v>15</v>
      </c>
      <c r="AH10" s="21">
        <f>'26.Spieltag'!AJ10</f>
        <v>306</v>
      </c>
      <c r="AI10" s="28">
        <f>'26.Spieltag'!AK10</f>
        <v>12</v>
      </c>
      <c r="AJ10" s="23">
        <f t="shared" si="10"/>
        <v>321</v>
      </c>
      <c r="AK10" s="24">
        <f t="shared" si="11"/>
        <v>11</v>
      </c>
      <c r="AL10" s="53"/>
    </row>
    <row r="11" spans="1:41" ht="24.95" customHeight="1" thickBot="1" x14ac:dyDescent="0.25">
      <c r="A11" s="28">
        <f t="shared" si="0"/>
        <v>1</v>
      </c>
      <c r="B11" s="20" t="str">
        <f>'13.Spieltag'!B11</f>
        <v>Franzi04</v>
      </c>
      <c r="C11" s="17" t="s">
        <v>12</v>
      </c>
      <c r="D11" s="18" t="s">
        <v>83</v>
      </c>
      <c r="E11" s="19" t="str">
        <f t="shared" si="12"/>
        <v>2</v>
      </c>
      <c r="F11" s="17" t="s">
        <v>83</v>
      </c>
      <c r="G11" s="18" t="s">
        <v>12</v>
      </c>
      <c r="H11" s="19" t="str">
        <f t="shared" si="13"/>
        <v>2</v>
      </c>
      <c r="I11" s="17" t="s">
        <v>83</v>
      </c>
      <c r="J11" s="18" t="s">
        <v>12</v>
      </c>
      <c r="K11" s="19">
        <f t="shared" si="14"/>
        <v>0</v>
      </c>
      <c r="L11" s="17" t="s">
        <v>12</v>
      </c>
      <c r="M11" s="18" t="s">
        <v>83</v>
      </c>
      <c r="N11" s="19">
        <f t="shared" si="15"/>
        <v>0</v>
      </c>
      <c r="O11" s="17" t="s">
        <v>12</v>
      </c>
      <c r="P11" s="18" t="s">
        <v>83</v>
      </c>
      <c r="Q11" s="19">
        <f t="shared" si="16"/>
        <v>0</v>
      </c>
      <c r="R11" s="17" t="s">
        <v>12</v>
      </c>
      <c r="S11" s="18" t="s">
        <v>83</v>
      </c>
      <c r="T11" s="19" t="str">
        <f t="shared" si="17"/>
        <v>5</v>
      </c>
      <c r="U11" s="17" t="s">
        <v>83</v>
      </c>
      <c r="V11" s="18" t="s">
        <v>12</v>
      </c>
      <c r="W11" s="19" t="str">
        <f t="shared" si="18"/>
        <v>2</v>
      </c>
      <c r="X11" s="17" t="s">
        <v>83</v>
      </c>
      <c r="Y11" s="18" t="s">
        <v>12</v>
      </c>
      <c r="Z11" s="19">
        <f t="shared" si="19"/>
        <v>0</v>
      </c>
      <c r="AA11" s="17" t="s">
        <v>12</v>
      </c>
      <c r="AB11" s="18" t="s">
        <v>83</v>
      </c>
      <c r="AC11" s="19">
        <f t="shared" si="20"/>
        <v>0</v>
      </c>
      <c r="AD11" s="27"/>
      <c r="AE11" s="25"/>
      <c r="AF11" s="19"/>
      <c r="AG11" s="20">
        <f t="shared" si="9"/>
        <v>11</v>
      </c>
      <c r="AH11" s="21">
        <f>'26.Spieltag'!AJ11</f>
        <v>344</v>
      </c>
      <c r="AI11" s="28">
        <f>'26.Spieltag'!AK11</f>
        <v>1</v>
      </c>
      <c r="AJ11" s="23">
        <f t="shared" si="10"/>
        <v>355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15</v>
      </c>
      <c r="B12" s="20" t="str">
        <f>'13.Spieltag'!B12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19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9"/>
        <v>0</v>
      </c>
      <c r="AH12" s="21">
        <f>'26.Spieltag'!AJ12</f>
        <v>197</v>
      </c>
      <c r="AI12" s="28">
        <f>'26.Spieltag'!AK12</f>
        <v>15</v>
      </c>
      <c r="AJ12" s="23">
        <f t="shared" si="10"/>
        <v>197</v>
      </c>
      <c r="AK12" s="24">
        <f t="shared" si="11"/>
        <v>15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 t="s">
        <v>2</v>
      </c>
      <c r="D13" s="18" t="s">
        <v>83</v>
      </c>
      <c r="E13" s="19" t="str">
        <f t="shared" si="12"/>
        <v>3</v>
      </c>
      <c r="F13" s="17" t="s">
        <v>12</v>
      </c>
      <c r="G13" s="18" t="s">
        <v>84</v>
      </c>
      <c r="H13" s="19">
        <f t="shared" si="13"/>
        <v>0</v>
      </c>
      <c r="I13" s="17" t="s">
        <v>12</v>
      </c>
      <c r="J13" s="18" t="s">
        <v>84</v>
      </c>
      <c r="K13" s="19" t="str">
        <f t="shared" si="14"/>
        <v>2</v>
      </c>
      <c r="L13" s="17" t="s">
        <v>2</v>
      </c>
      <c r="M13" s="18" t="s">
        <v>83</v>
      </c>
      <c r="N13" s="19">
        <f t="shared" si="15"/>
        <v>0</v>
      </c>
      <c r="O13" s="17" t="s">
        <v>12</v>
      </c>
      <c r="P13" s="18" t="s">
        <v>83</v>
      </c>
      <c r="Q13" s="19">
        <f t="shared" si="16"/>
        <v>0</v>
      </c>
      <c r="R13" s="17" t="s">
        <v>2</v>
      </c>
      <c r="S13" s="18" t="s">
        <v>84</v>
      </c>
      <c r="T13" s="19" t="str">
        <f t="shared" si="17"/>
        <v>2</v>
      </c>
      <c r="U13" s="17" t="s">
        <v>86</v>
      </c>
      <c r="V13" s="18" t="s">
        <v>84</v>
      </c>
      <c r="W13" s="19">
        <f t="shared" si="18"/>
        <v>0</v>
      </c>
      <c r="X13" s="17" t="s">
        <v>83</v>
      </c>
      <c r="Y13" s="18" t="s">
        <v>12</v>
      </c>
      <c r="Z13" s="19">
        <f t="shared" si="19"/>
        <v>0</v>
      </c>
      <c r="AA13" s="17" t="s">
        <v>2</v>
      </c>
      <c r="AB13" s="18" t="s">
        <v>12</v>
      </c>
      <c r="AC13" s="19">
        <f t="shared" si="20"/>
        <v>0</v>
      </c>
      <c r="AD13" s="27"/>
      <c r="AE13" s="25"/>
      <c r="AF13" s="19"/>
      <c r="AG13" s="20">
        <f t="shared" si="9"/>
        <v>7</v>
      </c>
      <c r="AH13" s="21">
        <f>'26.Spieltag'!AJ13</f>
        <v>336</v>
      </c>
      <c r="AI13" s="28">
        <f>'26.Spieltag'!AK13</f>
        <v>3</v>
      </c>
      <c r="AJ13" s="23">
        <f t="shared" si="10"/>
        <v>343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5</v>
      </c>
      <c r="B14" s="20" t="str">
        <f>'13.Spieltag'!B14</f>
        <v>Master1</v>
      </c>
      <c r="C14" s="17"/>
      <c r="D14" s="18"/>
      <c r="E14" s="19"/>
      <c r="F14" s="17"/>
      <c r="G14" s="18"/>
      <c r="H14" s="19"/>
      <c r="I14" s="17"/>
      <c r="J14" s="18"/>
      <c r="K14" s="19"/>
      <c r="L14" s="17"/>
      <c r="M14" s="18"/>
      <c r="N14" s="19"/>
      <c r="O14" s="17"/>
      <c r="P14" s="18"/>
      <c r="Q14" s="19"/>
      <c r="R14" s="17"/>
      <c r="S14" s="18"/>
      <c r="T14" s="19"/>
      <c r="U14" s="17"/>
      <c r="V14" s="18"/>
      <c r="W14" s="19"/>
      <c r="X14" s="17"/>
      <c r="Y14" s="18"/>
      <c r="Z14" s="19"/>
      <c r="AA14" s="17"/>
      <c r="AB14" s="18"/>
      <c r="AC14" s="19"/>
      <c r="AD14" s="27"/>
      <c r="AE14" s="25"/>
      <c r="AF14" s="19"/>
      <c r="AG14" s="20">
        <f t="shared" si="9"/>
        <v>0</v>
      </c>
      <c r="AH14" s="21">
        <f>'26.Spieltag'!AJ14</f>
        <v>344</v>
      </c>
      <c r="AI14" s="28">
        <f>'26.Spieltag'!AK14</f>
        <v>1</v>
      </c>
      <c r="AJ14" s="23">
        <f t="shared" si="10"/>
        <v>344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3</v>
      </c>
      <c r="B15" s="20" t="str">
        <f>'13.Spieltag'!B15</f>
        <v>Mike04</v>
      </c>
      <c r="C15" s="17" t="s">
        <v>12</v>
      </c>
      <c r="D15" s="18" t="s">
        <v>84</v>
      </c>
      <c r="E15" s="19" t="str">
        <f t="shared" si="12"/>
        <v>5</v>
      </c>
      <c r="F15" s="17" t="s">
        <v>83</v>
      </c>
      <c r="G15" s="18" t="s">
        <v>12</v>
      </c>
      <c r="H15" s="19" t="str">
        <f t="shared" si="13"/>
        <v>2</v>
      </c>
      <c r="I15" s="17" t="s">
        <v>12</v>
      </c>
      <c r="J15" s="18" t="s">
        <v>84</v>
      </c>
      <c r="K15" s="19" t="str">
        <f t="shared" si="14"/>
        <v>2</v>
      </c>
      <c r="L15" s="17" t="s">
        <v>12</v>
      </c>
      <c r="M15" s="18" t="s">
        <v>84</v>
      </c>
      <c r="N15" s="19">
        <f t="shared" si="15"/>
        <v>0</v>
      </c>
      <c r="O15" s="17" t="s">
        <v>12</v>
      </c>
      <c r="P15" s="18" t="s">
        <v>84</v>
      </c>
      <c r="Q15" s="19">
        <f t="shared" si="16"/>
        <v>0</v>
      </c>
      <c r="R15" s="17" t="s">
        <v>2</v>
      </c>
      <c r="S15" s="18" t="s">
        <v>84</v>
      </c>
      <c r="T15" s="19" t="str">
        <f t="shared" si="17"/>
        <v>2</v>
      </c>
      <c r="U15" s="17" t="s">
        <v>83</v>
      </c>
      <c r="V15" s="18" t="s">
        <v>83</v>
      </c>
      <c r="W15" s="19">
        <f t="shared" si="18"/>
        <v>0</v>
      </c>
      <c r="X15" s="17" t="s">
        <v>84</v>
      </c>
      <c r="Y15" s="18" t="s">
        <v>12</v>
      </c>
      <c r="Z15" s="19">
        <f t="shared" si="19"/>
        <v>0</v>
      </c>
      <c r="AA15" s="17" t="s">
        <v>12</v>
      </c>
      <c r="AB15" s="18" t="s">
        <v>83</v>
      </c>
      <c r="AC15" s="19">
        <f t="shared" si="20"/>
        <v>0</v>
      </c>
      <c r="AD15" s="27"/>
      <c r="AE15" s="25"/>
      <c r="AF15" s="19"/>
      <c r="AG15" s="20">
        <f t="shared" si="9"/>
        <v>11</v>
      </c>
      <c r="AH15" s="21">
        <f>'26.Spieltag'!AJ15</f>
        <v>335</v>
      </c>
      <c r="AI15" s="28">
        <f>'26.Spieltag'!AK15</f>
        <v>5</v>
      </c>
      <c r="AJ15" s="23">
        <f t="shared" si="10"/>
        <v>346</v>
      </c>
      <c r="AK15" s="24">
        <f t="shared" si="11"/>
        <v>3</v>
      </c>
      <c r="AL15" s="1"/>
    </row>
    <row r="16" spans="1:41" ht="24.95" customHeight="1" thickBot="1" x14ac:dyDescent="0.25">
      <c r="A16" s="28">
        <f t="shared" si="0"/>
        <v>17</v>
      </c>
      <c r="B16" s="20" t="str">
        <f>'13.Spieltag'!B16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9"/>
        <v>0</v>
      </c>
      <c r="AH16" s="21">
        <f>'26.Spieltag'!AJ16</f>
        <v>79</v>
      </c>
      <c r="AI16" s="28">
        <f>'26.Spieltag'!AK16</f>
        <v>16</v>
      </c>
      <c r="AJ16" s="23">
        <f t="shared" si="10"/>
        <v>79</v>
      </c>
      <c r="AK16" s="24">
        <f t="shared" si="11"/>
        <v>17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 t="s">
        <v>2</v>
      </c>
      <c r="D17" s="18" t="s">
        <v>83</v>
      </c>
      <c r="E17" s="19" t="str">
        <f t="shared" si="12"/>
        <v>3</v>
      </c>
      <c r="F17" s="17" t="s">
        <v>83</v>
      </c>
      <c r="G17" s="18" t="s">
        <v>83</v>
      </c>
      <c r="H17" s="19">
        <f t="shared" si="13"/>
        <v>0</v>
      </c>
      <c r="I17" s="17" t="s">
        <v>83</v>
      </c>
      <c r="J17" s="18" t="s">
        <v>83</v>
      </c>
      <c r="K17" s="19">
        <f t="shared" si="14"/>
        <v>0</v>
      </c>
      <c r="L17" s="17" t="s">
        <v>12</v>
      </c>
      <c r="M17" s="18" t="s">
        <v>86</v>
      </c>
      <c r="N17" s="19">
        <f t="shared" si="15"/>
        <v>0</v>
      </c>
      <c r="O17" s="17" t="s">
        <v>12</v>
      </c>
      <c r="P17" s="18" t="s">
        <v>84</v>
      </c>
      <c r="Q17" s="19">
        <f t="shared" si="16"/>
        <v>0</v>
      </c>
      <c r="R17" s="17" t="s">
        <v>2</v>
      </c>
      <c r="S17" s="18" t="s">
        <v>12</v>
      </c>
      <c r="T17" s="19" t="str">
        <f t="shared" si="17"/>
        <v>3</v>
      </c>
      <c r="U17" s="17" t="s">
        <v>83</v>
      </c>
      <c r="V17" s="18" t="s">
        <v>83</v>
      </c>
      <c r="W17" s="19">
        <f t="shared" si="18"/>
        <v>0</v>
      </c>
      <c r="X17" s="17" t="s">
        <v>86</v>
      </c>
      <c r="Y17" s="18" t="s">
        <v>12</v>
      </c>
      <c r="Z17" s="19">
        <f t="shared" si="19"/>
        <v>0</v>
      </c>
      <c r="AA17" s="17" t="s">
        <v>2</v>
      </c>
      <c r="AB17" s="18" t="s">
        <v>83</v>
      </c>
      <c r="AC17" s="19">
        <f t="shared" si="20"/>
        <v>0</v>
      </c>
      <c r="AD17" s="27"/>
      <c r="AE17" s="25"/>
      <c r="AF17" s="19"/>
      <c r="AG17" s="20">
        <f t="shared" si="9"/>
        <v>6</v>
      </c>
      <c r="AH17" s="21">
        <f>'26.Spieltag'!AJ17</f>
        <v>322</v>
      </c>
      <c r="AI17" s="28">
        <f>'26.Spieltag'!AK17</f>
        <v>8</v>
      </c>
      <c r="AJ17" s="23">
        <f t="shared" si="10"/>
        <v>328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12</v>
      </c>
      <c r="B18" s="20" t="str">
        <f>'13.Spieltag'!B18</f>
        <v>Ricardo04</v>
      </c>
      <c r="C18" s="17" t="s">
        <v>83</v>
      </c>
      <c r="D18" s="18" t="s">
        <v>12</v>
      </c>
      <c r="E18" s="19">
        <f t="shared" si="12"/>
        <v>0</v>
      </c>
      <c r="F18" s="17" t="s">
        <v>83</v>
      </c>
      <c r="G18" s="18" t="s">
        <v>12</v>
      </c>
      <c r="H18" s="19" t="str">
        <f t="shared" si="13"/>
        <v>2</v>
      </c>
      <c r="I18" s="17" t="s">
        <v>83</v>
      </c>
      <c r="J18" s="18" t="s">
        <v>83</v>
      </c>
      <c r="K18" s="19">
        <f t="shared" si="14"/>
        <v>0</v>
      </c>
      <c r="L18" s="17" t="s">
        <v>12</v>
      </c>
      <c r="M18" s="18" t="s">
        <v>83</v>
      </c>
      <c r="N18" s="19">
        <f t="shared" si="15"/>
        <v>0</v>
      </c>
      <c r="O18" s="17" t="s">
        <v>12</v>
      </c>
      <c r="P18" s="18" t="s">
        <v>84</v>
      </c>
      <c r="Q18" s="19">
        <f t="shared" si="16"/>
        <v>0</v>
      </c>
      <c r="R18" s="17" t="s">
        <v>12</v>
      </c>
      <c r="S18" s="18" t="s">
        <v>84</v>
      </c>
      <c r="T18" s="19" t="str">
        <f t="shared" si="17"/>
        <v>2</v>
      </c>
      <c r="U18" s="17" t="s">
        <v>83</v>
      </c>
      <c r="V18" s="18" t="s">
        <v>12</v>
      </c>
      <c r="W18" s="19" t="str">
        <f t="shared" si="18"/>
        <v>2</v>
      </c>
      <c r="X18" s="17" t="s">
        <v>83</v>
      </c>
      <c r="Y18" s="18" t="s">
        <v>2</v>
      </c>
      <c r="Z18" s="19">
        <f t="shared" si="19"/>
        <v>0</v>
      </c>
      <c r="AA18" s="17" t="s">
        <v>12</v>
      </c>
      <c r="AB18" s="18" t="s">
        <v>83</v>
      </c>
      <c r="AC18" s="19">
        <f t="shared" si="20"/>
        <v>0</v>
      </c>
      <c r="AD18" s="27"/>
      <c r="AE18" s="25"/>
      <c r="AF18" s="19"/>
      <c r="AG18" s="20">
        <f t="shared" si="9"/>
        <v>6</v>
      </c>
      <c r="AH18" s="21">
        <f>'26.Spieltag'!AJ18</f>
        <v>312</v>
      </c>
      <c r="AI18" s="28">
        <f>'26.Spieltag'!AK18</f>
        <v>11</v>
      </c>
      <c r="AJ18" s="23">
        <f t="shared" si="10"/>
        <v>318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18</v>
      </c>
      <c r="B19" s="20" t="str">
        <f>'13.Spieltag'!B19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9"/>
        <v>0</v>
      </c>
      <c r="AH19" s="21">
        <f>'26.Spieltag'!AJ19</f>
        <v>7</v>
      </c>
      <c r="AI19" s="28">
        <f>'26.Spieltag'!AK19</f>
        <v>18</v>
      </c>
      <c r="AJ19" s="23">
        <f t="shared" si="10"/>
        <v>7</v>
      </c>
      <c r="AK19" s="24">
        <f t="shared" si="11"/>
        <v>18</v>
      </c>
      <c r="AL19" s="1"/>
    </row>
    <row r="20" spans="1:38" ht="24.95" customHeight="1" thickBot="1" x14ac:dyDescent="0.25">
      <c r="A20" s="28">
        <f t="shared" ref="A20:A25" si="21">AK20</f>
        <v>14</v>
      </c>
      <c r="B20" s="20" t="str">
        <f>'13.Spieltag'!B20</f>
        <v>schmiddi04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19"/>
      <c r="O20" s="17"/>
      <c r="P20" s="18"/>
      <c r="Q20" s="19"/>
      <c r="R20" s="17"/>
      <c r="S20" s="18"/>
      <c r="T20" s="19"/>
      <c r="U20" s="17"/>
      <c r="V20" s="18"/>
      <c r="W20" s="19"/>
      <c r="X20" s="17"/>
      <c r="Y20" s="18"/>
      <c r="Z20" s="19"/>
      <c r="AA20" s="17"/>
      <c r="AB20" s="18"/>
      <c r="AC20" s="19"/>
      <c r="AD20" s="27"/>
      <c r="AE20" s="25"/>
      <c r="AF20" s="19"/>
      <c r="AG20" s="20">
        <f t="shared" ref="AG20:AG25" si="22">E20+H20+K20+N20+Q20+T20+W20+Z20+AC20+AF20</f>
        <v>0</v>
      </c>
      <c r="AH20" s="21">
        <f>'26.Spieltag'!AJ20</f>
        <v>251</v>
      </c>
      <c r="AI20" s="28">
        <f>'26.Spieltag'!AK20</f>
        <v>14</v>
      </c>
      <c r="AJ20" s="23">
        <f t="shared" ref="AJ20:AJ25" si="23">AG20+AH20</f>
        <v>251</v>
      </c>
      <c r="AK20" s="24">
        <f t="shared" si="11"/>
        <v>14</v>
      </c>
      <c r="AL20" s="1"/>
    </row>
    <row r="21" spans="1:38" ht="24.95" customHeight="1" thickBot="1" x14ac:dyDescent="0.25">
      <c r="A21" s="28">
        <f t="shared" si="21"/>
        <v>8</v>
      </c>
      <c r="B21" s="20" t="str">
        <f>'13.Spieltag'!B21</f>
        <v>shiny</v>
      </c>
      <c r="C21" s="17" t="s">
        <v>2</v>
      </c>
      <c r="D21" s="18" t="s">
        <v>83</v>
      </c>
      <c r="E21" s="19" t="str">
        <f t="shared" si="12"/>
        <v>3</v>
      </c>
      <c r="F21" s="17" t="s">
        <v>12</v>
      </c>
      <c r="G21" s="18" t="s">
        <v>83</v>
      </c>
      <c r="H21" s="19">
        <f t="shared" si="13"/>
        <v>0</v>
      </c>
      <c r="I21" s="17" t="s">
        <v>12</v>
      </c>
      <c r="J21" s="18" t="s">
        <v>83</v>
      </c>
      <c r="K21" s="19" t="str">
        <f t="shared" si="14"/>
        <v>2</v>
      </c>
      <c r="L21" s="17" t="s">
        <v>2</v>
      </c>
      <c r="M21" s="18" t="s">
        <v>83</v>
      </c>
      <c r="N21" s="19">
        <f t="shared" si="15"/>
        <v>0</v>
      </c>
      <c r="O21" s="17" t="s">
        <v>12</v>
      </c>
      <c r="P21" s="18" t="s">
        <v>83</v>
      </c>
      <c r="Q21" s="19">
        <f t="shared" si="16"/>
        <v>0</v>
      </c>
      <c r="R21" s="17" t="s">
        <v>12</v>
      </c>
      <c r="S21" s="18" t="s">
        <v>84</v>
      </c>
      <c r="T21" s="19" t="str">
        <f t="shared" si="17"/>
        <v>2</v>
      </c>
      <c r="U21" s="17" t="s">
        <v>83</v>
      </c>
      <c r="V21" s="18" t="s">
        <v>83</v>
      </c>
      <c r="W21" s="19">
        <f t="shared" si="18"/>
        <v>0</v>
      </c>
      <c r="X21" s="17" t="s">
        <v>83</v>
      </c>
      <c r="Y21" s="18" t="s">
        <v>12</v>
      </c>
      <c r="Z21" s="19">
        <f t="shared" si="19"/>
        <v>0</v>
      </c>
      <c r="AA21" s="17" t="s">
        <v>2</v>
      </c>
      <c r="AB21" s="18" t="s">
        <v>83</v>
      </c>
      <c r="AC21" s="19">
        <f t="shared" si="20"/>
        <v>0</v>
      </c>
      <c r="AD21" s="27"/>
      <c r="AE21" s="25"/>
      <c r="AF21" s="19"/>
      <c r="AG21" s="20">
        <f t="shared" si="22"/>
        <v>7</v>
      </c>
      <c r="AH21" s="21">
        <f>'26.Spieltag'!AJ21</f>
        <v>323</v>
      </c>
      <c r="AI21" s="28">
        <f>'26.Spieltag'!AK21</f>
        <v>7</v>
      </c>
      <c r="AJ21" s="23">
        <f t="shared" si="23"/>
        <v>330</v>
      </c>
      <c r="AK21" s="24">
        <f t="shared" si="11"/>
        <v>8</v>
      </c>
      <c r="AL21" s="1"/>
    </row>
    <row r="22" spans="1:38" ht="24.95" customHeight="1" thickBot="1" x14ac:dyDescent="0.25">
      <c r="A22" s="28">
        <f t="shared" si="21"/>
        <v>2</v>
      </c>
      <c r="B22" s="20" t="str">
        <f>'13.Spieltag'!B22</f>
        <v>Tanja04</v>
      </c>
      <c r="C22" s="17" t="s">
        <v>12</v>
      </c>
      <c r="D22" s="18" t="s">
        <v>84</v>
      </c>
      <c r="E22" s="19" t="str">
        <f t="shared" si="12"/>
        <v>5</v>
      </c>
      <c r="F22" s="17" t="s">
        <v>83</v>
      </c>
      <c r="G22" s="18" t="s">
        <v>83</v>
      </c>
      <c r="H22" s="19">
        <f t="shared" si="13"/>
        <v>0</v>
      </c>
      <c r="I22" s="17" t="s">
        <v>12</v>
      </c>
      <c r="J22" s="18" t="s">
        <v>84</v>
      </c>
      <c r="K22" s="19" t="str">
        <f t="shared" si="14"/>
        <v>2</v>
      </c>
      <c r="L22" s="17" t="s">
        <v>12</v>
      </c>
      <c r="M22" s="18" t="s">
        <v>84</v>
      </c>
      <c r="N22" s="19">
        <f t="shared" si="15"/>
        <v>0</v>
      </c>
      <c r="O22" s="17" t="s">
        <v>12</v>
      </c>
      <c r="P22" s="18" t="s">
        <v>83</v>
      </c>
      <c r="Q22" s="19">
        <f t="shared" si="16"/>
        <v>0</v>
      </c>
      <c r="R22" s="17" t="s">
        <v>12</v>
      </c>
      <c r="S22" s="18" t="s">
        <v>84</v>
      </c>
      <c r="T22" s="19" t="str">
        <f t="shared" si="17"/>
        <v>2</v>
      </c>
      <c r="U22" s="17" t="s">
        <v>83</v>
      </c>
      <c r="V22" s="18" t="s">
        <v>12</v>
      </c>
      <c r="W22" s="19" t="str">
        <f t="shared" si="18"/>
        <v>2</v>
      </c>
      <c r="X22" s="17" t="s">
        <v>83</v>
      </c>
      <c r="Y22" s="18" t="s">
        <v>12</v>
      </c>
      <c r="Z22" s="19">
        <f t="shared" si="19"/>
        <v>0</v>
      </c>
      <c r="AA22" s="17" t="s">
        <v>83</v>
      </c>
      <c r="AB22" s="18" t="s">
        <v>83</v>
      </c>
      <c r="AC22" s="19">
        <f t="shared" si="20"/>
        <v>0</v>
      </c>
      <c r="AD22" s="27"/>
      <c r="AE22" s="25"/>
      <c r="AF22" s="19"/>
      <c r="AG22" s="20">
        <f t="shared" si="22"/>
        <v>11</v>
      </c>
      <c r="AH22" s="21">
        <f>'26.Spieltag'!AJ22</f>
        <v>336</v>
      </c>
      <c r="AI22" s="28">
        <f>'26.Spieltag'!AK22</f>
        <v>3</v>
      </c>
      <c r="AJ22" s="23">
        <f t="shared" si="23"/>
        <v>347</v>
      </c>
      <c r="AK22" s="24">
        <f t="shared" si="11"/>
        <v>2</v>
      </c>
      <c r="AL22" s="1"/>
    </row>
    <row r="23" spans="1:38" ht="24.95" customHeight="1" thickBot="1" x14ac:dyDescent="0.25">
      <c r="A23" s="28">
        <f t="shared" si="21"/>
        <v>13</v>
      </c>
      <c r="B23" s="58" t="str">
        <f>'13.Spieltag'!B23</f>
        <v>Thomas Bülles</v>
      </c>
      <c r="C23" s="17" t="s">
        <v>12</v>
      </c>
      <c r="D23" s="18" t="s">
        <v>84</v>
      </c>
      <c r="E23" s="19" t="str">
        <f t="shared" si="12"/>
        <v>5</v>
      </c>
      <c r="F23" s="17" t="s">
        <v>84</v>
      </c>
      <c r="G23" s="18" t="s">
        <v>83</v>
      </c>
      <c r="H23" s="19" t="str">
        <f t="shared" si="13"/>
        <v>2</v>
      </c>
      <c r="I23" s="17" t="s">
        <v>83</v>
      </c>
      <c r="J23" s="18" t="s">
        <v>12</v>
      </c>
      <c r="K23" s="19">
        <f t="shared" si="14"/>
        <v>0</v>
      </c>
      <c r="L23" s="17" t="s">
        <v>12</v>
      </c>
      <c r="M23" s="18" t="s">
        <v>83</v>
      </c>
      <c r="N23" s="19">
        <f t="shared" si="15"/>
        <v>0</v>
      </c>
      <c r="O23" s="17" t="s">
        <v>84</v>
      </c>
      <c r="P23" s="18" t="s">
        <v>12</v>
      </c>
      <c r="Q23" s="19">
        <f t="shared" si="16"/>
        <v>0</v>
      </c>
      <c r="R23" s="17" t="s">
        <v>12</v>
      </c>
      <c r="S23" s="18" t="s">
        <v>83</v>
      </c>
      <c r="T23" s="19" t="str">
        <f t="shared" si="17"/>
        <v>5</v>
      </c>
      <c r="U23" s="17" t="s">
        <v>83</v>
      </c>
      <c r="V23" s="18" t="s">
        <v>12</v>
      </c>
      <c r="W23" s="19" t="str">
        <f t="shared" si="18"/>
        <v>2</v>
      </c>
      <c r="X23" s="17" t="s">
        <v>12</v>
      </c>
      <c r="Y23" s="18" t="s">
        <v>83</v>
      </c>
      <c r="Z23" s="19">
        <f t="shared" si="19"/>
        <v>0</v>
      </c>
      <c r="AA23" s="17" t="s">
        <v>12</v>
      </c>
      <c r="AB23" s="18" t="s">
        <v>84</v>
      </c>
      <c r="AC23" s="19">
        <f t="shared" si="20"/>
        <v>0</v>
      </c>
      <c r="AD23" s="27"/>
      <c r="AE23" s="25"/>
      <c r="AF23" s="19"/>
      <c r="AG23" s="20">
        <f t="shared" si="22"/>
        <v>14</v>
      </c>
      <c r="AH23" s="21">
        <f>'26.Spieltag'!AJ23</f>
        <v>295</v>
      </c>
      <c r="AI23" s="28">
        <f>'26.Spieltag'!AK23</f>
        <v>13</v>
      </c>
      <c r="AJ23" s="23">
        <f t="shared" si="23"/>
        <v>309</v>
      </c>
      <c r="AK23" s="24">
        <f t="shared" si="11"/>
        <v>13</v>
      </c>
      <c r="AL23" s="1"/>
    </row>
    <row r="24" spans="1:38" ht="24.95" customHeight="1" thickBot="1" x14ac:dyDescent="0.25">
      <c r="A24" s="28">
        <f t="shared" si="21"/>
        <v>7</v>
      </c>
      <c r="B24" s="20" t="str">
        <f>'13.Spieltag'!B24</f>
        <v>UltraGE</v>
      </c>
      <c r="C24" s="17" t="s">
        <v>2</v>
      </c>
      <c r="D24" s="18" t="s">
        <v>83</v>
      </c>
      <c r="E24" s="19" t="str">
        <f t="shared" si="12"/>
        <v>3</v>
      </c>
      <c r="F24" s="17" t="s">
        <v>83</v>
      </c>
      <c r="G24" s="18" t="s">
        <v>12</v>
      </c>
      <c r="H24" s="19" t="str">
        <f t="shared" si="13"/>
        <v>2</v>
      </c>
      <c r="I24" s="17" t="s">
        <v>12</v>
      </c>
      <c r="J24" s="18" t="s">
        <v>83</v>
      </c>
      <c r="K24" s="19" t="str">
        <f t="shared" si="14"/>
        <v>2</v>
      </c>
      <c r="L24" s="17" t="s">
        <v>83</v>
      </c>
      <c r="M24" s="18" t="s">
        <v>12</v>
      </c>
      <c r="N24" s="19">
        <f t="shared" si="15"/>
        <v>0</v>
      </c>
      <c r="O24" s="17" t="s">
        <v>12</v>
      </c>
      <c r="P24" s="18" t="s">
        <v>83</v>
      </c>
      <c r="Q24" s="19">
        <f t="shared" si="16"/>
        <v>0</v>
      </c>
      <c r="R24" s="17" t="s">
        <v>12</v>
      </c>
      <c r="S24" s="18" t="s">
        <v>84</v>
      </c>
      <c r="T24" s="19" t="str">
        <f t="shared" si="17"/>
        <v>2</v>
      </c>
      <c r="U24" s="17" t="s">
        <v>83</v>
      </c>
      <c r="V24" s="18" t="s">
        <v>2</v>
      </c>
      <c r="W24" s="19" t="str">
        <f t="shared" si="18"/>
        <v>2</v>
      </c>
      <c r="X24" s="17" t="s">
        <v>12</v>
      </c>
      <c r="Y24" s="18" t="s">
        <v>12</v>
      </c>
      <c r="Z24" s="19" t="str">
        <f t="shared" si="19"/>
        <v>3</v>
      </c>
      <c r="AA24" s="17" t="s">
        <v>12</v>
      </c>
      <c r="AB24" s="18" t="s">
        <v>84</v>
      </c>
      <c r="AC24" s="19">
        <f t="shared" si="20"/>
        <v>0</v>
      </c>
      <c r="AD24" s="27"/>
      <c r="AE24" s="25"/>
      <c r="AF24" s="19"/>
      <c r="AG24" s="20">
        <f t="shared" si="22"/>
        <v>14</v>
      </c>
      <c r="AH24" s="21">
        <f>'26.Spieltag'!AJ24</f>
        <v>318</v>
      </c>
      <c r="AI24" s="28">
        <f>'26.Spieltag'!AK24</f>
        <v>9</v>
      </c>
      <c r="AJ24" s="23">
        <f t="shared" si="23"/>
        <v>332</v>
      </c>
      <c r="AK24" s="24">
        <f t="shared" si="11"/>
        <v>7</v>
      </c>
      <c r="AL24" s="1"/>
    </row>
    <row r="25" spans="1:38" ht="24.95" customHeight="1" thickBot="1" x14ac:dyDescent="0.25">
      <c r="A25" s="28">
        <f t="shared" si="21"/>
        <v>16</v>
      </c>
      <c r="B25" s="20" t="str">
        <f>'13.Spieltag'!B25</f>
        <v>frahe</v>
      </c>
      <c r="C25" s="17" t="s">
        <v>2</v>
      </c>
      <c r="D25" s="18" t="s">
        <v>83</v>
      </c>
      <c r="E25" s="19" t="str">
        <f t="shared" ref="E25" si="24">IF(OR(EXACT($C$7,C25)*(EXACT($D$7,D25)))=TRUE,$AO$9,IF(($D$7-$C$7=D25-C25),$AO$8,IF(OR(EXACT($C$7&gt;$D$7,C25&gt;D25)*EXACT($C$7=$D$7,C25=D25)*EXACT($C$7&lt;$D$7,C25&lt;D25)),$AO$7,0)))</f>
        <v>3</v>
      </c>
      <c r="F25" s="17" t="s">
        <v>83</v>
      </c>
      <c r="G25" s="18" t="s">
        <v>12</v>
      </c>
      <c r="H25" s="19" t="str">
        <f t="shared" ref="H25" si="25">IF(OR(EXACT($F$7,F25)*(EXACT($G$7,G25)))=TRUE,$AO$9,IF(($G$7-$F$7=G25-F25),$AO$8,IF(OR(EXACT($F$7&gt;$G$7,F25&gt;G25)*EXACT($F$7=$G$7,F25=G25)*EXACT($F$7&lt;$G$7,F25&lt;G25)),$AO$7,0)))</f>
        <v>2</v>
      </c>
      <c r="I25" s="17" t="s">
        <v>12</v>
      </c>
      <c r="J25" s="18" t="s">
        <v>83</v>
      </c>
      <c r="K25" s="19" t="str">
        <f t="shared" ref="K25" si="26">IF(OR(EXACT($I$7,I25)*(EXACT($J$7,J25)))=TRUE,$AO$9,IF(($J$7-$I$7=J25-I25),$AO$8,IF(OR(EXACT($I$7&gt;$J$7,I25&gt;J25)*EXACT($I$7=$J$7,I25=J25)*EXACT($I$7&lt;$J$7,I25&lt;J25)),$AO$7,0)))</f>
        <v>2</v>
      </c>
      <c r="L25" s="17" t="s">
        <v>2</v>
      </c>
      <c r="M25" s="18" t="s">
        <v>83</v>
      </c>
      <c r="N25" s="19">
        <f t="shared" ref="N25" si="27">IF(OR(EXACT($L$7,L25)*(EXACT($M$7,M25)))=TRUE,$AO$9,IF(($M$7-$L$7=M25-L25),$AO$8,IF(OR(EXACT($L$7&gt;$M$7,L25&gt;M25)*EXACT($L$7=$M$7,L25=M25)*EXACT($L$7&lt;$M$7,L25&lt;M25)),$AO$7,0)))</f>
        <v>0</v>
      </c>
      <c r="O25" s="17" t="s">
        <v>12</v>
      </c>
      <c r="P25" s="18" t="s">
        <v>83</v>
      </c>
      <c r="Q25" s="19">
        <f t="shared" ref="Q25" si="28">IF(OR(EXACT($O$7,O25)*(EXACT($P$7,P25)))=TRUE,$AO$9,IF(($P$7-$O$7=P25-O25),$AO$8,IF(OR(EXACT($O$7&gt;$P$7,O25&gt;P25)*EXACT($O$7=$P$7,O25=P25)*EXACT($O$7&lt;$P$7,O25&lt;P25)),$AO$7,0)))</f>
        <v>0</v>
      </c>
      <c r="R25" s="17" t="s">
        <v>2</v>
      </c>
      <c r="S25" s="18" t="s">
        <v>83</v>
      </c>
      <c r="T25" s="19" t="str">
        <f t="shared" ref="T25" si="29">IF(OR(EXACT($R$7,R25)*(EXACT($S$7,S25)))=TRUE,$AO$9,IF(($S$7-$R$7=S25-R25),$AO$8,IF(OR(EXACT($R$7&gt;$S$7,R25&gt;S25)*EXACT($R$7=$S$7,R25=S25)*EXACT($R$7&lt;$S$7,R25&lt;S25)),$AO$7,0)))</f>
        <v>2</v>
      </c>
      <c r="U25" s="17" t="s">
        <v>83</v>
      </c>
      <c r="V25" s="18" t="s">
        <v>12</v>
      </c>
      <c r="W25" s="19" t="str">
        <f t="shared" ref="W25" si="30">IF(OR(EXACT($U$7,U25)*(EXACT($V$7,V25)))=TRUE,$AO$9,IF(($V$7-$U$7=V25-U25),$AO$8,IF(OR(EXACT($U$7&gt;$V$7,U25&gt;V25)*EXACT($U$7=$V$7,U25=V25)*EXACT($U$7&lt;$V$7,U25&lt;V25)),$AO$7,0)))</f>
        <v>2</v>
      </c>
      <c r="X25" s="17" t="s">
        <v>83</v>
      </c>
      <c r="Y25" s="18" t="s">
        <v>12</v>
      </c>
      <c r="Z25" s="19">
        <f t="shared" ref="Z25" si="31">IF(OR(EXACT($X$7,X25)*(EXACT($Y$7,Y25)))=TRUE,$AO$9,IF(($Y$7-$X$7=Y25-X25),$AO$8,IF(OR(EXACT($X$7&gt;$Y$7,X25&gt;Y25)*EXACT($X$7=$Y$7,X25=Y25)*EXACT($X$7&lt;$Y$7,X25&lt;Y25)),$AO$7,0)))</f>
        <v>0</v>
      </c>
      <c r="AA25" s="17" t="s">
        <v>12</v>
      </c>
      <c r="AB25" s="18" t="s">
        <v>83</v>
      </c>
      <c r="AC25" s="19">
        <f t="shared" ref="AC25" si="32">IF(OR(EXACT($AA$7,AA25)*(EXACT($AB$7,AB25)))=TRUE,$AO$9,IF(($AB$7-$AA$7=AB25-AA25),$AO$8,IF(OR(EXACT($AA$7&gt;$AB$7,AA25&gt;AB25)*EXACT($AA$7=$AB$7,AA25=AB25)*EXACT($AA$7&lt;$AB$7,AA25&lt;AB25)),$AO$7,0)))</f>
        <v>0</v>
      </c>
      <c r="AD25" s="27"/>
      <c r="AE25" s="25"/>
      <c r="AF25" s="19"/>
      <c r="AG25" s="20">
        <f t="shared" si="22"/>
        <v>11</v>
      </c>
      <c r="AH25" s="21">
        <f>'26.Spieltag'!AJ25</f>
        <v>76</v>
      </c>
      <c r="AI25" s="28">
        <f>'26.Spieltag'!AK25</f>
        <v>17</v>
      </c>
      <c r="AJ25" s="23">
        <f t="shared" si="23"/>
        <v>87</v>
      </c>
      <c r="AK25" s="24">
        <f t="shared" ref="AK25" si="33">RANK(AJ25,$AJ$8:$AJ$26)</f>
        <v>16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4 I4 L4 O4 U4 X4 AA4 C6 F6 I6 L6 R6 X6 AA6">
    <cfRule type="cellIs" dxfId="39" priority="3" operator="equal">
      <formula>"Schalke 04"</formula>
    </cfRule>
  </conditionalFormatting>
  <conditionalFormatting sqref="F4 R4 O6 U6">
    <cfRule type="cellIs" dxfId="38" priority="2" operator="equal">
      <formula>"Schalke 04"</formula>
    </cfRule>
  </conditionalFormatting>
  <conditionalFormatting sqref="AG28:AG1048576 AG1:AG2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workbookViewId="0">
      <selection activeCell="N12" sqref="N1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F1" s="46"/>
      <c r="AK1" s="31"/>
    </row>
    <row r="2" spans="1:41" ht="12" x14ac:dyDescent="0.2">
      <c r="B2" s="16"/>
      <c r="F2" s="1"/>
      <c r="AA2" s="13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41</v>
      </c>
      <c r="B4" s="16"/>
      <c r="C4" s="16" t="s">
        <v>70</v>
      </c>
      <c r="F4" s="16" t="s">
        <v>77</v>
      </c>
      <c r="I4" s="16" t="s">
        <v>67</v>
      </c>
      <c r="L4" s="16" t="s">
        <v>78</v>
      </c>
      <c r="O4" s="16" t="s">
        <v>81</v>
      </c>
      <c r="R4" s="16" t="s">
        <v>71</v>
      </c>
      <c r="U4" s="16" t="s">
        <v>68</v>
      </c>
      <c r="X4" s="16" t="s">
        <v>74</v>
      </c>
      <c r="AA4" s="16" t="s">
        <v>82</v>
      </c>
      <c r="AE4" s="48"/>
      <c r="AF4" s="48"/>
      <c r="AK4" s="44"/>
    </row>
    <row r="5" spans="1:41" ht="13.5" thickBot="1" x14ac:dyDescent="0.25">
      <c r="B5" s="16"/>
      <c r="AE5" s="46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62</v>
      </c>
      <c r="F6" s="16" t="s">
        <v>80</v>
      </c>
      <c r="I6" s="16" t="s">
        <v>73</v>
      </c>
      <c r="L6" s="16" t="s">
        <v>72</v>
      </c>
      <c r="O6" s="16" t="s">
        <v>75</v>
      </c>
      <c r="R6" s="16" t="s">
        <v>69</v>
      </c>
      <c r="U6" s="16" t="s">
        <v>79</v>
      </c>
      <c r="X6" s="16" t="s">
        <v>11</v>
      </c>
      <c r="AA6" s="16" t="s">
        <v>76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 t="s">
        <v>12</v>
      </c>
      <c r="D7" s="49" t="s">
        <v>2</v>
      </c>
      <c r="E7" s="50" t="s">
        <v>1</v>
      </c>
      <c r="F7" s="49" t="s">
        <v>2</v>
      </c>
      <c r="G7" s="49" t="s">
        <v>83</v>
      </c>
      <c r="H7" s="50" t="s">
        <v>1</v>
      </c>
      <c r="I7" s="49" t="s">
        <v>12</v>
      </c>
      <c r="J7" s="49" t="s">
        <v>83</v>
      </c>
      <c r="K7" s="50" t="s">
        <v>1</v>
      </c>
      <c r="L7" s="49" t="s">
        <v>84</v>
      </c>
      <c r="M7" s="49" t="s">
        <v>86</v>
      </c>
      <c r="N7" s="50" t="s">
        <v>1</v>
      </c>
      <c r="O7" s="49" t="s">
        <v>84</v>
      </c>
      <c r="P7" s="49" t="s">
        <v>84</v>
      </c>
      <c r="Q7" s="50" t="s">
        <v>1</v>
      </c>
      <c r="R7" s="49" t="s">
        <v>12</v>
      </c>
      <c r="S7" s="49" t="s">
        <v>83</v>
      </c>
      <c r="T7" s="50" t="s">
        <v>1</v>
      </c>
      <c r="U7" s="49" t="s">
        <v>12</v>
      </c>
      <c r="V7" s="49" t="s">
        <v>84</v>
      </c>
      <c r="W7" s="50" t="s">
        <v>1</v>
      </c>
      <c r="X7" s="49" t="s">
        <v>83</v>
      </c>
      <c r="Y7" s="49" t="s">
        <v>83</v>
      </c>
      <c r="Z7" s="50" t="s">
        <v>1</v>
      </c>
      <c r="AA7" s="49" t="s">
        <v>12</v>
      </c>
      <c r="AB7" s="49" t="s">
        <v>84</v>
      </c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>AK8</f>
        <v>1</v>
      </c>
      <c r="B8" s="20" t="str">
        <f>'13.Spieltag'!B11</f>
        <v>Franzi04</v>
      </c>
      <c r="C8" s="17" t="s">
        <v>83</v>
      </c>
      <c r="D8" s="18" t="s">
        <v>12</v>
      </c>
      <c r="E8" s="19" t="str">
        <f>IF(OR(EXACT($C$7,C8)*(EXACT($D$7,D8)))=TRUE,$AO$9,IF(($D$7-$C$7=D8-C8),$AO$8,IF(OR(EXACT($C$7&gt;$D$7,C8&gt;D8)*EXACT($C$7=$D$7,C8=D8)*EXACT($C$7&lt;$D$7,C8&lt;D8)),$AO$7,0)))</f>
        <v>3</v>
      </c>
      <c r="F8" s="17" t="s">
        <v>83</v>
      </c>
      <c r="G8" s="18" t="s">
        <v>12</v>
      </c>
      <c r="H8" s="19">
        <f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83</v>
      </c>
      <c r="K8" s="19" t="str">
        <f>IF(OR(EXACT($I$7,I8)*(EXACT($J$7,J8)))=TRUE,$AO$9,IF(($J$7-$I$7=J8-I8),$AO$8,IF(OR(EXACT($I$7&gt;$J$7,I8&gt;J8)*EXACT($I$7=$J$7,I8=J8)*EXACT($I$7&lt;$J$7,I8&lt;J8)),$AO$7,0)))</f>
        <v>5</v>
      </c>
      <c r="L8" s="17" t="s">
        <v>84</v>
      </c>
      <c r="M8" s="18" t="s">
        <v>12</v>
      </c>
      <c r="N8" s="19" t="str">
        <f>IF(OR(EXACT($L$7,L8)*(EXACT($M$7,M8)))=TRUE,$AO$9,IF(($M$7-$L$7=M8-L8),$AO$8,IF(OR(EXACT($L$7&gt;$M$7,L8&gt;M8)*EXACT($L$7=$M$7,L8=M8)*EXACT($L$7&lt;$M$7,L8&lt;M8)),$AO$7,0)))</f>
        <v>2</v>
      </c>
      <c r="O8" s="17" t="s">
        <v>12</v>
      </c>
      <c r="P8" s="18" t="s">
        <v>12</v>
      </c>
      <c r="Q8" s="19" t="str">
        <f>IF(OR(EXACT($O$7,O8)*(EXACT($P$7,P8)))=TRUE,$AO$9,IF(($P$7-$O$7=P8-O8),$AO$8,IF(OR(EXACT($O$7&gt;$P$7,O8&gt;P8)*EXACT($O$7=$P$7,O8=P8)*EXACT($O$7&lt;$P$7,O8&lt;P8)),$AO$7,0)))</f>
        <v>3</v>
      </c>
      <c r="R8" s="17" t="s">
        <v>83</v>
      </c>
      <c r="S8" s="18" t="s">
        <v>2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83</v>
      </c>
      <c r="W8" s="19" t="str">
        <f>IF(OR(EXACT($U$7,U8)*(EXACT($V$7,V8)))=TRUE,$AO$9,IF(($V$7-$U$7=V8-U8),$AO$8,IF(OR(EXACT($U$7&gt;$V$7,U8&gt;V8)*EXACT($U$7=$V$7,U8=V8)*EXACT($U$7&lt;$V$7,U8&lt;V8)),$AO$7,0)))</f>
        <v>2</v>
      </c>
      <c r="X8" s="17" t="s">
        <v>83</v>
      </c>
      <c r="Y8" s="18" t="s">
        <v>12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83</v>
      </c>
      <c r="AB8" s="18" t="s">
        <v>12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>E8+H8+K8+N8+Q8+T8+W8+Z8+AC8+AF8</f>
        <v>15</v>
      </c>
      <c r="AH8" s="21">
        <f>'27.Spieltag'!AJ11</f>
        <v>355</v>
      </c>
      <c r="AI8" s="28">
        <f>'27.Spieltag'!AK11</f>
        <v>1</v>
      </c>
      <c r="AJ8" s="23">
        <f>AG8+AH8</f>
        <v>370</v>
      </c>
      <c r="AK8" s="24">
        <f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2</v>
      </c>
      <c r="B9" s="58" t="str">
        <f>'13.Spieltag'!B13</f>
        <v>Lola04</v>
      </c>
      <c r="C9" s="17" t="s">
        <v>12</v>
      </c>
      <c r="D9" s="18" t="s">
        <v>12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12</v>
      </c>
      <c r="G9" s="18" t="s">
        <v>83</v>
      </c>
      <c r="H9" s="19" t="str">
        <f>IF(OR(EXACT($F$7,F9)*(EXACT($G$7,G9)))=TRUE,$AO$9,IF(($G$7-$F$7=G9-F9),$AO$8,IF(OR(EXACT($F$7&gt;$G$7,F9&gt;G9)*EXACT($F$7=$G$7,F9=G9)*EXACT($F$7&lt;$G$7,F9&lt;G9)),$AO$7,0)))</f>
        <v>2</v>
      </c>
      <c r="I9" s="17" t="s">
        <v>2</v>
      </c>
      <c r="J9" s="18" t="s">
        <v>83</v>
      </c>
      <c r="K9" s="19" t="str">
        <f>IF(OR(EXACT($I$7,I9)*(EXACT($J$7,J9)))=TRUE,$AO$9,IF(($J$7-$I$7=J9-I9),$AO$8,IF(OR(EXACT($I$7&gt;$J$7,I9&gt;J9)*EXACT($I$7=$J$7,I9=J9)*EXACT($I$7&lt;$J$7,I9&lt;J9)),$AO$7,0)))</f>
        <v>2</v>
      </c>
      <c r="L9" s="17" t="s">
        <v>12</v>
      </c>
      <c r="M9" s="18" t="s">
        <v>2</v>
      </c>
      <c r="N9" s="19" t="str">
        <f>IF(OR(EXACT($L$7,L9)*(EXACT($M$7,M9)))=TRUE,$AO$9,IF(($M$7-$L$7=M9-L9),$AO$8,IF(OR(EXACT($L$7&gt;$M$7,L9&gt;M9)*EXACT($L$7=$M$7,L9=M9)*EXACT($L$7&lt;$M$7,L9&lt;M9)),$AO$7,0)))</f>
        <v>2</v>
      </c>
      <c r="O9" s="17" t="s">
        <v>83</v>
      </c>
      <c r="P9" s="18" t="s">
        <v>84</v>
      </c>
      <c r="Q9" s="19">
        <f>IF(OR(EXACT($O$7,O9)*(EXACT($P$7,P9)))=TRUE,$AO$9,IF(($P$7-$O$7=P9-O9),$AO$8,IF(OR(EXACT($O$7&gt;$P$7,O9&gt;P9)*EXACT($O$7=$P$7,O9=P9)*EXACT($O$7&lt;$P$7,O9&lt;P9)),$AO$7,0)))</f>
        <v>0</v>
      </c>
      <c r="R9" s="17" t="s">
        <v>83</v>
      </c>
      <c r="S9" s="18" t="s">
        <v>12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84</v>
      </c>
      <c r="W9" s="19" t="str">
        <f>IF(OR(EXACT($U$7,U9)*(EXACT($V$7,V9)))=TRUE,$AO$9,IF(($V$7-$U$7=V9-U9),$AO$8,IF(OR(EXACT($U$7&gt;$V$7,U9&gt;V9)*EXACT($U$7=$V$7,U9=V9)*EXACT($U$7&lt;$V$7,U9&lt;V9)),$AO$7,0)))</f>
        <v>2</v>
      </c>
      <c r="X9" s="17" t="s">
        <v>83</v>
      </c>
      <c r="Y9" s="18" t="s">
        <v>83</v>
      </c>
      <c r="Z9" s="57">
        <f>IF(OR(EXACT($X$7,X9)*(EXACT($Y$7,Y9)))=TRUE,$AO$9,IF(($Y$7-$X$7=Y9-X9),$AO$8,IF(OR(EXACT($X$7&gt;$Y$7,X9&gt;Y9)*EXACT($X$7=$Y$7,X9=Y9)*EXACT($X$7&lt;$Y$7,X9&lt;Y9)),$AO$7,0)))*2</f>
        <v>10</v>
      </c>
      <c r="AA9" s="17" t="s">
        <v>12</v>
      </c>
      <c r="AB9" s="18" t="s">
        <v>84</v>
      </c>
      <c r="AC9" s="19" t="str">
        <f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>E9+H9+K9+N9+Q9+T9+W9+Z9+AC9+AF9</f>
        <v>23</v>
      </c>
      <c r="AH9" s="21">
        <f>'27.Spieltag'!AJ13</f>
        <v>343</v>
      </c>
      <c r="AI9" s="28">
        <f>'27.Spieltag'!AK13</f>
        <v>6</v>
      </c>
      <c r="AJ9" s="23">
        <f>AG9+AH9</f>
        <v>366</v>
      </c>
      <c r="AK9" s="24">
        <f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3</v>
      </c>
      <c r="B10" s="20" t="str">
        <f>'13.Spieltag'!B15</f>
        <v>Mike04</v>
      </c>
      <c r="C10" s="17" t="s">
        <v>83</v>
      </c>
      <c r="D10" s="18" t="s">
        <v>12</v>
      </c>
      <c r="E10" s="19" t="str">
        <f>IF(OR(EXACT($C$7,C10)*(EXACT($D$7,D10)))=TRUE,$AO$9,IF(($D$7-$C$7=D10-C10),$AO$8,IF(OR(EXACT($C$7&gt;$D$7,C10&gt;D10)*EXACT($C$7=$D$7,C10=D10)*EXACT($C$7&lt;$D$7,C10&lt;D10)),$AO$7,0)))</f>
        <v>3</v>
      </c>
      <c r="F10" s="17" t="s">
        <v>12</v>
      </c>
      <c r="G10" s="18" t="s">
        <v>84</v>
      </c>
      <c r="H10" s="19" t="str">
        <f>IF(OR(EXACT($F$7,F10)*(EXACT($G$7,G10)))=TRUE,$AO$9,IF(($G$7-$F$7=G10-F10),$AO$8,IF(OR(EXACT($F$7&gt;$G$7,F10&gt;G10)*EXACT($F$7=$G$7,F10=G10)*EXACT($F$7&lt;$G$7,F10&lt;G10)),$AO$7,0)))</f>
        <v>3</v>
      </c>
      <c r="I10" s="17" t="s">
        <v>12</v>
      </c>
      <c r="J10" s="18" t="s">
        <v>84</v>
      </c>
      <c r="K10" s="19" t="str">
        <f>IF(OR(EXACT($I$7,I10)*(EXACT($J$7,J10)))=TRUE,$AO$9,IF(($J$7-$I$7=J10-I10),$AO$8,IF(OR(EXACT($I$7&gt;$J$7,I10&gt;J10)*EXACT($I$7=$J$7,I10=J10)*EXACT($I$7&lt;$J$7,I10&lt;J10)),$AO$7,0)))</f>
        <v>2</v>
      </c>
      <c r="L10" s="17" t="s">
        <v>12</v>
      </c>
      <c r="M10" s="18" t="s">
        <v>83</v>
      </c>
      <c r="N10" s="19">
        <f>IF(OR(EXACT($L$7,L10)*(EXACT($M$7,M10)))=TRUE,$AO$9,IF(($M$7-$L$7=M10-L10),$AO$8,IF(OR(EXACT($L$7&gt;$M$7,L10&gt;M10)*EXACT($L$7=$M$7,L10=M10)*EXACT($L$7&lt;$M$7,L10&lt;M10)),$AO$7,0)))</f>
        <v>0</v>
      </c>
      <c r="O10" s="17" t="s">
        <v>84</v>
      </c>
      <c r="P10" s="18" t="s">
        <v>12</v>
      </c>
      <c r="Q10" s="19">
        <f>IF(OR(EXACT($O$7,O10)*(EXACT($P$7,P10)))=TRUE,$AO$9,IF(($P$7-$O$7=P10-O10),$AO$8,IF(OR(EXACT($O$7&gt;$P$7,O10&gt;P10)*EXACT($O$7=$P$7,O10=P10)*EXACT($O$7&lt;$P$7,O10&lt;P10)),$AO$7,0)))</f>
        <v>0</v>
      </c>
      <c r="R10" s="17" t="s">
        <v>83</v>
      </c>
      <c r="S10" s="18" t="s">
        <v>83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12</v>
      </c>
      <c r="V10" s="18" t="s">
        <v>84</v>
      </c>
      <c r="W10" s="19" t="str">
        <f>IF(OR(EXACT($U$7,U10)*(EXACT($V$7,V10)))=TRUE,$AO$9,IF(($V$7-$U$7=V10-U10),$AO$8,IF(OR(EXACT($U$7&gt;$V$7,U10&gt;V10)*EXACT($U$7=$V$7,U10=V10)*EXACT($U$7&lt;$V$7,U10&lt;V10)),$AO$7,0)))</f>
        <v>5</v>
      </c>
      <c r="X10" s="17" t="s">
        <v>83</v>
      </c>
      <c r="Y10" s="18" t="s">
        <v>12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83</v>
      </c>
      <c r="AB10" s="18" t="s">
        <v>84</v>
      </c>
      <c r="AC10" s="19" t="str">
        <f>IF(OR(EXACT($AA$7,AA10)*(EXACT($AB$7,AB10)))=TRUE,$AO$9,IF(($AB$7-$AA$7=AB10-AA10),$AO$8,IF(OR(EXACT($AA$7&gt;$AB$7,AA10&gt;AB10)*EXACT($AA$7=$AB$7,AA10=AB10)*EXACT($AA$7&lt;$AB$7,AA10&lt;AB10)),$AO$7,0)))</f>
        <v>2</v>
      </c>
      <c r="AD10" s="27"/>
      <c r="AE10" s="25"/>
      <c r="AF10" s="19"/>
      <c r="AG10" s="20">
        <f>E10+H10+K10+N10+Q10+T10+W10+Z10+AC10+AF10</f>
        <v>15</v>
      </c>
      <c r="AH10" s="21">
        <f>'27.Spieltag'!AJ15</f>
        <v>346</v>
      </c>
      <c r="AI10" s="28">
        <f>'27.Spieltag'!AK15</f>
        <v>3</v>
      </c>
      <c r="AJ10" s="23">
        <f>AG10+AH10</f>
        <v>361</v>
      </c>
      <c r="AK10" s="24">
        <f>RANK(AJ10,$AJ$8:$AJ$26)</f>
        <v>3</v>
      </c>
      <c r="AL10" s="53"/>
    </row>
    <row r="11" spans="1:41" ht="24.95" customHeight="1" thickBot="1" x14ac:dyDescent="0.25">
      <c r="A11" s="28">
        <f>AK11</f>
        <v>4</v>
      </c>
      <c r="B11" s="20" t="str">
        <f>'13.Spieltag'!B9</f>
        <v>Delze</v>
      </c>
      <c r="C11" s="17" t="s">
        <v>83</v>
      </c>
      <c r="D11" s="18" t="s">
        <v>12</v>
      </c>
      <c r="E11" s="19" t="str">
        <f>IF(OR(EXACT($C$7,C11)*(EXACT($D$7,D11)))=TRUE,$AO$9,IF(($D$7-$C$7=D11-C11),$AO$8,IF(OR(EXACT($C$7&gt;$D$7,C11&gt;D11)*EXACT($C$7=$D$7,C11=D11)*EXACT($C$7&lt;$D$7,C11&lt;D11)),$AO$7,0)))</f>
        <v>3</v>
      </c>
      <c r="F11" s="17" t="s">
        <v>12</v>
      </c>
      <c r="G11" s="18" t="s">
        <v>84</v>
      </c>
      <c r="H11" s="19" t="str">
        <f>IF(OR(EXACT($F$7,F11)*(EXACT($G$7,G11)))=TRUE,$AO$9,IF(($G$7-$F$7=G11-F11),$AO$8,IF(OR(EXACT($F$7&gt;$G$7,F11&gt;G11)*EXACT($F$7=$G$7,F11=G11)*EXACT($F$7&lt;$G$7,F11&lt;G11)),$AO$7,0)))</f>
        <v>3</v>
      </c>
      <c r="I11" s="17" t="s">
        <v>2</v>
      </c>
      <c r="J11" s="18" t="s">
        <v>83</v>
      </c>
      <c r="K11" s="19" t="str">
        <f>IF(OR(EXACT($I$7,I11)*(EXACT($J$7,J11)))=TRUE,$AO$9,IF(($J$7-$I$7=J11-I11),$AO$8,IF(OR(EXACT($I$7&gt;$J$7,I11&gt;J11)*EXACT($I$7=$J$7,I11=J11)*EXACT($I$7&lt;$J$7,I11&lt;J11)),$AO$7,0)))</f>
        <v>2</v>
      </c>
      <c r="L11" s="17" t="s">
        <v>12</v>
      </c>
      <c r="M11" s="18" t="s">
        <v>12</v>
      </c>
      <c r="N11" s="19">
        <f>IF(OR(EXACT($L$7,L11)*(EXACT($M$7,M11)))=TRUE,$AO$9,IF(($M$7-$L$7=M11-L11),$AO$8,IF(OR(EXACT($L$7&gt;$M$7,L11&gt;M11)*EXACT($L$7=$M$7,L11=M11)*EXACT($L$7&lt;$M$7,L11&lt;M11)),$AO$7,0)))</f>
        <v>0</v>
      </c>
      <c r="O11" s="17" t="s">
        <v>12</v>
      </c>
      <c r="P11" s="18" t="s">
        <v>83</v>
      </c>
      <c r="Q11" s="19">
        <f>IF(OR(EXACT($O$7,O11)*(EXACT($P$7,P11)))=TRUE,$AO$9,IF(($P$7-$O$7=P11-O11),$AO$8,IF(OR(EXACT($O$7&gt;$P$7,O11&gt;P11)*EXACT($O$7=$P$7,O11=P11)*EXACT($O$7&lt;$P$7,O11&lt;P11)),$AO$7,0)))</f>
        <v>0</v>
      </c>
      <c r="R11" s="17" t="s">
        <v>83</v>
      </c>
      <c r="S11" s="18" t="s">
        <v>12</v>
      </c>
      <c r="T11" s="19">
        <f>IF(OR(EXACT($R$7,R11)*(EXACT($S$7,S11)))=TRUE,$AO$9,IF(($S$7-$R$7=S11-R11),$AO$8,IF(OR(EXACT($R$7&gt;$S$7,R11&gt;S11)*EXACT($R$7=$S$7,R11=S11)*EXACT($R$7&lt;$S$7,R11&lt;S11)),$AO$7,0)))</f>
        <v>0</v>
      </c>
      <c r="U11" s="17" t="s">
        <v>2</v>
      </c>
      <c r="V11" s="18" t="s">
        <v>83</v>
      </c>
      <c r="W11" s="19" t="str">
        <f>IF(OR(EXACT($U$7,U11)*(EXACT($V$7,V11)))=TRUE,$AO$9,IF(($V$7-$U$7=V11-U11),$AO$8,IF(OR(EXACT($U$7&gt;$V$7,U11&gt;V11)*EXACT($U$7=$V$7,U11=V11)*EXACT($U$7&lt;$V$7,U11&lt;V11)),$AO$7,0)))</f>
        <v>3</v>
      </c>
      <c r="X11" s="17" t="s">
        <v>12</v>
      </c>
      <c r="Y11" s="18" t="s">
        <v>83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84</v>
      </c>
      <c r="AB11" s="18" t="s">
        <v>2</v>
      </c>
      <c r="AC11" s="19">
        <f>IF(OR(EXACT($AA$7,AA11)*(EXACT($AB$7,AB11)))=TRUE,$AO$9,IF(($AB$7-$AA$7=AB11-AA11),$AO$8,IF(OR(EXACT($AA$7&gt;$AB$7,AA11&gt;AB11)*EXACT($AA$7=$AB$7,AA11=AB11)*EXACT($AA$7&lt;$AB$7,AA11&lt;AB11)),$AO$7,0)))</f>
        <v>0</v>
      </c>
      <c r="AD11" s="27"/>
      <c r="AE11" s="25"/>
      <c r="AF11" s="19"/>
      <c r="AG11" s="20">
        <f>E11+H11+K11+N11+Q11+T11+W11+Z11+AC11+AF11</f>
        <v>11</v>
      </c>
      <c r="AH11" s="21">
        <f>'27.Spieltag'!AJ9</f>
        <v>346</v>
      </c>
      <c r="AI11" s="28">
        <f>'27.Spieltag'!AK9</f>
        <v>3</v>
      </c>
      <c r="AJ11" s="23">
        <f>AG11+AH11</f>
        <v>357</v>
      </c>
      <c r="AK11" s="24">
        <f>RANK(AJ11,$AJ$8:$AJ$26)</f>
        <v>4</v>
      </c>
      <c r="AL11" s="1"/>
    </row>
    <row r="12" spans="1:41" ht="24.95" customHeight="1" thickBot="1" x14ac:dyDescent="0.25">
      <c r="A12" s="28">
        <f>AK12</f>
        <v>5</v>
      </c>
      <c r="B12" s="20" t="str">
        <f>'13.Spieltag'!B22</f>
        <v>Tanja04</v>
      </c>
      <c r="C12" s="17" t="s">
        <v>83</v>
      </c>
      <c r="D12" s="18" t="s">
        <v>83</v>
      </c>
      <c r="E12" s="19">
        <f>IF(OR(EXACT($C$7,C12)*(EXACT($D$7,D12)))=TRUE,$AO$9,IF(($D$7-$C$7=D12-C12),$AO$8,IF(OR(EXACT($C$7&gt;$D$7,C12&gt;D12)*EXACT($C$7=$D$7,C12=D12)*EXACT($C$7&lt;$D$7,C12&lt;D12)),$AO$7,0)))</f>
        <v>0</v>
      </c>
      <c r="F12" s="17" t="s">
        <v>12</v>
      </c>
      <c r="G12" s="18" t="s">
        <v>83</v>
      </c>
      <c r="H12" s="19" t="str">
        <f>IF(OR(EXACT($F$7,F12)*(EXACT($G$7,G12)))=TRUE,$AO$9,IF(($G$7-$F$7=G12-F12),$AO$8,IF(OR(EXACT($F$7&gt;$G$7,F12&gt;G12)*EXACT($F$7=$G$7,F12=G12)*EXACT($F$7&lt;$G$7,F12&lt;G12)),$AO$7,0)))</f>
        <v>2</v>
      </c>
      <c r="I12" s="17" t="s">
        <v>2</v>
      </c>
      <c r="J12" s="18" t="s">
        <v>83</v>
      </c>
      <c r="K12" s="19" t="str">
        <f>IF(OR(EXACT($I$7,I12)*(EXACT($J$7,J12)))=TRUE,$AO$9,IF(($J$7-$I$7=J12-I12),$AO$8,IF(OR(EXACT($I$7&gt;$J$7,I12&gt;J12)*EXACT($I$7=$J$7,I12=J12)*EXACT($I$7&lt;$J$7,I12&lt;J12)),$AO$7,0)))</f>
        <v>2</v>
      </c>
      <c r="L12" s="17" t="s">
        <v>83</v>
      </c>
      <c r="M12" s="18" t="s">
        <v>83</v>
      </c>
      <c r="N12" s="19">
        <f>IF(OR(EXACT($L$7,L12)*(EXACT($M$7,M12)))=TRUE,$AO$9,IF(($M$7-$L$7=M12-L12),$AO$8,IF(OR(EXACT($L$7&gt;$M$7,L12&gt;M12)*EXACT($L$7=$M$7,L12=M12)*EXACT($L$7&lt;$M$7,L12&lt;M12)),$AO$7,0)))</f>
        <v>0</v>
      </c>
      <c r="O12" s="17" t="s">
        <v>83</v>
      </c>
      <c r="P12" s="18" t="s">
        <v>84</v>
      </c>
      <c r="Q12" s="19">
        <f>IF(OR(EXACT($O$7,O12)*(EXACT($P$7,P12)))=TRUE,$AO$9,IF(($P$7-$O$7=P12-O12),$AO$8,IF(OR(EXACT($O$7&gt;$P$7,O12&gt;P12)*EXACT($O$7=$P$7,O12=P12)*EXACT($O$7&lt;$P$7,O12&lt;P12)),$AO$7,0)))</f>
        <v>0</v>
      </c>
      <c r="R12" s="17" t="s">
        <v>83</v>
      </c>
      <c r="S12" s="18" t="s">
        <v>12</v>
      </c>
      <c r="T12" s="19">
        <f>IF(OR(EXACT($R$7,R12)*(EXACT($S$7,S12)))=TRUE,$AO$9,IF(($S$7-$R$7=S12-R12),$AO$8,IF(OR(EXACT($R$7&gt;$S$7,R12&gt;S12)*EXACT($R$7=$S$7,R12=S12)*EXACT($R$7&lt;$S$7,R12&lt;S12)),$AO$7,0)))</f>
        <v>0</v>
      </c>
      <c r="U12" s="17" t="s">
        <v>12</v>
      </c>
      <c r="V12" s="18" t="s">
        <v>84</v>
      </c>
      <c r="W12" s="19" t="str">
        <f>IF(OR(EXACT($U$7,U12)*(EXACT($V$7,V12)))=TRUE,$AO$9,IF(($V$7-$U$7=V12-U12),$AO$8,IF(OR(EXACT($U$7&gt;$V$7,U12&gt;V12)*EXACT($U$7=$V$7,U12=V12)*EXACT($U$7&lt;$V$7,U12&lt;V12)),$AO$7,0)))</f>
        <v>5</v>
      </c>
      <c r="X12" s="17" t="s">
        <v>83</v>
      </c>
      <c r="Y12" s="18" t="s">
        <v>2</v>
      </c>
      <c r="Z12" s="19">
        <f>IF(OR(EXACT($X$7,X12)*(EXACT($Y$7,Y12)))=TRUE,$AO$9,IF(($Y$7-$X$7=Y12-X12),$AO$8,IF(OR(EXACT($X$7&gt;$Y$7,X12&gt;Y12)*EXACT($X$7=$Y$7,X12=Y12)*EXACT($X$7&lt;$Y$7,X12&lt;Y12)),$AO$7,0)))</f>
        <v>0</v>
      </c>
      <c r="AA12" s="17" t="s">
        <v>83</v>
      </c>
      <c r="AB12" s="18" t="s">
        <v>83</v>
      </c>
      <c r="AC12" s="19">
        <f>IF(OR(EXACT($AA$7,AA12)*(EXACT($AB$7,AB12)))=TRUE,$AO$9,IF(($AB$7-$AA$7=AB12-AA12),$AO$8,IF(OR(EXACT($AA$7&gt;$AB$7,AA12&gt;AB12)*EXACT($AA$7=$AB$7,AA12=AB12)*EXACT($AA$7&lt;$AB$7,AA12&lt;AB12)),$AO$7,0)))</f>
        <v>0</v>
      </c>
      <c r="AD12" s="27"/>
      <c r="AE12" s="25"/>
      <c r="AF12" s="19"/>
      <c r="AG12" s="20">
        <f>E12+H12+K12+N12+Q12+T12+W12+Z12+AC12+AF12</f>
        <v>9</v>
      </c>
      <c r="AH12" s="21">
        <f>'27.Spieltag'!AJ22</f>
        <v>347</v>
      </c>
      <c r="AI12" s="28">
        <f>'27.Spieltag'!AK22</f>
        <v>2</v>
      </c>
      <c r="AJ12" s="23">
        <f>AG12+AH12</f>
        <v>356</v>
      </c>
      <c r="AK12" s="24">
        <f>RANK(AJ12,$AJ$8:$AJ$26)</f>
        <v>5</v>
      </c>
      <c r="AL12" s="1"/>
    </row>
    <row r="13" spans="1:41" ht="24.95" customHeight="1" thickBot="1" x14ac:dyDescent="0.25">
      <c r="A13" s="28">
        <f>AK13</f>
        <v>6</v>
      </c>
      <c r="B13" s="20" t="str">
        <f>'13.Spieltag'!B14</f>
        <v>Master1</v>
      </c>
      <c r="C13" s="17" t="s">
        <v>12</v>
      </c>
      <c r="D13" s="18" t="s">
        <v>83</v>
      </c>
      <c r="E13" s="19">
        <f>IF(OR(EXACT($C$7,C13)*(EXACT($D$7,D13)))=TRUE,$AO$9,IF(($D$7-$C$7=D13-C13),$AO$8,IF(OR(EXACT($C$7&gt;$D$7,C13&gt;D13)*EXACT($C$7=$D$7,C13=D13)*EXACT($C$7&lt;$D$7,C13&lt;D13)),$AO$7,0)))</f>
        <v>0</v>
      </c>
      <c r="F13" s="17" t="s">
        <v>83</v>
      </c>
      <c r="G13" s="18" t="s">
        <v>84</v>
      </c>
      <c r="H13" s="19" t="str">
        <f>IF(OR(EXACT($F$7,F13)*(EXACT($G$7,G13)))=TRUE,$AO$9,IF(($G$7-$F$7=G13-F13),$AO$8,IF(OR(EXACT($F$7&gt;$G$7,F13&gt;G13)*EXACT($F$7=$G$7,F13=G13)*EXACT($F$7&lt;$G$7,F13&lt;G13)),$AO$7,0)))</f>
        <v>2</v>
      </c>
      <c r="I13" s="17" t="s">
        <v>2</v>
      </c>
      <c r="J13" s="18" t="s">
        <v>83</v>
      </c>
      <c r="K13" s="19" t="str">
        <f>IF(OR(EXACT($I$7,I13)*(EXACT($J$7,J13)))=TRUE,$AO$9,IF(($J$7-$I$7=J13-I13),$AO$8,IF(OR(EXACT($I$7&gt;$J$7,I13&gt;J13)*EXACT($I$7=$J$7,I13=J13)*EXACT($I$7&lt;$J$7,I13&lt;J13)),$AO$7,0)))</f>
        <v>2</v>
      </c>
      <c r="L13" s="17" t="s">
        <v>83</v>
      </c>
      <c r="M13" s="18" t="s">
        <v>12</v>
      </c>
      <c r="N13" s="19" t="str">
        <f>IF(OR(EXACT($L$7,L13)*(EXACT($M$7,M13)))=TRUE,$AO$9,IF(($M$7-$L$7=M13-L13),$AO$8,IF(OR(EXACT($L$7&gt;$M$7,L13&gt;M13)*EXACT($L$7=$M$7,L13=M13)*EXACT($L$7&lt;$M$7,L13&lt;M13)),$AO$7,0)))</f>
        <v>2</v>
      </c>
      <c r="O13" s="17" t="s">
        <v>12</v>
      </c>
      <c r="P13" s="18" t="s">
        <v>83</v>
      </c>
      <c r="Q13" s="19">
        <f>IF(OR(EXACT($O$7,O13)*(EXACT($P$7,P13)))=TRUE,$AO$9,IF(($P$7-$O$7=P13-O13),$AO$8,IF(OR(EXACT($O$7&gt;$P$7,O13&gt;P13)*EXACT($O$7=$P$7,O13=P13)*EXACT($O$7&lt;$P$7,O13&lt;P13)),$AO$7,0)))</f>
        <v>0</v>
      </c>
      <c r="R13" s="17" t="s">
        <v>12</v>
      </c>
      <c r="S13" s="18" t="s">
        <v>2</v>
      </c>
      <c r="T13" s="19">
        <f>IF(OR(EXACT($R$7,R13)*(EXACT($S$7,S13)))=TRUE,$AO$9,IF(($S$7-$R$7=S13-R13),$AO$8,IF(OR(EXACT($R$7&gt;$S$7,R13&gt;S13)*EXACT($R$7=$S$7,R13=S13)*EXACT($R$7&lt;$S$7,R13&lt;S13)),$AO$7,0)))</f>
        <v>0</v>
      </c>
      <c r="U13" s="17" t="s">
        <v>2</v>
      </c>
      <c r="V13" s="18" t="s">
        <v>83</v>
      </c>
      <c r="W13" s="19" t="str">
        <f>IF(OR(EXACT($U$7,U13)*(EXACT($V$7,V13)))=TRUE,$AO$9,IF(($V$7-$U$7=V13-U13),$AO$8,IF(OR(EXACT($U$7&gt;$V$7,U13&gt;V13)*EXACT($U$7=$V$7,U13=V13)*EXACT($U$7&lt;$V$7,U13&lt;V13)),$AO$7,0)))</f>
        <v>3</v>
      </c>
      <c r="X13" s="17" t="s">
        <v>83</v>
      </c>
      <c r="Y13" s="18" t="s">
        <v>12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83</v>
      </c>
      <c r="AB13" s="18" t="s">
        <v>2</v>
      </c>
      <c r="AC13" s="19">
        <f>IF(OR(EXACT($AA$7,AA13)*(EXACT($AB$7,AB13)))=TRUE,$AO$9,IF(($AB$7-$AA$7=AB13-AA13),$AO$8,IF(OR(EXACT($AA$7&gt;$AB$7,AA13&gt;AB13)*EXACT($AA$7=$AB$7,AA13=AB13)*EXACT($AA$7&lt;$AB$7,AA13&lt;AB13)),$AO$7,0)))</f>
        <v>0</v>
      </c>
      <c r="AD13" s="27"/>
      <c r="AE13" s="25"/>
      <c r="AF13" s="19"/>
      <c r="AG13" s="20">
        <f>E13+H13+K13+N13+Q13+T13+W13+Z13+AC13+AF13</f>
        <v>9</v>
      </c>
      <c r="AH13" s="21">
        <f>'27.Spieltag'!AJ14</f>
        <v>344</v>
      </c>
      <c r="AI13" s="28">
        <f>'27.Spieltag'!AK14</f>
        <v>5</v>
      </c>
      <c r="AJ13" s="23">
        <f>AG13+AH13</f>
        <v>353</v>
      </c>
      <c r="AK13" s="24">
        <f>RANK(AJ13,$AJ$8:$AJ$26)</f>
        <v>6</v>
      </c>
      <c r="AL13" s="1"/>
    </row>
    <row r="14" spans="1:41" ht="24.95" customHeight="1" thickBot="1" x14ac:dyDescent="0.25">
      <c r="A14" s="28">
        <f>AK14</f>
        <v>7</v>
      </c>
      <c r="B14" s="20" t="str">
        <f>'13.Spieltag'!B8</f>
        <v>atschi91</v>
      </c>
      <c r="C14" s="17" t="s">
        <v>2</v>
      </c>
      <c r="D14" s="18" t="s">
        <v>12</v>
      </c>
      <c r="E14" s="19">
        <f>IF(OR(EXACT($C$7,C14)*(EXACT($D$7,D14)))=TRUE,$AO$9,IF(($D$7-$C$7=D14-C14),$AO$8,IF(OR(EXACT($C$7&gt;$D$7,C14&gt;D14)*EXACT($C$7=$D$7,C14=D14)*EXACT($C$7&lt;$D$7,C14&lt;D14)),$AO$7,0)))</f>
        <v>0</v>
      </c>
      <c r="F14" s="17" t="s">
        <v>12</v>
      </c>
      <c r="G14" s="18" t="s">
        <v>83</v>
      </c>
      <c r="H14" s="19" t="str">
        <f>IF(OR(EXACT($F$7,F14)*(EXACT($G$7,G14)))=TRUE,$AO$9,IF(($G$7-$F$7=G14-F14),$AO$8,IF(OR(EXACT($F$7&gt;$G$7,F14&gt;G14)*EXACT($F$7=$G$7,F14=G14)*EXACT($F$7&lt;$G$7,F14&lt;G14)),$AO$7,0)))</f>
        <v>2</v>
      </c>
      <c r="I14" s="17" t="s">
        <v>12</v>
      </c>
      <c r="J14" s="18" t="s">
        <v>84</v>
      </c>
      <c r="K14" s="19" t="str">
        <f>IF(OR(EXACT($I$7,I14)*(EXACT($J$7,J14)))=TRUE,$AO$9,IF(($J$7-$I$7=J14-I14),$AO$8,IF(OR(EXACT($I$7&gt;$J$7,I14&gt;J14)*EXACT($I$7=$J$7,I14=J14)*EXACT($I$7&lt;$J$7,I14&lt;J14)),$AO$7,0)))</f>
        <v>2</v>
      </c>
      <c r="L14" s="17" t="s">
        <v>83</v>
      </c>
      <c r="M14" s="18" t="s">
        <v>12</v>
      </c>
      <c r="N14" s="19" t="str">
        <f>IF(OR(EXACT($L$7,L14)*(EXACT($M$7,M14)))=TRUE,$AO$9,IF(($M$7-$L$7=M14-L14),$AO$8,IF(OR(EXACT($L$7&gt;$M$7,L14&gt;M14)*EXACT($L$7=$M$7,L14=M14)*EXACT($L$7&lt;$M$7,L14&lt;M14)),$AO$7,0)))</f>
        <v>2</v>
      </c>
      <c r="O14" s="17" t="s">
        <v>83</v>
      </c>
      <c r="P14" s="18" t="s">
        <v>83</v>
      </c>
      <c r="Q14" s="19" t="str">
        <f>IF(OR(EXACT($O$7,O14)*(EXACT($P$7,P14)))=TRUE,$AO$9,IF(($P$7-$O$7=P14-O14),$AO$8,IF(OR(EXACT($O$7&gt;$P$7,O14&gt;P14)*EXACT($O$7=$P$7,O14=P14)*EXACT($O$7&lt;$P$7,O14&lt;P14)),$AO$7,0)))</f>
        <v>3</v>
      </c>
      <c r="R14" s="17" t="s">
        <v>12</v>
      </c>
      <c r="S14" s="18" t="s">
        <v>83</v>
      </c>
      <c r="T14" s="19" t="str">
        <f>IF(OR(EXACT($R$7,R14)*(EXACT($S$7,S14)))=TRUE,$AO$9,IF(($S$7-$R$7=S14-R14),$AO$8,IF(OR(EXACT($R$7&gt;$S$7,R14&gt;S14)*EXACT($R$7=$S$7,R14=S14)*EXACT($R$7&lt;$S$7,R14&lt;S14)),$AO$7,0)))</f>
        <v>5</v>
      </c>
      <c r="U14" s="17" t="s">
        <v>2</v>
      </c>
      <c r="V14" s="18" t="s">
        <v>83</v>
      </c>
      <c r="W14" s="19" t="str">
        <f>IF(OR(EXACT($U$7,U14)*(EXACT($V$7,V14)))=TRUE,$AO$9,IF(($V$7-$U$7=V14-U14),$AO$8,IF(OR(EXACT($U$7&gt;$V$7,U14&gt;V14)*EXACT($U$7=$V$7,U14=V14)*EXACT($U$7&lt;$V$7,U14&lt;V14)),$AO$7,0)))</f>
        <v>3</v>
      </c>
      <c r="X14" s="17" t="s">
        <v>12</v>
      </c>
      <c r="Y14" s="18" t="s">
        <v>83</v>
      </c>
      <c r="Z14" s="19">
        <f>IF(OR(EXACT($X$7,X14)*(EXACT($Y$7,Y14)))=TRUE,$AO$9,IF(($Y$7-$X$7=Y14-X14),$AO$8,IF(OR(EXACT($X$7&gt;$Y$7,X14&gt;Y14)*EXACT($X$7=$Y$7,X14=Y14)*EXACT($X$7&lt;$Y$7,X14&lt;Y14)),$AO$7,0)))</f>
        <v>0</v>
      </c>
      <c r="AA14" s="17" t="s">
        <v>83</v>
      </c>
      <c r="AB14" s="18" t="s">
        <v>12</v>
      </c>
      <c r="AC14" s="19">
        <f>IF(OR(EXACT($AA$7,AA14)*(EXACT($AB$7,AB14)))=TRUE,$AO$9,IF(($AB$7-$AA$7=AB14-AA14),$AO$8,IF(OR(EXACT($AA$7&gt;$AB$7,AA14&gt;AB14)*EXACT($AA$7=$AB$7,AA14=AB14)*EXACT($AA$7&lt;$AB$7,AA14&lt;AB14)),$AO$7,0)))</f>
        <v>0</v>
      </c>
      <c r="AD14" s="27"/>
      <c r="AE14" s="25"/>
      <c r="AF14" s="19"/>
      <c r="AG14" s="20">
        <f>E14+H14+K14+N14+Q14+T14+W14+Z14+AC14+AF14</f>
        <v>17</v>
      </c>
      <c r="AH14" s="21">
        <f>'27.Spieltag'!AJ8</f>
        <v>330</v>
      </c>
      <c r="AI14" s="28">
        <f>'27.Spieltag'!AK8</f>
        <v>8</v>
      </c>
      <c r="AJ14" s="23">
        <f>AG14+AH14</f>
        <v>347</v>
      </c>
      <c r="AK14" s="24">
        <f>RANK(AJ14,$AJ$8:$AJ$26)</f>
        <v>7</v>
      </c>
      <c r="AL14" s="1"/>
    </row>
    <row r="15" spans="1:41" ht="24.95" customHeight="1" thickBot="1" x14ac:dyDescent="0.25">
      <c r="A15" s="28">
        <f>AK15</f>
        <v>8</v>
      </c>
      <c r="B15" s="20" t="str">
        <f>'13.Spieltag'!B24</f>
        <v>UltraGE</v>
      </c>
      <c r="C15" s="17" t="s">
        <v>83</v>
      </c>
      <c r="D15" s="18" t="s">
        <v>12</v>
      </c>
      <c r="E15" s="19" t="str">
        <f>IF(OR(EXACT($C$7,C15)*(EXACT($D$7,D15)))=TRUE,$AO$9,IF(($D$7-$C$7=D15-C15),$AO$8,IF(OR(EXACT($C$7&gt;$D$7,C15&gt;D15)*EXACT($C$7=$D$7,C15=D15)*EXACT($C$7&lt;$D$7,C15&lt;D15)),$AO$7,0)))</f>
        <v>3</v>
      </c>
      <c r="F15" s="17" t="s">
        <v>83</v>
      </c>
      <c r="G15" s="18" t="s">
        <v>12</v>
      </c>
      <c r="H15" s="19">
        <f>IF(OR(EXACT($F$7,F15)*(EXACT($G$7,G15)))=TRUE,$AO$9,IF(($G$7-$F$7=G15-F15),$AO$8,IF(OR(EXACT($F$7&gt;$G$7,F15&gt;G15)*EXACT($F$7=$G$7,F15=G15)*EXACT($F$7&lt;$G$7,F15&lt;G15)),$AO$7,0)))</f>
        <v>0</v>
      </c>
      <c r="I15" s="17" t="s">
        <v>2</v>
      </c>
      <c r="J15" s="18" t="s">
        <v>83</v>
      </c>
      <c r="K15" s="19" t="str">
        <f>IF(OR(EXACT($I$7,I15)*(EXACT($J$7,J15)))=TRUE,$AO$9,IF(($J$7-$I$7=J15-I15),$AO$8,IF(OR(EXACT($I$7&gt;$J$7,I15&gt;J15)*EXACT($I$7=$J$7,I15=J15)*EXACT($I$7&lt;$J$7,I15&lt;J15)),$AO$7,0)))</f>
        <v>2</v>
      </c>
      <c r="L15" s="17" t="s">
        <v>83</v>
      </c>
      <c r="M15" s="18" t="s">
        <v>2</v>
      </c>
      <c r="N15" s="19" t="str">
        <f>IF(OR(EXACT($L$7,L15)*(EXACT($M$7,M15)))=TRUE,$AO$9,IF(($M$7-$L$7=M15-L15),$AO$8,IF(OR(EXACT($L$7&gt;$M$7,L15&gt;M15)*EXACT($L$7=$M$7,L15=M15)*EXACT($L$7&lt;$M$7,L15&lt;M15)),$AO$7,0)))</f>
        <v>2</v>
      </c>
      <c r="O15" s="17" t="s">
        <v>12</v>
      </c>
      <c r="P15" s="18" t="s">
        <v>83</v>
      </c>
      <c r="Q15" s="19">
        <f>IF(OR(EXACT($O$7,O15)*(EXACT($P$7,P15)))=TRUE,$AO$9,IF(($P$7-$O$7=P15-O15),$AO$8,IF(OR(EXACT($O$7&gt;$P$7,O15&gt;P15)*EXACT($O$7=$P$7,O15=P15)*EXACT($O$7&lt;$P$7,O15&lt;P15)),$AO$7,0)))</f>
        <v>0</v>
      </c>
      <c r="R15" s="17" t="s">
        <v>83</v>
      </c>
      <c r="S15" s="18" t="s">
        <v>2</v>
      </c>
      <c r="T15" s="19">
        <f>IF(OR(EXACT($R$7,R15)*(EXACT($S$7,S15)))=TRUE,$AO$9,IF(($S$7-$R$7=S15-R15),$AO$8,IF(OR(EXACT($R$7&gt;$S$7,R15&gt;S15)*EXACT($R$7=$S$7,R15=S15)*EXACT($R$7&lt;$S$7,R15&lt;S15)),$AO$7,0)))</f>
        <v>0</v>
      </c>
      <c r="U15" s="17" t="s">
        <v>12</v>
      </c>
      <c r="V15" s="18" t="s">
        <v>83</v>
      </c>
      <c r="W15" s="19" t="str">
        <f>IF(OR(EXACT($U$7,U15)*(EXACT($V$7,V15)))=TRUE,$AO$9,IF(($V$7-$U$7=V15-U15),$AO$8,IF(OR(EXACT($U$7&gt;$V$7,U15&gt;V15)*EXACT($U$7=$V$7,U15=V15)*EXACT($U$7&lt;$V$7,U15&lt;V15)),$AO$7,0)))</f>
        <v>2</v>
      </c>
      <c r="X15" s="17" t="s">
        <v>83</v>
      </c>
      <c r="Y15" s="18" t="s">
        <v>12</v>
      </c>
      <c r="Z15" s="19">
        <f>IF(OR(EXACT($X$7,X15)*(EXACT($Y$7,Y15)))=TRUE,$AO$9,IF(($Y$7-$X$7=Y15-X15),$AO$8,IF(OR(EXACT($X$7&gt;$Y$7,X15&gt;Y15)*EXACT($X$7=$Y$7,X15=Y15)*EXACT($X$7&lt;$Y$7,X15&lt;Y15)),$AO$7,0)))</f>
        <v>0</v>
      </c>
      <c r="AA15" s="17" t="s">
        <v>83</v>
      </c>
      <c r="AB15" s="18" t="s">
        <v>2</v>
      </c>
      <c r="AC15" s="19">
        <f>IF(OR(EXACT($AA$7,AA15)*(EXACT($AB$7,AB15)))=TRUE,$AO$9,IF(($AB$7-$AA$7=AB15-AA15),$AO$8,IF(OR(EXACT($AA$7&gt;$AB$7,AA15&gt;AB15)*EXACT($AA$7=$AB$7,AA15=AB15)*EXACT($AA$7&lt;$AB$7,AA15&lt;AB15)),$AO$7,0)))</f>
        <v>0</v>
      </c>
      <c r="AD15" s="27"/>
      <c r="AE15" s="25"/>
      <c r="AF15" s="19"/>
      <c r="AG15" s="20">
        <f>E15+H15+K15+N15+Q15+T15+W15+Z15+AC15+AF15</f>
        <v>9</v>
      </c>
      <c r="AH15" s="21">
        <f>'27.Spieltag'!AJ24</f>
        <v>332</v>
      </c>
      <c r="AI15" s="28">
        <f>'27.Spieltag'!AK24</f>
        <v>7</v>
      </c>
      <c r="AJ15" s="23">
        <f>AG15+AH15</f>
        <v>341</v>
      </c>
      <c r="AK15" s="24">
        <f>RANK(AJ15,$AJ$8:$AJ$26)</f>
        <v>8</v>
      </c>
      <c r="AL15" s="1"/>
    </row>
    <row r="16" spans="1:41" ht="24.95" customHeight="1" thickBot="1" x14ac:dyDescent="0.25">
      <c r="A16" s="28">
        <f>AK16</f>
        <v>9</v>
      </c>
      <c r="B16" s="20" t="str">
        <f>'13.Spieltag'!B21</f>
        <v>shiny</v>
      </c>
      <c r="C16" s="17" t="s">
        <v>12</v>
      </c>
      <c r="D16" s="18" t="s">
        <v>83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83</v>
      </c>
      <c r="G16" s="18" t="s">
        <v>12</v>
      </c>
      <c r="H16" s="19">
        <f>IF(OR(EXACT($F$7,F16)*(EXACT($G$7,G16)))=TRUE,$AO$9,IF(($G$7-$F$7=G16-F16),$AO$8,IF(OR(EXACT($F$7&gt;$G$7,F16&gt;G16)*EXACT($F$7=$G$7,F16=G16)*EXACT($F$7&lt;$G$7,F16&lt;G16)),$AO$7,0)))</f>
        <v>0</v>
      </c>
      <c r="I16" s="17" t="s">
        <v>12</v>
      </c>
      <c r="J16" s="18" t="s">
        <v>83</v>
      </c>
      <c r="K16" s="19" t="str">
        <f>IF(OR(EXACT($I$7,I16)*(EXACT($J$7,J16)))=TRUE,$AO$9,IF(($J$7-$I$7=J16-I16),$AO$8,IF(OR(EXACT($I$7&gt;$J$7,I16&gt;J16)*EXACT($I$7=$J$7,I16=J16)*EXACT($I$7&lt;$J$7,I16&lt;J16)),$AO$7,0)))</f>
        <v>5</v>
      </c>
      <c r="L16" s="17" t="s">
        <v>83</v>
      </c>
      <c r="M16" s="18" t="s">
        <v>12</v>
      </c>
      <c r="N16" s="19" t="str">
        <f>IF(OR(EXACT($L$7,L16)*(EXACT($M$7,M16)))=TRUE,$AO$9,IF(($M$7-$L$7=M16-L16),$AO$8,IF(OR(EXACT($L$7&gt;$M$7,L16&gt;M16)*EXACT($L$7=$M$7,L16=M16)*EXACT($L$7&lt;$M$7,L16&lt;M16)),$AO$7,0)))</f>
        <v>2</v>
      </c>
      <c r="O16" s="17" t="s">
        <v>12</v>
      </c>
      <c r="P16" s="18" t="s">
        <v>83</v>
      </c>
      <c r="Q16" s="19">
        <f>IF(OR(EXACT($O$7,O16)*(EXACT($P$7,P16)))=TRUE,$AO$9,IF(($P$7-$O$7=P16-O16),$AO$8,IF(OR(EXACT($O$7&gt;$P$7,O16&gt;P16)*EXACT($O$7=$P$7,O16=P16)*EXACT($O$7&lt;$P$7,O16&lt;P16)),$AO$7,0)))</f>
        <v>0</v>
      </c>
      <c r="R16" s="17" t="s">
        <v>83</v>
      </c>
      <c r="S16" s="18" t="s">
        <v>12</v>
      </c>
      <c r="T16" s="19">
        <f>IF(OR(EXACT($R$7,R16)*(EXACT($S$7,S16)))=TRUE,$AO$9,IF(($S$7-$R$7=S16-R16),$AO$8,IF(OR(EXACT($R$7&gt;$S$7,R16&gt;S16)*EXACT($R$7=$S$7,R16=S16)*EXACT($R$7&lt;$S$7,R16&lt;S16)),$AO$7,0)))</f>
        <v>0</v>
      </c>
      <c r="U16" s="17" t="s">
        <v>12</v>
      </c>
      <c r="V16" s="18" t="s">
        <v>83</v>
      </c>
      <c r="W16" s="19" t="str">
        <f>IF(OR(EXACT($U$7,U16)*(EXACT($V$7,V16)))=TRUE,$AO$9,IF(($V$7-$U$7=V16-U16),$AO$8,IF(OR(EXACT($U$7&gt;$V$7,U16&gt;V16)*EXACT($U$7=$V$7,U16=V16)*EXACT($U$7&lt;$V$7,U16&lt;V16)),$AO$7,0)))</f>
        <v>2</v>
      </c>
      <c r="X16" s="17" t="s">
        <v>83</v>
      </c>
      <c r="Y16" s="18" t="s">
        <v>12</v>
      </c>
      <c r="Z16" s="19">
        <f>IF(OR(EXACT($X$7,X16)*(EXACT($Y$7,Y16)))=TRUE,$AO$9,IF(($Y$7-$X$7=Y16-X16),$AO$8,IF(OR(EXACT($X$7&gt;$Y$7,X16&gt;Y16)*EXACT($X$7=$Y$7,X16=Y16)*EXACT($X$7&lt;$Y$7,X16&lt;Y16)),$AO$7,0)))</f>
        <v>0</v>
      </c>
      <c r="AA16" s="17" t="s">
        <v>83</v>
      </c>
      <c r="AB16" s="18" t="s">
        <v>12</v>
      </c>
      <c r="AC16" s="19">
        <f>IF(OR(EXACT($AA$7,AA16)*(EXACT($AB$7,AB16)))=TRUE,$AO$9,IF(($AB$7-$AA$7=AB16-AA16),$AO$8,IF(OR(EXACT($AA$7&gt;$AB$7,AA16&gt;AB16)*EXACT($AA$7=$AB$7,AA16=AB16)*EXACT($AA$7&lt;$AB$7,AA16&lt;AB16)),$AO$7,0)))</f>
        <v>0</v>
      </c>
      <c r="AD16" s="27"/>
      <c r="AE16" s="25"/>
      <c r="AF16" s="19"/>
      <c r="AG16" s="20">
        <f>E16+H16+K16+N16+Q16+T16+W16+Z16+AC16+AF16</f>
        <v>9</v>
      </c>
      <c r="AH16" s="21">
        <f>'27.Spieltag'!AJ21</f>
        <v>330</v>
      </c>
      <c r="AI16" s="28">
        <f>'27.Spieltag'!AK21</f>
        <v>8</v>
      </c>
      <c r="AJ16" s="23">
        <f>AG16+AH16</f>
        <v>339</v>
      </c>
      <c r="AK16" s="24">
        <f>RANK(AJ16,$AJ$8:$AJ$26)</f>
        <v>9</v>
      </c>
      <c r="AL16" s="1"/>
    </row>
    <row r="17" spans="1:38" ht="24.95" customHeight="1" thickBot="1" x14ac:dyDescent="0.25">
      <c r="A17" s="28">
        <f>AK17</f>
        <v>10</v>
      </c>
      <c r="B17" s="20" t="str">
        <f>'13.Spieltag'!B17</f>
        <v>Reinhold</v>
      </c>
      <c r="C17" s="17" t="s">
        <v>12</v>
      </c>
      <c r="D17" s="18" t="s">
        <v>83</v>
      </c>
      <c r="E17" s="19">
        <f>IF(OR(EXACT($C$7,C17)*(EXACT($D$7,D17)))=TRUE,$AO$9,IF(($D$7-$C$7=D17-C17),$AO$8,IF(OR(EXACT($C$7&gt;$D$7,C17&gt;D17)*EXACT($C$7=$D$7,C17=D17)*EXACT($C$7&lt;$D$7,C17&lt;D17)),$AO$7,0)))</f>
        <v>0</v>
      </c>
      <c r="F17" s="17" t="s">
        <v>12</v>
      </c>
      <c r="G17" s="18" t="s">
        <v>12</v>
      </c>
      <c r="H17" s="19">
        <f>IF(OR(EXACT($F$7,F17)*(EXACT($G$7,G17)))=TRUE,$AO$9,IF(($G$7-$F$7=G17-F17),$AO$8,IF(OR(EXACT($F$7&gt;$G$7,F17&gt;G17)*EXACT($F$7=$G$7,F17=G17)*EXACT($F$7&lt;$G$7,F17&lt;G17)),$AO$7,0)))</f>
        <v>0</v>
      </c>
      <c r="I17" s="17" t="s">
        <v>12</v>
      </c>
      <c r="J17" s="18" t="s">
        <v>83</v>
      </c>
      <c r="K17" s="19" t="str">
        <f>IF(OR(EXACT($I$7,I17)*(EXACT($J$7,J17)))=TRUE,$AO$9,IF(($J$7-$I$7=J17-I17),$AO$8,IF(OR(EXACT($I$7&gt;$J$7,I17&gt;J17)*EXACT($I$7=$J$7,I17=J17)*EXACT($I$7&lt;$J$7,I17&lt;J17)),$AO$7,0)))</f>
        <v>5</v>
      </c>
      <c r="L17" s="17" t="s">
        <v>83</v>
      </c>
      <c r="M17" s="18" t="s">
        <v>12</v>
      </c>
      <c r="N17" s="19" t="str">
        <f>IF(OR(EXACT($L$7,L17)*(EXACT($M$7,M17)))=TRUE,$AO$9,IF(($M$7-$L$7=M17-L17),$AO$8,IF(OR(EXACT($L$7&gt;$M$7,L17&gt;M17)*EXACT($L$7=$M$7,L17=M17)*EXACT($L$7&lt;$M$7,L17&lt;M17)),$AO$7,0)))</f>
        <v>2</v>
      </c>
      <c r="O17" s="17" t="s">
        <v>83</v>
      </c>
      <c r="P17" s="18" t="s">
        <v>84</v>
      </c>
      <c r="Q17" s="19">
        <f>IF(OR(EXACT($O$7,O17)*(EXACT($P$7,P17)))=TRUE,$AO$9,IF(($P$7-$O$7=P17-O17),$AO$8,IF(OR(EXACT($O$7&gt;$P$7,O17&gt;P17)*EXACT($O$7=$P$7,O17=P17)*EXACT($O$7&lt;$P$7,O17&lt;P17)),$AO$7,0)))</f>
        <v>0</v>
      </c>
      <c r="R17" s="17" t="s">
        <v>83</v>
      </c>
      <c r="S17" s="18" t="s">
        <v>12</v>
      </c>
      <c r="T17" s="19">
        <f>IF(OR(EXACT($R$7,R17)*(EXACT($S$7,S17)))=TRUE,$AO$9,IF(($S$7-$R$7=S17-R17),$AO$8,IF(OR(EXACT($R$7&gt;$S$7,R17&gt;S17)*EXACT($R$7=$S$7,R17=S17)*EXACT($R$7&lt;$S$7,R17&lt;S17)),$AO$7,0)))</f>
        <v>0</v>
      </c>
      <c r="U17" s="17" t="s">
        <v>2</v>
      </c>
      <c r="V17" s="18" t="s">
        <v>83</v>
      </c>
      <c r="W17" s="19" t="str">
        <f>IF(OR(EXACT($U$7,U17)*(EXACT($V$7,V17)))=TRUE,$AO$9,IF(($V$7-$U$7=V17-U17),$AO$8,IF(OR(EXACT($U$7&gt;$V$7,U17&gt;V17)*EXACT($U$7=$V$7,U17=V17)*EXACT($U$7&lt;$V$7,U17&lt;V17)),$AO$7,0)))</f>
        <v>3</v>
      </c>
      <c r="X17" s="17" t="s">
        <v>83</v>
      </c>
      <c r="Y17" s="18" t="s">
        <v>92</v>
      </c>
      <c r="Z17" s="19">
        <f>IF(OR(EXACT($X$7,X17)*(EXACT($Y$7,Y17)))=TRUE,$AO$9,IF(($Y$7-$X$7=Y17-X17),$AO$8,IF(OR(EXACT($X$7&gt;$Y$7,X17&gt;Y17)*EXACT($X$7=$Y$7,X17=Y17)*EXACT($X$7&lt;$Y$7,X17&lt;Y17)),$AO$7,0)))</f>
        <v>0</v>
      </c>
      <c r="AA17" s="17" t="s">
        <v>83</v>
      </c>
      <c r="AB17" s="18" t="s">
        <v>12</v>
      </c>
      <c r="AC17" s="19">
        <f>IF(OR(EXACT($AA$7,AA17)*(EXACT($AB$7,AB17)))=TRUE,$AO$9,IF(($AB$7-$AA$7=AB17-AA17),$AO$8,IF(OR(EXACT($AA$7&gt;$AB$7,AA17&gt;AB17)*EXACT($AA$7=$AB$7,AA17=AB17)*EXACT($AA$7&lt;$AB$7,AA17&lt;AB17)),$AO$7,0)))</f>
        <v>0</v>
      </c>
      <c r="AD17" s="27"/>
      <c r="AE17" s="25"/>
      <c r="AF17" s="19"/>
      <c r="AG17" s="20">
        <f>E17+H17+K17+N17+Q17+T17+W17+Z17+AC17+AF17</f>
        <v>10</v>
      </c>
      <c r="AH17" s="21">
        <f>'27.Spieltag'!AJ17</f>
        <v>328</v>
      </c>
      <c r="AI17" s="28">
        <f>'27.Spieltag'!AK17</f>
        <v>10</v>
      </c>
      <c r="AJ17" s="23">
        <f>AG17+AH17</f>
        <v>338</v>
      </c>
      <c r="AK17" s="24">
        <f>RANK(AJ17,$AJ$8:$AJ$26)</f>
        <v>10</v>
      </c>
      <c r="AL17" s="1"/>
    </row>
    <row r="18" spans="1:38" ht="24.95" customHeight="1" thickBot="1" x14ac:dyDescent="0.25">
      <c r="A18" s="28">
        <f>AK18</f>
        <v>11</v>
      </c>
      <c r="B18" s="20" t="str">
        <f>'13.Spieltag'!B18</f>
        <v>Ricardo04</v>
      </c>
      <c r="C18" s="17"/>
      <c r="D18" s="18"/>
      <c r="E18" s="19">
        <f>IF(OR(EXACT($C$7,C18)*(EXACT($D$7,D18)))=TRUE,$AO$9,IF(($D$7-$C$7=D18-C18),$AO$8,IF(OR(EXACT($C$7&gt;$D$7,C18&gt;D18)*EXACT($C$7=$D$7,C18=D18)*EXACT($C$7&lt;$D$7,C18&lt;D18)),$AO$7,0)))</f>
        <v>0</v>
      </c>
      <c r="F18" s="17"/>
      <c r="G18" s="18"/>
      <c r="H18" s="19">
        <f>IF(OR(EXACT($F$7,F18)*(EXACT($G$7,G18)))=TRUE,$AO$9,IF(($G$7-$F$7=G18-F18),$AO$8,IF(OR(EXACT($F$7&gt;$G$7,F18&gt;G18)*EXACT($F$7=$G$7,F18=G18)*EXACT($F$7&lt;$G$7,F18&lt;G18)),$AO$7,0)))</f>
        <v>0</v>
      </c>
      <c r="I18" s="17" t="s">
        <v>2</v>
      </c>
      <c r="J18" s="18" t="s">
        <v>83</v>
      </c>
      <c r="K18" s="19" t="str">
        <f>IF(OR(EXACT($I$7,I18)*(EXACT($J$7,J18)))=TRUE,$AO$9,IF(($J$7-$I$7=J18-I18),$AO$8,IF(OR(EXACT($I$7&gt;$J$7,I18&gt;J18)*EXACT($I$7=$J$7,I18=J18)*EXACT($I$7&lt;$J$7,I18&lt;J18)),$AO$7,0)))</f>
        <v>2</v>
      </c>
      <c r="L18" s="17" t="s">
        <v>83</v>
      </c>
      <c r="M18" s="18" t="s">
        <v>12</v>
      </c>
      <c r="N18" s="19" t="str">
        <f>IF(OR(EXACT($L$7,L18)*(EXACT($M$7,M18)))=TRUE,$AO$9,IF(($M$7-$L$7=M18-L18),$AO$8,IF(OR(EXACT($L$7&gt;$M$7,L18&gt;M18)*EXACT($L$7=$M$7,L18=M18)*EXACT($L$7&lt;$M$7,L18&lt;M18)),$AO$7,0)))</f>
        <v>2</v>
      </c>
      <c r="O18" s="17" t="s">
        <v>83</v>
      </c>
      <c r="P18" s="18" t="s">
        <v>12</v>
      </c>
      <c r="Q18" s="19">
        <f>IF(OR(EXACT($O$7,O18)*(EXACT($P$7,P18)))=TRUE,$AO$9,IF(($P$7-$O$7=P18-O18),$AO$8,IF(OR(EXACT($O$7&gt;$P$7,O18&gt;P18)*EXACT($O$7=$P$7,O18=P18)*EXACT($O$7&lt;$P$7,O18&lt;P18)),$AO$7,0)))</f>
        <v>0</v>
      </c>
      <c r="R18" s="17" t="s">
        <v>83</v>
      </c>
      <c r="S18" s="18" t="s">
        <v>2</v>
      </c>
      <c r="T18" s="19">
        <f>IF(OR(EXACT($R$7,R18)*(EXACT($S$7,S18)))=TRUE,$AO$9,IF(($S$7-$R$7=S18-R18),$AO$8,IF(OR(EXACT($R$7&gt;$S$7,R18&gt;S18)*EXACT($R$7=$S$7,R18=S18)*EXACT($R$7&lt;$S$7,R18&lt;S18)),$AO$7,0)))</f>
        <v>0</v>
      </c>
      <c r="U18" s="17" t="s">
        <v>12</v>
      </c>
      <c r="V18" s="18" t="s">
        <v>84</v>
      </c>
      <c r="W18" s="19" t="str">
        <f>IF(OR(EXACT($U$7,U18)*(EXACT($V$7,V18)))=TRUE,$AO$9,IF(($V$7-$U$7=V18-U18),$AO$8,IF(OR(EXACT($U$7&gt;$V$7,U18&gt;V18)*EXACT($U$7=$V$7,U18=V18)*EXACT($U$7&lt;$V$7,U18&lt;V18)),$AO$7,0)))</f>
        <v>5</v>
      </c>
      <c r="X18" s="17" t="s">
        <v>83</v>
      </c>
      <c r="Y18" s="18" t="s">
        <v>12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83</v>
      </c>
      <c r="AB18" s="18" t="s">
        <v>83</v>
      </c>
      <c r="AC18" s="19">
        <f>IF(OR(EXACT($AA$7,AA18)*(EXACT($AB$7,AB18)))=TRUE,$AO$9,IF(($AB$7-$AA$7=AB18-AA18),$AO$8,IF(OR(EXACT($AA$7&gt;$AB$7,AA18&gt;AB18)*EXACT($AA$7=$AB$7,AA18=AB18)*EXACT($AA$7&lt;$AB$7,AA18&lt;AB18)),$AO$7,0)))</f>
        <v>0</v>
      </c>
      <c r="AD18" s="27"/>
      <c r="AE18" s="25"/>
      <c r="AF18" s="19"/>
      <c r="AG18" s="20">
        <f>E18+H18+K18+N18+Q18+T18+W18+Z18+AC18+AF18</f>
        <v>9</v>
      </c>
      <c r="AH18" s="21">
        <f>'27.Spieltag'!AJ18</f>
        <v>318</v>
      </c>
      <c r="AI18" s="28">
        <f>'27.Spieltag'!AK18</f>
        <v>12</v>
      </c>
      <c r="AJ18" s="23">
        <f>AG18+AH18</f>
        <v>327</v>
      </c>
      <c r="AK18" s="24">
        <f>RANK(AJ18,$AJ$8:$AJ$26)</f>
        <v>11</v>
      </c>
      <c r="AL18" s="1"/>
    </row>
    <row r="19" spans="1:38" ht="24.95" customHeight="1" thickBot="1" x14ac:dyDescent="0.25">
      <c r="A19" s="28">
        <f>AK19</f>
        <v>12</v>
      </c>
      <c r="B19" s="20" t="str">
        <f>'13.Spieltag'!B10</f>
        <v>FlorianS04</v>
      </c>
      <c r="C19" s="17" t="s">
        <v>83</v>
      </c>
      <c r="D19" s="18" t="s">
        <v>83</v>
      </c>
      <c r="E19" s="19">
        <f>IF(OR(EXACT($C$7,C19)*(EXACT($D$7,D19)))=TRUE,$AO$9,IF(($D$7-$C$7=D19-C19),$AO$8,IF(OR(EXACT($C$7&gt;$D$7,C19&gt;D19)*EXACT($C$7=$D$7,C19=D19)*EXACT($C$7&lt;$D$7,C19&lt;D19)),$AO$7,0)))</f>
        <v>0</v>
      </c>
      <c r="F19" s="17" t="s">
        <v>12</v>
      </c>
      <c r="G19" s="18" t="s">
        <v>83</v>
      </c>
      <c r="H19" s="19" t="str">
        <f>IF(OR(EXACT($F$7,F19)*(EXACT($G$7,G19)))=TRUE,$AO$9,IF(($G$7-$F$7=G19-F19),$AO$8,IF(OR(EXACT($F$7&gt;$G$7,F19&gt;G19)*EXACT($F$7=$G$7,F19=G19)*EXACT($F$7&lt;$G$7,F19&lt;G19)),$AO$7,0)))</f>
        <v>2</v>
      </c>
      <c r="I19" s="17" t="s">
        <v>83</v>
      </c>
      <c r="J19" s="18" t="s">
        <v>12</v>
      </c>
      <c r="K19" s="19">
        <f>IF(OR(EXACT($I$7,I19)*(EXACT($J$7,J19)))=TRUE,$AO$9,IF(($J$7-$I$7=J19-I19),$AO$8,IF(OR(EXACT($I$7&gt;$J$7,I19&gt;J19)*EXACT($I$7=$J$7,I19=J19)*EXACT($I$7&lt;$J$7,I19&lt;J19)),$AO$7,0)))</f>
        <v>0</v>
      </c>
      <c r="L19" s="17" t="s">
        <v>12</v>
      </c>
      <c r="M19" s="18" t="s">
        <v>12</v>
      </c>
      <c r="N19" s="19">
        <f>IF(OR(EXACT($L$7,L19)*(EXACT($M$7,M19)))=TRUE,$AO$9,IF(($M$7-$L$7=M19-L19),$AO$8,IF(OR(EXACT($L$7&gt;$M$7,L19&gt;M19)*EXACT($L$7=$M$7,L19=M19)*EXACT($L$7&lt;$M$7,L19&lt;M19)),$AO$7,0)))</f>
        <v>0</v>
      </c>
      <c r="O19" s="17" t="s">
        <v>83</v>
      </c>
      <c r="P19" s="18" t="s">
        <v>12</v>
      </c>
      <c r="Q19" s="19">
        <f>IF(OR(EXACT($O$7,O19)*(EXACT($P$7,P19)))=TRUE,$AO$9,IF(($P$7-$O$7=P19-O19),$AO$8,IF(OR(EXACT($O$7&gt;$P$7,O19&gt;P19)*EXACT($O$7=$P$7,O19=P19)*EXACT($O$7&lt;$P$7,O19&lt;P19)),$AO$7,0)))</f>
        <v>0</v>
      </c>
      <c r="R19" s="17" t="s">
        <v>83</v>
      </c>
      <c r="S19" s="18" t="s">
        <v>2</v>
      </c>
      <c r="T19" s="19">
        <f>IF(OR(EXACT($R$7,R19)*(EXACT($S$7,S19)))=TRUE,$AO$9,IF(($S$7-$R$7=S19-R19),$AO$8,IF(OR(EXACT($R$7&gt;$S$7,R19&gt;S19)*EXACT($R$7=$S$7,R19=S19)*EXACT($R$7&lt;$S$7,R19&lt;S19)),$AO$7,0)))</f>
        <v>0</v>
      </c>
      <c r="U19" s="17" t="s">
        <v>2</v>
      </c>
      <c r="V19" s="18" t="s">
        <v>83</v>
      </c>
      <c r="W19" s="19" t="str">
        <f>IF(OR(EXACT($U$7,U19)*(EXACT($V$7,V19)))=TRUE,$AO$9,IF(($V$7-$U$7=V19-U19),$AO$8,IF(OR(EXACT($U$7&gt;$V$7,U19&gt;V19)*EXACT($U$7=$V$7,U19=V19)*EXACT($U$7&lt;$V$7,U19&lt;V19)),$AO$7,0)))</f>
        <v>3</v>
      </c>
      <c r="X19" s="17" t="s">
        <v>83</v>
      </c>
      <c r="Y19" s="18" t="s">
        <v>84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83</v>
      </c>
      <c r="AB19" s="18" t="s">
        <v>83</v>
      </c>
      <c r="AC19" s="19">
        <f>IF(OR(EXACT($AA$7,AA19)*(EXACT($AB$7,AB19)))=TRUE,$AO$9,IF(($AB$7-$AA$7=AB19-AA19),$AO$8,IF(OR(EXACT($AA$7&gt;$AB$7,AA19&gt;AB19)*EXACT($AA$7=$AB$7,AA19=AB19)*EXACT($AA$7&lt;$AB$7,AA19&lt;AB19)),$AO$7,0)))</f>
        <v>0</v>
      </c>
      <c r="AD19" s="27"/>
      <c r="AE19" s="25"/>
      <c r="AF19" s="19"/>
      <c r="AG19" s="20">
        <f>E19+H19+K19+N19+Q19+T19+W19+Z19+AC19+AF19</f>
        <v>5</v>
      </c>
      <c r="AH19" s="21">
        <f>'27.Spieltag'!AJ10</f>
        <v>321</v>
      </c>
      <c r="AI19" s="28">
        <f>'27.Spieltag'!AK10</f>
        <v>11</v>
      </c>
      <c r="AJ19" s="23">
        <f>AG19+AH19</f>
        <v>326</v>
      </c>
      <c r="AK19" s="24">
        <f>RANK(AJ19,$AJ$8:$AJ$26)</f>
        <v>12</v>
      </c>
      <c r="AL19" s="1"/>
    </row>
    <row r="20" spans="1:38" ht="24.95" customHeight="1" thickBot="1" x14ac:dyDescent="0.25">
      <c r="A20" s="28">
        <f>AK20</f>
        <v>12</v>
      </c>
      <c r="B20" s="58" t="str">
        <f>'13.Spieltag'!B23</f>
        <v>Thomas Bülles</v>
      </c>
      <c r="C20" s="17" t="s">
        <v>12</v>
      </c>
      <c r="D20" s="18" t="s">
        <v>83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83</v>
      </c>
      <c r="G20" s="18" t="s">
        <v>83</v>
      </c>
      <c r="H20" s="19">
        <f>IF(OR(EXACT($F$7,F20)*(EXACT($G$7,G20)))=TRUE,$AO$9,IF(($G$7-$F$7=G20-F20),$AO$8,IF(OR(EXACT($F$7&gt;$G$7,F20&gt;G20)*EXACT($F$7=$G$7,F20=G20)*EXACT($F$7&lt;$G$7,F20&lt;G20)),$AO$7,0)))</f>
        <v>0</v>
      </c>
      <c r="I20" s="17" t="s">
        <v>12</v>
      </c>
      <c r="J20" s="18" t="s">
        <v>84</v>
      </c>
      <c r="K20" s="19" t="str">
        <f>IF(OR(EXACT($I$7,I20)*(EXACT($J$7,J20)))=TRUE,$AO$9,IF(($J$7-$I$7=J20-I20),$AO$8,IF(OR(EXACT($I$7&gt;$J$7,I20&gt;J20)*EXACT($I$7=$J$7,I20=J20)*EXACT($I$7&lt;$J$7,I20&lt;J20)),$AO$7,0)))</f>
        <v>2</v>
      </c>
      <c r="L20" s="17" t="s">
        <v>12</v>
      </c>
      <c r="M20" s="18" t="s">
        <v>12</v>
      </c>
      <c r="N20" s="19">
        <f>IF(OR(EXACT($L$7,L20)*(EXACT($M$7,M20)))=TRUE,$AO$9,IF(($M$7-$L$7=M20-L20),$AO$8,IF(OR(EXACT($L$7&gt;$M$7,L20&gt;M20)*EXACT($L$7=$M$7,L20=M20)*EXACT($L$7&lt;$M$7,L20&lt;M20)),$AO$7,0)))</f>
        <v>0</v>
      </c>
      <c r="O20" s="17" t="s">
        <v>12</v>
      </c>
      <c r="P20" s="18" t="s">
        <v>84</v>
      </c>
      <c r="Q20" s="19">
        <f>IF(OR(EXACT($O$7,O20)*(EXACT($P$7,P20)))=TRUE,$AO$9,IF(($P$7-$O$7=P20-O20),$AO$8,IF(OR(EXACT($O$7&gt;$P$7,O20&gt;P20)*EXACT($O$7=$P$7,O20=P20)*EXACT($O$7&lt;$P$7,O20&lt;P20)),$AO$7,0)))</f>
        <v>0</v>
      </c>
      <c r="R20" s="17" t="s">
        <v>84</v>
      </c>
      <c r="S20" s="18" t="s">
        <v>12</v>
      </c>
      <c r="T20" s="19">
        <f>IF(OR(EXACT($R$7,R20)*(EXACT($S$7,S20)))=TRUE,$AO$9,IF(($S$7-$R$7=S20-R20),$AO$8,IF(OR(EXACT($R$7&gt;$S$7,R20&gt;S20)*EXACT($R$7=$S$7,R20=S20)*EXACT($R$7&lt;$S$7,R20&lt;S20)),$AO$7,0)))</f>
        <v>0</v>
      </c>
      <c r="U20" s="17" t="s">
        <v>12</v>
      </c>
      <c r="V20" s="18" t="s">
        <v>84</v>
      </c>
      <c r="W20" s="19" t="str">
        <f>IF(OR(EXACT($U$7,U20)*(EXACT($V$7,V20)))=TRUE,$AO$9,IF(($V$7-$U$7=V20-U20),$AO$8,IF(OR(EXACT($U$7&gt;$V$7,U20&gt;V20)*EXACT($U$7=$V$7,U20=V20)*EXACT($U$7&lt;$V$7,U20&lt;V20)),$AO$7,0)))</f>
        <v>5</v>
      </c>
      <c r="X20" s="17" t="s">
        <v>83</v>
      </c>
      <c r="Y20" s="18" t="s">
        <v>83</v>
      </c>
      <c r="Z20" s="57">
        <f>IF(OR(EXACT($X$7,X20)*(EXACT($Y$7,Y20)))=TRUE,$AO$9,IF(($Y$7-$X$7=Y20-X20),$AO$8,IF(OR(EXACT($X$7&gt;$Y$7,X20&gt;Y20)*EXACT($X$7=$Y$7,X20=Y20)*EXACT($X$7&lt;$Y$7,X20&lt;Y20)),$AO$7,0)))*2</f>
        <v>10</v>
      </c>
      <c r="AA20" s="17" t="s">
        <v>84</v>
      </c>
      <c r="AB20" s="18" t="s">
        <v>12</v>
      </c>
      <c r="AC20" s="19">
        <f>IF(OR(EXACT($AA$7,AA20)*(EXACT($AB$7,AB20)))=TRUE,$AO$9,IF(($AB$7-$AA$7=AB20-AA20),$AO$8,IF(OR(EXACT($AA$7&gt;$AB$7,AA20&gt;AB20)*EXACT($AA$7=$AB$7,AA20=AB20)*EXACT($AA$7&lt;$AB$7,AA20&lt;AB20)),$AO$7,0)))</f>
        <v>0</v>
      </c>
      <c r="AD20" s="27"/>
      <c r="AE20" s="25"/>
      <c r="AF20" s="19"/>
      <c r="AG20" s="20">
        <f>E20+H20+K20+N20+Q20+T20+W20+Z20+AC20+AF20</f>
        <v>17</v>
      </c>
      <c r="AH20" s="21">
        <f>'27.Spieltag'!AJ23</f>
        <v>309</v>
      </c>
      <c r="AI20" s="28">
        <f>'27.Spieltag'!AK23</f>
        <v>13</v>
      </c>
      <c r="AJ20" s="23">
        <f>AG20+AH20</f>
        <v>326</v>
      </c>
      <c r="AK20" s="24">
        <f>RANK(AJ20,$AJ$8:$AJ$26)</f>
        <v>12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'13.Spieltag'!B20</f>
        <v>schmiddi04</v>
      </c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19"/>
      <c r="O21" s="17"/>
      <c r="P21" s="18"/>
      <c r="Q21" s="19"/>
      <c r="R21" s="17"/>
      <c r="S21" s="18"/>
      <c r="T21" s="19"/>
      <c r="U21" s="17"/>
      <c r="V21" s="18"/>
      <c r="W21" s="19"/>
      <c r="X21" s="17"/>
      <c r="Y21" s="18"/>
      <c r="Z21" s="19"/>
      <c r="AA21" s="17"/>
      <c r="AB21" s="18"/>
      <c r="AC21" s="19"/>
      <c r="AD21" s="27"/>
      <c r="AE21" s="25"/>
      <c r="AF21" s="19"/>
      <c r="AG21" s="20">
        <f>E21+H21+K21+N21+Q21+T21+W21+Z21+AC21+AF21</f>
        <v>0</v>
      </c>
      <c r="AH21" s="21">
        <f>'27.Spieltag'!AJ20</f>
        <v>251</v>
      </c>
      <c r="AI21" s="28">
        <f>'27.Spieltag'!AK20</f>
        <v>14</v>
      </c>
      <c r="AJ21" s="23">
        <f>AG21+AH21</f>
        <v>251</v>
      </c>
      <c r="AK21" s="24">
        <f>RANK(AJ21,$AJ$8:$AJ$26)</f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'13.Spieltag'!B12</f>
        <v>jupp04</v>
      </c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19"/>
      <c r="O22" s="17"/>
      <c r="P22" s="18"/>
      <c r="Q22" s="19"/>
      <c r="R22" s="17"/>
      <c r="S22" s="18"/>
      <c r="T22" s="19"/>
      <c r="U22" s="17"/>
      <c r="V22" s="18"/>
      <c r="W22" s="19"/>
      <c r="X22" s="17"/>
      <c r="Y22" s="18"/>
      <c r="Z22" s="19"/>
      <c r="AA22" s="17"/>
      <c r="AB22" s="18"/>
      <c r="AC22" s="19"/>
      <c r="AD22" s="26"/>
      <c r="AE22" s="25"/>
      <c r="AF22" s="19"/>
      <c r="AG22" s="20">
        <f>E22+H22+K22+N22+Q22+T22+W22+Z22+AC22+AF22</f>
        <v>0</v>
      </c>
      <c r="AH22" s="21">
        <f>'27.Spieltag'!AJ12</f>
        <v>197</v>
      </c>
      <c r="AI22" s="28">
        <f>'27.Spieltag'!AK12</f>
        <v>15</v>
      </c>
      <c r="AJ22" s="23">
        <f>AG22+AH22</f>
        <v>197</v>
      </c>
      <c r="AK22" s="24">
        <f>RANK(AJ22,$AJ$8:$AJ$26)</f>
        <v>15</v>
      </c>
      <c r="AL22" s="1"/>
    </row>
    <row r="23" spans="1:38" ht="24.95" customHeight="1" thickBot="1" x14ac:dyDescent="0.25">
      <c r="A23" s="28">
        <f>AK23</f>
        <v>16</v>
      </c>
      <c r="B23" s="20" t="str">
        <f>'13.Spieltag'!B25</f>
        <v>frahe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'27.Spieltag'!AJ25</f>
        <v>87</v>
      </c>
      <c r="AI23" s="28">
        <f>'27.Spieltag'!AK25</f>
        <v>16</v>
      </c>
      <c r="AJ23" s="23">
        <f>AG23+AH23</f>
        <v>87</v>
      </c>
      <c r="AK23" s="24">
        <f>RANK(AJ23,$AJ$8:$AJ$26)</f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'13.Spieltag'!B16</f>
        <v>Nico1904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19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f>E24+H24+K24+N24+Q24+T24+W24+Z24+AC24+AF24</f>
        <v>0</v>
      </c>
      <c r="AH24" s="21">
        <f>'27.Spieltag'!AJ16</f>
        <v>79</v>
      </c>
      <c r="AI24" s="28">
        <f>'27.Spieltag'!AK16</f>
        <v>17</v>
      </c>
      <c r="AJ24" s="23">
        <f>AG24+AH24</f>
        <v>79</v>
      </c>
      <c r="AK24" s="24">
        <f>RANK(AJ24,$AJ$8:$AJ$26)</f>
        <v>17</v>
      </c>
      <c r="AL24" s="1"/>
    </row>
    <row r="25" spans="1:38" ht="24.95" customHeight="1" thickBot="1" x14ac:dyDescent="0.25">
      <c r="A25" s="28">
        <f>AK25</f>
        <v>18</v>
      </c>
      <c r="B25" s="20" t="str">
        <f>'13.Spieltag'!B19</f>
        <v>Schalt04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>E25+H25+K25+N25+Q25+T25+W25+Z25+AC25+AF25</f>
        <v>0</v>
      </c>
      <c r="AH25" s="21">
        <f>'27.Spieltag'!AJ19</f>
        <v>7</v>
      </c>
      <c r="AI25" s="28">
        <f>'27.Spieltag'!AK19</f>
        <v>18</v>
      </c>
      <c r="AJ25" s="23">
        <f>AG25+AH25</f>
        <v>7</v>
      </c>
      <c r="AK25" s="24">
        <f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4 X4 L6 R6">
    <cfRule type="cellIs" dxfId="34" priority="2" operator="equal">
      <formula>"Schalke 04"</formula>
    </cfRule>
  </conditionalFormatting>
  <conditionalFormatting sqref="F4 I4 L4 O4 R4 U4 AA4 C6 F6 I6 O6 U6 X6 AA6">
    <cfRule type="cellIs" dxfId="33" priority="3" operator="equal">
      <formula>"Schalke 04"</formula>
    </cfRule>
  </conditionalFormatting>
  <conditionalFormatting sqref="AG28:AG1048576 AG1:AG2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customWidth="1"/>
    <col min="6" max="6" width="3.42578125" style="13" customWidth="1"/>
    <col min="7" max="7" width="3.42578125" style="1" customWidth="1"/>
    <col min="8" max="8" width="4.42578125" style="45" customWidth="1"/>
    <col min="9" max="10" width="3.42578125" style="1" customWidth="1"/>
    <col min="11" max="11" width="4.42578125" style="45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X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42</v>
      </c>
      <c r="B4" s="16"/>
      <c r="C4" s="16" t="s">
        <v>62</v>
      </c>
      <c r="F4" s="16" t="s">
        <v>76</v>
      </c>
      <c r="I4" s="16" t="s">
        <v>70</v>
      </c>
      <c r="L4" s="16" t="s">
        <v>72</v>
      </c>
      <c r="O4" s="16" t="s">
        <v>80</v>
      </c>
      <c r="R4" s="16" t="s">
        <v>11</v>
      </c>
      <c r="U4" s="16" t="s">
        <v>69</v>
      </c>
      <c r="X4" s="16" t="s">
        <v>75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73</v>
      </c>
      <c r="I6" s="16" t="s">
        <v>71</v>
      </c>
      <c r="L6" s="16" t="s">
        <v>82</v>
      </c>
      <c r="O6" s="16" t="s">
        <v>68</v>
      </c>
      <c r="R6" s="16" t="s">
        <v>78</v>
      </c>
      <c r="U6" s="16" t="s">
        <v>81</v>
      </c>
      <c r="X6" s="16" t="s">
        <v>67</v>
      </c>
      <c r="AA6" s="16" t="s">
        <v>74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370</v>
      </c>
      <c r="AI8" s="28">
        <f>'28.Spieltag'!AK8</f>
        <v>1</v>
      </c>
      <c r="AJ8" s="23">
        <f t="shared" ref="AJ8:AJ24" si="10">AG8+AH8</f>
        <v>415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366</v>
      </c>
      <c r="AI9" s="28">
        <f>'28.Spieltag'!AK9</f>
        <v>2</v>
      </c>
      <c r="AJ9" s="23">
        <f t="shared" si="10"/>
        <v>411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361</v>
      </c>
      <c r="AI10" s="28">
        <f>'28.Spieltag'!AK10</f>
        <v>3</v>
      </c>
      <c r="AJ10" s="23">
        <f t="shared" si="10"/>
        <v>406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357</v>
      </c>
      <c r="AI11" s="28">
        <f>'28.Spieltag'!AK11</f>
        <v>4</v>
      </c>
      <c r="AJ11" s="23">
        <f t="shared" si="10"/>
        <v>402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356</v>
      </c>
      <c r="AI12" s="28">
        <f>'28.Spieltag'!AK12</f>
        <v>5</v>
      </c>
      <c r="AJ12" s="23">
        <f t="shared" si="10"/>
        <v>401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353</v>
      </c>
      <c r="AI13" s="28">
        <f>'28.Spieltag'!AK13</f>
        <v>6</v>
      </c>
      <c r="AJ13" s="23">
        <f t="shared" si="10"/>
        <v>398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347</v>
      </c>
      <c r="AI14" s="28">
        <f>'28.Spieltag'!AK14</f>
        <v>7</v>
      </c>
      <c r="AJ14" s="23">
        <f t="shared" si="10"/>
        <v>392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341</v>
      </c>
      <c r="AI15" s="28">
        <f>'28.Spieltag'!AK15</f>
        <v>8</v>
      </c>
      <c r="AJ15" s="23">
        <f t="shared" si="10"/>
        <v>386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339</v>
      </c>
      <c r="AI16" s="28">
        <f>'28.Spieltag'!AK16</f>
        <v>9</v>
      </c>
      <c r="AJ16" s="23">
        <f t="shared" si="10"/>
        <v>384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338</v>
      </c>
      <c r="AI17" s="28">
        <f>'28.Spieltag'!AK17</f>
        <v>10</v>
      </c>
      <c r="AJ17" s="23">
        <f t="shared" si="10"/>
        <v>383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327</v>
      </c>
      <c r="AI18" s="28">
        <f>'28.Spieltag'!AK18</f>
        <v>11</v>
      </c>
      <c r="AJ18" s="23">
        <f t="shared" si="10"/>
        <v>372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326</v>
      </c>
      <c r="AI19" s="28">
        <f>'28.Spieltag'!AK19</f>
        <v>12</v>
      </c>
      <c r="AJ19" s="23">
        <f t="shared" si="10"/>
        <v>371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326</v>
      </c>
      <c r="AI20" s="28">
        <f>'28.Spieltag'!AK20</f>
        <v>12</v>
      </c>
      <c r="AJ20" s="23">
        <f t="shared" si="10"/>
        <v>371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251</v>
      </c>
      <c r="AI21" s="28">
        <f>'28.Spieltag'!AK21</f>
        <v>14</v>
      </c>
      <c r="AJ21" s="23">
        <f t="shared" si="10"/>
        <v>296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197</v>
      </c>
      <c r="AI22" s="28">
        <f>'28.Spieltag'!AK22</f>
        <v>15</v>
      </c>
      <c r="AJ22" s="23">
        <f t="shared" si="10"/>
        <v>242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87</v>
      </c>
      <c r="AI23" s="28">
        <f>'28.Spieltag'!AK23</f>
        <v>16</v>
      </c>
      <c r="AJ23" s="23">
        <f t="shared" si="10"/>
        <v>132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79</v>
      </c>
      <c r="AI24" s="28">
        <f>'28.Spieltag'!AK24</f>
        <v>17</v>
      </c>
      <c r="AJ24" s="23">
        <f t="shared" si="10"/>
        <v>124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" si="21">AK25</f>
        <v>18</v>
      </c>
      <c r="B25" s="20" t="str">
        <f>'13.Spieltag'!B25</f>
        <v>frahe</v>
      </c>
      <c r="C25" s="17"/>
      <c r="D25" s="18"/>
      <c r="E25" s="19" t="str">
        <f t="shared" ref="E25" si="22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3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4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5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6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7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28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29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0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" si="31">E25+H25+K25+N25+Q25+T25+W25+Z25+AC25+AF25</f>
        <v>45</v>
      </c>
      <c r="AH25" s="21">
        <f>'28.Spieltag'!AJ25</f>
        <v>7</v>
      </c>
      <c r="AI25" s="28">
        <f>'28.Spieltag'!AK25</f>
        <v>18</v>
      </c>
      <c r="AJ25" s="23">
        <f t="shared" ref="AJ25" si="32">AG25+AH25</f>
        <v>52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4 I4 L4 R4 U4 X4 AA4 C6 L6 O6 R6 U6 X6 AA6">
    <cfRule type="cellIs" dxfId="29" priority="3" operator="equal">
      <formula>"Schalke 04"</formula>
    </cfRule>
  </conditionalFormatting>
  <conditionalFormatting sqref="F4 O4 F6 I6">
    <cfRule type="cellIs" dxfId="28" priority="2" operator="equal">
      <formula>"Schalke 04"</formula>
    </cfRule>
  </conditionalFormatting>
  <conditionalFormatting sqref="AG28:AG1048576 AG1:AG2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X3" sqref="X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43</v>
      </c>
      <c r="B4" s="16"/>
      <c r="C4" s="16" t="s">
        <v>78</v>
      </c>
      <c r="F4" s="16" t="s">
        <v>81</v>
      </c>
      <c r="I4" s="16" t="s">
        <v>68</v>
      </c>
      <c r="L4" s="16" t="s">
        <v>73</v>
      </c>
      <c r="O4" s="16" t="s">
        <v>82</v>
      </c>
      <c r="R4" s="16" t="s">
        <v>67</v>
      </c>
      <c r="U4" s="16" t="s">
        <v>71</v>
      </c>
      <c r="X4" s="16" t="s">
        <v>74</v>
      </c>
      <c r="AA4" s="16" t="s">
        <v>77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70</v>
      </c>
      <c r="F6" s="16" t="s">
        <v>11</v>
      </c>
      <c r="I6" s="16" t="s">
        <v>76</v>
      </c>
      <c r="L6" s="16" t="s">
        <v>80</v>
      </c>
      <c r="O6" s="16" t="s">
        <v>79</v>
      </c>
      <c r="R6" s="16" t="s">
        <v>72</v>
      </c>
      <c r="U6" s="16" t="s">
        <v>62</v>
      </c>
      <c r="X6" s="16" t="s">
        <v>69</v>
      </c>
      <c r="AA6" s="16" t="s">
        <v>75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415</v>
      </c>
      <c r="AI8" s="28">
        <f>'29.Spieltag'!AK8</f>
        <v>1</v>
      </c>
      <c r="AJ8" s="23">
        <f t="shared" ref="AJ8:AJ24" si="10">AG8+AH8</f>
        <v>460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411</v>
      </c>
      <c r="AI9" s="28">
        <f>'29.Spieltag'!AK9</f>
        <v>2</v>
      </c>
      <c r="AJ9" s="23">
        <f t="shared" si="10"/>
        <v>456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406</v>
      </c>
      <c r="AI10" s="28">
        <f>'29.Spieltag'!AK10</f>
        <v>3</v>
      </c>
      <c r="AJ10" s="23">
        <f t="shared" si="10"/>
        <v>451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402</v>
      </c>
      <c r="AI11" s="28">
        <f>'29.Spieltag'!AK11</f>
        <v>4</v>
      </c>
      <c r="AJ11" s="23">
        <f t="shared" si="10"/>
        <v>447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401</v>
      </c>
      <c r="AI12" s="28">
        <f>'29.Spieltag'!AK12</f>
        <v>5</v>
      </c>
      <c r="AJ12" s="23">
        <f t="shared" si="10"/>
        <v>446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398</v>
      </c>
      <c r="AI13" s="28">
        <f>'29.Spieltag'!AK13</f>
        <v>6</v>
      </c>
      <c r="AJ13" s="23">
        <f t="shared" si="10"/>
        <v>443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392</v>
      </c>
      <c r="AI14" s="28">
        <f>'29.Spieltag'!AK14</f>
        <v>7</v>
      </c>
      <c r="AJ14" s="23">
        <f t="shared" si="10"/>
        <v>437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386</v>
      </c>
      <c r="AI15" s="28">
        <f>'29.Spieltag'!AK15</f>
        <v>8</v>
      </c>
      <c r="AJ15" s="23">
        <f t="shared" si="10"/>
        <v>431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384</v>
      </c>
      <c r="AI16" s="28">
        <f>'29.Spieltag'!AK16</f>
        <v>9</v>
      </c>
      <c r="AJ16" s="23">
        <f t="shared" si="10"/>
        <v>429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383</v>
      </c>
      <c r="AI17" s="28">
        <f>'29.Spieltag'!AK17</f>
        <v>10</v>
      </c>
      <c r="AJ17" s="23">
        <f t="shared" si="10"/>
        <v>428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372</v>
      </c>
      <c r="AI18" s="28">
        <f>'29.Spieltag'!AK18</f>
        <v>11</v>
      </c>
      <c r="AJ18" s="23">
        <f t="shared" si="10"/>
        <v>417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371</v>
      </c>
      <c r="AI19" s="28">
        <f>'29.Spieltag'!AK19</f>
        <v>12</v>
      </c>
      <c r="AJ19" s="23">
        <f t="shared" si="10"/>
        <v>416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371</v>
      </c>
      <c r="AI20" s="28">
        <f>'29.Spieltag'!AK20</f>
        <v>12</v>
      </c>
      <c r="AJ20" s="23">
        <f t="shared" si="10"/>
        <v>416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296</v>
      </c>
      <c r="AI21" s="28">
        <f>'29.Spieltag'!AK21</f>
        <v>14</v>
      </c>
      <c r="AJ21" s="23">
        <f t="shared" si="10"/>
        <v>341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242</v>
      </c>
      <c r="AI22" s="28">
        <f>'29.Spieltag'!AK22</f>
        <v>15</v>
      </c>
      <c r="AJ22" s="23">
        <f t="shared" si="10"/>
        <v>287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132</v>
      </c>
      <c r="AI23" s="28">
        <f>'29.Spieltag'!AK23</f>
        <v>16</v>
      </c>
      <c r="AJ23" s="23">
        <f t="shared" si="10"/>
        <v>177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124</v>
      </c>
      <c r="AI24" s="28">
        <f>'29.Spieltag'!AK24</f>
        <v>17</v>
      </c>
      <c r="AJ24" s="23">
        <f t="shared" si="10"/>
        <v>169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" si="21">AK25</f>
        <v>18</v>
      </c>
      <c r="B25" s="20" t="str">
        <f>'13.Spieltag'!B25</f>
        <v>frahe</v>
      </c>
      <c r="C25" s="17"/>
      <c r="D25" s="18"/>
      <c r="E25" s="19" t="str">
        <f t="shared" ref="E25" si="22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3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4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5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6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7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28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29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0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ref="AG25" si="31">E25+H25+K25+N25+Q25+T25+W25+Z25+AC25+AF25</f>
        <v>45</v>
      </c>
      <c r="AH25" s="21">
        <f>'29.Spieltag'!AJ25</f>
        <v>52</v>
      </c>
      <c r="AI25" s="28">
        <f>'29.Spieltag'!AK25</f>
        <v>18</v>
      </c>
      <c r="AJ25" s="23">
        <f t="shared" ref="AJ25" si="32">AG25+AH25</f>
        <v>97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31:A1048576 A5:A2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4 L4 U4 X4 AA4 I6">
    <cfRule type="cellIs" dxfId="24" priority="3" operator="equal">
      <formula>"Schalke 04"</formula>
    </cfRule>
  </conditionalFormatting>
  <conditionalFormatting sqref="F4 I4 O4 R4 C6 F6 L6 O6 R6 U6 X6 AA6">
    <cfRule type="cellIs" dxfId="23" priority="2" operator="equal">
      <formula>"Schalke 04"</formula>
    </cfRule>
  </conditionalFormatting>
  <conditionalFormatting sqref="AG28:AG1048576 AG1:AG2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O2" s="13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44</v>
      </c>
      <c r="B4" s="16"/>
      <c r="C4" s="16" t="s">
        <v>62</v>
      </c>
      <c r="F4" s="16" t="s">
        <v>69</v>
      </c>
      <c r="I4" s="16" t="s">
        <v>70</v>
      </c>
      <c r="L4" s="16" t="s">
        <v>72</v>
      </c>
      <c r="O4" s="16" t="s">
        <v>79</v>
      </c>
      <c r="R4" s="16" t="s">
        <v>11</v>
      </c>
      <c r="U4" s="16" t="s">
        <v>75</v>
      </c>
      <c r="X4" s="16" t="s">
        <v>78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74</v>
      </c>
      <c r="F6" s="16" t="s">
        <v>77</v>
      </c>
      <c r="I6" s="16" t="s">
        <v>81</v>
      </c>
      <c r="L6" s="16" t="s">
        <v>73</v>
      </c>
      <c r="O6" s="16" t="s">
        <v>67</v>
      </c>
      <c r="R6" s="16" t="s">
        <v>68</v>
      </c>
      <c r="U6" s="16" t="s">
        <v>82</v>
      </c>
      <c r="X6" s="16" t="s">
        <v>71</v>
      </c>
      <c r="AA6" s="16" t="s">
        <v>76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460</v>
      </c>
      <c r="AI8" s="28">
        <f>'30.Spieltag'!AK8</f>
        <v>1</v>
      </c>
      <c r="AJ8" s="23">
        <f t="shared" ref="AJ8:AJ19" si="10">AG8+AH8</f>
        <v>505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456</v>
      </c>
      <c r="AI9" s="28">
        <f>'30.Spieltag'!AK9</f>
        <v>2</v>
      </c>
      <c r="AJ9" s="23">
        <f t="shared" si="10"/>
        <v>501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451</v>
      </c>
      <c r="AI10" s="28">
        <f>'30.Spieltag'!AK10</f>
        <v>3</v>
      </c>
      <c r="AJ10" s="23">
        <f t="shared" si="10"/>
        <v>496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447</v>
      </c>
      <c r="AI11" s="28">
        <f>'30.Spieltag'!AK11</f>
        <v>4</v>
      </c>
      <c r="AJ11" s="23">
        <f t="shared" si="10"/>
        <v>492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446</v>
      </c>
      <c r="AI12" s="28">
        <f>'30.Spieltag'!AK12</f>
        <v>5</v>
      </c>
      <c r="AJ12" s="23">
        <f t="shared" si="10"/>
        <v>491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443</v>
      </c>
      <c r="AI13" s="28">
        <f>'30.Spieltag'!AK13</f>
        <v>6</v>
      </c>
      <c r="AJ13" s="23">
        <f t="shared" si="10"/>
        <v>488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437</v>
      </c>
      <c r="AI14" s="28">
        <f>'30.Spieltag'!AK14</f>
        <v>7</v>
      </c>
      <c r="AJ14" s="23">
        <f t="shared" si="10"/>
        <v>482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431</v>
      </c>
      <c r="AI15" s="28">
        <f>'30.Spieltag'!AK15</f>
        <v>8</v>
      </c>
      <c r="AJ15" s="23">
        <f t="shared" si="10"/>
        <v>476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429</v>
      </c>
      <c r="AI16" s="28">
        <f>'30.Spieltag'!AK16</f>
        <v>9</v>
      </c>
      <c r="AJ16" s="23">
        <f t="shared" si="10"/>
        <v>474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428</v>
      </c>
      <c r="AI17" s="28">
        <f>'30.Spieltag'!AK17</f>
        <v>10</v>
      </c>
      <c r="AJ17" s="23">
        <f t="shared" si="10"/>
        <v>473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417</v>
      </c>
      <c r="AI18" s="28">
        <f>'30.Spieltag'!AK18</f>
        <v>11</v>
      </c>
      <c r="AJ18" s="23">
        <f t="shared" si="10"/>
        <v>462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416</v>
      </c>
      <c r="AI19" s="28">
        <f>'30.Spieltag'!AK19</f>
        <v>12</v>
      </c>
      <c r="AJ19" s="23">
        <f t="shared" si="10"/>
        <v>461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5" si="21">AK20</f>
        <v>12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5" si="22">E20+H20+K20+N20+Q20+T20+W20+Z20+AC20+AF20</f>
        <v>45</v>
      </c>
      <c r="AH20" s="21">
        <f>'30.Spieltag'!AJ20</f>
        <v>416</v>
      </c>
      <c r="AI20" s="28">
        <f>'30.Spieltag'!AK20</f>
        <v>12</v>
      </c>
      <c r="AJ20" s="23">
        <f t="shared" ref="AJ20:AJ25" si="23">AG20+AH20</f>
        <v>461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21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'30.Spieltag'!AJ21</f>
        <v>341</v>
      </c>
      <c r="AI21" s="28">
        <f>'30.Spieltag'!AK21</f>
        <v>14</v>
      </c>
      <c r="AJ21" s="23">
        <f t="shared" si="23"/>
        <v>386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'30.Spieltag'!AJ22</f>
        <v>287</v>
      </c>
      <c r="AI22" s="28">
        <f>'30.Spieltag'!AK22</f>
        <v>15</v>
      </c>
      <c r="AJ22" s="23">
        <f t="shared" si="23"/>
        <v>332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21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'30.Spieltag'!AJ23</f>
        <v>177</v>
      </c>
      <c r="AI23" s="28">
        <f>'30.Spieltag'!AK23</f>
        <v>16</v>
      </c>
      <c r="AJ23" s="23">
        <f t="shared" si="23"/>
        <v>222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'30.Spieltag'!AJ24</f>
        <v>169</v>
      </c>
      <c r="AI24" s="28">
        <f>'30.Spieltag'!AK24</f>
        <v>17</v>
      </c>
      <c r="AJ24" s="23">
        <f t="shared" si="23"/>
        <v>214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si="21"/>
        <v>18</v>
      </c>
      <c r="B25" s="20" t="str">
        <f>'13.Spieltag'!B25</f>
        <v>frahe</v>
      </c>
      <c r="C25" s="17"/>
      <c r="D25" s="18"/>
      <c r="E25" s="19" t="str">
        <f t="shared" ref="E25" si="2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3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2"/>
        <v>45</v>
      </c>
      <c r="AH25" s="21">
        <f>'30.Spieltag'!AJ25</f>
        <v>97</v>
      </c>
      <c r="AI25" s="28">
        <f>'30.Spieltag'!AK25</f>
        <v>18</v>
      </c>
      <c r="AJ25" s="23">
        <f t="shared" si="23"/>
        <v>142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31:A1048576 A5:A2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4 F4 I4 O4 R4 U4 X4 AA4 F6 I6 L6 O6 R6 U6 X6 AA6">
    <cfRule type="cellIs" dxfId="19" priority="2" operator="equal">
      <formula>"Schalke 04"</formula>
    </cfRule>
  </conditionalFormatting>
  <conditionalFormatting sqref="L4 C6">
    <cfRule type="cellIs" dxfId="18" priority="3" operator="equal">
      <formula>"Schalke 04"</formula>
    </cfRule>
  </conditionalFormatting>
  <conditionalFormatting sqref="AG28:AG1048576 AG1:AG2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3"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AD2" s="16"/>
      <c r="AE2" s="47"/>
      <c r="AF2" s="47"/>
    </row>
    <row r="3" spans="1:41" ht="12" x14ac:dyDescent="0.2">
      <c r="B3" s="16"/>
      <c r="AD3" s="16"/>
      <c r="AE3" s="46"/>
      <c r="AF3" s="46"/>
    </row>
    <row r="4" spans="1:41" ht="16.5" thickBot="1" x14ac:dyDescent="0.3">
      <c r="A4" s="2" t="s">
        <v>45</v>
      </c>
      <c r="B4" s="16"/>
      <c r="C4" s="16" t="s">
        <v>67</v>
      </c>
      <c r="F4" s="16" t="s">
        <v>68</v>
      </c>
      <c r="I4" s="16" t="s">
        <v>76</v>
      </c>
      <c r="L4" s="16" t="s">
        <v>77</v>
      </c>
      <c r="O4" s="16" t="s">
        <v>82</v>
      </c>
      <c r="R4" s="16" t="s">
        <v>73</v>
      </c>
      <c r="U4" s="16" t="s">
        <v>74</v>
      </c>
      <c r="X4" s="16" t="s">
        <v>81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69</v>
      </c>
      <c r="F6" s="16" t="s">
        <v>78</v>
      </c>
      <c r="I6" s="16" t="s">
        <v>79</v>
      </c>
      <c r="L6" s="16" t="s">
        <v>71</v>
      </c>
      <c r="O6" s="16" t="s">
        <v>11</v>
      </c>
      <c r="R6" s="16" t="s">
        <v>75</v>
      </c>
      <c r="U6" s="16" t="s">
        <v>70</v>
      </c>
      <c r="X6" s="16" t="s">
        <v>62</v>
      </c>
      <c r="AA6" s="16" t="s">
        <v>72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505</v>
      </c>
      <c r="AI8" s="28">
        <f>'31.Spieltag'!AK8</f>
        <v>1</v>
      </c>
      <c r="AJ8" s="23">
        <f t="shared" ref="AJ8:AJ19" si="10">AG8+AH8</f>
        <v>550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501</v>
      </c>
      <c r="AI9" s="28">
        <f>'31.Spieltag'!AK9</f>
        <v>2</v>
      </c>
      <c r="AJ9" s="23">
        <f t="shared" si="10"/>
        <v>546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496</v>
      </c>
      <c r="AI10" s="28">
        <f>'31.Spieltag'!AK10</f>
        <v>3</v>
      </c>
      <c r="AJ10" s="23">
        <f t="shared" si="10"/>
        <v>541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492</v>
      </c>
      <c r="AI11" s="28">
        <f>'31.Spieltag'!AK11</f>
        <v>4</v>
      </c>
      <c r="AJ11" s="23">
        <f t="shared" si="10"/>
        <v>537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491</v>
      </c>
      <c r="AI12" s="28">
        <f>'31.Spieltag'!AK12</f>
        <v>5</v>
      </c>
      <c r="AJ12" s="23">
        <f t="shared" si="10"/>
        <v>536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488</v>
      </c>
      <c r="AI13" s="28">
        <f>'31.Spieltag'!AK13</f>
        <v>6</v>
      </c>
      <c r="AJ13" s="23">
        <f t="shared" si="10"/>
        <v>533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482</v>
      </c>
      <c r="AI14" s="28">
        <f>'31.Spieltag'!AK14</f>
        <v>7</v>
      </c>
      <c r="AJ14" s="23">
        <f t="shared" si="10"/>
        <v>527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476</v>
      </c>
      <c r="AI15" s="28">
        <f>'31.Spieltag'!AK15</f>
        <v>8</v>
      </c>
      <c r="AJ15" s="23">
        <f t="shared" si="10"/>
        <v>521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474</v>
      </c>
      <c r="AI16" s="28">
        <f>'31.Spieltag'!AK16</f>
        <v>9</v>
      </c>
      <c r="AJ16" s="23">
        <f t="shared" si="10"/>
        <v>519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473</v>
      </c>
      <c r="AI17" s="28">
        <f>'31.Spieltag'!AK17</f>
        <v>10</v>
      </c>
      <c r="AJ17" s="23">
        <f t="shared" si="10"/>
        <v>518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462</v>
      </c>
      <c r="AI18" s="28">
        <f>'31.Spieltag'!AK18</f>
        <v>11</v>
      </c>
      <c r="AJ18" s="23">
        <f t="shared" si="10"/>
        <v>507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461</v>
      </c>
      <c r="AI19" s="28">
        <f>'31.Spieltag'!AK19</f>
        <v>12</v>
      </c>
      <c r="AJ19" s="23">
        <f t="shared" si="10"/>
        <v>506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5" si="21">AK20</f>
        <v>12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5" si="22">E20+H20+K20+N20+Q20+T20+W20+Z20+AC20+AF20</f>
        <v>45</v>
      </c>
      <c r="AH20" s="21">
        <f>'31.Spieltag'!AJ20</f>
        <v>461</v>
      </c>
      <c r="AI20" s="28">
        <f>'31.Spieltag'!AK20</f>
        <v>12</v>
      </c>
      <c r="AJ20" s="23">
        <f t="shared" ref="AJ20:AJ25" si="23">AG20+AH20</f>
        <v>506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21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'31.Spieltag'!AJ21</f>
        <v>386</v>
      </c>
      <c r="AI21" s="28">
        <f>'31.Spieltag'!AK21</f>
        <v>14</v>
      </c>
      <c r="AJ21" s="23">
        <f t="shared" si="23"/>
        <v>431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'31.Spieltag'!AJ22</f>
        <v>332</v>
      </c>
      <c r="AI22" s="28">
        <f>'31.Spieltag'!AK22</f>
        <v>15</v>
      </c>
      <c r="AJ22" s="23">
        <f t="shared" si="23"/>
        <v>377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21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'31.Spieltag'!AJ23</f>
        <v>222</v>
      </c>
      <c r="AI23" s="28">
        <f>'31.Spieltag'!AK23</f>
        <v>16</v>
      </c>
      <c r="AJ23" s="23">
        <f t="shared" si="23"/>
        <v>267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'31.Spieltag'!AJ24</f>
        <v>214</v>
      </c>
      <c r="AI24" s="28">
        <f>'31.Spieltag'!AK24</f>
        <v>17</v>
      </c>
      <c r="AJ24" s="23">
        <f t="shared" si="23"/>
        <v>259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si="21"/>
        <v>18</v>
      </c>
      <c r="B25" s="20" t="str">
        <f>'13.Spieltag'!B25</f>
        <v>frahe</v>
      </c>
      <c r="C25" s="17"/>
      <c r="D25" s="18"/>
      <c r="E25" s="19" t="str">
        <f t="shared" ref="E25" si="2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3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2"/>
        <v>45</v>
      </c>
      <c r="AH25" s="21">
        <f>'31.Spieltag'!AJ25</f>
        <v>142</v>
      </c>
      <c r="AI25" s="28">
        <f>'31.Spieltag'!AK25</f>
        <v>18</v>
      </c>
      <c r="AJ25" s="23">
        <f t="shared" si="23"/>
        <v>187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4 I4 L4 O4 R4 U4 AA4 F6 I6 O6 X6 AA6">
    <cfRule type="cellIs" dxfId="14" priority="2" operator="equal">
      <formula>"Schalke 04"</formula>
    </cfRule>
  </conditionalFormatting>
  <conditionalFormatting sqref="F4 X4 C6 L6 R6 U6">
    <cfRule type="cellIs" dxfId="13" priority="3" operator="equal">
      <formula>"Schalke 04"</formula>
    </cfRule>
  </conditionalFormatting>
  <conditionalFormatting sqref="AG28:AG1048576 AG1:AG2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A6" sqref="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B2" s="16"/>
      <c r="F2" s="1"/>
      <c r="R2" s="13"/>
      <c r="AD2" s="16"/>
      <c r="AE2" s="47"/>
      <c r="AF2" s="47"/>
    </row>
    <row r="3" spans="1:41" ht="12" x14ac:dyDescent="0.2">
      <c r="B3" s="16"/>
      <c r="AE3" s="46"/>
      <c r="AF3" s="46"/>
    </row>
    <row r="4" spans="1:41" ht="16.5" thickBot="1" x14ac:dyDescent="0.3">
      <c r="A4" s="2" t="s">
        <v>46</v>
      </c>
      <c r="B4" s="16"/>
      <c r="C4" s="16" t="s">
        <v>70</v>
      </c>
      <c r="F4" s="16" t="s">
        <v>75</v>
      </c>
      <c r="I4" s="16" t="s">
        <v>11</v>
      </c>
      <c r="L4" s="16" t="s">
        <v>62</v>
      </c>
      <c r="O4" s="16" t="s">
        <v>78</v>
      </c>
      <c r="R4" s="16" t="s">
        <v>72</v>
      </c>
      <c r="U4" s="16" t="s">
        <v>69</v>
      </c>
      <c r="X4" s="16" t="s">
        <v>71</v>
      </c>
      <c r="AA4" s="16" t="s">
        <v>79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67</v>
      </c>
      <c r="F6" s="16" t="s">
        <v>76</v>
      </c>
      <c r="I6" s="16" t="s">
        <v>77</v>
      </c>
      <c r="L6" s="16" t="s">
        <v>73</v>
      </c>
      <c r="O6" s="16" t="s">
        <v>81</v>
      </c>
      <c r="R6" s="16" t="s">
        <v>68</v>
      </c>
      <c r="U6" s="16" t="s">
        <v>82</v>
      </c>
      <c r="X6" s="16" t="s">
        <v>74</v>
      </c>
      <c r="AA6" s="16" t="s">
        <v>80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550</v>
      </c>
      <c r="AI8" s="28">
        <f>'32.Spieltag'!AK8</f>
        <v>1</v>
      </c>
      <c r="AJ8" s="23">
        <f t="shared" ref="AJ8:AJ19" si="10">AG8+AH8</f>
        <v>595</v>
      </c>
      <c r="AK8" s="24">
        <f t="shared" ref="AK8:AK24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546</v>
      </c>
      <c r="AI9" s="28">
        <f>'32.Spieltag'!AK9</f>
        <v>2</v>
      </c>
      <c r="AJ9" s="23">
        <f t="shared" si="10"/>
        <v>591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541</v>
      </c>
      <c r="AI10" s="28">
        <f>'32.Spieltag'!AK10</f>
        <v>3</v>
      </c>
      <c r="AJ10" s="23">
        <f t="shared" si="10"/>
        <v>586</v>
      </c>
      <c r="AK10" s="24">
        <f t="shared" si="11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537</v>
      </c>
      <c r="AI11" s="28">
        <f>'32.Spieltag'!AK11</f>
        <v>4</v>
      </c>
      <c r="AJ11" s="23">
        <f t="shared" si="10"/>
        <v>582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536</v>
      </c>
      <c r="AI12" s="28">
        <f>'32.Spieltag'!AK12</f>
        <v>5</v>
      </c>
      <c r="AJ12" s="23">
        <f t="shared" si="10"/>
        <v>581</v>
      </c>
      <c r="AK12" s="24">
        <f t="shared" si="11"/>
        <v>5</v>
      </c>
      <c r="AL12" s="1"/>
    </row>
    <row r="13" spans="1:41" ht="24.95" customHeight="1" thickBot="1" x14ac:dyDescent="0.25">
      <c r="A13" s="28">
        <f t="shared" si="0"/>
        <v>6</v>
      </c>
      <c r="B13" s="58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533</v>
      </c>
      <c r="AI13" s="28">
        <f>'32.Spieltag'!AK13</f>
        <v>6</v>
      </c>
      <c r="AJ13" s="23">
        <f t="shared" si="10"/>
        <v>578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527</v>
      </c>
      <c r="AI14" s="28">
        <f>'32.Spieltag'!AK14</f>
        <v>7</v>
      </c>
      <c r="AJ14" s="23">
        <f t="shared" si="10"/>
        <v>572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521</v>
      </c>
      <c r="AI15" s="28">
        <f>'32.Spieltag'!AK15</f>
        <v>8</v>
      </c>
      <c r="AJ15" s="23">
        <f t="shared" si="10"/>
        <v>566</v>
      </c>
      <c r="AK15" s="24">
        <f t="shared" si="11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519</v>
      </c>
      <c r="AI16" s="28">
        <f>'32.Spieltag'!AK16</f>
        <v>9</v>
      </c>
      <c r="AJ16" s="23">
        <f t="shared" si="10"/>
        <v>564</v>
      </c>
      <c r="AK16" s="24">
        <f t="shared" si="11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518</v>
      </c>
      <c r="AI17" s="28">
        <f>'32.Spieltag'!AK17</f>
        <v>10</v>
      </c>
      <c r="AJ17" s="23">
        <f t="shared" si="10"/>
        <v>563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507</v>
      </c>
      <c r="AI18" s="28">
        <f>'32.Spieltag'!AK18</f>
        <v>11</v>
      </c>
      <c r="AJ18" s="23">
        <f t="shared" si="10"/>
        <v>552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506</v>
      </c>
      <c r="AI19" s="28">
        <f>'32.Spieltag'!AK19</f>
        <v>12</v>
      </c>
      <c r="AJ19" s="23">
        <f t="shared" si="10"/>
        <v>551</v>
      </c>
      <c r="AK19" s="24">
        <f t="shared" si="11"/>
        <v>12</v>
      </c>
      <c r="AL19" s="1"/>
    </row>
    <row r="20" spans="1:38" ht="24.95" customHeight="1" thickBot="1" x14ac:dyDescent="0.25">
      <c r="A20" s="28">
        <f t="shared" ref="A20:A25" si="21">AK20</f>
        <v>12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5" si="22">E20+H20+K20+N20+Q20+T20+W20+Z20+AC20+AF20</f>
        <v>45</v>
      </c>
      <c r="AH20" s="21">
        <f>'32.Spieltag'!AJ20</f>
        <v>506</v>
      </c>
      <c r="AI20" s="28">
        <f>'32.Spieltag'!AK20</f>
        <v>12</v>
      </c>
      <c r="AJ20" s="23">
        <f t="shared" ref="AJ20:AJ25" si="23">AG20+AH20</f>
        <v>551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21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'32.Spieltag'!AJ21</f>
        <v>431</v>
      </c>
      <c r="AI21" s="28">
        <f>'32.Spieltag'!AK21</f>
        <v>14</v>
      </c>
      <c r="AJ21" s="23">
        <f t="shared" si="23"/>
        <v>476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'32.Spieltag'!AJ22</f>
        <v>377</v>
      </c>
      <c r="AI22" s="28">
        <f>'32.Spieltag'!AK22</f>
        <v>15</v>
      </c>
      <c r="AJ22" s="23">
        <f t="shared" si="23"/>
        <v>422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21"/>
        <v>16</v>
      </c>
      <c r="B23" s="58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'32.Spieltag'!AJ23</f>
        <v>267</v>
      </c>
      <c r="AI23" s="28">
        <f>'32.Spieltag'!AK23</f>
        <v>16</v>
      </c>
      <c r="AJ23" s="23">
        <f t="shared" si="23"/>
        <v>312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'32.Spieltag'!AJ24</f>
        <v>259</v>
      </c>
      <c r="AI24" s="28">
        <f>'32.Spieltag'!AK24</f>
        <v>17</v>
      </c>
      <c r="AJ24" s="23">
        <f t="shared" si="23"/>
        <v>304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si="21"/>
        <v>18</v>
      </c>
      <c r="B25" s="20" t="str">
        <f>'13.Spieltag'!B25</f>
        <v>frahe</v>
      </c>
      <c r="C25" s="17"/>
      <c r="D25" s="18"/>
      <c r="E25" s="19" t="str">
        <f t="shared" ref="E25" si="24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5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6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7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8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29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30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1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2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2"/>
        <v>45</v>
      </c>
      <c r="AH25" s="21">
        <f>'32.Spieltag'!AJ25</f>
        <v>187</v>
      </c>
      <c r="AI25" s="28">
        <f>'32.Spieltag'!AK25</f>
        <v>18</v>
      </c>
      <c r="AJ25" s="23">
        <f t="shared" si="23"/>
        <v>232</v>
      </c>
      <c r="AK25" s="24">
        <f t="shared" ref="AK25" si="33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31:A1048576 A5:A2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4 F4 I4 O4 R4 X4 AA4 C6 I6 L6 O6 R6 X6 AA6">
    <cfRule type="cellIs" dxfId="9" priority="3" operator="equal">
      <formula>"Schalke 04"</formula>
    </cfRule>
  </conditionalFormatting>
  <conditionalFormatting sqref="L4 U4 F6 U6">
    <cfRule type="cellIs" dxfId="8" priority="2" operator="equal">
      <formula>"Schalke 04"</formula>
    </cfRule>
  </conditionalFormatting>
  <conditionalFormatting sqref="AG28:AG1048576 AG1:AG2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abSelected="1" workbookViewId="0">
      <selection activeCell="AR18" sqref="AR1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45" bestFit="1" customWidth="1"/>
    <col min="6" max="6" width="3.42578125" style="13" customWidth="1"/>
    <col min="7" max="7" width="3.42578125" style="1" customWidth="1"/>
    <col min="8" max="8" width="4.42578125" style="45" bestFit="1" customWidth="1"/>
    <col min="9" max="10" width="3.42578125" style="1" customWidth="1"/>
    <col min="11" max="11" width="4.42578125" style="45" bestFit="1" customWidth="1"/>
    <col min="12" max="13" width="3.42578125" style="1" customWidth="1"/>
    <col min="14" max="14" width="4.42578125" style="45" bestFit="1" customWidth="1"/>
    <col min="15" max="16" width="3.42578125" style="1" customWidth="1"/>
    <col min="17" max="17" width="4.42578125" style="45" bestFit="1" customWidth="1"/>
    <col min="18" max="19" width="3.42578125" style="1" customWidth="1"/>
    <col min="20" max="20" width="4.42578125" style="45" bestFit="1" customWidth="1"/>
    <col min="21" max="22" width="3.42578125" style="1" customWidth="1"/>
    <col min="23" max="23" width="4.42578125" style="45" bestFit="1" customWidth="1"/>
    <col min="24" max="25" width="3.42578125" style="1" customWidth="1"/>
    <col min="26" max="26" width="4.42578125" style="45" bestFit="1" customWidth="1"/>
    <col min="27" max="28" width="3.42578125" style="1" customWidth="1"/>
    <col min="29" max="29" width="4.42578125" style="45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46"/>
      <c r="AF1" s="46"/>
      <c r="AK1" s="31"/>
    </row>
    <row r="2" spans="1:41" ht="12" x14ac:dyDescent="0.2">
      <c r="F2" s="1"/>
      <c r="U2" s="13"/>
      <c r="AD2" s="16"/>
      <c r="AE2" s="47"/>
      <c r="AF2" s="47"/>
    </row>
    <row r="3" spans="1:41" ht="12" x14ac:dyDescent="0.2">
      <c r="AD3" s="16"/>
      <c r="AE3" s="46"/>
      <c r="AF3" s="46"/>
    </row>
    <row r="4" spans="1:41" ht="16.5" thickBot="1" x14ac:dyDescent="0.3">
      <c r="A4" s="2" t="s">
        <v>47</v>
      </c>
      <c r="B4" s="16"/>
      <c r="C4" s="16" t="s">
        <v>67</v>
      </c>
      <c r="F4" s="16" t="s">
        <v>68</v>
      </c>
      <c r="I4" s="16" t="s">
        <v>73</v>
      </c>
      <c r="L4" s="16" t="s">
        <v>74</v>
      </c>
      <c r="O4" s="16" t="s">
        <v>76</v>
      </c>
      <c r="R4" s="16" t="s">
        <v>77</v>
      </c>
      <c r="U4" s="16" t="s">
        <v>81</v>
      </c>
      <c r="X4" s="16" t="s">
        <v>82</v>
      </c>
      <c r="AA4" s="16" t="s">
        <v>80</v>
      </c>
      <c r="AE4" s="48"/>
      <c r="AF4" s="48"/>
      <c r="AK4" s="44"/>
    </row>
    <row r="5" spans="1:41" ht="13.5" thickBot="1" x14ac:dyDescent="0.25">
      <c r="B5" s="16"/>
      <c r="AE5" s="48"/>
      <c r="AF5" s="48"/>
      <c r="AG5" s="54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78</v>
      </c>
      <c r="F6" s="16" t="s">
        <v>75</v>
      </c>
      <c r="I6" s="16" t="s">
        <v>79</v>
      </c>
      <c r="L6" s="16" t="s">
        <v>72</v>
      </c>
      <c r="O6" s="16" t="s">
        <v>11</v>
      </c>
      <c r="R6" s="16" t="s">
        <v>70</v>
      </c>
      <c r="U6" s="16" t="s">
        <v>71</v>
      </c>
      <c r="X6" s="16" t="s">
        <v>62</v>
      </c>
      <c r="AA6" s="16" t="s">
        <v>69</v>
      </c>
      <c r="AG6" s="55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49"/>
      <c r="D7" s="49"/>
      <c r="E7" s="50" t="s">
        <v>1</v>
      </c>
      <c r="F7" s="49"/>
      <c r="G7" s="49"/>
      <c r="H7" s="50" t="s">
        <v>1</v>
      </c>
      <c r="I7" s="49"/>
      <c r="J7" s="49"/>
      <c r="K7" s="50" t="s">
        <v>1</v>
      </c>
      <c r="L7" s="49"/>
      <c r="M7" s="49"/>
      <c r="N7" s="50" t="s">
        <v>1</v>
      </c>
      <c r="O7" s="49"/>
      <c r="P7" s="49"/>
      <c r="Q7" s="50" t="s">
        <v>1</v>
      </c>
      <c r="R7" s="49"/>
      <c r="S7" s="49"/>
      <c r="T7" s="50" t="s">
        <v>1</v>
      </c>
      <c r="U7" s="49"/>
      <c r="V7" s="49"/>
      <c r="W7" s="50" t="s">
        <v>1</v>
      </c>
      <c r="X7" s="49"/>
      <c r="Y7" s="49"/>
      <c r="Z7" s="50" t="s">
        <v>1</v>
      </c>
      <c r="AA7" s="49"/>
      <c r="AB7" s="49"/>
      <c r="AC7" s="50" t="s">
        <v>1</v>
      </c>
      <c r="AD7" s="51"/>
      <c r="AE7" s="51"/>
      <c r="AF7" s="52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48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atschi91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595</v>
      </c>
      <c r="AI8" s="28">
        <f>'33.Spieltag'!AK8</f>
        <v>1</v>
      </c>
      <c r="AJ8" s="23">
        <f t="shared" ref="AJ8" si="10">AG8+AH8</f>
        <v>640</v>
      </c>
      <c r="AK8" s="24">
        <f t="shared" ref="AK8" si="11">RANK(AJ8,$AJ$8:$AJ$26)</f>
        <v>1</v>
      </c>
      <c r="AL8" s="39" t="s">
        <v>49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591</v>
      </c>
      <c r="AI9" s="28">
        <f>'33.Spieltag'!AK9</f>
        <v>2</v>
      </c>
      <c r="AJ9" s="23">
        <f t="shared" ref="AJ9:AJ24" si="21">AG9+AH9</f>
        <v>636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'13.Spieltag'!B10</f>
        <v>FlorianS04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586</v>
      </c>
      <c r="AI10" s="28">
        <f>'33.Spieltag'!AK10</f>
        <v>3</v>
      </c>
      <c r="AJ10" s="23">
        <f t="shared" si="21"/>
        <v>631</v>
      </c>
      <c r="AK10" s="24">
        <f t="shared" si="22"/>
        <v>3</v>
      </c>
      <c r="AL10" s="53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582</v>
      </c>
      <c r="AI11" s="28">
        <f>'33.Spieltag'!AK11</f>
        <v>4</v>
      </c>
      <c r="AJ11" s="23">
        <f t="shared" si="21"/>
        <v>627</v>
      </c>
      <c r="AK11" s="24">
        <f t="shared" si="22"/>
        <v>4</v>
      </c>
      <c r="AL11" s="1"/>
    </row>
    <row r="12" spans="1:41" ht="24.95" customHeight="1" thickBot="1" x14ac:dyDescent="0.25">
      <c r="A12" s="28">
        <f t="shared" si="0"/>
        <v>5</v>
      </c>
      <c r="B12" s="20" t="str">
        <f>'13.Spieltag'!B12</f>
        <v>jupp04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581</v>
      </c>
      <c r="AI12" s="28">
        <f>'33.Spieltag'!AK12</f>
        <v>5</v>
      </c>
      <c r="AJ12" s="23">
        <f t="shared" si="21"/>
        <v>626</v>
      </c>
      <c r="AK12" s="24">
        <f t="shared" si="22"/>
        <v>5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Lola04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578</v>
      </c>
      <c r="AI13" s="28">
        <f>'33.Spieltag'!AK13</f>
        <v>6</v>
      </c>
      <c r="AJ13" s="23">
        <f t="shared" si="21"/>
        <v>623</v>
      </c>
      <c r="AK13" s="24">
        <f t="shared" si="2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Master1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572</v>
      </c>
      <c r="AI14" s="28">
        <f>'33.Spieltag'!AK14</f>
        <v>7</v>
      </c>
      <c r="AJ14" s="23">
        <f t="shared" si="21"/>
        <v>617</v>
      </c>
      <c r="AK14" s="24">
        <f t="shared" si="22"/>
        <v>7</v>
      </c>
      <c r="AL14" s="1"/>
    </row>
    <row r="15" spans="1:41" ht="24.95" customHeight="1" thickBot="1" x14ac:dyDescent="0.25">
      <c r="A15" s="28">
        <f t="shared" si="0"/>
        <v>8</v>
      </c>
      <c r="B15" s="20" t="str">
        <f>'13.Spieltag'!B15</f>
        <v>Mike04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566</v>
      </c>
      <c r="AI15" s="28">
        <f>'33.Spieltag'!AK15</f>
        <v>8</v>
      </c>
      <c r="AJ15" s="23">
        <f t="shared" si="21"/>
        <v>611</v>
      </c>
      <c r="AK15" s="24">
        <f t="shared" si="22"/>
        <v>8</v>
      </c>
      <c r="AL15" s="1"/>
    </row>
    <row r="16" spans="1:41" ht="24.95" customHeight="1" thickBot="1" x14ac:dyDescent="0.25">
      <c r="A16" s="28">
        <f t="shared" si="0"/>
        <v>9</v>
      </c>
      <c r="B16" s="20" t="str">
        <f>'13.Spieltag'!B16</f>
        <v>Nico1904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564</v>
      </c>
      <c r="AI16" s="28">
        <f>'33.Spieltag'!AK16</f>
        <v>9</v>
      </c>
      <c r="AJ16" s="23">
        <f t="shared" si="21"/>
        <v>609</v>
      </c>
      <c r="AK16" s="24">
        <f t="shared" si="22"/>
        <v>9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Reinhold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563</v>
      </c>
      <c r="AI17" s="28">
        <f>'33.Spieltag'!AK17</f>
        <v>10</v>
      </c>
      <c r="AJ17" s="23">
        <f t="shared" si="21"/>
        <v>608</v>
      </c>
      <c r="AK17" s="24">
        <f t="shared" si="2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Ricardo04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552</v>
      </c>
      <c r="AI18" s="28">
        <f>'33.Spieltag'!AK18</f>
        <v>11</v>
      </c>
      <c r="AJ18" s="23">
        <f t="shared" si="21"/>
        <v>597</v>
      </c>
      <c r="AK18" s="24">
        <f t="shared" si="22"/>
        <v>11</v>
      </c>
      <c r="AL18" s="1"/>
    </row>
    <row r="19" spans="1:38" ht="24.95" customHeight="1" thickBot="1" x14ac:dyDescent="0.25">
      <c r="A19" s="28">
        <f t="shared" si="0"/>
        <v>12</v>
      </c>
      <c r="B19" s="20" t="str">
        <f>'13.Spieltag'!B19</f>
        <v>Schalt04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551</v>
      </c>
      <c r="AI19" s="28">
        <f>'33.Spieltag'!AK19</f>
        <v>12</v>
      </c>
      <c r="AJ19" s="23">
        <f t="shared" si="21"/>
        <v>596</v>
      </c>
      <c r="AK19" s="24">
        <f t="shared" si="22"/>
        <v>12</v>
      </c>
      <c r="AL19" s="1"/>
    </row>
    <row r="20" spans="1:38" ht="24.95" customHeight="1" thickBot="1" x14ac:dyDescent="0.25">
      <c r="A20" s="28">
        <f t="shared" si="0"/>
        <v>12</v>
      </c>
      <c r="B20" s="20" t="str">
        <f>'13.Spieltag'!B20</f>
        <v>schmiddi04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5" si="23">E20+H20+K20+N20+Q20+T20+W20+Z20+AC20+AF20</f>
        <v>45</v>
      </c>
      <c r="AH20" s="21">
        <f>'33.Spieltag'!AJ20</f>
        <v>551</v>
      </c>
      <c r="AI20" s="28">
        <f>'33.Spieltag'!AK20</f>
        <v>12</v>
      </c>
      <c r="AJ20" s="23">
        <f t="shared" si="21"/>
        <v>596</v>
      </c>
      <c r="AK20" s="24">
        <f t="shared" si="22"/>
        <v>12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shiny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3"/>
        <v>45</v>
      </c>
      <c r="AH21" s="21">
        <f>'33.Spieltag'!AJ21</f>
        <v>476</v>
      </c>
      <c r="AI21" s="28">
        <f>'33.Spieltag'!AK21</f>
        <v>14</v>
      </c>
      <c r="AJ21" s="23">
        <f t="shared" si="21"/>
        <v>521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Tanja04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3"/>
        <v>45</v>
      </c>
      <c r="AH22" s="21">
        <f>'33.Spieltag'!AJ22</f>
        <v>422</v>
      </c>
      <c r="AI22" s="28">
        <f>'33.Spieltag'!AK22</f>
        <v>15</v>
      </c>
      <c r="AJ22" s="23">
        <f t="shared" si="21"/>
        <v>467</v>
      </c>
      <c r="AK22" s="24">
        <f t="shared" si="2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Thomas Bülles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3"/>
        <v>45</v>
      </c>
      <c r="AH23" s="21">
        <f>'33.Spieltag'!AJ23</f>
        <v>312</v>
      </c>
      <c r="AI23" s="28">
        <f>'33.Spieltag'!AK23</f>
        <v>16</v>
      </c>
      <c r="AJ23" s="23">
        <f t="shared" si="21"/>
        <v>357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UltraGE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3"/>
        <v>45</v>
      </c>
      <c r="AH24" s="21">
        <f>'33.Spieltag'!AJ24</f>
        <v>304</v>
      </c>
      <c r="AI24" s="28">
        <f>'33.Spieltag'!AK24</f>
        <v>17</v>
      </c>
      <c r="AJ24" s="23">
        <f t="shared" si="21"/>
        <v>349</v>
      </c>
      <c r="AK24" s="24">
        <f t="shared" si="22"/>
        <v>17</v>
      </c>
      <c r="AL24" s="1"/>
    </row>
    <row r="25" spans="1:38" ht="24.95" customHeight="1" thickBot="1" x14ac:dyDescent="0.25">
      <c r="A25" s="28">
        <f t="shared" ref="A25" si="24">AK25</f>
        <v>18</v>
      </c>
      <c r="B25" s="20" t="str">
        <f>'13.Spieltag'!B25</f>
        <v>frahe</v>
      </c>
      <c r="C25" s="17"/>
      <c r="D25" s="18"/>
      <c r="E25" s="19" t="str">
        <f t="shared" ref="E25" si="25">IF(OR(EXACT($C$7,C25)*(EXACT($D$7,D25)))=TRUE,$AO$9,IF(($D$7-$C$7=D25-C25),$AO$8,IF(OR(EXACT($C$7&gt;$D$7,C25&gt;D25)*EXACT($C$7=$D$7,C25=D25)*EXACT($C$7&lt;$D$7,C25&lt;D25)),$AO$7,0)))</f>
        <v>5</v>
      </c>
      <c r="F25" s="17"/>
      <c r="G25" s="18"/>
      <c r="H25" s="19" t="str">
        <f t="shared" ref="H25" si="26">IF(OR(EXACT($F$7,F25)*(EXACT($G$7,G25)))=TRUE,$AO$9,IF(($G$7-$F$7=G25-F25),$AO$8,IF(OR(EXACT($F$7&gt;$G$7,F25&gt;G25)*EXACT($F$7=$G$7,F25=G25)*EXACT($F$7&lt;$G$7,F25&lt;G25)),$AO$7,0)))</f>
        <v>5</v>
      </c>
      <c r="I25" s="17"/>
      <c r="J25" s="18"/>
      <c r="K25" s="19" t="str">
        <f t="shared" ref="K25" si="27">IF(OR(EXACT($I$7,I25)*(EXACT($J$7,J25)))=TRUE,$AO$9,IF(($J$7-$I$7=J25-I25),$AO$8,IF(OR(EXACT($I$7&gt;$J$7,I25&gt;J25)*EXACT($I$7=$J$7,I25=J25)*EXACT($I$7&lt;$J$7,I25&lt;J25)),$AO$7,0)))</f>
        <v>5</v>
      </c>
      <c r="L25" s="17"/>
      <c r="M25" s="18"/>
      <c r="N25" s="19" t="str">
        <f t="shared" ref="N25" si="28">IF(OR(EXACT($L$7,L25)*(EXACT($M$7,M25)))=TRUE,$AO$9,IF(($M$7-$L$7=M25-L25),$AO$8,IF(OR(EXACT($L$7&gt;$M$7,L25&gt;M25)*EXACT($L$7=$M$7,L25=M25)*EXACT($L$7&lt;$M$7,L25&lt;M25)),$AO$7,0)))</f>
        <v>5</v>
      </c>
      <c r="O25" s="17"/>
      <c r="P25" s="18"/>
      <c r="Q25" s="19" t="str">
        <f t="shared" ref="Q25" si="29">IF(OR(EXACT($O$7,O25)*(EXACT($P$7,P25)))=TRUE,$AO$9,IF(($P$7-$O$7=P25-O25),$AO$8,IF(OR(EXACT($O$7&gt;$P$7,O25&gt;P25)*EXACT($O$7=$P$7,O25=P25)*EXACT($O$7&lt;$P$7,O25&lt;P25)),$AO$7,0)))</f>
        <v>5</v>
      </c>
      <c r="R25" s="17"/>
      <c r="S25" s="18"/>
      <c r="T25" s="19" t="str">
        <f t="shared" ref="T25" si="30">IF(OR(EXACT($R$7,R25)*(EXACT($S$7,S25)))=TRUE,$AO$9,IF(($S$7-$R$7=S25-R25),$AO$8,IF(OR(EXACT($R$7&gt;$S$7,R25&gt;S25)*EXACT($R$7=$S$7,R25=S25)*EXACT($R$7&lt;$S$7,R25&lt;S25)),$AO$7,0)))</f>
        <v>5</v>
      </c>
      <c r="U25" s="17"/>
      <c r="V25" s="18"/>
      <c r="W25" s="19" t="str">
        <f t="shared" ref="W25" si="31"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ref="Z25" si="32">IF(OR(EXACT($X$7,X25)*(EXACT($Y$7,Y25)))=TRUE,$AO$9,IF(($Y$7-$X$7=Y25-X25),$AO$8,IF(OR(EXACT($X$7&gt;$Y$7,X25&gt;Y25)*EXACT($X$7=$Y$7,X25=Y25)*EXACT($X$7&lt;$Y$7,X25&lt;Y25)),$AO$7,0)))</f>
        <v>5</v>
      </c>
      <c r="AA25" s="17"/>
      <c r="AB25" s="18"/>
      <c r="AC25" s="19" t="str">
        <f t="shared" ref="AC25" si="33">IF(OR(EXACT($AA$7,AA25)*(EXACT($AB$7,AB25)))=TRUE,$AO$9,IF(($AB$7-$AA$7=AB25-AA25),$AO$8,IF(OR(EXACT($AA$7&gt;$AB$7,AA25&gt;AB25)*EXACT($AA$7=$AB$7,AA25=AB25)*EXACT($AA$7&lt;$AB$7,AA25&lt;AB25)),$AO$7,0)))</f>
        <v>5</v>
      </c>
      <c r="AD25" s="27"/>
      <c r="AE25" s="25"/>
      <c r="AF25" s="19"/>
      <c r="AG25" s="20">
        <f t="shared" si="23"/>
        <v>45</v>
      </c>
      <c r="AH25" s="21">
        <f>'33.Spieltag'!AJ25</f>
        <v>232</v>
      </c>
      <c r="AI25" s="28">
        <f>'33.Spieltag'!AK25</f>
        <v>18</v>
      </c>
      <c r="AJ25" s="23">
        <f t="shared" ref="AJ25" si="34">AG25+AH25</f>
        <v>277</v>
      </c>
      <c r="AK25" s="24">
        <f t="shared" ref="AK25" si="35">RANK(AJ25,$AJ$8:$AJ$26)</f>
        <v>18</v>
      </c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5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4 F4 I4 L4 R4 C6 I6 L6 O6 R6 U6 AA6">
    <cfRule type="cellIs" dxfId="4" priority="6" operator="equal">
      <formula>"Schalke 04"</formula>
    </cfRule>
  </conditionalFormatting>
  <conditionalFormatting sqref="O4 U4 X4 AA4 F6 X6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6">
    <cfRule type="top10" dxfId="1" priority="1410" rank="3"/>
  </conditionalFormatting>
  <conditionalFormatting sqref="AG8:AG25">
    <cfRule type="top10" dxfId="0" priority="4" rank="3"/>
  </conditionalFormatting>
  <conditionalFormatting sqref="AI8:AI25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34</vt:i4>
      </vt:variant>
      <vt:variant>
        <vt:lpstr>Benannte Bereiche</vt:lpstr>
      </vt:variant>
      <vt:variant>
        <vt:i4>29</vt:i4>
      </vt:variant>
    </vt:vector>
  </HeadingPairs>
  <TitlesOfParts>
    <vt:vector size="63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2024-04-08T09:00:27Z</cp:lastPrinted>
  <dcterms:created xsi:type="dcterms:W3CDTF">1998-11-12T06:25:58Z</dcterms:created>
  <dcterms:modified xsi:type="dcterms:W3CDTF">2024-04-08T09:01:05Z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