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55A0293B-0F85-4017-AA1E-8E57F852BB62}" xr6:coauthVersionLast="47" xr6:coauthVersionMax="47" xr10:uidLastSave="{00000000-0000-0000-0000-000000000000}"/>
  <bookViews>
    <workbookView xWindow="-120" yWindow="-120" windowWidth="29040" windowHeight="15720" tabRatio="571" firstSheet="31" activeTab="3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  <sheet name="Ergebnisse (2)" sheetId="39" r:id="rId36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9" i="34" l="1"/>
  <c r="Q10" i="34"/>
  <c r="Q11" i="34"/>
  <c r="Q12" i="34"/>
  <c r="Q13" i="34"/>
  <c r="Q14" i="34"/>
  <c r="Q15" i="34"/>
  <c r="Q16" i="34"/>
  <c r="Q17" i="34"/>
  <c r="Q18" i="34"/>
  <c r="Q19" i="34"/>
  <c r="Q20" i="34"/>
  <c r="Q21" i="34"/>
  <c r="Q22" i="34"/>
  <c r="Q23" i="34"/>
  <c r="Q24" i="34"/>
  <c r="Q25" i="34"/>
  <c r="Q8" i="34"/>
  <c r="Z8" i="16"/>
  <c r="K9" i="16"/>
  <c r="K11" i="16"/>
  <c r="K13" i="16"/>
  <c r="K14" i="16"/>
  <c r="K15" i="16"/>
  <c r="K17" i="16"/>
  <c r="K18" i="16"/>
  <c r="K21" i="16"/>
  <c r="K22" i="16"/>
  <c r="K8" i="16"/>
  <c r="Q9" i="27"/>
  <c r="Q11" i="27"/>
  <c r="Q13" i="27"/>
  <c r="Q14" i="27"/>
  <c r="Q15" i="27"/>
  <c r="Q17" i="27"/>
  <c r="Q18" i="27"/>
  <c r="Q21" i="27"/>
  <c r="Q22" i="27"/>
  <c r="Q23" i="27"/>
  <c r="Q24" i="27"/>
  <c r="Q8" i="27"/>
  <c r="T9" i="5"/>
  <c r="T11" i="5"/>
  <c r="T13" i="5"/>
  <c r="T14" i="5"/>
  <c r="T15" i="5"/>
  <c r="T17" i="5"/>
  <c r="T18" i="5"/>
  <c r="T21" i="5"/>
  <c r="T22" i="5"/>
  <c r="T23" i="5"/>
  <c r="T24" i="5"/>
  <c r="T8" i="5"/>
  <c r="H9" i="4"/>
  <c r="H10" i="4"/>
  <c r="H11" i="4"/>
  <c r="H13" i="4"/>
  <c r="H14" i="4"/>
  <c r="H15" i="4"/>
  <c r="H17" i="4"/>
  <c r="H18" i="4"/>
  <c r="H21" i="4"/>
  <c r="H22" i="4"/>
  <c r="H23" i="4"/>
  <c r="H24" i="4"/>
  <c r="H8" i="4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8" i="3"/>
  <c r="Z24" i="3"/>
  <c r="W24" i="3"/>
  <c r="Q24" i="3"/>
  <c r="N24" i="3"/>
  <c r="K24" i="3"/>
  <c r="H24" i="3"/>
  <c r="E24" i="3"/>
  <c r="Z23" i="3"/>
  <c r="W23" i="3"/>
  <c r="Q23" i="3"/>
  <c r="N23" i="3"/>
  <c r="K23" i="3"/>
  <c r="H23" i="3"/>
  <c r="E23" i="3"/>
  <c r="Z22" i="3"/>
  <c r="W22" i="3"/>
  <c r="Q22" i="3"/>
  <c r="N22" i="3"/>
  <c r="K22" i="3"/>
  <c r="H22" i="3"/>
  <c r="E22" i="3"/>
  <c r="Z21" i="3"/>
  <c r="W21" i="3"/>
  <c r="Q21" i="3"/>
  <c r="N21" i="3"/>
  <c r="K21" i="3"/>
  <c r="H21" i="3"/>
  <c r="E21" i="3"/>
  <c r="Z18" i="3"/>
  <c r="W18" i="3"/>
  <c r="Q18" i="3"/>
  <c r="N18" i="3"/>
  <c r="K18" i="3"/>
  <c r="H18" i="3"/>
  <c r="E18" i="3"/>
  <c r="Z17" i="3"/>
  <c r="W17" i="3"/>
  <c r="Q17" i="3"/>
  <c r="N17" i="3"/>
  <c r="K17" i="3"/>
  <c r="H17" i="3"/>
  <c r="E17" i="3"/>
  <c r="Z15" i="3"/>
  <c r="W15" i="3"/>
  <c r="Q15" i="3"/>
  <c r="N15" i="3"/>
  <c r="K15" i="3"/>
  <c r="H15" i="3"/>
  <c r="E15" i="3"/>
  <c r="Z14" i="3"/>
  <c r="W14" i="3"/>
  <c r="Q14" i="3"/>
  <c r="N14" i="3"/>
  <c r="K14" i="3"/>
  <c r="H14" i="3"/>
  <c r="E14" i="3"/>
  <c r="Z13" i="3"/>
  <c r="W13" i="3"/>
  <c r="Q13" i="3"/>
  <c r="N13" i="3"/>
  <c r="K13" i="3"/>
  <c r="H13" i="3"/>
  <c r="E13" i="3"/>
  <c r="Z11" i="3"/>
  <c r="W11" i="3"/>
  <c r="Q11" i="3"/>
  <c r="N11" i="3"/>
  <c r="K11" i="3"/>
  <c r="H11" i="3"/>
  <c r="E11" i="3"/>
  <c r="Z10" i="3"/>
  <c r="W10" i="3"/>
  <c r="Q10" i="3"/>
  <c r="N10" i="3"/>
  <c r="K10" i="3"/>
  <c r="Z9" i="3"/>
  <c r="W9" i="3"/>
  <c r="Q9" i="3"/>
  <c r="N9" i="3"/>
  <c r="K9" i="3"/>
  <c r="H9" i="3"/>
  <c r="E9" i="3"/>
  <c r="Z8" i="3"/>
  <c r="W8" i="3"/>
  <c r="Q8" i="3"/>
  <c r="N8" i="3"/>
  <c r="K8" i="3"/>
  <c r="H8" i="3"/>
  <c r="E8" i="3"/>
  <c r="Z23" i="2" l="1"/>
  <c r="Z13" i="2"/>
  <c r="Z23" i="6"/>
  <c r="W15" i="6"/>
  <c r="Z15" i="6"/>
  <c r="W14" i="11"/>
  <c r="W9" i="11"/>
  <c r="W22" i="11"/>
  <c r="Z22" i="11"/>
  <c r="W11" i="11"/>
  <c r="W13" i="11"/>
  <c r="W15" i="11"/>
  <c r="W17" i="11"/>
  <c r="W18" i="11"/>
  <c r="W21" i="11"/>
  <c r="W23" i="11"/>
  <c r="W24" i="11"/>
  <c r="W25" i="11"/>
  <c r="W8" i="11"/>
  <c r="W11" i="12"/>
  <c r="K9" i="12"/>
  <c r="K10" i="12"/>
  <c r="K11" i="12"/>
  <c r="K13" i="12"/>
  <c r="K14" i="12"/>
  <c r="K15" i="12"/>
  <c r="K17" i="12"/>
  <c r="K18" i="12"/>
  <c r="K21" i="12"/>
  <c r="K22" i="12"/>
  <c r="K23" i="12"/>
  <c r="K24" i="12"/>
  <c r="K8" i="12"/>
  <c r="B25" i="6"/>
  <c r="E25" i="6"/>
  <c r="H25" i="6"/>
  <c r="K25" i="6"/>
  <c r="N25" i="6"/>
  <c r="Q25" i="6"/>
  <c r="T25" i="6"/>
  <c r="W25" i="6"/>
  <c r="Z25" i="6"/>
  <c r="AC25" i="6"/>
  <c r="B25" i="2"/>
  <c r="B25" i="3"/>
  <c r="E25" i="3"/>
  <c r="H25" i="3"/>
  <c r="K25" i="3"/>
  <c r="N25" i="3"/>
  <c r="Q25" i="3"/>
  <c r="W25" i="3"/>
  <c r="Z25" i="3"/>
  <c r="AC25" i="3"/>
  <c r="B25" i="4"/>
  <c r="AG25" i="4"/>
  <c r="B25" i="5"/>
  <c r="AG25" i="5"/>
  <c r="B25" i="27"/>
  <c r="AG25" i="27"/>
  <c r="B25" i="16"/>
  <c r="B25" i="34"/>
  <c r="E25" i="34"/>
  <c r="H25" i="34"/>
  <c r="AG25" i="34" s="1"/>
  <c r="K25" i="34"/>
  <c r="N25" i="34"/>
  <c r="T25" i="34"/>
  <c r="W25" i="34"/>
  <c r="Z25" i="34"/>
  <c r="AC25" i="34"/>
  <c r="B25" i="11"/>
  <c r="E25" i="11"/>
  <c r="H25" i="11"/>
  <c r="K25" i="11"/>
  <c r="N25" i="11"/>
  <c r="Q25" i="11"/>
  <c r="T25" i="11"/>
  <c r="Z25" i="11"/>
  <c r="AC25" i="11"/>
  <c r="B25" i="12"/>
  <c r="AG25" i="12"/>
  <c r="AH25" i="12"/>
  <c r="AI25" i="12"/>
  <c r="A25" i="13"/>
  <c r="E25" i="13"/>
  <c r="B25" i="13"/>
  <c r="H25" i="13"/>
  <c r="K25" i="13"/>
  <c r="N25" i="13"/>
  <c r="Q25" i="13"/>
  <c r="T25" i="13"/>
  <c r="W25" i="13"/>
  <c r="Z25" i="13"/>
  <c r="AC25" i="13"/>
  <c r="AH25" i="13"/>
  <c r="AI25" i="13"/>
  <c r="E11" i="13"/>
  <c r="E10" i="13"/>
  <c r="E23" i="13"/>
  <c r="E24" i="13"/>
  <c r="E9" i="13"/>
  <c r="E13" i="13"/>
  <c r="E14" i="13"/>
  <c r="E15" i="13"/>
  <c r="E17" i="13"/>
  <c r="E18" i="13"/>
  <c r="E21" i="13"/>
  <c r="E22" i="13"/>
  <c r="E8" i="13"/>
  <c r="Z18" i="14"/>
  <c r="T25" i="14"/>
  <c r="T24" i="14"/>
  <c r="T23" i="14"/>
  <c r="T22" i="14"/>
  <c r="T21" i="14"/>
  <c r="T20" i="14"/>
  <c r="T17" i="14"/>
  <c r="T15" i="14"/>
  <c r="T14" i="14"/>
  <c r="T13" i="14"/>
  <c r="T11" i="14"/>
  <c r="T10" i="14"/>
  <c r="T8" i="14"/>
  <c r="B25" i="14"/>
  <c r="E25" i="14"/>
  <c r="H25" i="14"/>
  <c r="K25" i="14"/>
  <c r="N25" i="14"/>
  <c r="Q25" i="14"/>
  <c r="W25" i="14"/>
  <c r="Z25" i="14"/>
  <c r="AC25" i="14"/>
  <c r="AH25" i="14"/>
  <c r="AI25" i="14"/>
  <c r="K9" i="15"/>
  <c r="K10" i="15"/>
  <c r="K11" i="15"/>
  <c r="K13" i="15"/>
  <c r="K14" i="15"/>
  <c r="K15" i="15"/>
  <c r="K17" i="15"/>
  <c r="K18" i="15"/>
  <c r="K20" i="15"/>
  <c r="K21" i="15"/>
  <c r="K22" i="15"/>
  <c r="K23" i="15"/>
  <c r="K24" i="15"/>
  <c r="K25" i="15"/>
  <c r="K8" i="15"/>
  <c r="AC10" i="15"/>
  <c r="AH25" i="15"/>
  <c r="AI25" i="15"/>
  <c r="B25" i="15"/>
  <c r="AC25" i="15"/>
  <c r="Z25" i="15"/>
  <c r="W25" i="15"/>
  <c r="T25" i="15"/>
  <c r="Q25" i="15"/>
  <c r="N25" i="15"/>
  <c r="H25" i="15"/>
  <c r="E25" i="15"/>
  <c r="W14" i="7"/>
  <c r="W23" i="7"/>
  <c r="W11" i="7"/>
  <c r="W24" i="7"/>
  <c r="W20" i="7"/>
  <c r="W13" i="7"/>
  <c r="W9" i="7"/>
  <c r="W10" i="7"/>
  <c r="W15" i="7"/>
  <c r="W17" i="7"/>
  <c r="W18" i="7"/>
  <c r="W21" i="7"/>
  <c r="W22" i="7"/>
  <c r="W25" i="7"/>
  <c r="AH25" i="7"/>
  <c r="AI25" i="7"/>
  <c r="AC25" i="7"/>
  <c r="Z25" i="7"/>
  <c r="T25" i="7"/>
  <c r="Q25" i="7"/>
  <c r="N25" i="7"/>
  <c r="K25" i="7"/>
  <c r="H25" i="7"/>
  <c r="E25" i="7"/>
  <c r="N8" i="7"/>
  <c r="W8" i="7"/>
  <c r="W24" i="18"/>
  <c r="K9" i="18"/>
  <c r="K10" i="18"/>
  <c r="K11" i="18"/>
  <c r="K13" i="18"/>
  <c r="K14" i="18"/>
  <c r="K15" i="18"/>
  <c r="K17" i="18"/>
  <c r="K18" i="18"/>
  <c r="K20" i="18"/>
  <c r="K21" i="18"/>
  <c r="K22" i="18"/>
  <c r="K23" i="18"/>
  <c r="K24" i="18"/>
  <c r="K8" i="18"/>
  <c r="AC22" i="10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8"/>
  <c r="H9" i="18"/>
  <c r="N9" i="18"/>
  <c r="Q9" i="18"/>
  <c r="T9" i="18"/>
  <c r="W9" i="18"/>
  <c r="Z9" i="18"/>
  <c r="AC9" i="18"/>
  <c r="N10" i="18"/>
  <c r="Q10" i="18"/>
  <c r="T10" i="18"/>
  <c r="W10" i="18"/>
  <c r="Z10" i="18"/>
  <c r="AC10" i="18"/>
  <c r="E11" i="18"/>
  <c r="H11" i="18"/>
  <c r="N11" i="18"/>
  <c r="Q11" i="18"/>
  <c r="T11" i="18"/>
  <c r="W11" i="18"/>
  <c r="Z11" i="18"/>
  <c r="AC11" i="18"/>
  <c r="E13" i="18"/>
  <c r="H13" i="18"/>
  <c r="N13" i="18"/>
  <c r="Q13" i="18"/>
  <c r="T13" i="18"/>
  <c r="W13" i="18"/>
  <c r="Z13" i="18"/>
  <c r="AC13" i="18"/>
  <c r="E14" i="18"/>
  <c r="H14" i="18"/>
  <c r="N14" i="18"/>
  <c r="Q14" i="18"/>
  <c r="T14" i="18"/>
  <c r="W14" i="18"/>
  <c r="Z14" i="18"/>
  <c r="AC14" i="18"/>
  <c r="E15" i="18"/>
  <c r="H15" i="18"/>
  <c r="N15" i="18"/>
  <c r="Q15" i="18"/>
  <c r="T15" i="18"/>
  <c r="W15" i="18"/>
  <c r="Z15" i="18"/>
  <c r="AC15" i="18"/>
  <c r="E17" i="18"/>
  <c r="H17" i="18"/>
  <c r="N17" i="18"/>
  <c r="Q17" i="18"/>
  <c r="T17" i="18"/>
  <c r="W17" i="18"/>
  <c r="Z17" i="18"/>
  <c r="AC17" i="18"/>
  <c r="E18" i="18"/>
  <c r="H18" i="18"/>
  <c r="N18" i="18"/>
  <c r="Q18" i="18"/>
  <c r="T18" i="18"/>
  <c r="W18" i="18"/>
  <c r="Z18" i="18"/>
  <c r="AC18" i="18"/>
  <c r="E20" i="18"/>
  <c r="H20" i="18"/>
  <c r="N20" i="18"/>
  <c r="Q20" i="18"/>
  <c r="T20" i="18"/>
  <c r="W20" i="18"/>
  <c r="Z20" i="18"/>
  <c r="AC20" i="18"/>
  <c r="E21" i="18"/>
  <c r="H21" i="18"/>
  <c r="N21" i="18"/>
  <c r="Q21" i="18"/>
  <c r="T21" i="18"/>
  <c r="W21" i="18"/>
  <c r="Z21" i="18"/>
  <c r="AC21" i="18"/>
  <c r="E22" i="18"/>
  <c r="H22" i="18"/>
  <c r="N22" i="18"/>
  <c r="Q22" i="18"/>
  <c r="T22" i="18"/>
  <c r="W22" i="18"/>
  <c r="Z22" i="18"/>
  <c r="AC22" i="18"/>
  <c r="E23" i="18"/>
  <c r="H23" i="18"/>
  <c r="N23" i="18"/>
  <c r="Q23" i="18"/>
  <c r="T23" i="18"/>
  <c r="W23" i="18"/>
  <c r="Z23" i="18"/>
  <c r="AC23" i="18"/>
  <c r="E24" i="18"/>
  <c r="H24" i="18"/>
  <c r="N24" i="18"/>
  <c r="Q24" i="18"/>
  <c r="T24" i="18"/>
  <c r="Z24" i="18"/>
  <c r="AC24" i="18"/>
  <c r="E9" i="7"/>
  <c r="H9" i="7"/>
  <c r="K9" i="7"/>
  <c r="N9" i="7"/>
  <c r="Q9" i="7"/>
  <c r="T9" i="7"/>
  <c r="Z9" i="7"/>
  <c r="AC9" i="7"/>
  <c r="K10" i="7"/>
  <c r="N10" i="7"/>
  <c r="Q10" i="7"/>
  <c r="T10" i="7"/>
  <c r="Z10" i="7"/>
  <c r="AC10" i="7"/>
  <c r="E11" i="7"/>
  <c r="H11" i="7"/>
  <c r="K11" i="7"/>
  <c r="N11" i="7"/>
  <c r="Q11" i="7"/>
  <c r="T11" i="7"/>
  <c r="Z11" i="7"/>
  <c r="AC11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9" i="15"/>
  <c r="H9" i="15"/>
  <c r="N9" i="15"/>
  <c r="Q9" i="15"/>
  <c r="T9" i="15"/>
  <c r="W9" i="15"/>
  <c r="Z9" i="15"/>
  <c r="AC9" i="15"/>
  <c r="E10" i="15"/>
  <c r="H10" i="15"/>
  <c r="N10" i="15"/>
  <c r="Q10" i="15"/>
  <c r="T10" i="15"/>
  <c r="W10" i="15"/>
  <c r="Z10" i="15"/>
  <c r="E11" i="15"/>
  <c r="H11" i="15"/>
  <c r="N11" i="15"/>
  <c r="Q11" i="15"/>
  <c r="T11" i="15"/>
  <c r="W11" i="15"/>
  <c r="Z11" i="15"/>
  <c r="AC11" i="15"/>
  <c r="E13" i="15"/>
  <c r="H13" i="15"/>
  <c r="N13" i="15"/>
  <c r="Q13" i="15"/>
  <c r="T13" i="15"/>
  <c r="W13" i="15"/>
  <c r="Z13" i="15"/>
  <c r="AC13" i="15"/>
  <c r="E14" i="15"/>
  <c r="H14" i="15"/>
  <c r="N14" i="15"/>
  <c r="Q14" i="15"/>
  <c r="T14" i="15"/>
  <c r="W14" i="15"/>
  <c r="Z14" i="15"/>
  <c r="AC14" i="15"/>
  <c r="E15" i="15"/>
  <c r="H15" i="15"/>
  <c r="N15" i="15"/>
  <c r="Q15" i="15"/>
  <c r="T15" i="15"/>
  <c r="W15" i="15"/>
  <c r="Z15" i="15"/>
  <c r="AC15" i="15"/>
  <c r="E17" i="15"/>
  <c r="H17" i="15"/>
  <c r="N17" i="15"/>
  <c r="Q17" i="15"/>
  <c r="T17" i="15"/>
  <c r="W17" i="15"/>
  <c r="Z17" i="15"/>
  <c r="AC17" i="15"/>
  <c r="E18" i="15"/>
  <c r="H18" i="15"/>
  <c r="N18" i="15"/>
  <c r="Q18" i="15"/>
  <c r="T18" i="15"/>
  <c r="W18" i="15"/>
  <c r="Z18" i="15"/>
  <c r="AC18" i="15"/>
  <c r="E20" i="15"/>
  <c r="H20" i="15"/>
  <c r="N20" i="15"/>
  <c r="Q20" i="15"/>
  <c r="T20" i="15"/>
  <c r="W20" i="15"/>
  <c r="Z20" i="15"/>
  <c r="AC20" i="15"/>
  <c r="E21" i="15"/>
  <c r="H21" i="15"/>
  <c r="N21" i="15"/>
  <c r="Q21" i="15"/>
  <c r="T21" i="15"/>
  <c r="W21" i="15"/>
  <c r="Z21" i="15"/>
  <c r="AC21" i="15"/>
  <c r="E22" i="15"/>
  <c r="H22" i="15"/>
  <c r="N22" i="15"/>
  <c r="Q22" i="15"/>
  <c r="T22" i="15"/>
  <c r="W22" i="15"/>
  <c r="Z22" i="15"/>
  <c r="AC22" i="15"/>
  <c r="E23" i="15"/>
  <c r="H23" i="15"/>
  <c r="N23" i="15"/>
  <c r="Q23" i="15"/>
  <c r="T23" i="15"/>
  <c r="W23" i="15"/>
  <c r="Z23" i="15"/>
  <c r="AC23" i="15"/>
  <c r="E24" i="15"/>
  <c r="H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W10" i="14"/>
  <c r="Z10" i="14"/>
  <c r="AC10" i="14"/>
  <c r="E11" i="14"/>
  <c r="H11" i="14"/>
  <c r="K11" i="14"/>
  <c r="N11" i="14"/>
  <c r="Q11" i="14"/>
  <c r="W11" i="14"/>
  <c r="Z11" i="14"/>
  <c r="AC11" i="14"/>
  <c r="E13" i="14"/>
  <c r="H13" i="14"/>
  <c r="K13" i="14"/>
  <c r="N13" i="14"/>
  <c r="Q13" i="14"/>
  <c r="W13" i="14"/>
  <c r="Z13" i="14"/>
  <c r="AC13" i="14"/>
  <c r="E14" i="14"/>
  <c r="H14" i="14"/>
  <c r="K14" i="14"/>
  <c r="N14" i="14"/>
  <c r="Q14" i="14"/>
  <c r="W14" i="14"/>
  <c r="Z14" i="14"/>
  <c r="AC14" i="14"/>
  <c r="E15" i="14"/>
  <c r="H15" i="14"/>
  <c r="K15" i="14"/>
  <c r="N15" i="14"/>
  <c r="Q15" i="14"/>
  <c r="W15" i="14"/>
  <c r="Z15" i="14"/>
  <c r="AC15" i="14"/>
  <c r="E17" i="14"/>
  <c r="H17" i="14"/>
  <c r="K17" i="14"/>
  <c r="N17" i="14"/>
  <c r="Q17" i="14"/>
  <c r="W17" i="14"/>
  <c r="Z17" i="14"/>
  <c r="AC17" i="14"/>
  <c r="E18" i="14"/>
  <c r="H18" i="14"/>
  <c r="K18" i="14"/>
  <c r="N18" i="14"/>
  <c r="Q18" i="14"/>
  <c r="T18" i="14"/>
  <c r="W18" i="14"/>
  <c r="AC18" i="14"/>
  <c r="E20" i="14"/>
  <c r="H20" i="14"/>
  <c r="K20" i="14"/>
  <c r="N20" i="14"/>
  <c r="Q20" i="14"/>
  <c r="W20" i="14"/>
  <c r="Z20" i="14"/>
  <c r="AC20" i="14"/>
  <c r="E21" i="14"/>
  <c r="H21" i="14"/>
  <c r="K21" i="14"/>
  <c r="N21" i="14"/>
  <c r="Q21" i="14"/>
  <c r="W21" i="14"/>
  <c r="Z21" i="14"/>
  <c r="AC21" i="14"/>
  <c r="E22" i="14"/>
  <c r="H22" i="14"/>
  <c r="K22" i="14"/>
  <c r="N22" i="14"/>
  <c r="Q22" i="14"/>
  <c r="W22" i="14"/>
  <c r="Z22" i="14"/>
  <c r="AC22" i="14"/>
  <c r="E23" i="14"/>
  <c r="H23" i="14"/>
  <c r="K23" i="14"/>
  <c r="N23" i="14"/>
  <c r="Q23" i="14"/>
  <c r="W23" i="14"/>
  <c r="Z23" i="14"/>
  <c r="AC23" i="14"/>
  <c r="E24" i="14"/>
  <c r="H24" i="14"/>
  <c r="K24" i="14"/>
  <c r="N24" i="14"/>
  <c r="Q24" i="14"/>
  <c r="W24" i="14"/>
  <c r="Z24" i="14"/>
  <c r="AC24" i="14"/>
  <c r="H9" i="13"/>
  <c r="K9" i="13"/>
  <c r="N9" i="13"/>
  <c r="Q9" i="13"/>
  <c r="T9" i="13"/>
  <c r="W9" i="13"/>
  <c r="Z9" i="13"/>
  <c r="AC9" i="13"/>
  <c r="H10" i="13"/>
  <c r="K10" i="13"/>
  <c r="N10" i="13"/>
  <c r="Q10" i="13"/>
  <c r="T10" i="13"/>
  <c r="W10" i="13"/>
  <c r="Z10" i="13"/>
  <c r="AC10" i="13"/>
  <c r="H11" i="13"/>
  <c r="K11" i="13"/>
  <c r="N11" i="13"/>
  <c r="Q11" i="13"/>
  <c r="T11" i="13"/>
  <c r="W11" i="13"/>
  <c r="Z11" i="13"/>
  <c r="AC11" i="13"/>
  <c r="H13" i="13"/>
  <c r="K13" i="13"/>
  <c r="N13" i="13"/>
  <c r="Q13" i="13"/>
  <c r="T13" i="13"/>
  <c r="W13" i="13"/>
  <c r="Z13" i="13"/>
  <c r="AC13" i="13"/>
  <c r="H14" i="13"/>
  <c r="K14" i="13"/>
  <c r="N14" i="13"/>
  <c r="Q14" i="13"/>
  <c r="T14" i="13"/>
  <c r="W14" i="13"/>
  <c r="Z14" i="13"/>
  <c r="AC14" i="13"/>
  <c r="H15" i="13"/>
  <c r="K15" i="13"/>
  <c r="N15" i="13"/>
  <c r="Q15" i="13"/>
  <c r="T15" i="13"/>
  <c r="W15" i="13"/>
  <c r="Z15" i="13"/>
  <c r="AC15" i="13"/>
  <c r="H17" i="13"/>
  <c r="K17" i="13"/>
  <c r="N17" i="13"/>
  <c r="Q17" i="13"/>
  <c r="T17" i="13"/>
  <c r="W17" i="13"/>
  <c r="Z17" i="13"/>
  <c r="AC17" i="13"/>
  <c r="H18" i="13"/>
  <c r="K18" i="13"/>
  <c r="N18" i="13"/>
  <c r="Q18" i="13"/>
  <c r="T18" i="13"/>
  <c r="W18" i="13"/>
  <c r="Z18" i="13"/>
  <c r="AC18" i="13"/>
  <c r="H21" i="13"/>
  <c r="K21" i="13"/>
  <c r="N21" i="13"/>
  <c r="Q21" i="13"/>
  <c r="T21" i="13"/>
  <c r="W21" i="13"/>
  <c r="Z21" i="13"/>
  <c r="AC21" i="13"/>
  <c r="H22" i="13"/>
  <c r="K22" i="13"/>
  <c r="N22" i="13"/>
  <c r="Q22" i="13"/>
  <c r="T22" i="13"/>
  <c r="W22" i="13"/>
  <c r="Z22" i="13"/>
  <c r="AC22" i="13"/>
  <c r="H23" i="13"/>
  <c r="K23" i="13"/>
  <c r="N23" i="13"/>
  <c r="Q23" i="13"/>
  <c r="T23" i="13"/>
  <c r="W23" i="13"/>
  <c r="Z23" i="13"/>
  <c r="AC23" i="13"/>
  <c r="H24" i="13"/>
  <c r="K24" i="13"/>
  <c r="N24" i="13"/>
  <c r="Q24" i="13"/>
  <c r="T24" i="13"/>
  <c r="W24" i="13"/>
  <c r="Z24" i="13"/>
  <c r="AC24" i="13"/>
  <c r="E9" i="12"/>
  <c r="H9" i="12"/>
  <c r="N9" i="12"/>
  <c r="Q9" i="12"/>
  <c r="T9" i="12"/>
  <c r="W9" i="12"/>
  <c r="Z9" i="12"/>
  <c r="AC9" i="12"/>
  <c r="N10" i="12"/>
  <c r="Q10" i="12"/>
  <c r="T10" i="12"/>
  <c r="W10" i="12"/>
  <c r="Z10" i="12"/>
  <c r="AC10" i="12"/>
  <c r="E11" i="12"/>
  <c r="H11" i="12"/>
  <c r="N11" i="12"/>
  <c r="Q11" i="12"/>
  <c r="T11" i="12"/>
  <c r="Z11" i="12"/>
  <c r="AC11" i="12"/>
  <c r="E13" i="12"/>
  <c r="H13" i="12"/>
  <c r="N13" i="12"/>
  <c r="Q13" i="12"/>
  <c r="T13" i="12"/>
  <c r="W13" i="12"/>
  <c r="Z13" i="12"/>
  <c r="AC13" i="12"/>
  <c r="E14" i="12"/>
  <c r="H14" i="12"/>
  <c r="N14" i="12"/>
  <c r="Q14" i="12"/>
  <c r="T14" i="12"/>
  <c r="W14" i="12"/>
  <c r="Z14" i="12"/>
  <c r="AC14" i="12"/>
  <c r="E15" i="12"/>
  <c r="H15" i="12"/>
  <c r="N15" i="12"/>
  <c r="Q15" i="12"/>
  <c r="T15" i="12"/>
  <c r="W15" i="12"/>
  <c r="Z15" i="12"/>
  <c r="AC15" i="12"/>
  <c r="E17" i="12"/>
  <c r="H17" i="12"/>
  <c r="N17" i="12"/>
  <c r="Q17" i="12"/>
  <c r="T17" i="12"/>
  <c r="W17" i="12"/>
  <c r="Z17" i="12"/>
  <c r="AC17" i="12"/>
  <c r="E18" i="12"/>
  <c r="H18" i="12"/>
  <c r="N18" i="12"/>
  <c r="Q18" i="12"/>
  <c r="T18" i="12"/>
  <c r="W18" i="12"/>
  <c r="Z18" i="12"/>
  <c r="AC18" i="12"/>
  <c r="E21" i="12"/>
  <c r="H21" i="12"/>
  <c r="N21" i="12"/>
  <c r="Q21" i="12"/>
  <c r="T21" i="12"/>
  <c r="W21" i="12"/>
  <c r="Z21" i="12"/>
  <c r="AC21" i="12"/>
  <c r="E22" i="12"/>
  <c r="H22" i="12"/>
  <c r="N22" i="12"/>
  <c r="Q22" i="12"/>
  <c r="T22" i="12"/>
  <c r="W22" i="12"/>
  <c r="Z22" i="12"/>
  <c r="AC22" i="12"/>
  <c r="E23" i="12"/>
  <c r="H23" i="12"/>
  <c r="N23" i="12"/>
  <c r="Q23" i="12"/>
  <c r="T23" i="12"/>
  <c r="W23" i="12"/>
  <c r="Z23" i="12"/>
  <c r="AC23" i="12"/>
  <c r="E24" i="12"/>
  <c r="H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Z9" i="11"/>
  <c r="AC9" i="11"/>
  <c r="E11" i="11"/>
  <c r="H11" i="11"/>
  <c r="K11" i="11"/>
  <c r="N11" i="11"/>
  <c r="Q11" i="11"/>
  <c r="T11" i="11"/>
  <c r="Z11" i="11"/>
  <c r="AC11" i="11"/>
  <c r="E13" i="11"/>
  <c r="H13" i="11"/>
  <c r="K13" i="11"/>
  <c r="N13" i="11"/>
  <c r="Q13" i="11"/>
  <c r="T13" i="11"/>
  <c r="Z13" i="11"/>
  <c r="AC13" i="11"/>
  <c r="E14" i="11"/>
  <c r="H14" i="11"/>
  <c r="K14" i="11"/>
  <c r="N14" i="11"/>
  <c r="Q14" i="11"/>
  <c r="T14" i="11"/>
  <c r="Z14" i="11"/>
  <c r="AC14" i="11"/>
  <c r="E15" i="11"/>
  <c r="H15" i="11"/>
  <c r="K15" i="11"/>
  <c r="N15" i="11"/>
  <c r="Q15" i="11"/>
  <c r="T15" i="11"/>
  <c r="Z15" i="11"/>
  <c r="AC15" i="11"/>
  <c r="E17" i="11"/>
  <c r="H17" i="11"/>
  <c r="K17" i="11"/>
  <c r="N17" i="11"/>
  <c r="Q17" i="11"/>
  <c r="T17" i="11"/>
  <c r="Z17" i="11"/>
  <c r="AC17" i="11"/>
  <c r="E18" i="11"/>
  <c r="H18" i="11"/>
  <c r="K18" i="11"/>
  <c r="N18" i="11"/>
  <c r="Q18" i="11"/>
  <c r="T18" i="11"/>
  <c r="Z18" i="11"/>
  <c r="AC18" i="11"/>
  <c r="E21" i="11"/>
  <c r="H21" i="11"/>
  <c r="K21" i="11"/>
  <c r="N21" i="11"/>
  <c r="Q21" i="11"/>
  <c r="T21" i="11"/>
  <c r="Z21" i="11"/>
  <c r="AC21" i="11"/>
  <c r="E22" i="11"/>
  <c r="H22" i="11"/>
  <c r="K22" i="11"/>
  <c r="N22" i="11"/>
  <c r="Q22" i="11"/>
  <c r="T22" i="11"/>
  <c r="AC22" i="11"/>
  <c r="E23" i="11"/>
  <c r="H23" i="11"/>
  <c r="K23" i="11"/>
  <c r="N23" i="11"/>
  <c r="Q23" i="11"/>
  <c r="T23" i="11"/>
  <c r="Z23" i="11"/>
  <c r="AC23" i="11"/>
  <c r="E24" i="11"/>
  <c r="H24" i="11"/>
  <c r="K24" i="11"/>
  <c r="N24" i="11"/>
  <c r="Q24" i="11"/>
  <c r="T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3" i="6"/>
  <c r="H13" i="6"/>
  <c r="K13" i="6"/>
  <c r="N13" i="6"/>
  <c r="Q13" i="6"/>
  <c r="T13" i="6"/>
  <c r="W13" i="6"/>
  <c r="Z13" i="6"/>
  <c r="AC13" i="6"/>
  <c r="E15" i="6"/>
  <c r="H15" i="6"/>
  <c r="K15" i="6"/>
  <c r="N15" i="6"/>
  <c r="Q15" i="6"/>
  <c r="T15" i="6"/>
  <c r="AC15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3" i="2"/>
  <c r="H13" i="2"/>
  <c r="K13" i="2"/>
  <c r="N13" i="2"/>
  <c r="Q13" i="2"/>
  <c r="T13" i="2"/>
  <c r="W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AC23" i="2"/>
  <c r="E24" i="2"/>
  <c r="H24" i="2"/>
  <c r="K24" i="2"/>
  <c r="N24" i="2"/>
  <c r="Q24" i="2"/>
  <c r="T24" i="2"/>
  <c r="W24" i="2"/>
  <c r="Z24" i="2"/>
  <c r="AC24" i="2"/>
  <c r="AC9" i="3"/>
  <c r="AC10" i="3"/>
  <c r="AC11" i="3"/>
  <c r="AC13" i="3"/>
  <c r="AC14" i="3"/>
  <c r="AC15" i="3"/>
  <c r="AC17" i="3"/>
  <c r="AC18" i="3"/>
  <c r="AC21" i="3"/>
  <c r="AC22" i="3"/>
  <c r="AC23" i="3"/>
  <c r="AC24" i="3"/>
  <c r="E9" i="4"/>
  <c r="K9" i="4"/>
  <c r="N9" i="4"/>
  <c r="Q9" i="4"/>
  <c r="T9" i="4"/>
  <c r="W9" i="4"/>
  <c r="Z9" i="4"/>
  <c r="AC9" i="4"/>
  <c r="E10" i="4"/>
  <c r="K10" i="4"/>
  <c r="N10" i="4"/>
  <c r="Q10" i="4"/>
  <c r="T10" i="4"/>
  <c r="W10" i="4"/>
  <c r="Z10" i="4"/>
  <c r="AC10" i="4"/>
  <c r="E11" i="4"/>
  <c r="K11" i="4"/>
  <c r="N11" i="4"/>
  <c r="Q11" i="4"/>
  <c r="T11" i="4"/>
  <c r="W11" i="4"/>
  <c r="Z11" i="4"/>
  <c r="AC11" i="4"/>
  <c r="E13" i="4"/>
  <c r="K13" i="4"/>
  <c r="N13" i="4"/>
  <c r="Q13" i="4"/>
  <c r="T13" i="4"/>
  <c r="W13" i="4"/>
  <c r="Z13" i="4"/>
  <c r="AC13" i="4"/>
  <c r="E14" i="4"/>
  <c r="K14" i="4"/>
  <c r="N14" i="4"/>
  <c r="Q14" i="4"/>
  <c r="T14" i="4"/>
  <c r="W14" i="4"/>
  <c r="Z14" i="4"/>
  <c r="AC14" i="4"/>
  <c r="E15" i="4"/>
  <c r="K15" i="4"/>
  <c r="N15" i="4"/>
  <c r="Q15" i="4"/>
  <c r="T15" i="4"/>
  <c r="W15" i="4"/>
  <c r="Z15" i="4"/>
  <c r="AC15" i="4"/>
  <c r="E17" i="4"/>
  <c r="K17" i="4"/>
  <c r="N17" i="4"/>
  <c r="Q17" i="4"/>
  <c r="T17" i="4"/>
  <c r="W17" i="4"/>
  <c r="Z17" i="4"/>
  <c r="AC17" i="4"/>
  <c r="E18" i="4"/>
  <c r="K18" i="4"/>
  <c r="N18" i="4"/>
  <c r="Q18" i="4"/>
  <c r="T18" i="4"/>
  <c r="W18" i="4"/>
  <c r="Z18" i="4"/>
  <c r="AC18" i="4"/>
  <c r="E21" i="4"/>
  <c r="K21" i="4"/>
  <c r="N21" i="4"/>
  <c r="Q21" i="4"/>
  <c r="T21" i="4"/>
  <c r="W21" i="4"/>
  <c r="Z21" i="4"/>
  <c r="AC21" i="4"/>
  <c r="E22" i="4"/>
  <c r="K22" i="4"/>
  <c r="N22" i="4"/>
  <c r="Q22" i="4"/>
  <c r="T22" i="4"/>
  <c r="W22" i="4"/>
  <c r="Z22" i="4"/>
  <c r="AC22" i="4"/>
  <c r="E23" i="4"/>
  <c r="K23" i="4"/>
  <c r="N23" i="4"/>
  <c r="Q23" i="4"/>
  <c r="T23" i="4"/>
  <c r="W23" i="4"/>
  <c r="Z23" i="4"/>
  <c r="AC23" i="4"/>
  <c r="E24" i="4"/>
  <c r="K24" i="4"/>
  <c r="N24" i="4"/>
  <c r="Q24" i="4"/>
  <c r="T24" i="4"/>
  <c r="W24" i="4"/>
  <c r="Z24" i="4"/>
  <c r="AC24" i="4"/>
  <c r="E9" i="5"/>
  <c r="H9" i="5"/>
  <c r="K9" i="5"/>
  <c r="N9" i="5"/>
  <c r="Q9" i="5"/>
  <c r="W9" i="5"/>
  <c r="Z9" i="5"/>
  <c r="AC9" i="5"/>
  <c r="E11" i="5"/>
  <c r="H11" i="5"/>
  <c r="K11" i="5"/>
  <c r="N11" i="5"/>
  <c r="Q11" i="5"/>
  <c r="W11" i="5"/>
  <c r="Z11" i="5"/>
  <c r="AC11" i="5"/>
  <c r="E13" i="5"/>
  <c r="H13" i="5"/>
  <c r="K13" i="5"/>
  <c r="N13" i="5"/>
  <c r="Q13" i="5"/>
  <c r="W13" i="5"/>
  <c r="Z13" i="5"/>
  <c r="AC13" i="5"/>
  <c r="E14" i="5"/>
  <c r="H14" i="5"/>
  <c r="K14" i="5"/>
  <c r="N14" i="5"/>
  <c r="Q14" i="5"/>
  <c r="W14" i="5"/>
  <c r="Z14" i="5"/>
  <c r="AC14" i="5"/>
  <c r="E15" i="5"/>
  <c r="H15" i="5"/>
  <c r="K15" i="5"/>
  <c r="N15" i="5"/>
  <c r="Q15" i="5"/>
  <c r="W15" i="5"/>
  <c r="Z15" i="5"/>
  <c r="AC15" i="5"/>
  <c r="W17" i="5"/>
  <c r="Z17" i="5"/>
  <c r="AC17" i="5"/>
  <c r="E18" i="5"/>
  <c r="H18" i="5"/>
  <c r="K18" i="5"/>
  <c r="N18" i="5"/>
  <c r="Q18" i="5"/>
  <c r="W18" i="5"/>
  <c r="Z18" i="5"/>
  <c r="AC18" i="5"/>
  <c r="E21" i="5"/>
  <c r="H21" i="5"/>
  <c r="K21" i="5"/>
  <c r="N21" i="5"/>
  <c r="Q21" i="5"/>
  <c r="W21" i="5"/>
  <c r="Z21" i="5"/>
  <c r="AC21" i="5"/>
  <c r="E22" i="5"/>
  <c r="H22" i="5"/>
  <c r="K22" i="5"/>
  <c r="N22" i="5"/>
  <c r="Q22" i="5"/>
  <c r="W22" i="5"/>
  <c r="Z22" i="5"/>
  <c r="AC22" i="5"/>
  <c r="E23" i="5"/>
  <c r="H23" i="5"/>
  <c r="K23" i="5"/>
  <c r="N23" i="5"/>
  <c r="Q23" i="5"/>
  <c r="W23" i="5"/>
  <c r="Z23" i="5"/>
  <c r="AC23" i="5"/>
  <c r="E24" i="5"/>
  <c r="H24" i="5"/>
  <c r="K24" i="5"/>
  <c r="N24" i="5"/>
  <c r="Q24" i="5"/>
  <c r="W24" i="5"/>
  <c r="Z24" i="5"/>
  <c r="AC24" i="5"/>
  <c r="E9" i="27"/>
  <c r="H9" i="27"/>
  <c r="K9" i="27"/>
  <c r="N9" i="27"/>
  <c r="T9" i="27"/>
  <c r="W9" i="27"/>
  <c r="Z9" i="27"/>
  <c r="AC9" i="27"/>
  <c r="E11" i="27"/>
  <c r="H11" i="27"/>
  <c r="K11" i="27"/>
  <c r="N11" i="27"/>
  <c r="T11" i="27"/>
  <c r="W11" i="27"/>
  <c r="Z11" i="27"/>
  <c r="AC11" i="27"/>
  <c r="E13" i="27"/>
  <c r="H13" i="27"/>
  <c r="K13" i="27"/>
  <c r="N13" i="27"/>
  <c r="T13" i="27"/>
  <c r="W13" i="27"/>
  <c r="Z13" i="27"/>
  <c r="AC13" i="27"/>
  <c r="E14" i="27"/>
  <c r="H14" i="27"/>
  <c r="K14" i="27"/>
  <c r="N14" i="27"/>
  <c r="T14" i="27"/>
  <c r="W14" i="27"/>
  <c r="Z14" i="27"/>
  <c r="AC14" i="27"/>
  <c r="E15" i="27"/>
  <c r="H15" i="27"/>
  <c r="K15" i="27"/>
  <c r="N15" i="27"/>
  <c r="T15" i="27"/>
  <c r="W15" i="27"/>
  <c r="Z15" i="27"/>
  <c r="AC15" i="27"/>
  <c r="E17" i="27"/>
  <c r="H17" i="27"/>
  <c r="K17" i="27"/>
  <c r="N17" i="27"/>
  <c r="T17" i="27"/>
  <c r="W17" i="27"/>
  <c r="Z17" i="27"/>
  <c r="AC17" i="27"/>
  <c r="E18" i="27"/>
  <c r="H18" i="27"/>
  <c r="K18" i="27"/>
  <c r="N18" i="27"/>
  <c r="T18" i="27"/>
  <c r="W18" i="27"/>
  <c r="Z18" i="27"/>
  <c r="AC18" i="27"/>
  <c r="E21" i="27"/>
  <c r="H21" i="27"/>
  <c r="K21" i="27"/>
  <c r="N21" i="27"/>
  <c r="T21" i="27"/>
  <c r="W21" i="27"/>
  <c r="Z21" i="27"/>
  <c r="AC21" i="27"/>
  <c r="E22" i="27"/>
  <c r="H22" i="27"/>
  <c r="K22" i="27"/>
  <c r="N22" i="27"/>
  <c r="T22" i="27"/>
  <c r="W22" i="27"/>
  <c r="Z22" i="27"/>
  <c r="AC22" i="27"/>
  <c r="E23" i="27"/>
  <c r="H23" i="27"/>
  <c r="K23" i="27"/>
  <c r="N23" i="27"/>
  <c r="T23" i="27"/>
  <c r="W23" i="27"/>
  <c r="Z23" i="27"/>
  <c r="AC23" i="27"/>
  <c r="E24" i="27"/>
  <c r="H24" i="27"/>
  <c r="K24" i="27"/>
  <c r="N24" i="27"/>
  <c r="T24" i="27"/>
  <c r="W24" i="27"/>
  <c r="Z24" i="27"/>
  <c r="AC24" i="27"/>
  <c r="E9" i="16"/>
  <c r="H9" i="16"/>
  <c r="N9" i="16"/>
  <c r="Q9" i="16"/>
  <c r="T9" i="16"/>
  <c r="W9" i="16"/>
  <c r="Z9" i="16"/>
  <c r="AC9" i="16"/>
  <c r="E11" i="16"/>
  <c r="H11" i="16"/>
  <c r="N11" i="16"/>
  <c r="Q11" i="16"/>
  <c r="T11" i="16"/>
  <c r="W11" i="16"/>
  <c r="Z11" i="16"/>
  <c r="AC11" i="16"/>
  <c r="E13" i="16"/>
  <c r="H13" i="16"/>
  <c r="N13" i="16"/>
  <c r="Q13" i="16"/>
  <c r="T13" i="16"/>
  <c r="W13" i="16"/>
  <c r="Z13" i="16"/>
  <c r="AC13" i="16"/>
  <c r="E14" i="16"/>
  <c r="H14" i="16"/>
  <c r="N14" i="16"/>
  <c r="Q14" i="16"/>
  <c r="T14" i="16"/>
  <c r="W14" i="16"/>
  <c r="Z14" i="16"/>
  <c r="AC14" i="16"/>
  <c r="E15" i="16"/>
  <c r="H15" i="16"/>
  <c r="N15" i="16"/>
  <c r="Q15" i="16"/>
  <c r="T15" i="16"/>
  <c r="W15" i="16"/>
  <c r="Z15" i="16"/>
  <c r="AC15" i="16"/>
  <c r="E17" i="16"/>
  <c r="H17" i="16"/>
  <c r="N17" i="16"/>
  <c r="Q17" i="16"/>
  <c r="T17" i="16"/>
  <c r="W17" i="16"/>
  <c r="Z17" i="16"/>
  <c r="AC17" i="16"/>
  <c r="E18" i="16"/>
  <c r="H18" i="16"/>
  <c r="N18" i="16"/>
  <c r="Q18" i="16"/>
  <c r="T18" i="16"/>
  <c r="W18" i="16"/>
  <c r="Z18" i="16"/>
  <c r="AC18" i="16"/>
  <c r="E21" i="16"/>
  <c r="H21" i="16"/>
  <c r="N21" i="16"/>
  <c r="Q21" i="16"/>
  <c r="T21" i="16"/>
  <c r="W21" i="16"/>
  <c r="Z21" i="16"/>
  <c r="AC21" i="16"/>
  <c r="E22" i="16"/>
  <c r="H22" i="16"/>
  <c r="N22" i="16"/>
  <c r="Q22" i="16"/>
  <c r="T22" i="16"/>
  <c r="W22" i="16"/>
  <c r="Z22" i="16"/>
  <c r="AC22" i="16"/>
  <c r="E9" i="34"/>
  <c r="H9" i="34"/>
  <c r="K9" i="34"/>
  <c r="N9" i="34"/>
  <c r="T9" i="34"/>
  <c r="W9" i="34"/>
  <c r="Z9" i="34"/>
  <c r="AC9" i="34"/>
  <c r="E10" i="34"/>
  <c r="AG10" i="34" s="1"/>
  <c r="AJ5" i="35" s="1"/>
  <c r="H10" i="34"/>
  <c r="K10" i="34"/>
  <c r="N10" i="34"/>
  <c r="T10" i="34"/>
  <c r="W10" i="34"/>
  <c r="Z10" i="34"/>
  <c r="AC10" i="34"/>
  <c r="E11" i="34"/>
  <c r="H11" i="34"/>
  <c r="K11" i="34"/>
  <c r="N11" i="34"/>
  <c r="T11" i="34"/>
  <c r="W11" i="34"/>
  <c r="Z11" i="34"/>
  <c r="AC11" i="34"/>
  <c r="E12" i="34"/>
  <c r="H12" i="34"/>
  <c r="K12" i="34"/>
  <c r="N12" i="34"/>
  <c r="T12" i="34"/>
  <c r="W12" i="34"/>
  <c r="AG12" i="34" s="1"/>
  <c r="AJ7" i="35" s="1"/>
  <c r="Z12" i="34"/>
  <c r="AC12" i="34"/>
  <c r="E13" i="34"/>
  <c r="H13" i="34"/>
  <c r="K13" i="34"/>
  <c r="N13" i="34"/>
  <c r="T13" i="34"/>
  <c r="W13" i="34"/>
  <c r="Z13" i="34"/>
  <c r="AC13" i="34"/>
  <c r="E14" i="34"/>
  <c r="AG14" i="34" s="1"/>
  <c r="AJ9" i="35" s="1"/>
  <c r="H14" i="34"/>
  <c r="K14" i="34"/>
  <c r="N14" i="34"/>
  <c r="T14" i="34"/>
  <c r="W14" i="34"/>
  <c r="Z14" i="34"/>
  <c r="AC14" i="34"/>
  <c r="E15" i="34"/>
  <c r="H15" i="34"/>
  <c r="K15" i="34"/>
  <c r="N15" i="34"/>
  <c r="T15" i="34"/>
  <c r="W15" i="34"/>
  <c r="Z15" i="34"/>
  <c r="AC15" i="34"/>
  <c r="E16" i="34"/>
  <c r="H16" i="34"/>
  <c r="K16" i="34"/>
  <c r="N16" i="34"/>
  <c r="T16" i="34"/>
  <c r="AG16" i="34" s="1"/>
  <c r="AJ11" i="35" s="1"/>
  <c r="W16" i="34"/>
  <c r="Z16" i="34"/>
  <c r="AC16" i="34"/>
  <c r="E17" i="34"/>
  <c r="H17" i="34"/>
  <c r="K17" i="34"/>
  <c r="N17" i="34"/>
  <c r="T17" i="34"/>
  <c r="W17" i="34"/>
  <c r="Z17" i="34"/>
  <c r="AC17" i="34"/>
  <c r="E18" i="34"/>
  <c r="H18" i="34"/>
  <c r="K18" i="34"/>
  <c r="AG18" i="34" s="1"/>
  <c r="AJ13" i="35" s="1"/>
  <c r="N18" i="34"/>
  <c r="T18" i="34"/>
  <c r="W18" i="34"/>
  <c r="Z18" i="34"/>
  <c r="AC18" i="34"/>
  <c r="E19" i="34"/>
  <c r="H19" i="34"/>
  <c r="K19" i="34"/>
  <c r="N19" i="34"/>
  <c r="AG19" i="34" s="1"/>
  <c r="AJ14" i="35" s="1"/>
  <c r="T19" i="34"/>
  <c r="W19" i="34"/>
  <c r="Z19" i="34"/>
  <c r="AC19" i="34"/>
  <c r="E20" i="34"/>
  <c r="H20" i="34"/>
  <c r="K20" i="34"/>
  <c r="N20" i="34"/>
  <c r="T20" i="34"/>
  <c r="AG20" i="34" s="1"/>
  <c r="AJ15" i="35" s="1"/>
  <c r="W20" i="34"/>
  <c r="Z20" i="34"/>
  <c r="AC20" i="34"/>
  <c r="E21" i="34"/>
  <c r="H21" i="34"/>
  <c r="K21" i="34"/>
  <c r="N21" i="34"/>
  <c r="T21" i="34"/>
  <c r="W21" i="34"/>
  <c r="Z21" i="34"/>
  <c r="AC21" i="34"/>
  <c r="E22" i="34"/>
  <c r="H22" i="34"/>
  <c r="K22" i="34"/>
  <c r="N22" i="34"/>
  <c r="T22" i="34"/>
  <c r="W22" i="34"/>
  <c r="Z22" i="34"/>
  <c r="AC22" i="34"/>
  <c r="E23" i="34"/>
  <c r="H23" i="34"/>
  <c r="K23" i="34"/>
  <c r="N23" i="34"/>
  <c r="T23" i="34"/>
  <c r="AG23" i="34" s="1"/>
  <c r="AJ18" i="35" s="1"/>
  <c r="W23" i="34"/>
  <c r="Z23" i="34"/>
  <c r="AC23" i="34"/>
  <c r="E24" i="34"/>
  <c r="H24" i="34"/>
  <c r="K24" i="34"/>
  <c r="N24" i="34"/>
  <c r="T24" i="34"/>
  <c r="W24" i="34"/>
  <c r="Z24" i="34"/>
  <c r="AC24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M20" i="35"/>
  <c r="N20" i="35"/>
  <c r="O20" i="35"/>
  <c r="P20" i="35"/>
  <c r="Q20" i="35"/>
  <c r="R20" i="35"/>
  <c r="S20" i="35"/>
  <c r="T20" i="35"/>
  <c r="U20" i="35"/>
  <c r="V20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0" i="35"/>
  <c r="K21" i="35"/>
  <c r="K22" i="35"/>
  <c r="K23" i="35"/>
  <c r="K24" i="35"/>
  <c r="J20" i="35"/>
  <c r="J21" i="35"/>
  <c r="J22" i="35"/>
  <c r="J23" i="35"/>
  <c r="J24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G11" i="34" l="1"/>
  <c r="AJ6" i="35" s="1"/>
  <c r="AG9" i="34"/>
  <c r="AJ4" i="35" s="1"/>
  <c r="AG21" i="34"/>
  <c r="AJ16" i="35" s="1"/>
  <c r="AG17" i="34"/>
  <c r="AJ12" i="35" s="1"/>
  <c r="AG22" i="34"/>
  <c r="AJ17" i="35" s="1"/>
  <c r="AG15" i="34"/>
  <c r="AJ10" i="35" s="1"/>
  <c r="AG24" i="34"/>
  <c r="AJ19" i="35" s="1"/>
  <c r="AG13" i="34"/>
  <c r="AJ8" i="35" s="1"/>
  <c r="AG25" i="16"/>
  <c r="AI20" i="35" s="1"/>
  <c r="AG25" i="3"/>
  <c r="AE20" i="35" s="1"/>
  <c r="AG25" i="2"/>
  <c r="AD20" i="35" s="1"/>
  <c r="AG25" i="6"/>
  <c r="AC20" i="35" s="1"/>
  <c r="AG25" i="11"/>
  <c r="AB20" i="35" s="1"/>
  <c r="AF20" i="35"/>
  <c r="AH20" i="35"/>
  <c r="AG20" i="35"/>
  <c r="AJ20" i="35"/>
  <c r="AJ25" i="12"/>
  <c r="AH25" i="11" s="1"/>
  <c r="AA20" i="35"/>
  <c r="AG25" i="13"/>
  <c r="Z20" i="35" s="1"/>
  <c r="AG25" i="14"/>
  <c r="AJ25" i="14" s="1"/>
  <c r="AG25" i="15"/>
  <c r="AG25" i="7"/>
  <c r="AJ25" i="7" s="1"/>
  <c r="AN23" i="35"/>
  <c r="AK22" i="35"/>
  <c r="AP22" i="35" s="1"/>
  <c r="AK24" i="35"/>
  <c r="AO24" i="35"/>
  <c r="AO23" i="35"/>
  <c r="AL24" i="35"/>
  <c r="AM24" i="35"/>
  <c r="AN24" i="35"/>
  <c r="AK23" i="35"/>
  <c r="AL23" i="35"/>
  <c r="AM23" i="35"/>
  <c r="AJ28" i="35" l="1"/>
  <c r="AJ25" i="11"/>
  <c r="AH25" i="6" s="1"/>
  <c r="AJ25" i="6" s="1"/>
  <c r="AH25" i="2" s="1"/>
  <c r="AJ25" i="2" s="1"/>
  <c r="AJ25" i="13"/>
  <c r="Y20" i="35"/>
  <c r="X20" i="35"/>
  <c r="AJ25" i="15"/>
  <c r="W20" i="35"/>
  <c r="AP24" i="35"/>
  <c r="AQ24" i="35"/>
  <c r="AQ23" i="35"/>
  <c r="AP23" i="35"/>
  <c r="AH25" i="3" l="1"/>
  <c r="AJ25" i="3" s="1"/>
  <c r="Z17" i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H8" i="18"/>
  <c r="E8" i="18"/>
  <c r="AC8" i="7"/>
  <c r="Z8" i="7"/>
  <c r="T8" i="7"/>
  <c r="Q8" i="7"/>
  <c r="K8" i="7"/>
  <c r="H8" i="7"/>
  <c r="E8" i="7"/>
  <c r="AC8" i="15"/>
  <c r="Z8" i="15"/>
  <c r="W8" i="15"/>
  <c r="T8" i="15"/>
  <c r="Q8" i="15"/>
  <c r="N8" i="15"/>
  <c r="H8" i="15"/>
  <c r="E8" i="15"/>
  <c r="AC8" i="14"/>
  <c r="Z8" i="14"/>
  <c r="W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AC8" i="12"/>
  <c r="Z8" i="12"/>
  <c r="W8" i="12"/>
  <c r="T8" i="12"/>
  <c r="Q8" i="12"/>
  <c r="N8" i="12"/>
  <c r="H8" i="12"/>
  <c r="E8" i="12"/>
  <c r="AC8" i="11"/>
  <c r="Z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AC8" i="4"/>
  <c r="Z8" i="4"/>
  <c r="W8" i="4"/>
  <c r="T8" i="4"/>
  <c r="Q8" i="4"/>
  <c r="N8" i="4"/>
  <c r="K8" i="4"/>
  <c r="E8" i="4"/>
  <c r="AC8" i="5"/>
  <c r="Z8" i="5"/>
  <c r="W8" i="5"/>
  <c r="Q8" i="5"/>
  <c r="N8" i="5"/>
  <c r="K8" i="5"/>
  <c r="H8" i="5"/>
  <c r="E8" i="5"/>
  <c r="AC8" i="27"/>
  <c r="Z8" i="27"/>
  <c r="W8" i="27"/>
  <c r="T8" i="27"/>
  <c r="N8" i="27"/>
  <c r="K8" i="27"/>
  <c r="H8" i="27"/>
  <c r="E8" i="27"/>
  <c r="AC8" i="16"/>
  <c r="W8" i="16"/>
  <c r="T8" i="16"/>
  <c r="Q8" i="16"/>
  <c r="N8" i="16"/>
  <c r="H8" i="16"/>
  <c r="E8" i="16"/>
  <c r="AC8" i="34"/>
  <c r="Z8" i="34"/>
  <c r="W8" i="34"/>
  <c r="T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8" i="34" l="1"/>
  <c r="AJ3" i="35" s="1"/>
  <c r="AH25" i="4"/>
  <c r="AJ25" i="4" s="1"/>
  <c r="AG22" i="10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L19" i="35" s="1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S17" i="35" s="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L20" i="35" s="1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K16" i="35" s="1"/>
  <c r="AG24" i="30"/>
  <c r="K19" i="35" s="1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AG26" i="29"/>
  <c r="L21" i="35" s="1"/>
  <c r="AG23" i="29"/>
  <c r="L18" i="35" s="1"/>
  <c r="AG25" i="32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6" i="32"/>
  <c r="AG21" i="38"/>
  <c r="D16" i="35" s="1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D15" i="35" s="1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D14" i="35" s="1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AG22" i="30"/>
  <c r="K17" i="35" s="1"/>
  <c r="AG23" i="30"/>
  <c r="K18" i="35" s="1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AH25" i="5" l="1"/>
  <c r="AJ25" i="5" s="1"/>
  <c r="B13" i="22"/>
  <c r="B13" i="34"/>
  <c r="B15" i="5"/>
  <c r="B15" i="34"/>
  <c r="B16" i="10"/>
  <c r="B16" i="34"/>
  <c r="B22" i="22"/>
  <c r="B22" i="34"/>
  <c r="B20" i="4"/>
  <c r="B20" i="34"/>
  <c r="B10" i="18"/>
  <c r="B10" i="34"/>
  <c r="B21" i="15"/>
  <c r="B21" i="34"/>
  <c r="B11" i="5"/>
  <c r="B11" i="34"/>
  <c r="B17" i="5"/>
  <c r="B17" i="34"/>
  <c r="B18" i="7"/>
  <c r="B18" i="34"/>
  <c r="AK20" i="35"/>
  <c r="AM20" i="35"/>
  <c r="AN20" i="35"/>
  <c r="AO20" i="35"/>
  <c r="AL20" i="35"/>
  <c r="AL21" i="35"/>
  <c r="AM21" i="35"/>
  <c r="AK21" i="35"/>
  <c r="AN21" i="35"/>
  <c r="AO21" i="35"/>
  <c r="AN15" i="35"/>
  <c r="AO15" i="35"/>
  <c r="AK15" i="35"/>
  <c r="AL15" i="35"/>
  <c r="AM15" i="35"/>
  <c r="AM18" i="35"/>
  <c r="AK18" i="35"/>
  <c r="AO18" i="35"/>
  <c r="AN18" i="35"/>
  <c r="AL18" i="35"/>
  <c r="AN16" i="35"/>
  <c r="AO16" i="35"/>
  <c r="AM16" i="35"/>
  <c r="AK16" i="35"/>
  <c r="AL16" i="35"/>
  <c r="AO17" i="35"/>
  <c r="AL17" i="35"/>
  <c r="AK17" i="35"/>
  <c r="AN17" i="35"/>
  <c r="AM17" i="35"/>
  <c r="AN19" i="35"/>
  <c r="AL19" i="35"/>
  <c r="AK19" i="35"/>
  <c r="AO19" i="35"/>
  <c r="AM19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H25" i="27" l="1"/>
  <c r="AJ25" i="27" s="1"/>
  <c r="B19" i="7"/>
  <c r="B19" i="34"/>
  <c r="AQ21" i="35"/>
  <c r="AQ20" i="35"/>
  <c r="AP20" i="35"/>
  <c r="AP21" i="35"/>
  <c r="AF28" i="35"/>
  <c r="AQ15" i="35"/>
  <c r="AP18" i="35"/>
  <c r="AP15" i="35"/>
  <c r="AQ18" i="35"/>
  <c r="AQ16" i="35"/>
  <c r="AP16" i="35"/>
  <c r="AP17" i="35"/>
  <c r="AQ17" i="35"/>
  <c r="AQ19" i="35"/>
  <c r="AP19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AH25" i="16" l="1"/>
  <c r="AJ25" i="16" s="1"/>
  <c r="Q23" i="1"/>
  <c r="N23" i="1"/>
  <c r="K23" i="1"/>
  <c r="H23" i="1"/>
  <c r="AH25" i="34" l="1"/>
  <c r="AJ25" i="34" s="1"/>
  <c r="AG23" i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Y3" i="35" s="1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AG14" i="14"/>
  <c r="Y9" i="35" s="1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L6" i="35" s="1"/>
  <c r="AG9" i="29"/>
  <c r="L4" i="35" s="1"/>
  <c r="AG19" i="29"/>
  <c r="L14" i="35" s="1"/>
  <c r="AG8" i="29"/>
  <c r="L3" i="35" s="1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K3" i="35" s="1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J3" i="35" s="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X28" i="35" l="1"/>
  <c r="U28" i="35"/>
  <c r="O28" i="35"/>
  <c r="AO3" i="35"/>
  <c r="AK3" i="35"/>
  <c r="AN3" i="35"/>
  <c r="AM3" i="35"/>
  <c r="AL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Q13" i="35" l="1"/>
  <c r="AQ3" i="35"/>
  <c r="AP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O28" i="35" s="1"/>
  <c r="AN11" i="35"/>
  <c r="AN28" i="35" s="1"/>
  <c r="AK11" i="35"/>
  <c r="AM11" i="35"/>
  <c r="AM28" i="35" s="1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L28" i="35" l="1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H8" i="2" l="1"/>
  <c r="AJ8" i="2" s="1"/>
  <c r="A23" i="2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25" i="7" s="1"/>
  <c r="A25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H8" i="4" l="1"/>
  <c r="AJ8" i="4" s="1"/>
  <c r="AH8" i="5" s="1"/>
  <c r="AJ8" i="5" s="1"/>
  <c r="A20" i="18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19" i="15"/>
  <c r="AJ19" i="15" s="1"/>
  <c r="AK19" i="7"/>
  <c r="AK25" i="15" l="1"/>
  <c r="A25" i="15" s="1"/>
  <c r="AK24" i="15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K25" i="14" l="1"/>
  <c r="A25" i="14" s="1"/>
  <c r="A24" i="15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25" i="13" s="1"/>
  <c r="AK19" i="14"/>
  <c r="AK8" i="14"/>
  <c r="AK10" i="14"/>
  <c r="A10" i="14" s="1"/>
  <c r="AH17" i="13"/>
  <c r="AJ17" i="13" s="1"/>
  <c r="AK17" i="14"/>
  <c r="AH10" i="27"/>
  <c r="AJ10" i="27" s="1"/>
  <c r="AH8" i="34" l="1"/>
  <c r="AJ8" i="34" s="1"/>
  <c r="AK22" i="13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25" i="12" s="1"/>
  <c r="AK17" i="13"/>
  <c r="AK16" i="13"/>
  <c r="AK12" i="13"/>
  <c r="AH14" i="16"/>
  <c r="AJ14" i="16" s="1"/>
  <c r="AH14" i="34" s="1"/>
  <c r="AJ14" i="34" s="1"/>
  <c r="AK8" i="13"/>
  <c r="AK15" i="13"/>
  <c r="A15" i="13" s="1"/>
  <c r="A25" i="12" l="1"/>
  <c r="AI25" i="11"/>
  <c r="A22" i="13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K25" i="11" l="1"/>
  <c r="AI25" i="6" s="1"/>
  <c r="A22" i="12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25" i="11" l="1"/>
  <c r="AK25" i="6"/>
  <c r="AI21" i="6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5" i="2" l="1"/>
  <c r="AI25" i="3" s="1"/>
  <c r="AI25" i="2"/>
  <c r="A25" i="6"/>
  <c r="AK22" i="2"/>
  <c r="A22" i="2" s="1"/>
  <c r="AK21" i="2"/>
  <c r="AK20" i="2"/>
  <c r="AK23" i="2"/>
  <c r="AI23" i="2"/>
  <c r="A23" i="6"/>
  <c r="AJ12" i="3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25" i="2" l="1"/>
  <c r="AH12" i="4"/>
  <c r="AJ12" i="4" s="1"/>
  <c r="AH12" i="5" s="1"/>
  <c r="AJ12" i="5" s="1"/>
  <c r="AI22" i="3"/>
  <c r="A24" i="2"/>
  <c r="AI24" i="3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5" i="3" l="1"/>
  <c r="AK25" i="4"/>
  <c r="AK22" i="3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K25" i="5" l="1"/>
  <c r="A25" i="5" s="1"/>
  <c r="AI25" i="5"/>
  <c r="A25" i="4"/>
  <c r="A25" i="3"/>
  <c r="AI25" i="4"/>
  <c r="A22" i="3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K25" i="27" l="1"/>
  <c r="AI25" i="16" s="1"/>
  <c r="AI25" i="27"/>
  <c r="AH12" i="34"/>
  <c r="AJ12" i="34" s="1"/>
  <c r="A23" i="5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25" i="27" l="1"/>
  <c r="AK25" i="16"/>
  <c r="AK25" i="34"/>
  <c r="A25" i="34" s="1"/>
  <c r="AK16" i="34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25" i="16" l="1"/>
  <c r="AI25" i="34"/>
  <c r="A9" i="16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<sst xmlns="http://schemas.openxmlformats.org/spreadsheetml/2006/main" count="10922" uniqueCount="111">
  <si>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</si>
  <si>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</si>
  <si>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</si>
  <si>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</si>
  <si>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</si>
  <si>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</si>
  <si>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</si>
  <si>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</si>
  <si>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</si>
  <si>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</si>
  <si>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</si>
  <si>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</si>
  <si>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</si>
  <si>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</si>
  <si>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</si>
  <si>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</si>
  <si>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</si>
  <si>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</si>
  <si>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</si>
  <si>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</si>
  <si>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</si>
  <si>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</si>
  <si>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</si>
  <si>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</si>
  <si>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</si>
  <si>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</si>
  <si>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</si>
  <si>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</si>
  <si>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</si>
  <si>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</si>
  <si>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</si>
  <si>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</si>
  <si>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</si>
  <si>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</si>
  <si>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</si>
  <si>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</si>
  <si>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</si>
  <si>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</si>
  <si>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</si>
  <si>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</si>
  <si>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</si>
  <si>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</si>
  <si>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</si>
  <si>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</si>
  <si>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</si>
  <si>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</si>
  <si>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</si>
  <si>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</si>
  <si>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</si>
  <si>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</si>
  <si>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</si>
  <si>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</si>
  <si>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</si>
  <si>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</si>
  <si>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</si>
  <si>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</si>
  <si>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</si>
  <si>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</si>
  <si>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</si>
  <si>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</si>
  <si>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</si>
  <si>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</si>
  <si>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</si>
  <si>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</si>
  <si>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</si>
  <si>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</si>
  <si>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</si>
  <si>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</si>
  <si>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</si>
  <si>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</si>
  <si>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</si>
  <si>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</si>
  <si>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</si>
  <si>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</si>
  <si>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</si>
  <si>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</si>
  <si>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</si>
  <si>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</si>
  <si>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</si>
  <si>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</si>
  <si>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</si>
  <si>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</si>
  <si>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</si>
  <si>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</si>
  <si>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</si>
  <si>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</si>
  <si>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</si>
  <si>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</si>
  <si>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</si>
  <si>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</si>
  <si>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</si>
  <si>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</si>
  <si>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</si>
  <si>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</si>
  <si>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</si>
  <si>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</si>
  <si>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</si>
  <si>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</si>
  <si>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</si>
  <si>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</si>
  <si>
    <t>delze, Master, Mike</t>
  </si>
  <si>
    <t>Delze</t>
  </si>
  <si>
    <t>atschi , Ricardo, T. Bülles</t>
  </si>
  <si>
    <t>atschi, jupp</t>
  </si>
  <si>
    <t>Franzi, Master</t>
  </si>
  <si>
    <t>frahe</t>
  </si>
  <si>
    <t>Florian, T.Bülles</t>
  </si>
  <si>
    <t>Florian S04</t>
  </si>
  <si>
    <t>9</t>
  </si>
  <si>
    <t>Master, Franzi</t>
  </si>
  <si>
    <t>UltraGE, Franzi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</si>
</sst>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</borders>
  <cellStyleXfs count="1">
    <xf numFmtId="0" fontId="0" fillId="0" borderId="0"/>
  </cellStyleXfs>
  <cellXfs count="85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0" fontId="1" fillId="0" borderId="22" xfId="0" applyFont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  <xf numFmtId="1" fontId="14" fillId="9" borderId="2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8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O26"/>
  <sheetViews>
    <sheetView workbookViewId="0">
      <pane ySplit="6" topLeftCell="A7" activePane="bottomLeft" state="frozen"/>
      <selection activeCell="AP28" sqref="AP28"/>
      <selection pane="bottomLeft" activeCell="B10" sqref="B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101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105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7" priority="16">
      <formula>($AG8&gt;40)</formula>
    </cfRule>
  </conditionalFormatting>
  <conditionalFormatting sqref="C4 U4 C6 F6 L6 O6 R6 U6 X6 AA6">
    <cfRule type="cellIs" dxfId="176" priority="2" operator="equal">
      <formula>"Schalke 04"</formula>
    </cfRule>
  </conditionalFormatting>
  <conditionalFormatting sqref="F4 I4 L4 O4 R4 X4 AA4 I6">
    <cfRule type="cellIs" dxfId="175" priority="1" operator="equal">
      <formula>"Schalke 04"</formula>
    </cfRule>
  </conditionalFormatting>
  <conditionalFormatting sqref="AG28:AG1048576 AG1:AG26">
    <cfRule type="top10" dxfId="174" priority="1401" rank="3"/>
  </conditionalFormatting>
  <conditionalFormatting sqref="AL6:AL10">
    <cfRule type="top10" dxfId="173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O26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93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2" priority="6">
      <formula>($AG8&gt;40)</formula>
    </cfRule>
  </conditionalFormatting>
  <conditionalFormatting sqref="C4 I4 L4 X4 AA4 C6 F6 X6 AA6">
    <cfRule type="cellIs" dxfId="171" priority="5" operator="equal">
      <formula>"Schalke 04"</formula>
    </cfRule>
  </conditionalFormatting>
  <conditionalFormatting sqref="F4 U4 I6 L6 O6 R6">
    <cfRule type="cellIs" dxfId="170" priority="4" operator="equal">
      <formula>"Schalke 04"</formula>
    </cfRule>
  </conditionalFormatting>
  <conditionalFormatting sqref="O4 R4 U6">
    <cfRule type="cellIs" dxfId="169" priority="1" operator="equal">
      <formula>"Schalke 04"</formula>
    </cfRule>
  </conditionalFormatting>
  <conditionalFormatting sqref="AG1:AG26 AG28:AG1048576">
    <cfRule type="top10" dxfId="168" priority="1561" rank="3"/>
  </conditionalFormatting>
  <conditionalFormatting sqref="AL6:AL10">
    <cfRule type="top10" dxfId="167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26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6" priority="5">
      <formula>($AG8&gt;40)</formula>
    </cfRule>
  </conditionalFormatting>
  <conditionalFormatting sqref="L2 C4 F4 I4 O4 R4 U4 F6 I6 L6 O6 U6 AA6">
    <cfRule type="cellIs" dxfId="165" priority="3" operator="equal">
      <formula>"Schalke 04"</formula>
    </cfRule>
  </conditionalFormatting>
  <conditionalFormatting sqref="L4 X4 AA4 C6 R6">
    <cfRule type="cellIs" dxfId="164" priority="2" operator="equal">
      <formula>"Schalke 04"</formula>
    </cfRule>
  </conditionalFormatting>
  <conditionalFormatting sqref="X6">
    <cfRule type="cellIs" dxfId="163" priority="1" operator="equal">
      <formula>"Schalke 04"</formula>
    </cfRule>
  </conditionalFormatting>
  <conditionalFormatting sqref="AG1:AG26 AG28:AG1048576">
    <cfRule type="top10" dxfId="162" priority="1557" rank="3"/>
  </conditionalFormatting>
  <conditionalFormatting sqref="AL6:AL10">
    <cfRule type="top10" dxfId="161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26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0" priority="4">
      <formula>($AG8&gt;40)</formula>
    </cfRule>
  </conditionalFormatting>
  <conditionalFormatting sqref="C4 F4 I4 L4 O4 R4 U4 AA4 C6 F6 I6 R6 X6 AA6">
    <cfRule type="cellIs" dxfId="159" priority="2" operator="equal">
      <formula>"Schalke 04"</formula>
    </cfRule>
  </conditionalFormatting>
  <conditionalFormatting sqref="X4 L6 O6 U6">
    <cfRule type="cellIs" dxfId="158" priority="1" operator="equal">
      <formula>"Schalke 04"</formula>
    </cfRule>
  </conditionalFormatting>
  <conditionalFormatting sqref="AG1:AG26 AG28:AG1048576">
    <cfRule type="top10" dxfId="157" priority="1552" rank="3"/>
  </conditionalFormatting>
  <conditionalFormatting sqref="AL6:AL10">
    <cfRule type="top10" dxfId="156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O26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96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5" priority="5">
      <formula>($AG8&gt;40)</formula>
    </cfRule>
  </conditionalFormatting>
  <conditionalFormatting sqref="C4 F4 I4 L4 O4 R4 U4 AA4 I6 O6 R6 U6 X6 AA6">
    <cfRule type="cellIs" dxfId="154" priority="2" operator="equal">
      <formula>"Schalke 04"</formula>
    </cfRule>
  </conditionalFormatting>
  <conditionalFormatting sqref="X4 C6 F6 L6">
    <cfRule type="cellIs" dxfId="153" priority="1" operator="equal">
      <formula>"Schalke 04"</formula>
    </cfRule>
  </conditionalFormatting>
  <conditionalFormatting sqref="AG1:AG26 AG28:AG1048576">
    <cfRule type="top10" dxfId="152" priority="1548" rank="3"/>
  </conditionalFormatting>
  <conditionalFormatting sqref="AL6:AL10">
    <cfRule type="top10" dxfId="151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O26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0" priority="6">
      <formula>($AG8&gt;40)</formula>
    </cfRule>
  </conditionalFormatting>
  <conditionalFormatting sqref="C4 F4 I4 O4 R4 U4 X4 AA4 C6 F6 I6 L6 O6 R6 X6 AA6">
    <cfRule type="cellIs" dxfId="149" priority="3" operator="equal">
      <formula>"Schalke 04"</formula>
    </cfRule>
  </conditionalFormatting>
  <conditionalFormatting sqref="L4 U6">
    <cfRule type="cellIs" dxfId="148" priority="2" operator="equal">
      <formula>"Schalke 04"</formula>
    </cfRule>
  </conditionalFormatting>
  <conditionalFormatting sqref="AG1:AG26 AG28:AG1048576">
    <cfRule type="top10" dxfId="147" priority="1544" rank="3"/>
  </conditionalFormatting>
  <conditionalFormatting sqref="AL6:AL10">
    <cfRule type="top10" dxfId="146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O26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89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88</v>
      </c>
      <c r="M10" s="18" t="s">
        <v>89</v>
      </c>
      <c r="N10" s="19">
        <f t="shared" si="15"/>
        <v>0</v>
      </c>
      <c r="O10" s="17" t="s">
        <v>89</v>
      </c>
      <c r="P10" s="18" t="s">
        <v>89</v>
      </c>
      <c r="Q10" s="19">
        <f t="shared" si="16"/>
        <v>0</v>
      </c>
      <c r="R10" s="17" t="s">
        <v>88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88</v>
      </c>
      <c r="Y10" s="18" t="s">
        <v>2</v>
      </c>
      <c r="Z10" s="19" t="str">
        <f t="shared" si="19"/>
        <v>2</v>
      </c>
      <c r="AA10" s="17" t="s">
        <v>88</v>
      </c>
      <c r="AB10" s="18" t="s">
        <v>89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91</v>
      </c>
      <c r="D11" s="18" t="s">
        <v>12</v>
      </c>
      <c r="E11" s="19">
        <f t="shared" si="12"/>
        <v>0</v>
      </c>
      <c r="F11" s="17" t="s">
        <v>89</v>
      </c>
      <c r="G11" s="18" t="s">
        <v>91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88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 t="str">
        <f t="shared" si="16"/>
        <v>2</v>
      </c>
      <c r="R11" s="17" t="s">
        <v>88</v>
      </c>
      <c r="S11" s="18" t="s">
        <v>12</v>
      </c>
      <c r="T11" s="19">
        <f t="shared" si="17"/>
        <v>0</v>
      </c>
      <c r="U11" s="17" t="s">
        <v>12</v>
      </c>
      <c r="V11" s="18" t="s">
        <v>88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88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88</v>
      </c>
      <c r="E12" s="19">
        <f t="shared" si="12"/>
        <v>0</v>
      </c>
      <c r="F12" s="17" t="s">
        <v>88</v>
      </c>
      <c r="G12" s="18" t="s">
        <v>2</v>
      </c>
      <c r="H12" s="19">
        <f t="shared" si="13"/>
        <v>0</v>
      </c>
      <c r="I12" s="17" t="s">
        <v>12</v>
      </c>
      <c r="J12" s="18" t="s">
        <v>88</v>
      </c>
      <c r="K12" s="19" t="str">
        <f t="shared" si="14"/>
        <v>3</v>
      </c>
      <c r="L12" s="17" t="s">
        <v>88</v>
      </c>
      <c r="M12" s="18" t="s">
        <v>12</v>
      </c>
      <c r="N12" s="19">
        <f t="shared" si="15"/>
        <v>0</v>
      </c>
      <c r="O12" s="17" t="s">
        <v>2</v>
      </c>
      <c r="P12" s="18" t="s">
        <v>89</v>
      </c>
      <c r="Q12" s="19">
        <f t="shared" si="16"/>
        <v>0</v>
      </c>
      <c r="R12" s="17" t="s">
        <v>89</v>
      </c>
      <c r="S12" s="18" t="s">
        <v>88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 t="str">
        <f t="shared" si="19"/>
        <v>3</v>
      </c>
      <c r="AA12" s="17" t="s">
        <v>2</v>
      </c>
      <c r="AB12" s="18" t="s">
        <v>88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88</v>
      </c>
      <c r="G13" s="18" t="s">
        <v>91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88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88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88</v>
      </c>
      <c r="J14" s="18" t="s">
        <v>88</v>
      </c>
      <c r="K14" s="19">
        <f t="shared" si="14"/>
        <v>0</v>
      </c>
      <c r="L14" s="17" t="s">
        <v>88</v>
      </c>
      <c r="M14" s="18" t="s">
        <v>88</v>
      </c>
      <c r="N14" s="19" t="str">
        <f t="shared" si="15"/>
        <v>3</v>
      </c>
      <c r="O14" s="17" t="s">
        <v>88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88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89</v>
      </c>
      <c r="G15" s="18" t="s">
        <v>12</v>
      </c>
      <c r="H15" s="19">
        <f t="shared" si="13"/>
        <v>0</v>
      </c>
      <c r="I15" s="17" t="s">
        <v>89</v>
      </c>
      <c r="J15" s="18" t="s">
        <v>12</v>
      </c>
      <c r="K15" s="19">
        <f t="shared" si="14"/>
        <v>0</v>
      </c>
      <c r="L15" s="17" t="s">
        <v>88</v>
      </c>
      <c r="M15" s="18" t="s">
        <v>88</v>
      </c>
      <c r="N15" s="19" t="str">
        <f t="shared" si="15"/>
        <v>3</v>
      </c>
      <c r="O15" s="17" t="s">
        <v>88</v>
      </c>
      <c r="P15" s="18" t="s">
        <v>12</v>
      </c>
      <c r="Q15" s="19" t="str">
        <f t="shared" si="16"/>
        <v>2</v>
      </c>
      <c r="R15" s="17" t="s">
        <v>88</v>
      </c>
      <c r="S15" s="18" t="s">
        <v>2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88</v>
      </c>
      <c r="G16" s="18" t="s">
        <v>12</v>
      </c>
      <c r="H16" s="19">
        <f t="shared" si="13"/>
        <v>0</v>
      </c>
      <c r="I16" s="17" t="s">
        <v>88</v>
      </c>
      <c r="J16" s="18" t="s">
        <v>89</v>
      </c>
      <c r="K16" s="19" t="str">
        <f t="shared" si="14"/>
        <v>3</v>
      </c>
      <c r="L16" s="17" t="s">
        <v>88</v>
      </c>
      <c r="M16" s="18" t="s">
        <v>12</v>
      </c>
      <c r="N16" s="19">
        <f t="shared" si="15"/>
        <v>0</v>
      </c>
      <c r="O16" s="17" t="s">
        <v>88</v>
      </c>
      <c r="P16" s="18" t="s">
        <v>12</v>
      </c>
      <c r="Q16" s="19" t="str">
        <f t="shared" si="16"/>
        <v>2</v>
      </c>
      <c r="R16" s="17" t="s">
        <v>89</v>
      </c>
      <c r="S16" s="18" t="s">
        <v>88</v>
      </c>
      <c r="T16" s="19">
        <f t="shared" si="17"/>
        <v>0</v>
      </c>
      <c r="U16" s="17" t="s">
        <v>88</v>
      </c>
      <c r="V16" s="18" t="s">
        <v>89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88</v>
      </c>
      <c r="G17" s="18" t="s">
        <v>12</v>
      </c>
      <c r="H17" s="19">
        <f t="shared" si="13"/>
        <v>0</v>
      </c>
      <c r="I17" s="17" t="s">
        <v>88</v>
      </c>
      <c r="J17" s="18" t="s">
        <v>12</v>
      </c>
      <c r="K17" s="19">
        <f t="shared" si="14"/>
        <v>0</v>
      </c>
      <c r="L17" s="17" t="s">
        <v>12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>
        <f t="shared" si="17"/>
        <v>0</v>
      </c>
      <c r="U17" s="17" t="s">
        <v>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>
        <f t="shared" si="19"/>
        <v>0</v>
      </c>
      <c r="AA17" s="17" t="s">
        <v>12</v>
      </c>
      <c r="AB17" s="18" t="s">
        <v>88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 t="shared" si="12"/>
        <v>0</v>
      </c>
      <c r="F18" s="17" t="s">
        <v>88</v>
      </c>
      <c r="G18" s="18" t="s">
        <v>2</v>
      </c>
      <c r="H18" s="19">
        <f t="shared" si="13"/>
        <v>0</v>
      </c>
      <c r="I18" s="17" t="s">
        <v>88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12</v>
      </c>
      <c r="P18" s="18" t="s">
        <v>88</v>
      </c>
      <c r="Q18" s="19">
        <f t="shared" si="16"/>
        <v>0</v>
      </c>
      <c r="R18" s="17" t="s">
        <v>88</v>
      </c>
      <c r="S18" s="18" t="s">
        <v>12</v>
      </c>
      <c r="T18" s="19">
        <f t="shared" si="17"/>
        <v>0</v>
      </c>
      <c r="U18" s="17" t="s">
        <v>88</v>
      </c>
      <c r="V18" s="18" t="s">
        <v>88</v>
      </c>
      <c r="W18" s="19" t="str">
        <f t="shared" si="18"/>
        <v>5</v>
      </c>
      <c r="X18" s="17" t="s">
        <v>88</v>
      </c>
      <c r="Y18" s="18" t="s">
        <v>12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88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89</v>
      </c>
      <c r="N20" s="19">
        <f t="shared" si="15"/>
        <v>0</v>
      </c>
      <c r="O20" s="17" t="s">
        <v>12</v>
      </c>
      <c r="P20" s="18" t="s">
        <v>89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88</v>
      </c>
      <c r="V20" s="18" t="s">
        <v>89</v>
      </c>
      <c r="W20" s="19">
        <f t="shared" si="18"/>
        <v>0</v>
      </c>
      <c r="X20" s="17" t="s">
        <v>89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89</v>
      </c>
      <c r="G21" s="18" t="s">
        <v>13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3</v>
      </c>
      <c r="L21" s="17" t="s">
        <v>12</v>
      </c>
      <c r="M21" s="18" t="s">
        <v>88</v>
      </c>
      <c r="N21" s="19">
        <f t="shared" si="15"/>
        <v>0</v>
      </c>
      <c r="O21" s="17" t="s">
        <v>12</v>
      </c>
      <c r="P21" s="18" t="s">
        <v>89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12</v>
      </c>
      <c r="AB21" s="18" t="s">
        <v>88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88</v>
      </c>
      <c r="E22" s="19">
        <f t="shared" si="12"/>
        <v>0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88</v>
      </c>
      <c r="M22" s="18" t="s">
        <v>89</v>
      </c>
      <c r="N22" s="19">
        <f t="shared" si="15"/>
        <v>0</v>
      </c>
      <c r="O22" s="17" t="s">
        <v>88</v>
      </c>
      <c r="P22" s="18" t="s">
        <v>88</v>
      </c>
      <c r="Q22" s="19">
        <f t="shared" si="16"/>
        <v>0</v>
      </c>
      <c r="R22" s="17" t="s">
        <v>89</v>
      </c>
      <c r="S22" s="18" t="s">
        <v>12</v>
      </c>
      <c r="T22" s="19">
        <f t="shared" si="17"/>
        <v>0</v>
      </c>
      <c r="U22" s="17" t="s">
        <v>12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88</v>
      </c>
      <c r="K23" s="19" t="str">
        <f t="shared" si="14"/>
        <v>3</v>
      </c>
      <c r="L23" s="17" t="s">
        <v>88</v>
      </c>
      <c r="M23" s="18" t="s">
        <v>89</v>
      </c>
      <c r="N23" s="19">
        <f t="shared" si="15"/>
        <v>0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12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3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88</v>
      </c>
      <c r="Y24" s="18" t="s">
        <v>12</v>
      </c>
      <c r="Z24" s="19" t="str">
        <f t="shared" si="19"/>
        <v>3</v>
      </c>
      <c r="AA24" s="17" t="s">
        <v>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5" priority="6">
      <formula>($AG8&gt;40)</formula>
    </cfRule>
  </conditionalFormatting>
  <conditionalFormatting sqref="C4 F4 I4 L4 R4 U4 X4 C6 F6 L6 R6 X6">
    <cfRule type="cellIs" dxfId="144" priority="3" operator="equal">
      <formula>"Schalke 04"</formula>
    </cfRule>
  </conditionalFormatting>
  <conditionalFormatting sqref="O4 AA4 I6 O6 U6 AA6">
    <cfRule type="cellIs" dxfId="143" priority="2" operator="equal">
      <formula>"Schalke 04"</formula>
    </cfRule>
  </conditionalFormatting>
  <conditionalFormatting sqref="AG1:AG26 AG28:AG1048576">
    <cfRule type="top10" dxfId="142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1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O26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89</v>
      </c>
      <c r="J7" s="68" t="s">
        <v>12</v>
      </c>
      <c r="K7" s="69" t="s">
        <v>1</v>
      </c>
      <c r="L7" s="68" t="s">
        <v>12</v>
      </c>
      <c r="M7" s="68" t="s">
        <v>89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88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89</v>
      </c>
      <c r="G10" s="18" t="s">
        <v>88</v>
      </c>
      <c r="H10" s="19">
        <f t="shared" si="13"/>
        <v>0</v>
      </c>
      <c r="I10" s="17" t="s">
        <v>88</v>
      </c>
      <c r="J10" s="18" t="s">
        <v>12</v>
      </c>
      <c r="K10" s="19" t="str">
        <f t="shared" si="14"/>
        <v>2</v>
      </c>
      <c r="L10" s="17" t="s">
        <v>88</v>
      </c>
      <c r="M10" s="18" t="s">
        <v>89</v>
      </c>
      <c r="N10" s="19" t="str">
        <f t="shared" si="15"/>
        <v>2</v>
      </c>
      <c r="O10" s="17" t="s">
        <v>88</v>
      </c>
      <c r="P10" s="18" t="s">
        <v>2</v>
      </c>
      <c r="Q10" s="19">
        <f t="shared" si="16"/>
        <v>0</v>
      </c>
      <c r="R10" s="17" t="s">
        <v>88</v>
      </c>
      <c r="S10" s="18" t="s">
        <v>2</v>
      </c>
      <c r="T10" s="19" t="str">
        <f t="shared" si="17"/>
        <v>2</v>
      </c>
      <c r="U10" s="17" t="s">
        <v>12</v>
      </c>
      <c r="V10" s="18" t="s">
        <v>91</v>
      </c>
      <c r="W10" s="19">
        <f t="shared" si="18"/>
        <v>0</v>
      </c>
      <c r="X10" s="17" t="s">
        <v>88</v>
      </c>
      <c r="Y10" s="18" t="s">
        <v>88</v>
      </c>
      <c r="Z10" s="19" t="str">
        <f t="shared" si="19"/>
        <v>5</v>
      </c>
      <c r="AA10" s="17" t="s">
        <v>88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88</v>
      </c>
      <c r="G11" s="18" t="s">
        <v>12</v>
      </c>
      <c r="H11" s="19">
        <f t="shared" si="13"/>
        <v>0</v>
      </c>
      <c r="I11" s="17" t="s">
        <v>88</v>
      </c>
      <c r="J11" s="18" t="s">
        <v>12</v>
      </c>
      <c r="K11" s="19" t="str">
        <f t="shared" si="14"/>
        <v>2</v>
      </c>
      <c r="L11" s="17" t="s">
        <v>12</v>
      </c>
      <c r="M11" s="18" t="s">
        <v>88</v>
      </c>
      <c r="N11" s="19" t="str">
        <f t="shared" si="15"/>
        <v>2</v>
      </c>
      <c r="O11" s="17" t="s">
        <v>12</v>
      </c>
      <c r="P11" s="18" t="s">
        <v>88</v>
      </c>
      <c r="Q11" s="19" t="str">
        <f t="shared" si="16"/>
        <v>3</v>
      </c>
      <c r="R11" s="17" t="s">
        <v>89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89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88</v>
      </c>
      <c r="G12" s="18" t="s">
        <v>12</v>
      </c>
      <c r="H12" s="19">
        <f t="shared" si="13"/>
        <v>0</v>
      </c>
      <c r="I12" s="17" t="s">
        <v>88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>
        <f t="shared" si="19"/>
        <v>0</v>
      </c>
      <c r="AA12" s="17" t="s">
        <v>88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91</v>
      </c>
      <c r="E13" s="19">
        <f t="shared" si="12"/>
        <v>0</v>
      </c>
      <c r="F13" s="17" t="s">
        <v>89</v>
      </c>
      <c r="G13" s="18" t="s">
        <v>89</v>
      </c>
      <c r="H13" s="19">
        <f t="shared" si="13"/>
        <v>0</v>
      </c>
      <c r="I13" s="17" t="s">
        <v>12</v>
      </c>
      <c r="J13" s="18" t="s">
        <v>88</v>
      </c>
      <c r="K13" s="19">
        <f t="shared" si="14"/>
        <v>0</v>
      </c>
      <c r="L13" s="17" t="s">
        <v>12</v>
      </c>
      <c r="M13" s="18" t="s">
        <v>88</v>
      </c>
      <c r="N13" s="19" t="str">
        <f t="shared" si="15"/>
        <v>2</v>
      </c>
      <c r="O13" s="17" t="s">
        <v>88</v>
      </c>
      <c r="P13" s="18" t="s">
        <v>88</v>
      </c>
      <c r="Q13" s="19">
        <f t="shared" si="16"/>
        <v>0</v>
      </c>
      <c r="R13" s="17" t="s">
        <v>88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89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88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2</v>
      </c>
      <c r="M14" s="18" t="s">
        <v>88</v>
      </c>
      <c r="N14" s="19" t="str">
        <f t="shared" si="15"/>
        <v>3</v>
      </c>
      <c r="O14" s="17" t="s">
        <v>88</v>
      </c>
      <c r="P14" s="18" t="s">
        <v>88</v>
      </c>
      <c r="Q14" s="19">
        <f t="shared" si="16"/>
        <v>0</v>
      </c>
      <c r="R14" s="17" t="s">
        <v>88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88</v>
      </c>
      <c r="Z14" s="19">
        <f t="shared" si="19"/>
        <v>0</v>
      </c>
      <c r="AA14" s="17" t="s">
        <v>88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89</v>
      </c>
      <c r="G15" s="18" t="s">
        <v>12</v>
      </c>
      <c r="H15" s="19">
        <f t="shared" si="13"/>
        <v>0</v>
      </c>
      <c r="I15" s="17" t="s">
        <v>12</v>
      </c>
      <c r="J15" s="18" t="s">
        <v>89</v>
      </c>
      <c r="K15" s="19">
        <f t="shared" si="14"/>
        <v>0</v>
      </c>
      <c r="L15" s="17" t="s">
        <v>2</v>
      </c>
      <c r="M15" s="18" t="s">
        <v>89</v>
      </c>
      <c r="N15" s="19" t="str">
        <f t="shared" si="15"/>
        <v>2</v>
      </c>
      <c r="O15" s="17" t="s">
        <v>88</v>
      </c>
      <c r="P15" s="18" t="s">
        <v>89</v>
      </c>
      <c r="Q15" s="19" t="str">
        <f t="shared" si="16"/>
        <v>5</v>
      </c>
      <c r="R15" s="17" t="s">
        <v>12</v>
      </c>
      <c r="S15" s="18" t="s">
        <v>88</v>
      </c>
      <c r="T15" s="19">
        <f t="shared" si="17"/>
        <v>0</v>
      </c>
      <c r="U15" s="17" t="s">
        <v>88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88</v>
      </c>
      <c r="AB15" s="18" t="s">
        <v>88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91</v>
      </c>
      <c r="E17" s="19">
        <f t="shared" si="12"/>
        <v>0</v>
      </c>
      <c r="F17" s="17" t="s">
        <v>89</v>
      </c>
      <c r="G17" s="18" t="s">
        <v>89</v>
      </c>
      <c r="H17" s="19">
        <f t="shared" si="13"/>
        <v>0</v>
      </c>
      <c r="I17" s="17" t="s">
        <v>12</v>
      </c>
      <c r="J17" s="18" t="s">
        <v>88</v>
      </c>
      <c r="K17" s="19">
        <f t="shared" si="14"/>
        <v>0</v>
      </c>
      <c r="L17" s="17" t="s">
        <v>12</v>
      </c>
      <c r="M17" s="18" t="s">
        <v>88</v>
      </c>
      <c r="N17" s="19" t="str">
        <f t="shared" si="15"/>
        <v>2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89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88</v>
      </c>
      <c r="E18" s="19" t="str">
        <f t="shared" si="12"/>
        <v>3</v>
      </c>
      <c r="F18" s="17" t="s">
        <v>89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 t="str">
        <f t="shared" si="14"/>
        <v>2</v>
      </c>
      <c r="L18" s="17" t="s">
        <v>88</v>
      </c>
      <c r="M18" s="18" t="s">
        <v>89</v>
      </c>
      <c r="N18" s="19" t="str">
        <f t="shared" si="15"/>
        <v>2</v>
      </c>
      <c r="O18" s="17" t="s">
        <v>12</v>
      </c>
      <c r="P18" s="18" t="s">
        <v>89</v>
      </c>
      <c r="Q18" s="19" t="str">
        <f t="shared" si="16"/>
        <v>2</v>
      </c>
      <c r="R18" s="17" t="s">
        <v>12</v>
      </c>
      <c r="S18" s="18" t="s">
        <v>88</v>
      </c>
      <c r="T18" s="19">
        <f t="shared" si="17"/>
        <v>0</v>
      </c>
      <c r="U18" s="17" t="s">
        <v>88</v>
      </c>
      <c r="V18" s="18" t="s">
        <v>12</v>
      </c>
      <c r="W18" s="19">
        <f t="shared" si="18"/>
        <v>0</v>
      </c>
      <c r="X18" s="17" t="s">
        <v>88</v>
      </c>
      <c r="Y18" s="18" t="s">
        <v>88</v>
      </c>
      <c r="Z18" s="19" t="str">
        <f t="shared" si="19"/>
        <v>5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89</v>
      </c>
      <c r="E20" s="19" t="str">
        <f t="shared" si="12"/>
        <v>2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>
        <f t="shared" si="15"/>
        <v>0</v>
      </c>
      <c r="O20" s="17" t="s">
        <v>12</v>
      </c>
      <c r="P20" s="18" t="s">
        <v>89</v>
      </c>
      <c r="Q20" s="19" t="str">
        <f t="shared" si="16"/>
        <v>2</v>
      </c>
      <c r="R20" s="17" t="s">
        <v>89</v>
      </c>
      <c r="S20" s="18" t="s">
        <v>88</v>
      </c>
      <c r="T20" s="19" t="str">
        <f t="shared" si="17"/>
        <v>3</v>
      </c>
      <c r="U20" s="17" t="s">
        <v>12</v>
      </c>
      <c r="V20" s="18" t="s">
        <v>88</v>
      </c>
      <c r="W20" s="19" t="str">
        <f t="shared" si="18"/>
        <v>3</v>
      </c>
      <c r="X20" s="17" t="s">
        <v>88</v>
      </c>
      <c r="Y20" s="18" t="s">
        <v>88</v>
      </c>
      <c r="Z20" s="19" t="str">
        <f t="shared" si="19"/>
        <v>5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88</v>
      </c>
      <c r="E21" s="19" t="str">
        <f t="shared" si="12"/>
        <v>3</v>
      </c>
      <c r="F21" s="17" t="s">
        <v>89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12</v>
      </c>
      <c r="M21" s="18" t="s">
        <v>89</v>
      </c>
      <c r="N21" s="19" t="str">
        <f t="shared" si="15"/>
        <v>5</v>
      </c>
      <c r="O21" s="17" t="s">
        <v>88</v>
      </c>
      <c r="P21" s="18" t="s">
        <v>88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88</v>
      </c>
      <c r="E22" s="19" t="str">
        <f t="shared" si="12"/>
        <v>2</v>
      </c>
      <c r="F22" s="17" t="s">
        <v>88</v>
      </c>
      <c r="G22" s="18" t="s">
        <v>12</v>
      </c>
      <c r="H22" s="19">
        <f t="shared" si="13"/>
        <v>0</v>
      </c>
      <c r="I22" s="17" t="s">
        <v>12</v>
      </c>
      <c r="J22" s="18" t="s">
        <v>89</v>
      </c>
      <c r="K22" s="19">
        <f t="shared" si="14"/>
        <v>0</v>
      </c>
      <c r="L22" s="17" t="s">
        <v>12</v>
      </c>
      <c r="M22" s="18" t="s">
        <v>89</v>
      </c>
      <c r="N22" s="19" t="str">
        <f t="shared" si="15"/>
        <v>5</v>
      </c>
      <c r="O22" s="17" t="s">
        <v>88</v>
      </c>
      <c r="P22" s="18" t="s">
        <v>88</v>
      </c>
      <c r="Q22" s="19">
        <f t="shared" si="16"/>
        <v>0</v>
      </c>
      <c r="R22" s="17" t="s">
        <v>88</v>
      </c>
      <c r="S22" s="18" t="s">
        <v>12</v>
      </c>
      <c r="T22" s="19" t="str">
        <f t="shared" si="17"/>
        <v>5</v>
      </c>
      <c r="U22" s="17" t="s">
        <v>88</v>
      </c>
      <c r="V22" s="18" t="s">
        <v>12</v>
      </c>
      <c r="W22" s="19">
        <f t="shared" si="18"/>
        <v>0</v>
      </c>
      <c r="X22" s="17" t="s">
        <v>88</v>
      </c>
      <c r="Y22" s="18" t="s">
        <v>88</v>
      </c>
      <c r="Z22" s="19" t="str">
        <f t="shared" si="19"/>
        <v>5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88</v>
      </c>
      <c r="D23" s="18" t="s">
        <v>88</v>
      </c>
      <c r="E23" s="19">
        <f t="shared" si="12"/>
        <v>0</v>
      </c>
      <c r="F23" s="17" t="s">
        <v>12</v>
      </c>
      <c r="G23" s="18" t="s">
        <v>88</v>
      </c>
      <c r="H23" s="19" t="str">
        <f t="shared" si="13"/>
        <v>2</v>
      </c>
      <c r="I23" s="17" t="s">
        <v>88</v>
      </c>
      <c r="J23" s="18" t="s">
        <v>89</v>
      </c>
      <c r="K23" s="19">
        <f t="shared" si="14"/>
        <v>0</v>
      </c>
      <c r="L23" s="17" t="s">
        <v>12</v>
      </c>
      <c r="M23" s="18" t="s">
        <v>89</v>
      </c>
      <c r="N23" s="19" t="str">
        <f t="shared" si="15"/>
        <v>5</v>
      </c>
      <c r="O23" s="17" t="s">
        <v>12</v>
      </c>
      <c r="P23" s="18" t="s">
        <v>88</v>
      </c>
      <c r="Q23" s="19" t="str">
        <f t="shared" si="16"/>
        <v>3</v>
      </c>
      <c r="R23" s="17" t="s">
        <v>88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2</v>
      </c>
      <c r="M24" s="18" t="s">
        <v>88</v>
      </c>
      <c r="N24" s="19" t="str">
        <f t="shared" si="15"/>
        <v>3</v>
      </c>
      <c r="O24" s="17" t="s">
        <v>12</v>
      </c>
      <c r="P24" s="18" t="s">
        <v>88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3</v>
      </c>
      <c r="X24" s="17" t="s">
        <v>12</v>
      </c>
      <c r="Y24" s="18" t="s">
        <v>88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0" priority="6">
      <formula>($AG8&gt;40)</formula>
    </cfRule>
  </conditionalFormatting>
  <conditionalFormatting sqref="C4 F4 I4 L4 O4 X4 AA4 F6 L6 O6 R6 X6">
    <cfRule type="cellIs" dxfId="139" priority="3" operator="equal">
      <formula>"Schalke 04"</formula>
    </cfRule>
  </conditionalFormatting>
  <conditionalFormatting sqref="R4 U4 C6 I6 U6 AA6">
    <cfRule type="cellIs" dxfId="138" priority="2" operator="equal">
      <formula>"Schalke 04"</formula>
    </cfRule>
  </conditionalFormatting>
  <conditionalFormatting sqref="AG1:AG26 AG28:AG1048576">
    <cfRule type="top10" dxfId="137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6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O26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13</v>
      </c>
      <c r="S7" s="68" t="s">
        <v>88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88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91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 t="str">
        <f t="shared" si="14"/>
        <v>3</v>
      </c>
      <c r="O10" s="17" t="s">
        <v>88</v>
      </c>
      <c r="P10" s="18" t="s">
        <v>2</v>
      </c>
      <c r="Q10" s="19">
        <f t="shared" si="15"/>
        <v>0</v>
      </c>
      <c r="R10" s="17" t="s">
        <v>2</v>
      </c>
      <c r="S10" s="18" t="s">
        <v>88</v>
      </c>
      <c r="T10" s="19" t="str">
        <f t="shared" si="16"/>
        <v>2</v>
      </c>
      <c r="U10" s="17" t="s">
        <v>88</v>
      </c>
      <c r="V10" s="18" t="s">
        <v>88</v>
      </c>
      <c r="W10" s="77">
        <f t="shared" si="17"/>
        <v>0</v>
      </c>
      <c r="X10" s="17" t="s">
        <v>12</v>
      </c>
      <c r="Y10" s="18" t="s">
        <v>88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89</v>
      </c>
      <c r="T11" s="19" t="str">
        <f t="shared" si="16"/>
        <v>2</v>
      </c>
      <c r="U11" s="17" t="s">
        <v>12</v>
      </c>
      <c r="V11" s="18" t="s">
        <v>88</v>
      </c>
      <c r="W11" s="77">
        <f t="shared" si="17"/>
        <v>0</v>
      </c>
      <c r="X11" s="17" t="s">
        <v>12</v>
      </c>
      <c r="Y11" s="18" t="s">
        <v>88</v>
      </c>
      <c r="Z11" s="19">
        <f t="shared" si="18"/>
        <v>0</v>
      </c>
      <c r="AA11" s="17" t="s">
        <v>89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88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2</v>
      </c>
      <c r="M12" s="18" t="s">
        <v>88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2</v>
      </c>
      <c r="U12" s="17" t="s">
        <v>12</v>
      </c>
      <c r="V12" s="18" t="s">
        <v>88</v>
      </c>
      <c r="W12" s="77">
        <f t="shared" si="17"/>
        <v>0</v>
      </c>
      <c r="X12" s="17" t="s">
        <v>12</v>
      </c>
      <c r="Y12" s="18" t="s">
        <v>88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'8.Spieltag'!B13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 t="str">
        <f t="shared" si="16"/>
        <v>2</v>
      </c>
      <c r="U13" s="17" t="s">
        <v>12</v>
      </c>
      <c r="V13" s="18" t="s">
        <v>88</v>
      </c>
      <c r="W13" s="77">
        <f t="shared" si="17"/>
        <v>0</v>
      </c>
      <c r="X13" s="17" t="s">
        <v>12</v>
      </c>
      <c r="Y13" s="18" t="s">
        <v>89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3</v>
      </c>
      <c r="O14" s="17" t="s">
        <v>88</v>
      </c>
      <c r="P14" s="18" t="s">
        <v>2</v>
      </c>
      <c r="Q14" s="19">
        <f t="shared" si="15"/>
        <v>0</v>
      </c>
      <c r="R14" s="17" t="s">
        <v>2</v>
      </c>
      <c r="S14" s="18" t="s">
        <v>88</v>
      </c>
      <c r="T14" s="19" t="str">
        <f t="shared" si="16"/>
        <v>2</v>
      </c>
      <c r="U14" s="17" t="s">
        <v>2</v>
      </c>
      <c r="V14" s="18" t="s">
        <v>88</v>
      </c>
      <c r="W14" s="77">
        <f t="shared" si="17"/>
        <v>0</v>
      </c>
      <c r="X14" s="17" t="s">
        <v>2</v>
      </c>
      <c r="Y14" s="18" t="s">
        <v>88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12</v>
      </c>
      <c r="G15" s="18" t="s">
        <v>88</v>
      </c>
      <c r="H15" s="19" t="str">
        <f t="shared" si="12"/>
        <v>2</v>
      </c>
      <c r="I15" s="17" t="s">
        <v>88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2</v>
      </c>
      <c r="V15" s="18" t="s">
        <v>88</v>
      </c>
      <c r="W15" s="77">
        <f t="shared" si="17"/>
        <v>0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7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91</v>
      </c>
      <c r="D17" s="18" t="s">
        <v>88</v>
      </c>
      <c r="E17" s="19">
        <f t="shared" si="11"/>
        <v>0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12</v>
      </c>
      <c r="P17" s="18" t="s">
        <v>91</v>
      </c>
      <c r="Q17" s="19">
        <f t="shared" si="15"/>
        <v>0</v>
      </c>
      <c r="R17" s="17" t="s">
        <v>12</v>
      </c>
      <c r="S17" s="18" t="s">
        <v>88</v>
      </c>
      <c r="T17" s="19" t="str">
        <f t="shared" si="16"/>
        <v>2</v>
      </c>
      <c r="U17" s="17" t="s">
        <v>12</v>
      </c>
      <c r="V17" s="18" t="s">
        <v>89</v>
      </c>
      <c r="W17" s="77">
        <f t="shared" si="17"/>
        <v>0</v>
      </c>
      <c r="X17" s="17" t="s">
        <v>91</v>
      </c>
      <c r="Y17" s="18" t="s">
        <v>88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89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77">
        <f t="shared" si="17"/>
        <v>0</v>
      </c>
      <c r="X18" s="17" t="s">
        <v>88</v>
      </c>
      <c r="Y18" s="18" t="s">
        <v>89</v>
      </c>
      <c r="Z18" s="19">
        <f t="shared" si="18"/>
        <v>0</v>
      </c>
      <c r="AA18" s="17" t="s">
        <v>89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 t="str">
        <f t="shared" si="13"/>
        <v>5</v>
      </c>
      <c r="L20" s="17" t="s">
        <v>89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88</v>
      </c>
      <c r="V20" s="18" t="s">
        <v>89</v>
      </c>
      <c r="W20" s="77">
        <f t="shared" si="17"/>
        <v>0</v>
      </c>
      <c r="X20" s="17" t="s">
        <v>89</v>
      </c>
      <c r="Y20" s="18" t="s">
        <v>88</v>
      </c>
      <c r="Z20" s="19">
        <f t="shared" si="18"/>
        <v>0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3</v>
      </c>
      <c r="O21" s="17" t="s">
        <v>88</v>
      </c>
      <c r="P21" s="18" t="s">
        <v>2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12</v>
      </c>
      <c r="V21" s="18" t="s">
        <v>88</v>
      </c>
      <c r="W21" s="77">
        <f t="shared" si="17"/>
        <v>0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88</v>
      </c>
      <c r="J22" s="18" t="s">
        <v>88</v>
      </c>
      <c r="K22" s="19" t="str">
        <f t="shared" si="13"/>
        <v>5</v>
      </c>
      <c r="L22" s="17" t="s">
        <v>12</v>
      </c>
      <c r="M22" s="18" t="s">
        <v>88</v>
      </c>
      <c r="N22" s="19" t="str">
        <f t="shared" si="14"/>
        <v>3</v>
      </c>
      <c r="O22" s="17" t="s">
        <v>89</v>
      </c>
      <c r="P22" s="18" t="s">
        <v>2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77">
        <f t="shared" si="17"/>
        <v>0</v>
      </c>
      <c r="X22" s="17" t="s">
        <v>12</v>
      </c>
      <c r="Y22" s="18" t="s">
        <v>89</v>
      </c>
      <c r="Z22" s="19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'8.Spieltag'!B23</f>
        <v>Thomas Bülles</v>
      </c>
      <c r="C23" s="17" t="s">
        <v>91</v>
      </c>
      <c r="D23" s="18" t="s">
        <v>89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89</v>
      </c>
      <c r="J23" s="18" t="s">
        <v>12</v>
      </c>
      <c r="K23" s="19">
        <f t="shared" si="13"/>
        <v>0</v>
      </c>
      <c r="L23" s="17" t="s">
        <v>88</v>
      </c>
      <c r="M23" s="18" t="s">
        <v>2</v>
      </c>
      <c r="N23" s="19">
        <f t="shared" si="14"/>
        <v>0</v>
      </c>
      <c r="O23" s="17" t="s">
        <v>89</v>
      </c>
      <c r="P23" s="18" t="s">
        <v>2</v>
      </c>
      <c r="Q23" s="19">
        <f t="shared" si="15"/>
        <v>0</v>
      </c>
      <c r="R23" s="17" t="s">
        <v>2</v>
      </c>
      <c r="S23" s="18" t="s">
        <v>88</v>
      </c>
      <c r="T23" s="19" t="str">
        <f t="shared" si="16"/>
        <v>2</v>
      </c>
      <c r="U23" s="17" t="s">
        <v>12</v>
      </c>
      <c r="V23" s="18" t="s">
        <v>88</v>
      </c>
      <c r="W23" s="77">
        <f t="shared" si="17"/>
        <v>0</v>
      </c>
      <c r="X23" s="17" t="s">
        <v>12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77">
        <f t="shared" si="17"/>
        <v>0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5" priority="6">
      <formula>($AG8&gt;40)</formula>
    </cfRule>
  </conditionalFormatting>
  <conditionalFormatting sqref="C4 F4 R4 AA4 C6 L6">
    <cfRule type="cellIs" dxfId="134" priority="2" operator="equal">
      <formula>"Schalke 04"</formula>
    </cfRule>
  </conditionalFormatting>
  <conditionalFormatting sqref="I4 L4 O4 U4 X4 F6 I6 O6 R6 U6 X6 AA6">
    <cfRule type="cellIs" dxfId="133" priority="3" operator="equal">
      <formula>"Schalke 04"</formula>
    </cfRule>
  </conditionalFormatting>
  <conditionalFormatting sqref="AG1:AG26 AG28:AG1048576">
    <cfRule type="top10" dxfId="132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26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88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89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89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89</v>
      </c>
      <c r="Z9" s="19">
        <f t="shared" si="7"/>
        <v>0</v>
      </c>
      <c r="AA9" s="17" t="s">
        <v>88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88</v>
      </c>
      <c r="D10" s="18" t="s">
        <v>12</v>
      </c>
      <c r="E10" s="19">
        <f t="shared" si="11"/>
        <v>0</v>
      </c>
      <c r="F10" s="17" t="s">
        <v>88</v>
      </c>
      <c r="G10" s="18" t="s">
        <v>12</v>
      </c>
      <c r="H10" s="19">
        <f t="shared" si="12"/>
        <v>0</v>
      </c>
      <c r="I10" s="17" t="s">
        <v>12</v>
      </c>
      <c r="J10" s="18" t="s">
        <v>88</v>
      </c>
      <c r="K10" s="19" t="str">
        <f t="shared" si="13"/>
        <v>2</v>
      </c>
      <c r="L10" s="17" t="s">
        <v>88</v>
      </c>
      <c r="M10" s="18" t="s">
        <v>88</v>
      </c>
      <c r="N10" s="19" t="str">
        <f t="shared" si="14"/>
        <v>3</v>
      </c>
      <c r="O10" s="17" t="s">
        <v>89</v>
      </c>
      <c r="P10" s="18" t="s">
        <v>89</v>
      </c>
      <c r="Q10" s="19">
        <f t="shared" si="15"/>
        <v>0</v>
      </c>
      <c r="R10" s="17" t="s">
        <v>12</v>
      </c>
      <c r="S10" s="18" t="s">
        <v>89</v>
      </c>
      <c r="T10" s="19" t="str">
        <f t="shared" si="16"/>
        <v>2</v>
      </c>
      <c r="U10" s="17" t="s">
        <v>89</v>
      </c>
      <c r="V10" s="18" t="s">
        <v>88</v>
      </c>
      <c r="W10" s="77">
        <f t="shared" si="17"/>
        <v>0</v>
      </c>
      <c r="X10" s="17" t="s">
        <v>89</v>
      </c>
      <c r="Y10" s="18" t="s">
        <v>88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88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88</v>
      </c>
      <c r="E11" s="19" t="str">
        <f t="shared" si="11"/>
        <v>5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2</v>
      </c>
      <c r="L11" s="17" t="s">
        <v>89</v>
      </c>
      <c r="M11" s="18" t="s">
        <v>12</v>
      </c>
      <c r="N11" s="19">
        <f t="shared" si="14"/>
        <v>0</v>
      </c>
      <c r="O11" s="17" t="s">
        <v>88</v>
      </c>
      <c r="P11" s="18" t="s">
        <v>88</v>
      </c>
      <c r="Q11" s="19">
        <f t="shared" si="15"/>
        <v>0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0</v>
      </c>
      <c r="X11" s="17" t="s">
        <v>89</v>
      </c>
      <c r="Y11" s="18" t="s">
        <v>88</v>
      </c>
      <c r="Z11" s="19" t="str">
        <f t="shared" si="19"/>
        <v>2</v>
      </c>
      <c r="AA11" s="17" t="s">
        <v>88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88</v>
      </c>
      <c r="K12" s="19" t="str">
        <f t="shared" si="13"/>
        <v>3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3</v>
      </c>
      <c r="U12" s="17" t="s">
        <v>88</v>
      </c>
      <c r="V12" s="18" t="s">
        <v>12</v>
      </c>
      <c r="W12" s="77">
        <f t="shared" si="17"/>
        <v>0</v>
      </c>
      <c r="X12" s="17" t="s">
        <v>2</v>
      </c>
      <c r="Y12" s="18" t="s">
        <v>88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'9.Spieltag'!B13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2</v>
      </c>
      <c r="S13" s="18" t="s">
        <v>89</v>
      </c>
      <c r="T13" s="19" t="str">
        <f t="shared" si="16"/>
        <v>2</v>
      </c>
      <c r="U13" s="17" t="s">
        <v>88</v>
      </c>
      <c r="V13" s="18" t="s">
        <v>12</v>
      </c>
      <c r="W13" s="77">
        <f t="shared" si="17"/>
        <v>0</v>
      </c>
      <c r="X13" s="17" t="s">
        <v>88</v>
      </c>
      <c r="Y13" s="18" t="s">
        <v>89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 t="str">
        <f t="shared" si="12"/>
        <v>2</v>
      </c>
      <c r="I14" s="17" t="s">
        <v>12</v>
      </c>
      <c r="J14" s="18" t="s">
        <v>88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2</v>
      </c>
      <c r="W14" s="77">
        <f t="shared" si="17"/>
        <v>0</v>
      </c>
      <c r="X14" s="17" t="s">
        <v>88</v>
      </c>
      <c r="Y14" s="18" t="s">
        <v>12</v>
      </c>
      <c r="Z14" s="19" t="str">
        <f t="shared" si="19"/>
        <v>2</v>
      </c>
      <c r="AA14" s="17" t="s">
        <v>12</v>
      </c>
      <c r="AB14" s="18" t="s">
        <v>88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88</v>
      </c>
      <c r="H15" s="19" t="str">
        <f t="shared" si="12"/>
        <v>2</v>
      </c>
      <c r="I15" s="17" t="s">
        <v>2</v>
      </c>
      <c r="J15" s="18" t="s">
        <v>89</v>
      </c>
      <c r="K15" s="19" t="str">
        <f t="shared" si="13"/>
        <v>2</v>
      </c>
      <c r="L15" s="17" t="s">
        <v>88</v>
      </c>
      <c r="M15" s="18" t="s">
        <v>88</v>
      </c>
      <c r="N15" s="19" t="str">
        <f t="shared" si="14"/>
        <v>3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88</v>
      </c>
      <c r="T15" s="19" t="str">
        <f t="shared" si="16"/>
        <v>3</v>
      </c>
      <c r="U15" s="17" t="s">
        <v>88</v>
      </c>
      <c r="V15" s="18" t="s">
        <v>12</v>
      </c>
      <c r="W15" s="77">
        <f t="shared" si="17"/>
        <v>0</v>
      </c>
      <c r="X15" s="17" t="s">
        <v>89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2</v>
      </c>
      <c r="L16" s="17" t="s">
        <v>89</v>
      </c>
      <c r="M16" s="18" t="s">
        <v>88</v>
      </c>
      <c r="N16" s="19">
        <f t="shared" si="14"/>
        <v>0</v>
      </c>
      <c r="O16" s="17" t="s">
        <v>88</v>
      </c>
      <c r="P16" s="18" t="s">
        <v>88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0</v>
      </c>
      <c r="X16" s="17" t="s">
        <v>88</v>
      </c>
      <c r="Y16" s="18" t="s">
        <v>12</v>
      </c>
      <c r="Z16" s="19" t="str">
        <f t="shared" si="19"/>
        <v>2</v>
      </c>
      <c r="AA16" s="17" t="s">
        <v>12</v>
      </c>
      <c r="AB16" s="18" t="s">
        <v>88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88</v>
      </c>
      <c r="J17" s="18" t="s">
        <v>89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88</v>
      </c>
      <c r="Q17" s="19">
        <f t="shared" si="15"/>
        <v>0</v>
      </c>
      <c r="R17" s="17" t="s">
        <v>88</v>
      </c>
      <c r="S17" s="18" t="s">
        <v>89</v>
      </c>
      <c r="T17" s="19" t="str">
        <f t="shared" si="16"/>
        <v>3</v>
      </c>
      <c r="U17" s="17" t="s">
        <v>89</v>
      </c>
      <c r="V17" s="18" t="s">
        <v>88</v>
      </c>
      <c r="W17" s="77">
        <f t="shared" si="17"/>
        <v>0</v>
      </c>
      <c r="X17" s="17" t="s">
        <v>88</v>
      </c>
      <c r="Y17" s="18" t="s">
        <v>2</v>
      </c>
      <c r="Z17" s="19" t="str">
        <f t="shared" si="19"/>
        <v>5</v>
      </c>
      <c r="AA17" s="17" t="s">
        <v>12</v>
      </c>
      <c r="AB17" s="18" t="s">
        <v>88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89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19" t="str">
        <f t="shared" si="13"/>
        <v>5</v>
      </c>
      <c r="L18" s="17" t="s">
        <v>89</v>
      </c>
      <c r="M18" s="18" t="s">
        <v>12</v>
      </c>
      <c r="N18" s="19">
        <f t="shared" si="14"/>
        <v>0</v>
      </c>
      <c r="O18" s="17" t="s">
        <v>89</v>
      </c>
      <c r="P18" s="18" t="s">
        <v>89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89</v>
      </c>
      <c r="V18" s="18" t="s">
        <v>2</v>
      </c>
      <c r="W18" s="77">
        <f t="shared" si="17"/>
        <v>0</v>
      </c>
      <c r="X18" s="17" t="s">
        <v>12</v>
      </c>
      <c r="Y18" s="18" t="s">
        <v>88</v>
      </c>
      <c r="Z18" s="19">
        <f t="shared" si="19"/>
        <v>0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89</v>
      </c>
      <c r="D20" s="18" t="s">
        <v>88</v>
      </c>
      <c r="E20" s="19">
        <f t="shared" si="11"/>
        <v>0</v>
      </c>
      <c r="F20" s="17" t="s">
        <v>89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89</v>
      </c>
      <c r="M20" s="18" t="s">
        <v>2</v>
      </c>
      <c r="N20" s="19">
        <f t="shared" si="14"/>
        <v>0</v>
      </c>
      <c r="O20" s="17" t="s">
        <v>89</v>
      </c>
      <c r="P20" s="18" t="s">
        <v>89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12</v>
      </c>
      <c r="AB20" s="18" t="s">
        <v>88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91</v>
      </c>
      <c r="J21" s="18" t="s">
        <v>88</v>
      </c>
      <c r="K21" s="19" t="str">
        <f t="shared" si="13"/>
        <v>2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88</v>
      </c>
      <c r="V21" s="18" t="s">
        <v>91</v>
      </c>
      <c r="W21" s="77">
        <f t="shared" si="17"/>
        <v>0</v>
      </c>
      <c r="X21" s="17" t="s">
        <v>88</v>
      </c>
      <c r="Y21" s="18" t="s">
        <v>2</v>
      </c>
      <c r="Z21" s="19" t="str">
        <f t="shared" si="19"/>
        <v>5</v>
      </c>
      <c r="AA21" s="17" t="s">
        <v>88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88</v>
      </c>
      <c r="E22" s="19" t="str">
        <f t="shared" si="11"/>
        <v>5</v>
      </c>
      <c r="F22" s="17" t="s">
        <v>88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5</v>
      </c>
      <c r="L22" s="17" t="s">
        <v>88</v>
      </c>
      <c r="M22" s="18" t="s">
        <v>12</v>
      </c>
      <c r="N22" s="19">
        <f t="shared" si="14"/>
        <v>0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77">
        <f t="shared" si="17"/>
        <v>0</v>
      </c>
      <c r="X22" s="17" t="s">
        <v>88</v>
      </c>
      <c r="Y22" s="18" t="s">
        <v>89</v>
      </c>
      <c r="Z22" s="19">
        <f t="shared" si="19"/>
        <v>0</v>
      </c>
      <c r="AA22" s="17" t="s">
        <v>88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'9.Spieltag'!B23</f>
        <v>Thomas Bülles</v>
      </c>
      <c r="C23" s="17" t="s">
        <v>12</v>
      </c>
      <c r="D23" s="18" t="s">
        <v>88</v>
      </c>
      <c r="E23" s="19" t="str">
        <f t="shared" si="11"/>
        <v>5</v>
      </c>
      <c r="F23" s="17" t="s">
        <v>88</v>
      </c>
      <c r="G23" s="18" t="s">
        <v>89</v>
      </c>
      <c r="H23" s="19" t="str">
        <f t="shared" si="12"/>
        <v>2</v>
      </c>
      <c r="I23" s="17" t="s">
        <v>88</v>
      </c>
      <c r="J23" s="18" t="s">
        <v>89</v>
      </c>
      <c r="K23" s="19" t="str">
        <f t="shared" si="13"/>
        <v>2</v>
      </c>
      <c r="L23" s="17" t="s">
        <v>12</v>
      </c>
      <c r="M23" s="18" t="s">
        <v>88</v>
      </c>
      <c r="N23" s="19">
        <f t="shared" si="14"/>
        <v>0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89</v>
      </c>
      <c r="V23" s="18" t="s">
        <v>88</v>
      </c>
      <c r="W23" s="77">
        <f t="shared" si="17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12</v>
      </c>
      <c r="AB23" s="18" t="s">
        <v>88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2</v>
      </c>
      <c r="J24" s="18" t="s">
        <v>88</v>
      </c>
      <c r="K24" s="19" t="str">
        <f t="shared" si="13"/>
        <v>3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0</v>
      </c>
      <c r="X24" s="17" t="s">
        <v>12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0" priority="6">
      <formula>($AG8&gt;40)</formula>
    </cfRule>
  </conditionalFormatting>
  <conditionalFormatting sqref="C4 AA4">
    <cfRule type="cellIs" dxfId="129" priority="2" operator="equal">
      <formula>"Schalke 04"</formula>
    </cfRule>
  </conditionalFormatting>
  <conditionalFormatting sqref="F4 I4 L4 O4 R4 U4 X4 C6 F6 I6 L6 O6 R6 U6 X6 AA6">
    <cfRule type="cellIs" dxfId="128" priority="3" operator="equal">
      <formula>"Schalke 04"</formula>
    </cfRule>
  </conditionalFormatting>
  <conditionalFormatting sqref="AG1:AG26 AG28:AG1048576">
    <cfRule type="top10" dxfId="127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2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67</v>
      </c>
      <c r="I4" s="16" t="s">
        <v>74</v>
      </c>
      <c r="L4" s="16" t="s">
        <v>77</v>
      </c>
      <c r="O4" s="16" t="s">
        <v>78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75</v>
      </c>
      <c r="I6" s="16" t="s">
        <v>76</v>
      </c>
      <c r="L6" s="16" t="s">
        <v>83</v>
      </c>
      <c r="O6" s="16" t="s">
        <v>72</v>
      </c>
      <c r="R6" s="16" t="s">
        <v>86</v>
      </c>
      <c r="U6" s="16" t="s">
        <v>87</v>
      </c>
      <c r="X6" s="16" t="s">
        <v>73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2</v>
      </c>
      <c r="P7" s="68" t="s">
        <v>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89</v>
      </c>
      <c r="W7" s="69" t="s">
        <v>1</v>
      </c>
      <c r="X7" s="68" t="s">
        <v>88</v>
      </c>
      <c r="Y7" s="68" t="s">
        <v>91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89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89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89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</v>
      </c>
      <c r="C9" s="17" t="s">
        <v>12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89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89</v>
      </c>
      <c r="D10" s="18" t="s">
        <v>12</v>
      </c>
      <c r="E10" s="19">
        <f t="shared" si="11"/>
        <v>0</v>
      </c>
      <c r="F10" s="17" t="s">
        <v>88</v>
      </c>
      <c r="G10" s="18" t="s">
        <v>89</v>
      </c>
      <c r="H10" s="19" t="str">
        <f t="shared" si="12"/>
        <v>2</v>
      </c>
      <c r="I10" s="17" t="s">
        <v>2</v>
      </c>
      <c r="J10" s="18" t="s">
        <v>88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88</v>
      </c>
      <c r="P10" s="18" t="s">
        <v>2</v>
      </c>
      <c r="Q10" s="19">
        <f t="shared" si="15"/>
        <v>0</v>
      </c>
      <c r="R10" s="17" t="s">
        <v>12</v>
      </c>
      <c r="S10" s="18" t="s">
        <v>88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88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88</v>
      </c>
      <c r="E11" s="77">
        <f t="shared" si="11"/>
        <v>12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5</v>
      </c>
      <c r="L11" s="17" t="s">
        <v>12</v>
      </c>
      <c r="M11" s="18" t="s">
        <v>88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89</v>
      </c>
      <c r="W11" s="19" t="str">
        <f t="shared" si="17"/>
        <v>2</v>
      </c>
      <c r="X11" s="17" t="s">
        <v>89</v>
      </c>
      <c r="Y11" s="18" t="s">
        <v>2</v>
      </c>
      <c r="Z11" s="19" t="str">
        <f t="shared" si="18"/>
        <v>3</v>
      </c>
      <c r="AA11" s="17" t="s">
        <v>88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'10.Spieltag'!B13</f>
        <v>Lola04</v>
      </c>
      <c r="C13" s="17" t="s">
        <v>2</v>
      </c>
      <c r="D13" s="18" t="s">
        <v>88</v>
      </c>
      <c r="E13" s="77">
        <f t="shared" si="11"/>
        <v>8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89</v>
      </c>
      <c r="K13" s="19" t="str">
        <f t="shared" si="13"/>
        <v>2</v>
      </c>
      <c r="L13" s="17" t="s">
        <v>88</v>
      </c>
      <c r="M13" s="18" t="s">
        <v>89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88</v>
      </c>
      <c r="S13" s="18" t="s">
        <v>89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88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88</v>
      </c>
      <c r="E14" s="7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 t="str">
        <f t="shared" si="13"/>
        <v>2</v>
      </c>
      <c r="L14" s="17" t="s">
        <v>2</v>
      </c>
      <c r="M14" s="18" t="s">
        <v>88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88</v>
      </c>
      <c r="S14" s="18" t="s">
        <v>88</v>
      </c>
      <c r="T14" s="19">
        <f t="shared" si="16"/>
        <v>0</v>
      </c>
      <c r="U14" s="17" t="s">
        <v>2</v>
      </c>
      <c r="V14" s="18" t="s">
        <v>88</v>
      </c>
      <c r="W14" s="19" t="str">
        <f t="shared" si="17"/>
        <v>2</v>
      </c>
      <c r="X14" s="17" t="s">
        <v>88</v>
      </c>
      <c r="Y14" s="18" t="s">
        <v>2</v>
      </c>
      <c r="Z14" s="19" t="str">
        <f t="shared" si="18"/>
        <v>2</v>
      </c>
      <c r="AA14" s="17" t="s">
        <v>12</v>
      </c>
      <c r="AB14" s="18" t="s">
        <v>88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89</v>
      </c>
      <c r="E15" s="77">
        <f t="shared" si="11"/>
        <v>8</v>
      </c>
      <c r="F15" s="17" t="s">
        <v>12</v>
      </c>
      <c r="G15" s="18" t="s">
        <v>88</v>
      </c>
      <c r="H15" s="19" t="str">
        <f t="shared" si="12"/>
        <v>2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89</v>
      </c>
      <c r="W15" s="19" t="str">
        <f t="shared" si="17"/>
        <v>2</v>
      </c>
      <c r="X15" s="17" t="s">
        <v>89</v>
      </c>
      <c r="Y15" s="18" t="s">
        <v>12</v>
      </c>
      <c r="Z15" s="19" t="str">
        <f t="shared" si="18"/>
        <v>2</v>
      </c>
      <c r="AA15" s="17" t="s">
        <v>89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88</v>
      </c>
      <c r="E16" s="77">
        <f t="shared" si="11"/>
        <v>12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5</v>
      </c>
      <c r="L16" s="17" t="s">
        <v>88</v>
      </c>
      <c r="M16" s="18" t="s">
        <v>89</v>
      </c>
      <c r="N16" s="19">
        <f t="shared" si="14"/>
        <v>0</v>
      </c>
      <c r="O16" s="17" t="s">
        <v>88</v>
      </c>
      <c r="P16" s="18" t="s">
        <v>2</v>
      </c>
      <c r="Q16" s="19">
        <f t="shared" si="15"/>
        <v>0</v>
      </c>
      <c r="R16" s="17" t="s">
        <v>88</v>
      </c>
      <c r="S16" s="18" t="s">
        <v>88</v>
      </c>
      <c r="T16" s="19">
        <f t="shared" si="16"/>
        <v>0</v>
      </c>
      <c r="U16" s="17" t="s">
        <v>88</v>
      </c>
      <c r="V16" s="18" t="s">
        <v>89</v>
      </c>
      <c r="W16" s="19" t="str">
        <f t="shared" si="17"/>
        <v>2</v>
      </c>
      <c r="X16" s="17" t="s">
        <v>89</v>
      </c>
      <c r="Y16" s="18" t="s">
        <v>2</v>
      </c>
      <c r="Z16" s="19" t="str">
        <f t="shared" si="18"/>
        <v>3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88</v>
      </c>
      <c r="P17" s="18" t="s">
        <v>88</v>
      </c>
      <c r="Q17" s="19" t="str">
        <f t="shared" si="15"/>
        <v>3</v>
      </c>
      <c r="R17" s="17" t="s">
        <v>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>
        <f t="shared" si="17"/>
        <v>0</v>
      </c>
      <c r="X17" s="17" t="s">
        <v>88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88</v>
      </c>
      <c r="Q18" s="19" t="str">
        <f t="shared" si="15"/>
        <v>3</v>
      </c>
      <c r="R18" s="17" t="s">
        <v>88</v>
      </c>
      <c r="S18" s="18" t="s">
        <v>89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88</v>
      </c>
      <c r="D20" s="18" t="s">
        <v>89</v>
      </c>
      <c r="E20" s="77">
        <f t="shared" si="11"/>
        <v>12</v>
      </c>
      <c r="F20" s="17" t="s">
        <v>2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 t="str">
        <f t="shared" si="14"/>
        <v>2</v>
      </c>
      <c r="O20" s="17" t="s">
        <v>88</v>
      </c>
      <c r="P20" s="18" t="s">
        <v>89</v>
      </c>
      <c r="Q20" s="19">
        <f t="shared" si="15"/>
        <v>0</v>
      </c>
      <c r="R20" s="17" t="s">
        <v>89</v>
      </c>
      <c r="S20" s="18" t="s">
        <v>89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88</v>
      </c>
      <c r="E21" s="77">
        <f t="shared" si="11"/>
        <v>8</v>
      </c>
      <c r="F21" s="17" t="s">
        <v>12</v>
      </c>
      <c r="G21" s="18" t="s">
        <v>88</v>
      </c>
      <c r="H21" s="19" t="str">
        <f t="shared" si="12"/>
        <v>2</v>
      </c>
      <c r="I21" s="17" t="s">
        <v>2</v>
      </c>
      <c r="J21" s="18" t="s">
        <v>88</v>
      </c>
      <c r="K21" s="19" t="str">
        <f t="shared" si="13"/>
        <v>2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88</v>
      </c>
      <c r="E22" s="77">
        <f t="shared" si="11"/>
        <v>8</v>
      </c>
      <c r="F22" s="17" t="s">
        <v>12</v>
      </c>
      <c r="G22" s="18" t="s">
        <v>89</v>
      </c>
      <c r="H22" s="19" t="str">
        <f t="shared" si="12"/>
        <v>3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 t="str">
        <f t="shared" si="15"/>
        <v>3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88</v>
      </c>
      <c r="W22" s="19" t="str">
        <f t="shared" si="17"/>
        <v>2</v>
      </c>
      <c r="X22" s="17" t="s">
        <v>88</v>
      </c>
      <c r="Y22" s="18" t="s">
        <v>88</v>
      </c>
      <c r="Z22" s="19">
        <f t="shared" si="18"/>
        <v>0</v>
      </c>
      <c r="AA22" s="17" t="s">
        <v>88</v>
      </c>
      <c r="AB22" s="18" t="s">
        <v>89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78" t="str">
        <f>'10.Spieltag'!B23</f>
        <v>Thomas Bülles</v>
      </c>
      <c r="C23" s="17" t="s">
        <v>89</v>
      </c>
      <c r="D23" s="18" t="s">
        <v>12</v>
      </c>
      <c r="E23" s="19">
        <f t="shared" si="11"/>
        <v>0</v>
      </c>
      <c r="F23" s="17" t="s">
        <v>88</v>
      </c>
      <c r="G23" s="18" t="s">
        <v>89</v>
      </c>
      <c r="H23" s="19" t="str">
        <f t="shared" si="12"/>
        <v>2</v>
      </c>
      <c r="I23" s="17" t="s">
        <v>12</v>
      </c>
      <c r="J23" s="18" t="s">
        <v>89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88</v>
      </c>
      <c r="E24" s="77">
        <f t="shared" si="11"/>
        <v>12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88</v>
      </c>
      <c r="K24" s="19" t="str">
        <f t="shared" si="13"/>
        <v>2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12</v>
      </c>
      <c r="Q24" s="19">
        <f t="shared" si="15"/>
        <v>0</v>
      </c>
      <c r="R24" s="17" t="s">
        <v>12</v>
      </c>
      <c r="S24" s="18" t="s">
        <v>88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5" priority="6">
      <formula>($AG8&gt;40)</formula>
    </cfRule>
  </conditionalFormatting>
  <conditionalFormatting sqref="C4 I4 L4 O4 R4 U4 X4 C6 F6 L6 O6 R6 U6 AA6">
    <cfRule type="cellIs" dxfId="124" priority="3" operator="equal">
      <formula>"Schalke 04"</formula>
    </cfRule>
  </conditionalFormatting>
  <conditionalFormatting sqref="F4 AA4 I6 X6">
    <cfRule type="cellIs" dxfId="123" priority="2" operator="equal">
      <formula>"Schalke 04"</formula>
    </cfRule>
  </conditionalFormatting>
  <conditionalFormatting sqref="AG1:AG26 AG28:AG1048576">
    <cfRule type="top10" dxfId="122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O26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25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82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85</v>
      </c>
      <c r="I6" s="16" t="s">
        <v>75</v>
      </c>
      <c r="L6" s="16" t="s">
        <v>81</v>
      </c>
      <c r="O6" s="16" t="s">
        <v>84</v>
      </c>
      <c r="R6" s="16" t="s">
        <v>67</v>
      </c>
      <c r="U6" s="16" t="s">
        <v>11</v>
      </c>
      <c r="X6" s="16" t="s">
        <v>74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89</v>
      </c>
      <c r="J7" s="68" t="s">
        <v>2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89</v>
      </c>
      <c r="S7" s="68" t="s">
        <v>89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88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91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20</v>
      </c>
      <c r="X8" s="17" t="s">
        <v>89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88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89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88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2</v>
      </c>
      <c r="G10" s="18" t="s">
        <v>88</v>
      </c>
      <c r="H10" s="19">
        <f t="shared" si="12"/>
        <v>0</v>
      </c>
      <c r="I10" s="17" t="s">
        <v>88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89</v>
      </c>
      <c r="Q10" s="19" t="str">
        <f t="shared" si="15"/>
        <v>2</v>
      </c>
      <c r="R10" s="17" t="s">
        <v>89</v>
      </c>
      <c r="S10" s="18" t="s">
        <v>12</v>
      </c>
      <c r="T10" s="19">
        <f t="shared" si="16"/>
        <v>0</v>
      </c>
      <c r="U10" s="17" t="s">
        <v>88</v>
      </c>
      <c r="V10" s="18" t="s">
        <v>12</v>
      </c>
      <c r="W10" s="77">
        <f t="shared" si="17"/>
        <v>20</v>
      </c>
      <c r="X10" s="17" t="s">
        <v>89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72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88</v>
      </c>
      <c r="E11" s="19" t="str">
        <f t="shared" si="11"/>
        <v>2</v>
      </c>
      <c r="F11" s="17" t="s">
        <v>12</v>
      </c>
      <c r="G11" s="18" t="s">
        <v>88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12</v>
      </c>
      <c r="P11" s="18" t="s">
        <v>88</v>
      </c>
      <c r="Q11" s="19" t="str">
        <f t="shared" si="15"/>
        <v>2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20</v>
      </c>
      <c r="X11" s="17" t="s">
        <v>89</v>
      </c>
      <c r="Y11" s="18" t="s">
        <v>2</v>
      </c>
      <c r="Z11" s="19" t="str">
        <f t="shared" si="18"/>
        <v>2</v>
      </c>
      <c r="AA11" s="17" t="s">
        <v>88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88</v>
      </c>
      <c r="E12" s="19" t="str">
        <f t="shared" si="11"/>
        <v>2</v>
      </c>
      <c r="F12" s="17" t="s">
        <v>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 t="str">
        <f t="shared" si="15"/>
        <v>2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77">
        <f t="shared" si="17"/>
        <v>12</v>
      </c>
      <c r="X12" s="17" t="s">
        <v>88</v>
      </c>
      <c r="Y12" s="18" t="s">
        <v>2</v>
      </c>
      <c r="Z12" s="19" t="str">
        <f t="shared" si="18"/>
        <v>3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'11.Spieltag'!B13</f>
        <v>Lola04</v>
      </c>
      <c r="C13" s="17" t="s">
        <v>2</v>
      </c>
      <c r="D13" s="18" t="s">
        <v>89</v>
      </c>
      <c r="E13" s="19" t="str">
        <f t="shared" si="11"/>
        <v>2</v>
      </c>
      <c r="F13" s="17" t="s">
        <v>2</v>
      </c>
      <c r="G13" s="18" t="s">
        <v>89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88</v>
      </c>
      <c r="N13" s="19">
        <f t="shared" si="14"/>
        <v>0</v>
      </c>
      <c r="O13" s="17" t="s">
        <v>2</v>
      </c>
      <c r="P13" s="18" t="s">
        <v>88</v>
      </c>
      <c r="Q13" s="19" t="str">
        <f t="shared" si="15"/>
        <v>3</v>
      </c>
      <c r="R13" s="17" t="s">
        <v>88</v>
      </c>
      <c r="S13" s="18" t="s">
        <v>88</v>
      </c>
      <c r="T13" s="19" t="str">
        <f t="shared" si="16"/>
        <v>3</v>
      </c>
      <c r="U13" s="17" t="s">
        <v>88</v>
      </c>
      <c r="V13" s="18" t="s">
        <v>12</v>
      </c>
      <c r="W13" s="77">
        <f t="shared" si="17"/>
        <v>20</v>
      </c>
      <c r="X13" s="17" t="s">
        <v>88</v>
      </c>
      <c r="Y13" s="18" t="s">
        <v>12</v>
      </c>
      <c r="Z13" s="19" t="str">
        <f t="shared" si="18"/>
        <v>2</v>
      </c>
      <c r="AA13" s="17" t="s">
        <v>88</v>
      </c>
      <c r="AB13" s="18" t="s">
        <v>89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88</v>
      </c>
      <c r="E14" s="19" t="str">
        <f t="shared" si="11"/>
        <v>2</v>
      </c>
      <c r="F14" s="17" t="s">
        <v>2</v>
      </c>
      <c r="G14" s="18" t="s">
        <v>88</v>
      </c>
      <c r="H14" s="19">
        <f t="shared" si="12"/>
        <v>0</v>
      </c>
      <c r="I14" s="17" t="s">
        <v>88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>
        <f t="shared" si="14"/>
        <v>0</v>
      </c>
      <c r="O14" s="17" t="s">
        <v>88</v>
      </c>
      <c r="P14" s="18" t="s">
        <v>89</v>
      </c>
      <c r="Q14" s="19" t="str">
        <f t="shared" si="15"/>
        <v>2</v>
      </c>
      <c r="R14" s="17" t="s">
        <v>88</v>
      </c>
      <c r="S14" s="18" t="s">
        <v>88</v>
      </c>
      <c r="T14" s="19" t="str">
        <f t="shared" si="16"/>
        <v>3</v>
      </c>
      <c r="U14" s="17" t="s">
        <v>88</v>
      </c>
      <c r="V14" s="18" t="s">
        <v>12</v>
      </c>
      <c r="W14" s="77">
        <f t="shared" si="17"/>
        <v>20</v>
      </c>
      <c r="X14" s="17" t="s">
        <v>88</v>
      </c>
      <c r="Y14" s="18" t="s">
        <v>2</v>
      </c>
      <c r="Z14" s="19" t="str">
        <f t="shared" si="18"/>
        <v>3</v>
      </c>
      <c r="AA14" s="17" t="s">
        <v>88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88</v>
      </c>
      <c r="E15" s="19" t="str">
        <f t="shared" si="11"/>
        <v>3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12</v>
      </c>
      <c r="M15" s="18" t="s">
        <v>89</v>
      </c>
      <c r="N15" s="19">
        <f t="shared" si="14"/>
        <v>0</v>
      </c>
      <c r="O15" s="17" t="s">
        <v>12</v>
      </c>
      <c r="P15" s="18" t="s">
        <v>89</v>
      </c>
      <c r="Q15" s="19" t="str">
        <f t="shared" si="15"/>
        <v>5</v>
      </c>
      <c r="R15" s="17" t="s">
        <v>88</v>
      </c>
      <c r="S15" s="18" t="s">
        <v>12</v>
      </c>
      <c r="T15" s="19">
        <f t="shared" si="16"/>
        <v>0</v>
      </c>
      <c r="U15" s="17" t="s">
        <v>89</v>
      </c>
      <c r="V15" s="18" t="s">
        <v>12</v>
      </c>
      <c r="W15" s="77">
        <f t="shared" si="17"/>
        <v>8</v>
      </c>
      <c r="X15" s="17" t="s">
        <v>88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88</v>
      </c>
      <c r="M16" s="18" t="s">
        <v>12</v>
      </c>
      <c r="N16" s="19" t="str">
        <f t="shared" si="14"/>
        <v>2</v>
      </c>
      <c r="O16" s="17" t="s">
        <v>88</v>
      </c>
      <c r="P16" s="18" t="s">
        <v>88</v>
      </c>
      <c r="Q16" s="19">
        <f t="shared" si="15"/>
        <v>0</v>
      </c>
      <c r="R16" s="17" t="s">
        <v>88</v>
      </c>
      <c r="S16" s="18" t="s">
        <v>12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20</v>
      </c>
      <c r="X16" s="17" t="s">
        <v>89</v>
      </c>
      <c r="Y16" s="18" t="s">
        <v>2</v>
      </c>
      <c r="Z16" s="19" t="str">
        <f t="shared" si="18"/>
        <v>2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88</v>
      </c>
      <c r="E17" s="19" t="str">
        <f t="shared" si="11"/>
        <v>3</v>
      </c>
      <c r="F17" s="17" t="s">
        <v>2</v>
      </c>
      <c r="G17" s="18" t="s">
        <v>89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89</v>
      </c>
      <c r="N17" s="19">
        <f t="shared" si="14"/>
        <v>0</v>
      </c>
      <c r="O17" s="17" t="s">
        <v>12</v>
      </c>
      <c r="P17" s="18" t="s">
        <v>89</v>
      </c>
      <c r="Q17" s="19" t="str">
        <f t="shared" si="15"/>
        <v>5</v>
      </c>
      <c r="R17" s="17" t="s">
        <v>88</v>
      </c>
      <c r="S17" s="18" t="s">
        <v>89</v>
      </c>
      <c r="T17" s="19">
        <f t="shared" si="16"/>
        <v>0</v>
      </c>
      <c r="U17" s="17" t="s">
        <v>88</v>
      </c>
      <c r="V17" s="18" t="s">
        <v>12</v>
      </c>
      <c r="W17" s="77">
        <f t="shared" si="17"/>
        <v>20</v>
      </c>
      <c r="X17" s="17" t="s">
        <v>89</v>
      </c>
      <c r="Y17" s="18" t="s">
        <v>89</v>
      </c>
      <c r="Z17" s="19">
        <f t="shared" si="18"/>
        <v>0</v>
      </c>
      <c r="AA17" s="17" t="s">
        <v>89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89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89</v>
      </c>
      <c r="J18" s="18" t="s">
        <v>88</v>
      </c>
      <c r="K18" s="19" t="str">
        <f t="shared" si="13"/>
        <v>2</v>
      </c>
      <c r="L18" s="17" t="s">
        <v>12</v>
      </c>
      <c r="M18" s="18" t="s">
        <v>89</v>
      </c>
      <c r="N18" s="19">
        <f t="shared" si="14"/>
        <v>0</v>
      </c>
      <c r="O18" s="17" t="s">
        <v>88</v>
      </c>
      <c r="P18" s="18" t="s">
        <v>89</v>
      </c>
      <c r="Q18" s="19" t="str">
        <f t="shared" si="15"/>
        <v>2</v>
      </c>
      <c r="R18" s="17" t="s">
        <v>88</v>
      </c>
      <c r="S18" s="18" t="s">
        <v>89</v>
      </c>
      <c r="T18" s="19">
        <f t="shared" si="16"/>
        <v>0</v>
      </c>
      <c r="U18" s="17" t="s">
        <v>88</v>
      </c>
      <c r="V18" s="18" t="s">
        <v>12</v>
      </c>
      <c r="W18" s="77">
        <f t="shared" si="17"/>
        <v>20</v>
      </c>
      <c r="X18" s="17" t="s">
        <v>88</v>
      </c>
      <c r="Y18" s="18" t="s">
        <v>12</v>
      </c>
      <c r="Z18" s="19" t="str">
        <f t="shared" si="18"/>
        <v>2</v>
      </c>
      <c r="AA18" s="17" t="s">
        <v>89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89</v>
      </c>
      <c r="E20" s="19" t="str">
        <f t="shared" si="11"/>
        <v>5</v>
      </c>
      <c r="F20" s="17" t="s">
        <v>2</v>
      </c>
      <c r="G20" s="18" t="s">
        <v>88</v>
      </c>
      <c r="H20" s="19">
        <f t="shared" si="12"/>
        <v>0</v>
      </c>
      <c r="I20" s="17" t="s">
        <v>88</v>
      </c>
      <c r="J20" s="18" t="s">
        <v>88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88</v>
      </c>
      <c r="Q20" s="19">
        <f t="shared" si="15"/>
        <v>0</v>
      </c>
      <c r="R20" s="17" t="s">
        <v>88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12</v>
      </c>
      <c r="X20" s="17" t="s">
        <v>88</v>
      </c>
      <c r="Y20" s="18" t="s">
        <v>2</v>
      </c>
      <c r="Z20" s="19" t="str">
        <f t="shared" si="18"/>
        <v>3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12</v>
      </c>
      <c r="G21" s="18" t="s">
        <v>89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>
        <f t="shared" si="14"/>
        <v>0</v>
      </c>
      <c r="O21" s="17" t="s">
        <v>12</v>
      </c>
      <c r="P21" s="18" t="s">
        <v>88</v>
      </c>
      <c r="Q21" s="19" t="str">
        <f t="shared" si="15"/>
        <v>2</v>
      </c>
      <c r="R21" s="17" t="s">
        <v>88</v>
      </c>
      <c r="S21" s="18" t="s">
        <v>12</v>
      </c>
      <c r="T21" s="19">
        <f t="shared" si="16"/>
        <v>0</v>
      </c>
      <c r="U21" s="17" t="s">
        <v>88</v>
      </c>
      <c r="V21" s="18" t="s">
        <v>12</v>
      </c>
      <c r="W21" s="77">
        <f t="shared" si="17"/>
        <v>20</v>
      </c>
      <c r="X21" s="17" t="s">
        <v>88</v>
      </c>
      <c r="Y21" s="18" t="s">
        <v>12</v>
      </c>
      <c r="Z21" s="19" t="str">
        <f t="shared" si="18"/>
        <v>2</v>
      </c>
      <c r="AA21" s="17" t="s">
        <v>88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89</v>
      </c>
      <c r="E22" s="19" t="str">
        <f t="shared" si="11"/>
        <v>5</v>
      </c>
      <c r="F22" s="17" t="s">
        <v>12</v>
      </c>
      <c r="G22" s="18" t="s">
        <v>89</v>
      </c>
      <c r="H22" s="19">
        <f t="shared" si="12"/>
        <v>0</v>
      </c>
      <c r="I22" s="17" t="s">
        <v>88</v>
      </c>
      <c r="J22" s="18" t="s">
        <v>88</v>
      </c>
      <c r="K22" s="19">
        <f t="shared" si="13"/>
        <v>0</v>
      </c>
      <c r="L22" s="17" t="s">
        <v>12</v>
      </c>
      <c r="M22" s="18" t="s">
        <v>89</v>
      </c>
      <c r="N22" s="19">
        <f t="shared" si="14"/>
        <v>0</v>
      </c>
      <c r="O22" s="17" t="s">
        <v>2</v>
      </c>
      <c r="P22" s="18" t="s">
        <v>89</v>
      </c>
      <c r="Q22" s="19" t="str">
        <f t="shared" si="15"/>
        <v>2</v>
      </c>
      <c r="R22" s="17" t="s">
        <v>88</v>
      </c>
      <c r="S22" s="18" t="s">
        <v>88</v>
      </c>
      <c r="T22" s="19" t="str">
        <f t="shared" si="16"/>
        <v>3</v>
      </c>
      <c r="U22" s="17" t="s">
        <v>88</v>
      </c>
      <c r="V22" s="18" t="s">
        <v>2</v>
      </c>
      <c r="W22" s="77">
        <f t="shared" si="17"/>
        <v>8</v>
      </c>
      <c r="X22" s="17" t="s">
        <v>88</v>
      </c>
      <c r="Y22" s="18" t="s">
        <v>12</v>
      </c>
      <c r="Z22" s="19" t="str">
        <f t="shared" si="18"/>
        <v>2</v>
      </c>
      <c r="AA22" s="17" t="s">
        <v>88</v>
      </c>
      <c r="AB22" s="18" t="s">
        <v>88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78" t="str">
        <f>'11.Spieltag'!B23</f>
        <v>Thomas Bülles</v>
      </c>
      <c r="C23" s="17" t="s">
        <v>91</v>
      </c>
      <c r="D23" s="18" t="s">
        <v>12</v>
      </c>
      <c r="E23" s="19" t="str">
        <f t="shared" si="11"/>
        <v>3</v>
      </c>
      <c r="F23" s="17" t="s">
        <v>2</v>
      </c>
      <c r="G23" s="18" t="s">
        <v>88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89</v>
      </c>
      <c r="Q23" s="19" t="str">
        <f t="shared" si="15"/>
        <v>2</v>
      </c>
      <c r="R23" s="17" t="s">
        <v>88</v>
      </c>
      <c r="S23" s="18" t="s">
        <v>2</v>
      </c>
      <c r="T23" s="19">
        <f t="shared" si="16"/>
        <v>0</v>
      </c>
      <c r="U23" s="17" t="s">
        <v>88</v>
      </c>
      <c r="V23" s="18" t="s">
        <v>2</v>
      </c>
      <c r="W23" s="7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89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88</v>
      </c>
      <c r="E24" s="19" t="str">
        <f t="shared" si="11"/>
        <v>3</v>
      </c>
      <c r="F24" s="17" t="s">
        <v>2</v>
      </c>
      <c r="G24" s="18" t="s">
        <v>88</v>
      </c>
      <c r="H24" s="19">
        <f t="shared" si="12"/>
        <v>0</v>
      </c>
      <c r="I24" s="17" t="s">
        <v>12</v>
      </c>
      <c r="J24" s="18" t="s">
        <v>88</v>
      </c>
      <c r="K24" s="19">
        <f t="shared" si="13"/>
        <v>0</v>
      </c>
      <c r="L24" s="17" t="s">
        <v>12</v>
      </c>
      <c r="M24" s="18" t="s">
        <v>89</v>
      </c>
      <c r="N24" s="19">
        <f t="shared" si="14"/>
        <v>0</v>
      </c>
      <c r="O24" s="17" t="s">
        <v>12</v>
      </c>
      <c r="P24" s="18" t="s">
        <v>88</v>
      </c>
      <c r="Q24" s="19" t="str">
        <f t="shared" si="15"/>
        <v>2</v>
      </c>
      <c r="R24" s="17" t="s">
        <v>88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20</v>
      </c>
      <c r="X24" s="17" t="s">
        <v>88</v>
      </c>
      <c r="Y24" s="18" t="s">
        <v>2</v>
      </c>
      <c r="Z24" s="19" t="str">
        <f t="shared" si="18"/>
        <v>3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0" priority="6">
      <formula>($AG8&gt;40)</formula>
    </cfRule>
  </conditionalFormatting>
  <conditionalFormatting sqref="C4 F4 I4 R4 U4 AA4 O6 U6">
    <cfRule type="cellIs" dxfId="119" priority="2" operator="equal">
      <formula>"Schalke 04"</formula>
    </cfRule>
  </conditionalFormatting>
  <conditionalFormatting sqref="L4 O4 X4 C6 F6 I6 L6 R6 X6 AA6">
    <cfRule type="cellIs" dxfId="118" priority="3" operator="equal">
      <formula>"Schalke 04"</formula>
    </cfRule>
  </conditionalFormatting>
  <conditionalFormatting sqref="AG1:AG26 AG28:AG1048576">
    <cfRule type="top10" dxfId="117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O26"/>
  <sheetViews>
    <sheetView topLeftCell="B8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27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77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79</v>
      </c>
      <c r="L6" s="16" t="s">
        <v>83</v>
      </c>
      <c r="O6" s="16" t="s">
        <v>72</v>
      </c>
      <c r="R6" s="16" t="s">
        <v>82</v>
      </c>
      <c r="U6" s="16" t="s">
        <v>73</v>
      </c>
      <c r="X6" s="16" t="s">
        <v>87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12</v>
      </c>
      <c r="E7" s="69" t="s">
        <v>1</v>
      </c>
      <c r="F7" s="68" t="s">
        <v>12</v>
      </c>
      <c r="G7" s="68" t="s">
        <v>12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91</v>
      </c>
      <c r="P7" s="68" t="s">
        <v>12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91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89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</v>
      </c>
      <c r="C9" s="17" t="s">
        <v>2</v>
      </c>
      <c r="D9" s="18" t="s">
        <v>88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89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88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89</v>
      </c>
      <c r="H10" s="19">
        <f t="shared" si="13"/>
        <v>0</v>
      </c>
      <c r="I10" s="17" t="s">
        <v>12</v>
      </c>
      <c r="J10" s="18" t="s">
        <v>88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2</v>
      </c>
      <c r="Q10" s="19">
        <f t="shared" si="16"/>
        <v>0</v>
      </c>
      <c r="R10" s="17" t="s">
        <v>89</v>
      </c>
      <c r="S10" s="18" t="s">
        <v>89</v>
      </c>
      <c r="T10" s="19">
        <f t="shared" si="17"/>
        <v>0</v>
      </c>
      <c r="U10" s="17" t="s">
        <v>88</v>
      </c>
      <c r="V10" s="18" t="s">
        <v>2</v>
      </c>
      <c r="W10" s="19">
        <f t="shared" si="18"/>
        <v>0</v>
      </c>
      <c r="X10" s="17" t="s">
        <v>88</v>
      </c>
      <c r="Y10" s="18" t="s">
        <v>89</v>
      </c>
      <c r="Z10" s="19" t="str">
        <f t="shared" si="19"/>
        <v>3</v>
      </c>
      <c r="AA10" s="17" t="s">
        <v>88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88</v>
      </c>
      <c r="E11" s="19">
        <f t="shared" si="12"/>
        <v>0</v>
      </c>
      <c r="F11" s="17" t="s">
        <v>12</v>
      </c>
      <c r="G11" s="18" t="s">
        <v>88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88</v>
      </c>
      <c r="N11" s="19">
        <f t="shared" si="15"/>
        <v>0</v>
      </c>
      <c r="O11" s="17" t="s">
        <v>88</v>
      </c>
      <c r="P11" s="18" t="s">
        <v>12</v>
      </c>
      <c r="Q11" s="19">
        <f t="shared" si="16"/>
        <v>0</v>
      </c>
      <c r="R11" s="17" t="s">
        <v>88</v>
      </c>
      <c r="S11" s="18" t="s">
        <v>88</v>
      </c>
      <c r="T11" s="19">
        <f t="shared" si="17"/>
        <v>0</v>
      </c>
      <c r="U11" s="17" t="s">
        <v>12</v>
      </c>
      <c r="V11" s="18" t="s">
        <v>89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12</v>
      </c>
      <c r="AB11" s="18" t="s">
        <v>88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88</v>
      </c>
      <c r="K12" s="19">
        <f t="shared" si="14"/>
        <v>0</v>
      </c>
      <c r="L12" s="17" t="s">
        <v>88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88</v>
      </c>
      <c r="Y12" s="18" t="s">
        <v>88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Lola04</v>
      </c>
      <c r="C13" s="17" t="s">
        <v>12</v>
      </c>
      <c r="D13" s="18" t="s">
        <v>88</v>
      </c>
      <c r="E13" s="19">
        <f t="shared" si="12"/>
        <v>0</v>
      </c>
      <c r="F13" s="17" t="s">
        <v>12</v>
      </c>
      <c r="G13" s="18" t="s">
        <v>89</v>
      </c>
      <c r="H13" s="19">
        <f t="shared" si="13"/>
        <v>0</v>
      </c>
      <c r="I13" s="17" t="s">
        <v>2</v>
      </c>
      <c r="J13" s="18" t="s">
        <v>88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88</v>
      </c>
      <c r="P13" s="18" t="s">
        <v>12</v>
      </c>
      <c r="Q13" s="19">
        <f t="shared" si="16"/>
        <v>0</v>
      </c>
      <c r="R13" s="17" t="s">
        <v>12</v>
      </c>
      <c r="S13" s="18" t="s">
        <v>88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88</v>
      </c>
      <c r="Y13" s="18" t="s">
        <v>88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88</v>
      </c>
      <c r="E14" s="19">
        <f t="shared" si="12"/>
        <v>0</v>
      </c>
      <c r="F14" s="17" t="s">
        <v>12</v>
      </c>
      <c r="G14" s="18" t="s">
        <v>89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12</v>
      </c>
      <c r="M14" s="18" t="s">
        <v>88</v>
      </c>
      <c r="N14" s="19">
        <f t="shared" si="15"/>
        <v>0</v>
      </c>
      <c r="O14" s="17" t="s">
        <v>88</v>
      </c>
      <c r="P14" s="18" t="s">
        <v>88</v>
      </c>
      <c r="Q14" s="19">
        <f t="shared" si="16"/>
        <v>0</v>
      </c>
      <c r="R14" s="17" t="s">
        <v>12</v>
      </c>
      <c r="S14" s="18" t="s">
        <v>88</v>
      </c>
      <c r="T14" s="19">
        <f t="shared" si="17"/>
        <v>0</v>
      </c>
      <c r="U14" s="17" t="s">
        <v>88</v>
      </c>
      <c r="V14" s="18" t="s">
        <v>88</v>
      </c>
      <c r="W14" s="19">
        <f t="shared" si="18"/>
        <v>0</v>
      </c>
      <c r="X14" s="17" t="s">
        <v>88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12</v>
      </c>
      <c r="G15" s="18" t="s">
        <v>89</v>
      </c>
      <c r="H15" s="19">
        <f t="shared" si="13"/>
        <v>0</v>
      </c>
      <c r="I15" s="17" t="s">
        <v>12</v>
      </c>
      <c r="J15" s="18" t="s">
        <v>88</v>
      </c>
      <c r="K15" s="19">
        <f t="shared" si="14"/>
        <v>0</v>
      </c>
      <c r="L15" s="17" t="s">
        <v>12</v>
      </c>
      <c r="M15" s="18" t="s">
        <v>89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12</v>
      </c>
      <c r="S15" s="18" t="s">
        <v>89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 t="str">
        <f t="shared" si="19"/>
        <v>3</v>
      </c>
      <c r="AA15" s="17" t="s">
        <v>89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89</v>
      </c>
      <c r="E17" s="19">
        <f t="shared" si="12"/>
        <v>0</v>
      </c>
      <c r="F17" s="17" t="s">
        <v>88</v>
      </c>
      <c r="G17" s="18" t="s">
        <v>88</v>
      </c>
      <c r="H17" s="19" t="str">
        <f t="shared" si="13"/>
        <v>3</v>
      </c>
      <c r="I17" s="17" t="s">
        <v>12</v>
      </c>
      <c r="J17" s="18" t="s">
        <v>88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12</v>
      </c>
      <c r="S17" s="18" t="s">
        <v>88</v>
      </c>
      <c r="T17" s="19">
        <f t="shared" si="17"/>
        <v>0</v>
      </c>
      <c r="U17" s="17" t="s">
        <v>88</v>
      </c>
      <c r="V17" s="18" t="s">
        <v>91</v>
      </c>
      <c r="W17" s="19">
        <f t="shared" si="18"/>
        <v>0</v>
      </c>
      <c r="X17" s="17" t="s">
        <v>88</v>
      </c>
      <c r="Y17" s="18" t="s">
        <v>88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89</v>
      </c>
      <c r="E18" s="19">
        <f t="shared" si="12"/>
        <v>0</v>
      </c>
      <c r="F18" s="17" t="s">
        <v>12</v>
      </c>
      <c r="G18" s="18" t="s">
        <v>89</v>
      </c>
      <c r="H18" s="19">
        <f t="shared" si="13"/>
        <v>0</v>
      </c>
      <c r="I18" s="17" t="s">
        <v>88</v>
      </c>
      <c r="J18" s="18" t="s">
        <v>88</v>
      </c>
      <c r="K18" s="19" t="str">
        <f t="shared" si="14"/>
        <v>3</v>
      </c>
      <c r="L18" s="17" t="s">
        <v>88</v>
      </c>
      <c r="M18" s="18" t="s">
        <v>12</v>
      </c>
      <c r="N18" s="19" t="str">
        <f t="shared" si="15"/>
        <v>2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12</v>
      </c>
      <c r="T18" s="19" t="str">
        <f t="shared" si="17"/>
        <v>5</v>
      </c>
      <c r="U18" s="17" t="s">
        <v>89</v>
      </c>
      <c r="V18" s="18" t="s">
        <v>12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89</v>
      </c>
      <c r="E20" s="19">
        <f t="shared" si="12"/>
        <v>0</v>
      </c>
      <c r="F20" s="17" t="s">
        <v>88</v>
      </c>
      <c r="G20" s="18" t="s">
        <v>89</v>
      </c>
      <c r="H20" s="19">
        <f t="shared" si="13"/>
        <v>0</v>
      </c>
      <c r="I20" s="17" t="s">
        <v>12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 t="str">
        <f t="shared" si="15"/>
        <v>2</v>
      </c>
      <c r="O20" s="17" t="s">
        <v>88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 t="str">
        <f t="shared" si="17"/>
        <v>3</v>
      </c>
      <c r="U20" s="17" t="s">
        <v>88</v>
      </c>
      <c r="V20" s="18" t="s">
        <v>88</v>
      </c>
      <c r="W20" s="19">
        <f t="shared" si="18"/>
        <v>0</v>
      </c>
      <c r="X20" s="17" t="s">
        <v>89</v>
      </c>
      <c r="Y20" s="18" t="s">
        <v>12</v>
      </c>
      <c r="Z20" s="19">
        <f t="shared" si="19"/>
        <v>0</v>
      </c>
      <c r="AA20" s="17" t="s">
        <v>89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12</v>
      </c>
      <c r="G21" s="18" t="s">
        <v>89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88</v>
      </c>
      <c r="M21" s="18" t="s">
        <v>89</v>
      </c>
      <c r="N21" s="19">
        <f t="shared" si="15"/>
        <v>0</v>
      </c>
      <c r="O21" s="17" t="s">
        <v>88</v>
      </c>
      <c r="P21" s="18" t="s">
        <v>88</v>
      </c>
      <c r="Q21" s="19">
        <f t="shared" si="16"/>
        <v>0</v>
      </c>
      <c r="R21" s="17" t="s">
        <v>88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88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88</v>
      </c>
      <c r="E22" s="19">
        <f t="shared" si="12"/>
        <v>0</v>
      </c>
      <c r="F22" s="17" t="s">
        <v>12</v>
      </c>
      <c r="G22" s="18" t="s">
        <v>88</v>
      </c>
      <c r="H22" s="19">
        <f t="shared" si="13"/>
        <v>0</v>
      </c>
      <c r="I22" s="17" t="s">
        <v>88</v>
      </c>
      <c r="J22" s="18" t="s">
        <v>88</v>
      </c>
      <c r="K22" s="19" t="str">
        <f t="shared" si="14"/>
        <v>3</v>
      </c>
      <c r="L22" s="17" t="s">
        <v>12</v>
      </c>
      <c r="M22" s="18" t="s">
        <v>89</v>
      </c>
      <c r="N22" s="19">
        <f t="shared" si="15"/>
        <v>0</v>
      </c>
      <c r="O22" s="17" t="s">
        <v>88</v>
      </c>
      <c r="P22" s="18" t="s">
        <v>12</v>
      </c>
      <c r="Q22" s="19">
        <f t="shared" si="16"/>
        <v>0</v>
      </c>
      <c r="R22" s="17" t="s">
        <v>12</v>
      </c>
      <c r="S22" s="18" t="s">
        <v>88</v>
      </c>
      <c r="T22" s="19">
        <f t="shared" si="17"/>
        <v>0</v>
      </c>
      <c r="U22" s="17" t="s">
        <v>88</v>
      </c>
      <c r="V22" s="18" t="s">
        <v>88</v>
      </c>
      <c r="W22" s="19">
        <f t="shared" si="18"/>
        <v>0</v>
      </c>
      <c r="X22" s="17" t="s">
        <v>88</v>
      </c>
      <c r="Y22" s="18" t="s">
        <v>12</v>
      </c>
      <c r="Z22" s="19">
        <f t="shared" si="19"/>
        <v>0</v>
      </c>
      <c r="AA22" s="17" t="s">
        <v>89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'12.Spieltag'!B23</f>
        <v>Thomas Bülles</v>
      </c>
      <c r="C23" s="17" t="s">
        <v>12</v>
      </c>
      <c r="D23" s="18" t="s">
        <v>89</v>
      </c>
      <c r="E23" s="19">
        <f t="shared" si="12"/>
        <v>0</v>
      </c>
      <c r="F23" s="17" t="s">
        <v>88</v>
      </c>
      <c r="G23" s="18" t="s">
        <v>12</v>
      </c>
      <c r="H23" s="19">
        <f t="shared" si="13"/>
        <v>0</v>
      </c>
      <c r="I23" s="17" t="s">
        <v>12</v>
      </c>
      <c r="J23" s="18" t="s">
        <v>89</v>
      </c>
      <c r="K23" s="19">
        <f t="shared" si="14"/>
        <v>0</v>
      </c>
      <c r="L23" s="17" t="s">
        <v>88</v>
      </c>
      <c r="M23" s="18" t="s">
        <v>89</v>
      </c>
      <c r="N23" s="19">
        <f t="shared" si="15"/>
        <v>0</v>
      </c>
      <c r="O23" s="17" t="s">
        <v>12</v>
      </c>
      <c r="P23" s="18" t="s">
        <v>88</v>
      </c>
      <c r="Q23" s="19" t="str">
        <f t="shared" si="16"/>
        <v>2</v>
      </c>
      <c r="R23" s="17" t="s">
        <v>12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 t="str">
        <f t="shared" si="19"/>
        <v>3</v>
      </c>
      <c r="AA23" s="17" t="s">
        <v>88</v>
      </c>
      <c r="AB23" s="18" t="s">
        <v>89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88</v>
      </c>
      <c r="E24" s="19">
        <f t="shared" si="12"/>
        <v>0</v>
      </c>
      <c r="F24" s="17" t="s">
        <v>12</v>
      </c>
      <c r="G24" s="18" t="s">
        <v>88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88</v>
      </c>
      <c r="M24" s="18" t="s">
        <v>12</v>
      </c>
      <c r="N24" s="19" t="str">
        <f t="shared" si="15"/>
        <v>2</v>
      </c>
      <c r="O24" s="17" t="s">
        <v>88</v>
      </c>
      <c r="P24" s="18" t="s">
        <v>2</v>
      </c>
      <c r="Q24" s="19">
        <f t="shared" si="16"/>
        <v>0</v>
      </c>
      <c r="R24" s="17" t="s">
        <v>12</v>
      </c>
      <c r="S24" s="18" t="s">
        <v>88</v>
      </c>
      <c r="T24" s="19">
        <f t="shared" si="17"/>
        <v>0</v>
      </c>
      <c r="U24" s="17" t="s">
        <v>88</v>
      </c>
      <c r="V24" s="18" t="s">
        <v>12</v>
      </c>
      <c r="W24" s="19">
        <f t="shared" si="18"/>
        <v>0</v>
      </c>
      <c r="X24" s="17" t="s">
        <v>88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 t="s">
        <v>105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6" priority="6">
      <formula>($AG8&gt;40)</formula>
    </cfRule>
  </conditionalFormatting>
  <conditionalFormatting sqref="C4 I4 L4 O4 R4 U4 X4 AA4 C6 I6 O6 U6 X6 AA6">
    <cfRule type="cellIs" dxfId="115" priority="3" operator="equal">
      <formula>"Schalke 04"</formula>
    </cfRule>
  </conditionalFormatting>
  <conditionalFormatting sqref="F4 F6 L6 R6">
    <cfRule type="cellIs" dxfId="114" priority="2" operator="equal">
      <formula>"Schalke 04"</formula>
    </cfRule>
  </conditionalFormatting>
  <conditionalFormatting sqref="AG1:AG26 AG28:AG1048576">
    <cfRule type="top10" dxfId="113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2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O26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26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81</v>
      </c>
      <c r="U4" s="16" t="s">
        <v>82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11</v>
      </c>
      <c r="I6" s="16" t="s">
        <v>83</v>
      </c>
      <c r="L6" s="16" t="s">
        <v>77</v>
      </c>
      <c r="O6" s="16" t="s">
        <v>67</v>
      </c>
      <c r="R6" s="16" t="s">
        <v>85</v>
      </c>
      <c r="U6" s="16" t="s">
        <v>74</v>
      </c>
      <c r="X6" s="16" t="s">
        <v>75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91</v>
      </c>
      <c r="J7" s="68" t="s">
        <v>88</v>
      </c>
      <c r="K7" s="69" t="s">
        <v>1</v>
      </c>
      <c r="L7" s="68" t="s">
        <v>89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89</v>
      </c>
      <c r="T7" s="69" t="s">
        <v>1</v>
      </c>
      <c r="U7" s="68" t="s">
        <v>12</v>
      </c>
      <c r="V7" s="68" t="s">
        <v>2</v>
      </c>
      <c r="W7" s="69" t="s">
        <v>1</v>
      </c>
      <c r="X7" s="68" t="s">
        <v>91</v>
      </c>
      <c r="Y7" s="68" t="s">
        <v>88</v>
      </c>
      <c r="Z7" s="69" t="s">
        <v>1</v>
      </c>
      <c r="AA7" s="68" t="s">
        <v>89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89</v>
      </c>
      <c r="S9" s="18" t="s">
        <v>89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89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89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88</v>
      </c>
      <c r="D10" s="18" t="s">
        <v>88</v>
      </c>
      <c r="E10" s="19">
        <f t="shared" si="12"/>
        <v>0</v>
      </c>
      <c r="F10" s="17" t="s">
        <v>12</v>
      </c>
      <c r="G10" s="18" t="s">
        <v>88</v>
      </c>
      <c r="H10" s="19" t="str">
        <f t="shared" si="13"/>
        <v>2</v>
      </c>
      <c r="I10" s="17" t="s">
        <v>88</v>
      </c>
      <c r="J10" s="18" t="s">
        <v>2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12</v>
      </c>
      <c r="Q10" s="19">
        <f t="shared" si="16"/>
        <v>0</v>
      </c>
      <c r="R10" s="17" t="s">
        <v>12</v>
      </c>
      <c r="S10" s="18" t="s">
        <v>88</v>
      </c>
      <c r="T10" s="19" t="str">
        <f t="shared" si="17"/>
        <v>2</v>
      </c>
      <c r="U10" s="17" t="s">
        <v>88</v>
      </c>
      <c r="V10" s="18" t="s">
        <v>12</v>
      </c>
      <c r="W10" s="19" t="str">
        <f t="shared" si="18"/>
        <v>3</v>
      </c>
      <c r="X10" s="17" t="s">
        <v>88</v>
      </c>
      <c r="Y10" s="18" t="s">
        <v>12</v>
      </c>
      <c r="Z10" s="19">
        <f t="shared" si="19"/>
        <v>0</v>
      </c>
      <c r="AA10" s="17" t="s">
        <v>88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89</v>
      </c>
      <c r="E11" s="19" t="str">
        <f t="shared" si="12"/>
        <v>2</v>
      </c>
      <c r="F11" s="17" t="s">
        <v>88</v>
      </c>
      <c r="G11" s="18" t="s">
        <v>12</v>
      </c>
      <c r="H11" s="19">
        <f t="shared" si="13"/>
        <v>0</v>
      </c>
      <c r="I11" s="17" t="s">
        <v>12</v>
      </c>
      <c r="J11" s="18" t="s">
        <v>88</v>
      </c>
      <c r="K11" s="19" t="str">
        <f t="shared" si="14"/>
        <v>2</v>
      </c>
      <c r="L11" s="17" t="s">
        <v>88</v>
      </c>
      <c r="M11" s="18" t="s">
        <v>12</v>
      </c>
      <c r="N11" s="19" t="str">
        <f t="shared" si="15"/>
        <v>2</v>
      </c>
      <c r="O11" s="17" t="s">
        <v>89</v>
      </c>
      <c r="P11" s="18" t="s">
        <v>12</v>
      </c>
      <c r="Q11" s="19">
        <f t="shared" si="16"/>
        <v>0</v>
      </c>
      <c r="R11" s="17" t="s">
        <v>88</v>
      </c>
      <c r="S11" s="18" t="s">
        <v>12</v>
      </c>
      <c r="T11" s="19">
        <f t="shared" si="17"/>
        <v>0</v>
      </c>
      <c r="U11" s="17" t="s">
        <v>88</v>
      </c>
      <c r="V11" s="18" t="s">
        <v>2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88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89</v>
      </c>
      <c r="E12" s="19" t="str">
        <f t="shared" si="12"/>
        <v>2</v>
      </c>
      <c r="F12" s="17" t="s">
        <v>89</v>
      </c>
      <c r="G12" s="18" t="s">
        <v>88</v>
      </c>
      <c r="H12" s="19">
        <f t="shared" si="13"/>
        <v>0</v>
      </c>
      <c r="I12" s="17" t="s">
        <v>88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88</v>
      </c>
      <c r="T12" s="19" t="str">
        <f t="shared" si="17"/>
        <v>2</v>
      </c>
      <c r="U12" s="17" t="s">
        <v>88</v>
      </c>
      <c r="V12" s="18" t="s">
        <v>2</v>
      </c>
      <c r="W12" s="19" t="str">
        <f t="shared" si="18"/>
        <v>2</v>
      </c>
      <c r="X12" s="17" t="s">
        <v>12</v>
      </c>
      <c r="Y12" s="18" t="s">
        <v>88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2</v>
      </c>
      <c r="F13" s="17" t="s">
        <v>88</v>
      </c>
      <c r="G13" s="18" t="s">
        <v>12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88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89</v>
      </c>
      <c r="S13" s="18" t="s">
        <v>89</v>
      </c>
      <c r="T13" s="19">
        <f t="shared" si="17"/>
        <v>0</v>
      </c>
      <c r="U13" s="17" t="s">
        <v>88</v>
      </c>
      <c r="V13" s="18" t="s">
        <v>91</v>
      </c>
      <c r="W13" s="19" t="str">
        <f t="shared" si="18"/>
        <v>2</v>
      </c>
      <c r="X13" s="17" t="s">
        <v>2</v>
      </c>
      <c r="Y13" s="18" t="s">
        <v>89</v>
      </c>
      <c r="Z13" s="19" t="str">
        <f t="shared" si="19"/>
        <v>3</v>
      </c>
      <c r="AA13" s="17" t="s">
        <v>12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88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88</v>
      </c>
      <c r="Q14" s="19">
        <f t="shared" si="16"/>
        <v>0</v>
      </c>
      <c r="R14" s="17" t="s">
        <v>88</v>
      </c>
      <c r="S14" s="18" t="s">
        <v>88</v>
      </c>
      <c r="T14" s="19">
        <f t="shared" si="17"/>
        <v>0</v>
      </c>
      <c r="U14" s="17" t="s">
        <v>88</v>
      </c>
      <c r="V14" s="18" t="s">
        <v>12</v>
      </c>
      <c r="W14" s="19" t="str">
        <f t="shared" si="18"/>
        <v>3</v>
      </c>
      <c r="X14" s="17" t="s">
        <v>88</v>
      </c>
      <c r="Y14" s="18" t="s">
        <v>89</v>
      </c>
      <c r="Z14" s="19" t="str">
        <f t="shared" si="19"/>
        <v>2</v>
      </c>
      <c r="AA14" s="17" t="s">
        <v>12</v>
      </c>
      <c r="AB14" s="18" t="s">
        <v>88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88</v>
      </c>
      <c r="G15" s="18" t="s">
        <v>2</v>
      </c>
      <c r="H15" s="19">
        <f t="shared" si="13"/>
        <v>0</v>
      </c>
      <c r="I15" s="17" t="s">
        <v>88</v>
      </c>
      <c r="J15" s="18" t="s">
        <v>12</v>
      </c>
      <c r="K15" s="19">
        <f t="shared" si="14"/>
        <v>0</v>
      </c>
      <c r="L15" s="17" t="s">
        <v>12</v>
      </c>
      <c r="M15" s="18" t="s">
        <v>88</v>
      </c>
      <c r="N15" s="19">
        <f t="shared" si="15"/>
        <v>0</v>
      </c>
      <c r="O15" s="17" t="s">
        <v>12</v>
      </c>
      <c r="P15" s="18" t="s">
        <v>89</v>
      </c>
      <c r="Q15" s="19">
        <f t="shared" si="16"/>
        <v>0</v>
      </c>
      <c r="R15" s="17" t="s">
        <v>88</v>
      </c>
      <c r="S15" s="18" t="s">
        <v>89</v>
      </c>
      <c r="T15" s="19" t="str">
        <f t="shared" si="17"/>
        <v>2</v>
      </c>
      <c r="U15" s="17" t="s">
        <v>89</v>
      </c>
      <c r="V15" s="18" t="s">
        <v>12</v>
      </c>
      <c r="W15" s="19" t="str">
        <f t="shared" si="18"/>
        <v>2</v>
      </c>
      <c r="X15" s="17" t="s">
        <v>12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91</v>
      </c>
      <c r="D17" s="18" t="s">
        <v>12</v>
      </c>
      <c r="E17" s="19" t="str">
        <f t="shared" si="12"/>
        <v>2</v>
      </c>
      <c r="F17" s="17" t="s">
        <v>89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88</v>
      </c>
      <c r="M17" s="18" t="s">
        <v>88</v>
      </c>
      <c r="N17" s="19">
        <f t="shared" si="15"/>
        <v>0</v>
      </c>
      <c r="O17" s="17" t="s">
        <v>12</v>
      </c>
      <c r="P17" s="18" t="s">
        <v>89</v>
      </c>
      <c r="Q17" s="19">
        <f t="shared" si="16"/>
        <v>0</v>
      </c>
      <c r="R17" s="17" t="s">
        <v>89</v>
      </c>
      <c r="S17" s="18" t="s">
        <v>89</v>
      </c>
      <c r="T17" s="19">
        <f t="shared" si="17"/>
        <v>0</v>
      </c>
      <c r="U17" s="17" t="s">
        <v>88</v>
      </c>
      <c r="V17" s="18" t="s">
        <v>12</v>
      </c>
      <c r="W17" s="19" t="str">
        <f t="shared" si="18"/>
        <v>3</v>
      </c>
      <c r="X17" s="17" t="s">
        <v>89</v>
      </c>
      <c r="Y17" s="18" t="s">
        <v>89</v>
      </c>
      <c r="Z17" s="19">
        <f t="shared" si="19"/>
        <v>0</v>
      </c>
      <c r="AA17" s="17" t="s">
        <v>12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89</v>
      </c>
      <c r="E18" s="19" t="str">
        <f t="shared" si="12"/>
        <v>2</v>
      </c>
      <c r="F18" s="17" t="s">
        <v>88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>
        <f t="shared" si="14"/>
        <v>0</v>
      </c>
      <c r="L18" s="17" t="s">
        <v>12</v>
      </c>
      <c r="M18" s="18" t="s">
        <v>88</v>
      </c>
      <c r="N18" s="19">
        <f t="shared" si="15"/>
        <v>0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88</v>
      </c>
      <c r="T18" s="19">
        <f t="shared" si="17"/>
        <v>0</v>
      </c>
      <c r="U18" s="17" t="s">
        <v>88</v>
      </c>
      <c r="V18" s="18" t="s">
        <v>88</v>
      </c>
      <c r="W18" s="19">
        <f t="shared" si="18"/>
        <v>0</v>
      </c>
      <c r="X18" s="17" t="s">
        <v>89</v>
      </c>
      <c r="Y18" s="18" t="s">
        <v>88</v>
      </c>
      <c r="Z18" s="19">
        <f t="shared" si="19"/>
        <v>0</v>
      </c>
      <c r="AA18" s="17" t="s">
        <v>89</v>
      </c>
      <c r="AB18" s="18" t="s">
        <v>88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88</v>
      </c>
      <c r="D20" s="18" t="s">
        <v>89</v>
      </c>
      <c r="E20" s="19" t="str">
        <f t="shared" si="12"/>
        <v>3</v>
      </c>
      <c r="F20" s="17" t="s">
        <v>89</v>
      </c>
      <c r="G20" s="18" t="s">
        <v>12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12</v>
      </c>
      <c r="N20" s="19" t="str">
        <f t="shared" si="15"/>
        <v>2</v>
      </c>
      <c r="O20" s="17" t="s">
        <v>12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89</v>
      </c>
      <c r="V20" s="18" t="s">
        <v>88</v>
      </c>
      <c r="W20" s="19" t="str">
        <f t="shared" si="18"/>
        <v>3</v>
      </c>
      <c r="X20" s="17" t="s">
        <v>88</v>
      </c>
      <c r="Y20" s="18" t="s">
        <v>12</v>
      </c>
      <c r="Z20" s="19">
        <f t="shared" si="19"/>
        <v>0</v>
      </c>
      <c r="AA20" s="17" t="s">
        <v>88</v>
      </c>
      <c r="AB20" s="18" t="s">
        <v>89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88</v>
      </c>
      <c r="E21" s="19" t="str">
        <f t="shared" si="12"/>
        <v>2</v>
      </c>
      <c r="F21" s="17" t="s">
        <v>88</v>
      </c>
      <c r="G21" s="18" t="s">
        <v>12</v>
      </c>
      <c r="H21" s="19">
        <f t="shared" si="13"/>
        <v>0</v>
      </c>
      <c r="I21" s="17" t="s">
        <v>88</v>
      </c>
      <c r="J21" s="18" t="s">
        <v>88</v>
      </c>
      <c r="K21" s="19">
        <f t="shared" si="14"/>
        <v>0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88</v>
      </c>
      <c r="Q21" s="19" t="str">
        <f t="shared" si="16"/>
        <v>3</v>
      </c>
      <c r="R21" s="17" t="s">
        <v>88</v>
      </c>
      <c r="S21" s="18" t="s">
        <v>12</v>
      </c>
      <c r="T21" s="19">
        <f t="shared" si="17"/>
        <v>0</v>
      </c>
      <c r="U21" s="17" t="s">
        <v>88</v>
      </c>
      <c r="V21" s="18" t="s">
        <v>12</v>
      </c>
      <c r="W21" s="19" t="str">
        <f t="shared" si="18"/>
        <v>3</v>
      </c>
      <c r="X21" s="17" t="s">
        <v>12</v>
      </c>
      <c r="Y21" s="18" t="s">
        <v>88</v>
      </c>
      <c r="Z21" s="19" t="str">
        <f t="shared" si="19"/>
        <v>2</v>
      </c>
      <c r="AA21" s="17" t="s">
        <v>88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89</v>
      </c>
      <c r="E22" s="19" t="str">
        <f t="shared" si="12"/>
        <v>2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12</v>
      </c>
      <c r="M22" s="18" t="s">
        <v>89</v>
      </c>
      <c r="N22" s="19">
        <f t="shared" si="15"/>
        <v>0</v>
      </c>
      <c r="O22" s="17" t="s">
        <v>12</v>
      </c>
      <c r="P22" s="18" t="s">
        <v>89</v>
      </c>
      <c r="Q22" s="19">
        <f t="shared" si="16"/>
        <v>0</v>
      </c>
      <c r="R22" s="17" t="s">
        <v>12</v>
      </c>
      <c r="S22" s="18" t="s">
        <v>89</v>
      </c>
      <c r="T22" s="19" t="str">
        <f t="shared" si="17"/>
        <v>5</v>
      </c>
      <c r="U22" s="17" t="s">
        <v>88</v>
      </c>
      <c r="V22" s="18" t="s">
        <v>88</v>
      </c>
      <c r="W22" s="19">
        <f t="shared" si="18"/>
        <v>0</v>
      </c>
      <c r="X22" s="17" t="s">
        <v>12</v>
      </c>
      <c r="Y22" s="18" t="s">
        <v>88</v>
      </c>
      <c r="Z22" s="19" t="str">
        <f t="shared" si="19"/>
        <v>2</v>
      </c>
      <c r="AA22" s="17" t="s">
        <v>88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2</v>
      </c>
      <c r="D23" s="18" t="s">
        <v>89</v>
      </c>
      <c r="E23" s="19" t="str">
        <f t="shared" si="12"/>
        <v>2</v>
      </c>
      <c r="F23" s="17" t="s">
        <v>88</v>
      </c>
      <c r="G23" s="18" t="s">
        <v>12</v>
      </c>
      <c r="H23" s="19">
        <f t="shared" si="13"/>
        <v>0</v>
      </c>
      <c r="I23" s="17" t="s">
        <v>88</v>
      </c>
      <c r="J23" s="18" t="s">
        <v>12</v>
      </c>
      <c r="K23" s="19">
        <f t="shared" si="14"/>
        <v>0</v>
      </c>
      <c r="L23" s="17" t="s">
        <v>2</v>
      </c>
      <c r="M23" s="18" t="s">
        <v>88</v>
      </c>
      <c r="N23" s="19">
        <f t="shared" si="15"/>
        <v>0</v>
      </c>
      <c r="O23" s="17" t="s">
        <v>88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88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88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2"/>
        <v>2</v>
      </c>
      <c r="F24" s="17" t="s">
        <v>91</v>
      </c>
      <c r="G24" s="18" t="s">
        <v>88</v>
      </c>
      <c r="H24" s="19" t="str">
        <f t="shared" si="13"/>
        <v>2</v>
      </c>
      <c r="I24" s="17" t="s">
        <v>88</v>
      </c>
      <c r="J24" s="18" t="s">
        <v>12</v>
      </c>
      <c r="K24" s="19">
        <f t="shared" si="14"/>
        <v>0</v>
      </c>
      <c r="L24" s="17" t="s">
        <v>12</v>
      </c>
      <c r="M24" s="18" t="s">
        <v>88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88</v>
      </c>
      <c r="V24" s="18" t="s">
        <v>2</v>
      </c>
      <c r="W24" s="19" t="str">
        <f t="shared" si="18"/>
        <v>2</v>
      </c>
      <c r="X24" s="17" t="s">
        <v>12</v>
      </c>
      <c r="Y24" s="18" t="s">
        <v>88</v>
      </c>
      <c r="Z24" s="19" t="str">
        <f t="shared" si="19"/>
        <v>2</v>
      </c>
      <c r="AA24" s="17" t="s">
        <v>88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1" priority="6">
      <formula>($AG8&gt;40)</formula>
    </cfRule>
  </conditionalFormatting>
  <conditionalFormatting sqref="C4 I4 O4 R4 U4 X4 AA4 C6 F6 I6 L6 O6 R6 AA6">
    <cfRule type="cellIs" dxfId="110" priority="3" operator="equal">
      <formula>"Schalke 04"</formula>
    </cfRule>
  </conditionalFormatting>
  <conditionalFormatting sqref="F4 L4 U6 X6">
    <cfRule type="cellIs" dxfId="109" priority="2" operator="equal">
      <formula>"Schalke 04"</formula>
    </cfRule>
  </conditionalFormatting>
  <conditionalFormatting sqref="AG1:AG26 AG28:AG1048576">
    <cfRule type="top10" dxfId="108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7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O26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28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76</v>
      </c>
      <c r="R4" s="16" t="s">
        <v>77</v>
      </c>
      <c r="U4" s="16" t="s">
        <v>80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86</v>
      </c>
      <c r="I6" s="16" t="s">
        <v>72</v>
      </c>
      <c r="L6" s="16" t="s">
        <v>79</v>
      </c>
      <c r="O6" s="16" t="s">
        <v>82</v>
      </c>
      <c r="R6" s="16" t="s">
        <v>85</v>
      </c>
      <c r="U6" s="16" t="s">
        <v>78</v>
      </c>
      <c r="X6" s="16" t="s">
        <v>73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89</v>
      </c>
      <c r="E7" s="69" t="s">
        <v>1</v>
      </c>
      <c r="F7" s="68" t="s">
        <v>13</v>
      </c>
      <c r="G7" s="68" t="s">
        <v>88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2</v>
      </c>
      <c r="S7" s="68" t="s">
        <v>12</v>
      </c>
      <c r="T7" s="69" t="s">
        <v>1</v>
      </c>
      <c r="U7" s="68" t="s">
        <v>91</v>
      </c>
      <c r="V7" s="68" t="s">
        <v>88</v>
      </c>
      <c r="W7" s="69" t="s">
        <v>1</v>
      </c>
      <c r="X7" s="68" t="s">
        <v>89</v>
      </c>
      <c r="Y7" s="68" t="s">
        <v>13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88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89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88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88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89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88</v>
      </c>
      <c r="E10" s="77">
        <f t="shared" si="11"/>
        <v>8</v>
      </c>
      <c r="F10" s="17" t="s">
        <v>2</v>
      </c>
      <c r="G10" s="18" t="s">
        <v>88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88</v>
      </c>
      <c r="M10" s="18" t="s">
        <v>2</v>
      </c>
      <c r="N10" s="19">
        <f t="shared" si="14"/>
        <v>0</v>
      </c>
      <c r="O10" s="17" t="s">
        <v>88</v>
      </c>
      <c r="P10" s="18" t="s">
        <v>88</v>
      </c>
      <c r="Q10" s="19" t="str">
        <f t="shared" si="15"/>
        <v>3</v>
      </c>
      <c r="R10" s="17" t="s">
        <v>88</v>
      </c>
      <c r="S10" s="18" t="s">
        <v>89</v>
      </c>
      <c r="T10" s="19" t="str">
        <f t="shared" si="16"/>
        <v>3</v>
      </c>
      <c r="U10" s="17" t="s">
        <v>88</v>
      </c>
      <c r="V10" s="18" t="s">
        <v>12</v>
      </c>
      <c r="W10" s="19">
        <f t="shared" si="17"/>
        <v>0</v>
      </c>
      <c r="X10" s="17" t="s">
        <v>88</v>
      </c>
      <c r="Y10" s="18" t="s">
        <v>2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77">
        <f t="shared" si="11"/>
        <v>8</v>
      </c>
      <c r="F11" s="17" t="s">
        <v>12</v>
      </c>
      <c r="G11" s="18" t="s">
        <v>89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88</v>
      </c>
      <c r="T11" s="19" t="str">
        <f t="shared" si="16"/>
        <v>3</v>
      </c>
      <c r="U11" s="17" t="s">
        <v>88</v>
      </c>
      <c r="V11" s="18" t="s">
        <v>12</v>
      </c>
      <c r="W11" s="19">
        <f t="shared" si="17"/>
        <v>0</v>
      </c>
      <c r="X11" s="17" t="s">
        <v>89</v>
      </c>
      <c r="Y11" s="18" t="s">
        <v>88</v>
      </c>
      <c r="Z11" s="19" t="str">
        <f t="shared" si="18"/>
        <v>2</v>
      </c>
      <c r="AA11" s="17" t="s">
        <v>89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77">
        <f t="shared" si="11"/>
        <v>8</v>
      </c>
      <c r="F12" s="17" t="s">
        <v>2</v>
      </c>
      <c r="G12" s="18" t="s">
        <v>88</v>
      </c>
      <c r="H12" s="19" t="str">
        <f t="shared" si="12"/>
        <v>2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88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88</v>
      </c>
      <c r="Y12" s="18" t="s">
        <v>12</v>
      </c>
      <c r="Z12" s="19" t="str">
        <f t="shared" si="18"/>
        <v>2</v>
      </c>
      <c r="AA12" s="17" t="s">
        <v>88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13</v>
      </c>
      <c r="D13" s="18" t="s">
        <v>12</v>
      </c>
      <c r="E13" s="7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2</v>
      </c>
      <c r="M13" s="18" t="s">
        <v>88</v>
      </c>
      <c r="N13" s="19" t="str">
        <f t="shared" si="14"/>
        <v>2</v>
      </c>
      <c r="O13" s="17" t="s">
        <v>12</v>
      </c>
      <c r="P13" s="18" t="s">
        <v>89</v>
      </c>
      <c r="Q13" s="19">
        <f t="shared" si="15"/>
        <v>0</v>
      </c>
      <c r="R13" s="17" t="s">
        <v>2</v>
      </c>
      <c r="S13" s="18" t="s">
        <v>88</v>
      </c>
      <c r="T13" s="19" t="str">
        <f t="shared" si="16"/>
        <v>2</v>
      </c>
      <c r="U13" s="17" t="s">
        <v>88</v>
      </c>
      <c r="V13" s="18" t="s">
        <v>89</v>
      </c>
      <c r="W13" s="19" t="str">
        <f t="shared" si="17"/>
        <v>2</v>
      </c>
      <c r="X13" s="17" t="s">
        <v>12</v>
      </c>
      <c r="Y13" s="18" t="s">
        <v>89</v>
      </c>
      <c r="Z13" s="19">
        <f t="shared" si="18"/>
        <v>0</v>
      </c>
      <c r="AA13" s="17" t="s">
        <v>88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88</v>
      </c>
      <c r="E14" s="7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>
        <f t="shared" si="13"/>
        <v>0</v>
      </c>
      <c r="L14" s="17" t="s">
        <v>88</v>
      </c>
      <c r="M14" s="18" t="s">
        <v>88</v>
      </c>
      <c r="N14" s="19">
        <f t="shared" si="14"/>
        <v>0</v>
      </c>
      <c r="O14" s="17" t="s">
        <v>2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89</v>
      </c>
      <c r="W14" s="19" t="str">
        <f t="shared" si="17"/>
        <v>2</v>
      </c>
      <c r="X14" s="17" t="s">
        <v>12</v>
      </c>
      <c r="Y14" s="18" t="s">
        <v>88</v>
      </c>
      <c r="Z14" s="19">
        <f t="shared" si="18"/>
        <v>0</v>
      </c>
      <c r="AA14" s="17" t="s">
        <v>88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89</v>
      </c>
      <c r="E15" s="77">
        <f t="shared" si="11"/>
        <v>8</v>
      </c>
      <c r="F15" s="17" t="s">
        <v>12</v>
      </c>
      <c r="G15" s="18" t="s">
        <v>89</v>
      </c>
      <c r="H15" s="19" t="str">
        <f t="shared" si="12"/>
        <v>2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12</v>
      </c>
      <c r="N15" s="19">
        <f t="shared" si="14"/>
        <v>0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 t="str">
        <f t="shared" si="17"/>
        <v>2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98</v>
      </c>
      <c r="D17" s="18" t="s">
        <v>13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89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88</v>
      </c>
      <c r="V17" s="18" t="s">
        <v>88</v>
      </c>
      <c r="W17" s="19">
        <f t="shared" si="17"/>
        <v>0</v>
      </c>
      <c r="X17" s="17" t="s">
        <v>12</v>
      </c>
      <c r="Y17" s="18" t="s">
        <v>88</v>
      </c>
      <c r="Z17" s="19">
        <f t="shared" si="18"/>
        <v>0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89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12</v>
      </c>
      <c r="Q18" s="19">
        <f t="shared" si="15"/>
        <v>0</v>
      </c>
      <c r="R18" s="17" t="s">
        <v>12</v>
      </c>
      <c r="S18" s="18" t="s">
        <v>89</v>
      </c>
      <c r="T18" s="19" t="str">
        <f t="shared" si="16"/>
        <v>2</v>
      </c>
      <c r="U18" s="17" t="s">
        <v>88</v>
      </c>
      <c r="V18" s="18" t="s">
        <v>12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88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89</v>
      </c>
      <c r="E20" s="77">
        <f t="shared" si="11"/>
        <v>8</v>
      </c>
      <c r="F20" s="17" t="s">
        <v>88</v>
      </c>
      <c r="G20" s="18" t="s">
        <v>88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>
        <f t="shared" si="14"/>
        <v>0</v>
      </c>
      <c r="O20" s="17" t="s">
        <v>88</v>
      </c>
      <c r="P20" s="18" t="s">
        <v>12</v>
      </c>
      <c r="Q20" s="19">
        <f t="shared" si="15"/>
        <v>0</v>
      </c>
      <c r="R20" s="17" t="s">
        <v>88</v>
      </c>
      <c r="S20" s="18" t="s">
        <v>89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88</v>
      </c>
      <c r="Z20" s="19">
        <f t="shared" si="18"/>
        <v>0</v>
      </c>
      <c r="AA20" s="17" t="s">
        <v>88</v>
      </c>
      <c r="AB20" s="18" t="s">
        <v>89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91</v>
      </c>
      <c r="D21" s="18" t="s">
        <v>88</v>
      </c>
      <c r="E21" s="77">
        <f t="shared" si="11"/>
        <v>8</v>
      </c>
      <c r="F21" s="17" t="s">
        <v>88</v>
      </c>
      <c r="G21" s="18" t="s">
        <v>12</v>
      </c>
      <c r="H21" s="19">
        <f t="shared" si="12"/>
        <v>0</v>
      </c>
      <c r="I21" s="17" t="s">
        <v>88</v>
      </c>
      <c r="J21" s="18" t="s">
        <v>88</v>
      </c>
      <c r="K21" s="19" t="str">
        <f t="shared" si="13"/>
        <v>3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3</v>
      </c>
      <c r="U21" s="17" t="s">
        <v>88</v>
      </c>
      <c r="V21" s="18" t="s">
        <v>88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89</v>
      </c>
      <c r="E22" s="77">
        <f t="shared" si="11"/>
        <v>8</v>
      </c>
      <c r="F22" s="17" t="s">
        <v>12</v>
      </c>
      <c r="G22" s="18" t="s">
        <v>88</v>
      </c>
      <c r="H22" s="19" t="str">
        <f t="shared" si="12"/>
        <v>2</v>
      </c>
      <c r="I22" s="17" t="s">
        <v>88</v>
      </c>
      <c r="J22" s="18" t="s">
        <v>88</v>
      </c>
      <c r="K22" s="19" t="str">
        <f t="shared" si="13"/>
        <v>3</v>
      </c>
      <c r="L22" s="17" t="s">
        <v>89</v>
      </c>
      <c r="M22" s="18" t="s">
        <v>12</v>
      </c>
      <c r="N22" s="19">
        <f t="shared" si="14"/>
        <v>0</v>
      </c>
      <c r="O22" s="17" t="s">
        <v>12</v>
      </c>
      <c r="P22" s="18" t="s">
        <v>88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12</v>
      </c>
      <c r="Z22" s="19" t="str">
        <f t="shared" si="18"/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12</v>
      </c>
      <c r="D23" s="18" t="s">
        <v>89</v>
      </c>
      <c r="E23" s="77">
        <f t="shared" si="11"/>
        <v>8</v>
      </c>
      <c r="F23" s="17" t="s">
        <v>88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88</v>
      </c>
      <c r="M23" s="18" t="s">
        <v>89</v>
      </c>
      <c r="N23" s="19" t="str">
        <f t="shared" si="14"/>
        <v>5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88</v>
      </c>
      <c r="V23" s="18" t="s">
        <v>89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88</v>
      </c>
      <c r="E24" s="77">
        <f t="shared" si="11"/>
        <v>8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88</v>
      </c>
      <c r="T24" s="19" t="str">
        <f t="shared" si="16"/>
        <v>3</v>
      </c>
      <c r="U24" s="17" t="s">
        <v>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6" priority="4">
      <formula>($AG8&gt;40)</formula>
    </cfRule>
  </conditionalFormatting>
  <conditionalFormatting sqref="C4 I4 L4 O4 U4 X4 F6 I6 L6 O6 R6 AA6">
    <cfRule type="cellIs" dxfId="105" priority="3" operator="equal">
      <formula>"Schalke 04"</formula>
    </cfRule>
  </conditionalFormatting>
  <conditionalFormatting sqref="F4 R4 AA4 C6 U6 X6">
    <cfRule type="cellIs" dxfId="104" priority="2" operator="equal">
      <formula>"Schalke 04"</formula>
    </cfRule>
  </conditionalFormatting>
  <conditionalFormatting sqref="AG1:AG26 AG28:AG1048576">
    <cfRule type="top10" dxfId="103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O27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29</v>
      </c>
      <c r="B4" s="16"/>
      <c r="C4" s="16" t="s">
        <v>79</v>
      </c>
      <c r="F4" s="16" t="s">
        <v>85</v>
      </c>
      <c r="I4" s="16" t="s">
        <v>72</v>
      </c>
      <c r="L4" s="16" t="s">
        <v>78</v>
      </c>
      <c r="O4" s="16" t="s">
        <v>81</v>
      </c>
      <c r="R4" s="16" t="s">
        <v>87</v>
      </c>
      <c r="U4" s="16" t="s">
        <v>73</v>
      </c>
      <c r="X4" s="16" t="s">
        <v>82</v>
      </c>
      <c r="AA4" s="16" t="s">
        <v>86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84</v>
      </c>
      <c r="I6" s="16" t="s">
        <v>75</v>
      </c>
      <c r="L6" s="16" t="s">
        <v>67</v>
      </c>
      <c r="O6" s="16" t="s">
        <v>80</v>
      </c>
      <c r="R6" s="16" t="s">
        <v>74</v>
      </c>
      <c r="U6" s="16" t="s">
        <v>77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88</v>
      </c>
      <c r="M7" s="68" t="s">
        <v>12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89</v>
      </c>
      <c r="V7" s="68" t="s">
        <v>88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89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91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89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88</v>
      </c>
      <c r="D10" s="18" t="s">
        <v>88</v>
      </c>
      <c r="E10" s="19" t="str">
        <f t="shared" si="11"/>
        <v>3</v>
      </c>
      <c r="F10" s="17" t="s">
        <v>88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88</v>
      </c>
      <c r="M10" s="18" t="s">
        <v>89</v>
      </c>
      <c r="N10" s="19">
        <f t="shared" si="14"/>
        <v>0</v>
      </c>
      <c r="O10" s="17" t="s">
        <v>88</v>
      </c>
      <c r="P10" s="18" t="s">
        <v>88</v>
      </c>
      <c r="Q10" s="19" t="str">
        <f t="shared" si="15"/>
        <v>5</v>
      </c>
      <c r="R10" s="17" t="s">
        <v>88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88</v>
      </c>
      <c r="Y10" s="18" t="s">
        <v>88</v>
      </c>
      <c r="Z10" s="19">
        <f t="shared" si="18"/>
        <v>0</v>
      </c>
      <c r="AA10" s="17" t="s">
        <v>88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12</v>
      </c>
      <c r="G11" s="18" t="s">
        <v>89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 t="str">
        <f t="shared" si="14"/>
        <v>5</v>
      </c>
      <c r="O11" s="17" t="s">
        <v>12</v>
      </c>
      <c r="P11" s="18" t="s">
        <v>88</v>
      </c>
      <c r="Q11" s="19">
        <f t="shared" si="15"/>
        <v>0</v>
      </c>
      <c r="R11" s="17" t="s">
        <v>88</v>
      </c>
      <c r="S11" s="18" t="s">
        <v>2</v>
      </c>
      <c r="T11" s="19">
        <f t="shared" si="16"/>
        <v>0</v>
      </c>
      <c r="U11" s="17" t="s">
        <v>88</v>
      </c>
      <c r="V11" s="18" t="s">
        <v>12</v>
      </c>
      <c r="W11" s="19" t="str">
        <f t="shared" si="17"/>
        <v>3</v>
      </c>
      <c r="X11" s="17" t="s">
        <v>88</v>
      </c>
      <c r="Y11" s="18" t="s">
        <v>12</v>
      </c>
      <c r="Z11" s="19">
        <f t="shared" si="18"/>
        <v>8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19">
        <f t="shared" si="11"/>
        <v>0</v>
      </c>
      <c r="F12" s="17" t="s">
        <v>2</v>
      </c>
      <c r="G12" s="18" t="s">
        <v>88</v>
      </c>
      <c r="H12" s="19">
        <f t="shared" si="12"/>
        <v>0</v>
      </c>
      <c r="I12" s="17" t="s">
        <v>2</v>
      </c>
      <c r="J12" s="18" t="s">
        <v>88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8</v>
      </c>
      <c r="AA12" s="17" t="s">
        <v>88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91</v>
      </c>
      <c r="N13" s="19" t="str">
        <f t="shared" si="14"/>
        <v>2</v>
      </c>
      <c r="O13" s="17" t="s">
        <v>88</v>
      </c>
      <c r="P13" s="18" t="s">
        <v>88</v>
      </c>
      <c r="Q13" s="19" t="str">
        <f t="shared" si="15"/>
        <v>5</v>
      </c>
      <c r="R13" s="17" t="s">
        <v>89</v>
      </c>
      <c r="S13" s="18" t="s">
        <v>2</v>
      </c>
      <c r="T13" s="19">
        <f t="shared" si="16"/>
        <v>0</v>
      </c>
      <c r="U13" s="17" t="s">
        <v>12</v>
      </c>
      <c r="V13" s="18" t="s">
        <v>88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1"/>
        <v>0</v>
      </c>
      <c r="F14" s="17" t="s">
        <v>2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88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12</v>
      </c>
      <c r="M15" s="18" t="s">
        <v>88</v>
      </c>
      <c r="N15" s="19">
        <f t="shared" si="14"/>
        <v>0</v>
      </c>
      <c r="O15" s="17" t="s">
        <v>12</v>
      </c>
      <c r="P15" s="18" t="s">
        <v>88</v>
      </c>
      <c r="Q15" s="19">
        <f t="shared" si="15"/>
        <v>0</v>
      </c>
      <c r="R15" s="17" t="s">
        <v>89</v>
      </c>
      <c r="S15" s="18" t="s">
        <v>12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89</v>
      </c>
      <c r="Y15" s="18" t="s">
        <v>12</v>
      </c>
      <c r="Z15" s="19">
        <f t="shared" si="18"/>
        <v>20</v>
      </c>
      <c r="AA15" s="17" t="s">
        <v>88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88</v>
      </c>
      <c r="E17" s="19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2</v>
      </c>
      <c r="J17" s="18" t="s">
        <v>88</v>
      </c>
      <c r="K17" s="19">
        <f t="shared" si="13"/>
        <v>0</v>
      </c>
      <c r="L17" s="17" t="s">
        <v>88</v>
      </c>
      <c r="M17" s="18" t="s">
        <v>88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89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88</v>
      </c>
      <c r="Y17" s="18" t="s">
        <v>2</v>
      </c>
      <c r="Z17" s="19">
        <f t="shared" si="18"/>
        <v>12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88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>
        <f t="shared" si="12"/>
        <v>0</v>
      </c>
      <c r="I20" s="17" t="s">
        <v>2</v>
      </c>
      <c r="J20" s="18" t="s">
        <v>89</v>
      </c>
      <c r="K20" s="19">
        <f t="shared" si="13"/>
        <v>0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88</v>
      </c>
      <c r="Q20" s="19">
        <f t="shared" si="15"/>
        <v>0</v>
      </c>
      <c r="R20" s="17" t="s">
        <v>89</v>
      </c>
      <c r="S20" s="18" t="s">
        <v>12</v>
      </c>
      <c r="T20" s="19">
        <f t="shared" si="16"/>
        <v>0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88</v>
      </c>
      <c r="Z20" s="19">
        <f t="shared" si="18"/>
        <v>8</v>
      </c>
      <c r="AA20" s="17"/>
      <c r="AB20" s="18" t="s">
        <v>89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89</v>
      </c>
      <c r="K21" s="19">
        <f t="shared" si="13"/>
        <v>0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88</v>
      </c>
      <c r="V21" s="18" t="s">
        <v>88</v>
      </c>
      <c r="W21" s="19">
        <f t="shared" si="17"/>
        <v>0</v>
      </c>
      <c r="X21" s="17" t="s">
        <v>88</v>
      </c>
      <c r="Y21" s="18" t="s">
        <v>12</v>
      </c>
      <c r="Z21" s="19">
        <f t="shared" si="18"/>
        <v>8</v>
      </c>
      <c r="AA21" s="17" t="s">
        <v>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88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88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89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88</v>
      </c>
      <c r="M22" s="18" t="s">
        <v>88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89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88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88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88</v>
      </c>
      <c r="Y22" s="18" t="s">
        <v>2</v>
      </c>
      <c r="Z22" s="19">
        <f t="shared" si="18"/>
        <v>12</v>
      </c>
      <c r="AA22" s="17" t="s">
        <v>12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88</v>
      </c>
      <c r="D23" s="18" t="s">
        <v>89</v>
      </c>
      <c r="E23" s="19">
        <f t="shared" si="11"/>
        <v>0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88</v>
      </c>
      <c r="M23" s="18" t="s">
        <v>89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88</v>
      </c>
      <c r="S23" s="18" t="s">
        <v>12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89</v>
      </c>
      <c r="Y23" s="18" t="s">
        <v>88</v>
      </c>
      <c r="Z23" s="19">
        <f t="shared" si="18"/>
        <v>8</v>
      </c>
      <c r="AA23" s="17" t="s">
        <v>88</v>
      </c>
      <c r="AB23" s="18" t="s">
        <v>89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>
        <f t="shared" si="12"/>
        <v>0</v>
      </c>
      <c r="I24" s="17" t="s">
        <v>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5</v>
      </c>
      <c r="O24" s="17" t="s">
        <v>12</v>
      </c>
      <c r="P24" s="18" t="s">
        <v>88</v>
      </c>
      <c r="Q24" s="19">
        <f t="shared" si="15"/>
        <v>0</v>
      </c>
      <c r="R24" s="17" t="s">
        <v>88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88</v>
      </c>
      <c r="Y24" s="18" t="s">
        <v>12</v>
      </c>
      <c r="Z24" s="19">
        <f t="shared" si="18"/>
        <v>8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1" priority="9">
      <formula>($AG8&gt;40)</formula>
    </cfRule>
  </conditionalFormatting>
  <conditionalFormatting sqref="C4 F4 I4 L4 O4 R4 X4 AA4 C6 F6 I6 L6 O6 R6 U6 X6">
    <cfRule type="cellIs" dxfId="100" priority="3" operator="equal">
      <formula>"Schalke 04"</formula>
    </cfRule>
  </conditionalFormatting>
  <conditionalFormatting sqref="U4 AA6">
    <cfRule type="cellIs" dxfId="99" priority="2" operator="equal">
      <formula>"Schalke 04"</formula>
    </cfRule>
  </conditionalFormatting>
  <conditionalFormatting sqref="AG1:AG26 AG28:AG1048576">
    <cfRule type="top10" dxfId="98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7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4:AO25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30</v>
      </c>
      <c r="B4" s="16"/>
      <c r="C4" s="16" t="s">
        <v>11</v>
      </c>
      <c r="F4" s="16" t="s">
        <v>75</v>
      </c>
      <c r="I4" s="16" t="s">
        <v>67</v>
      </c>
      <c r="L4" s="16" t="s">
        <v>80</v>
      </c>
      <c r="O4" s="16" t="s">
        <v>83</v>
      </c>
      <c r="R4" s="16" t="s">
        <v>77</v>
      </c>
      <c r="U4" s="16" t="s">
        <v>74</v>
      </c>
      <c r="X4" s="16" t="s">
        <v>76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82</v>
      </c>
      <c r="I6" s="16" t="s">
        <v>87</v>
      </c>
      <c r="L6" s="16" t="s">
        <v>73</v>
      </c>
      <c r="O6" s="16" t="s">
        <v>72</v>
      </c>
      <c r="R6" s="16" t="s">
        <v>79</v>
      </c>
      <c r="U6" s="16" t="s">
        <v>85</v>
      </c>
      <c r="X6" s="16" t="s">
        <v>86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88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88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88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88</v>
      </c>
      <c r="E10" s="19">
        <f t="shared" si="12"/>
        <v>0</v>
      </c>
      <c r="F10" s="17" t="s">
        <v>88</v>
      </c>
      <c r="G10" s="18" t="s">
        <v>89</v>
      </c>
      <c r="H10" s="19" t="str">
        <f t="shared" si="13"/>
        <v>2</v>
      </c>
      <c r="I10" s="17" t="s">
        <v>88</v>
      </c>
      <c r="J10" s="18" t="s">
        <v>89</v>
      </c>
      <c r="K10" s="19">
        <f t="shared" si="14"/>
        <v>0</v>
      </c>
      <c r="L10" s="17" t="s">
        <v>88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88</v>
      </c>
      <c r="S10" s="18" t="s">
        <v>88</v>
      </c>
      <c r="T10" s="19">
        <f t="shared" si="17"/>
        <v>0</v>
      </c>
      <c r="U10" s="17" t="s">
        <v>2</v>
      </c>
      <c r="V10" s="18" t="s">
        <v>88</v>
      </c>
      <c r="W10" s="19">
        <f t="shared" si="18"/>
        <v>0</v>
      </c>
      <c r="X10" s="17" t="s">
        <v>88</v>
      </c>
      <c r="Y10" s="18" t="s">
        <v>88</v>
      </c>
      <c r="Z10" s="19">
        <f t="shared" si="19"/>
        <v>0</v>
      </c>
      <c r="AA10" s="17" t="s">
        <v>89</v>
      </c>
      <c r="AB10" s="18" t="s">
        <v>89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2"/>
        <v>0</v>
      </c>
      <c r="F11" s="17" t="s">
        <v>12</v>
      </c>
      <c r="G11" s="18" t="s">
        <v>88</v>
      </c>
      <c r="H11" s="19" t="str">
        <f t="shared" si="13"/>
        <v>2</v>
      </c>
      <c r="I11" s="17" t="s">
        <v>12</v>
      </c>
      <c r="J11" s="18" t="s">
        <v>89</v>
      </c>
      <c r="K11" s="19">
        <f t="shared" si="14"/>
        <v>0</v>
      </c>
      <c r="L11" s="17" t="s">
        <v>88</v>
      </c>
      <c r="M11" s="18" t="s">
        <v>12</v>
      </c>
      <c r="N11" s="19" t="str">
        <f t="shared" si="15"/>
        <v>3</v>
      </c>
      <c r="O11" s="17" t="s">
        <v>12</v>
      </c>
      <c r="P11" s="18" t="s">
        <v>88</v>
      </c>
      <c r="Q11" s="19">
        <f t="shared" si="16"/>
        <v>0</v>
      </c>
      <c r="R11" s="17" t="s">
        <v>12</v>
      </c>
      <c r="S11" s="18" t="s">
        <v>88</v>
      </c>
      <c r="T11" s="19" t="str">
        <f t="shared" si="17"/>
        <v>2</v>
      </c>
      <c r="U11" s="17" t="s">
        <v>12</v>
      </c>
      <c r="V11" s="18" t="s">
        <v>88</v>
      </c>
      <c r="W11" s="19">
        <f t="shared" si="18"/>
        <v>0</v>
      </c>
      <c r="X11" s="17" t="s">
        <v>88</v>
      </c>
      <c r="Y11" s="18" t="s">
        <v>12</v>
      </c>
      <c r="Z11" s="19">
        <f t="shared" si="19"/>
        <v>0</v>
      </c>
      <c r="AA11" s="17" t="s">
        <v>88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19">
        <f t="shared" si="12"/>
        <v>0</v>
      </c>
      <c r="F12" s="17" t="s">
        <v>12</v>
      </c>
      <c r="G12" s="18" t="s">
        <v>88</v>
      </c>
      <c r="H12" s="19" t="str">
        <f t="shared" si="13"/>
        <v>2</v>
      </c>
      <c r="I12" s="17" t="s">
        <v>2</v>
      </c>
      <c r="J12" s="18" t="s">
        <v>88</v>
      </c>
      <c r="K12" s="19">
        <f t="shared" si="14"/>
        <v>0</v>
      </c>
      <c r="L12" s="17" t="s">
        <v>88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88</v>
      </c>
      <c r="W12" s="19">
        <f t="shared" si="18"/>
        <v>0</v>
      </c>
      <c r="X12" s="17" t="s">
        <v>12</v>
      </c>
      <c r="Y12" s="18" t="s">
        <v>88</v>
      </c>
      <c r="Z12" s="19" t="str">
        <f t="shared" si="19"/>
        <v>3</v>
      </c>
      <c r="AA12" s="17" t="s">
        <v>88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2"/>
        <v>0</v>
      </c>
      <c r="F13" s="17" t="s">
        <v>12</v>
      </c>
      <c r="G13" s="18" t="s">
        <v>89</v>
      </c>
      <c r="H13" s="19" t="str">
        <f t="shared" si="13"/>
        <v>2</v>
      </c>
      <c r="I13" s="17" t="s">
        <v>2</v>
      </c>
      <c r="J13" s="18" t="s">
        <v>89</v>
      </c>
      <c r="K13" s="19">
        <f t="shared" si="14"/>
        <v>0</v>
      </c>
      <c r="L13" s="17" t="s">
        <v>88</v>
      </c>
      <c r="M13" s="18" t="s">
        <v>12</v>
      </c>
      <c r="N13" s="19" t="str">
        <f t="shared" si="15"/>
        <v>3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88</v>
      </c>
      <c r="T13" s="19" t="str">
        <f t="shared" si="17"/>
        <v>2</v>
      </c>
      <c r="U13" s="17" t="s">
        <v>91</v>
      </c>
      <c r="V13" s="18" t="s">
        <v>89</v>
      </c>
      <c r="W13" s="19">
        <f t="shared" si="18"/>
        <v>0</v>
      </c>
      <c r="X13" s="17" t="s">
        <v>12</v>
      </c>
      <c r="Y13" s="18" t="s">
        <v>88</v>
      </c>
      <c r="Z13" s="19" t="str">
        <f t="shared" si="19"/>
        <v>3</v>
      </c>
      <c r="AA13" s="17" t="s">
        <v>88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2</v>
      </c>
      <c r="G14" s="18" t="s">
        <v>88</v>
      </c>
      <c r="H14" s="19" t="str">
        <f t="shared" si="13"/>
        <v>2</v>
      </c>
      <c r="I14" s="17" t="s">
        <v>2</v>
      </c>
      <c r="J14" s="18" t="s">
        <v>88</v>
      </c>
      <c r="K14" s="19">
        <f t="shared" si="14"/>
        <v>0</v>
      </c>
      <c r="L14" s="17" t="s">
        <v>88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88</v>
      </c>
      <c r="T14" s="19" t="str">
        <f t="shared" si="17"/>
        <v>2</v>
      </c>
      <c r="U14" s="17" t="s">
        <v>2</v>
      </c>
      <c r="V14" s="18" t="s">
        <v>88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88</v>
      </c>
      <c r="AB14" s="18" t="s">
        <v>89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12</v>
      </c>
      <c r="G15" s="18" t="s">
        <v>89</v>
      </c>
      <c r="H15" s="19" t="str">
        <f t="shared" si="13"/>
        <v>2</v>
      </c>
      <c r="I15" s="17" t="s">
        <v>12</v>
      </c>
      <c r="J15" s="18" t="s">
        <v>89</v>
      </c>
      <c r="K15" s="19">
        <f t="shared" si="14"/>
        <v>0</v>
      </c>
      <c r="L15" s="17" t="s">
        <v>12</v>
      </c>
      <c r="M15" s="18" t="s">
        <v>88</v>
      </c>
      <c r="N15" s="19">
        <f t="shared" si="15"/>
        <v>0</v>
      </c>
      <c r="O15" s="17" t="s">
        <v>88</v>
      </c>
      <c r="P15" s="18" t="s">
        <v>88</v>
      </c>
      <c r="Q15" s="19">
        <f t="shared" si="16"/>
        <v>0</v>
      </c>
      <c r="R15" s="17" t="s">
        <v>88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>
        <f t="shared" si="18"/>
        <v>0</v>
      </c>
      <c r="X15" s="17" t="s">
        <v>12</v>
      </c>
      <c r="Y15" s="18" t="s">
        <v>89</v>
      </c>
      <c r="Z15" s="19" t="str">
        <f t="shared" si="19"/>
        <v>2</v>
      </c>
      <c r="AA15" s="17" t="s">
        <v>12</v>
      </c>
      <c r="AB15" s="18" t="s">
        <v>88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88</v>
      </c>
      <c r="K17" s="19">
        <f t="shared" si="14"/>
        <v>0</v>
      </c>
      <c r="L17" s="17" t="s">
        <v>88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12</v>
      </c>
      <c r="S17" s="18" t="s">
        <v>88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88</v>
      </c>
      <c r="AB17" s="18" t="s">
        <v>89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89</v>
      </c>
      <c r="E18" s="19">
        <f t="shared" si="12"/>
        <v>0</v>
      </c>
      <c r="F18" s="17" t="s">
        <v>88</v>
      </c>
      <c r="G18" s="18" t="s">
        <v>12</v>
      </c>
      <c r="H18" s="19">
        <f t="shared" si="13"/>
        <v>0</v>
      </c>
      <c r="I18" s="17" t="s">
        <v>2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 t="str">
        <f t="shared" si="15"/>
        <v>3</v>
      </c>
      <c r="O18" s="17" t="s">
        <v>88</v>
      </c>
      <c r="P18" s="18" t="s">
        <v>12</v>
      </c>
      <c r="Q18" s="19" t="str">
        <f t="shared" si="16"/>
        <v>2</v>
      </c>
      <c r="R18" s="17" t="s">
        <v>88</v>
      </c>
      <c r="S18" s="18" t="s">
        <v>12</v>
      </c>
      <c r="T18" s="19">
        <f t="shared" si="17"/>
        <v>0</v>
      </c>
      <c r="U18" s="17" t="s">
        <v>2</v>
      </c>
      <c r="V18" s="18" t="s">
        <v>88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12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 t="str">
        <f t="shared" si="15"/>
        <v>3</v>
      </c>
      <c r="O20" s="17" t="s">
        <v>88</v>
      </c>
      <c r="P20" s="18" t="s">
        <v>12</v>
      </c>
      <c r="Q20" s="19" t="str">
        <f t="shared" si="16"/>
        <v>2</v>
      </c>
      <c r="R20" s="17" t="s">
        <v>89</v>
      </c>
      <c r="S20" s="18" t="s">
        <v>88</v>
      </c>
      <c r="T20" s="19">
        <f t="shared" si="17"/>
        <v>0</v>
      </c>
      <c r="U20" s="17" t="s">
        <v>2</v>
      </c>
      <c r="V20" s="18" t="s">
        <v>88</v>
      </c>
      <c r="W20" s="19">
        <f t="shared" si="18"/>
        <v>0</v>
      </c>
      <c r="X20" s="17" t="s">
        <v>88</v>
      </c>
      <c r="Y20" s="18" t="s">
        <v>89</v>
      </c>
      <c r="Z20" s="19" t="str">
        <f t="shared" si="19"/>
        <v>3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12</v>
      </c>
      <c r="G21" s="18" t="s">
        <v>88</v>
      </c>
      <c r="H21" s="19" t="str">
        <f t="shared" si="13"/>
        <v>2</v>
      </c>
      <c r="I21" s="17" t="s">
        <v>12</v>
      </c>
      <c r="J21" s="18" t="s">
        <v>89</v>
      </c>
      <c r="K21" s="19">
        <f t="shared" si="14"/>
        <v>0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12</v>
      </c>
      <c r="Q21" s="19" t="str">
        <f t="shared" si="16"/>
        <v>2</v>
      </c>
      <c r="R21" s="17" t="s">
        <v>88</v>
      </c>
      <c r="S21" s="18" t="s">
        <v>88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 t="str">
        <f t="shared" si="19"/>
        <v>3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89</v>
      </c>
      <c r="E22" s="19">
        <f t="shared" si="12"/>
        <v>0</v>
      </c>
      <c r="F22" s="17" t="s">
        <v>12</v>
      </c>
      <c r="G22" s="18" t="s">
        <v>89</v>
      </c>
      <c r="H22" s="19" t="str">
        <f t="shared" si="13"/>
        <v>2</v>
      </c>
      <c r="I22" s="17" t="s">
        <v>12</v>
      </c>
      <c r="J22" s="18" t="s">
        <v>89</v>
      </c>
      <c r="K22" s="19">
        <f t="shared" si="14"/>
        <v>0</v>
      </c>
      <c r="L22" s="17" t="s">
        <v>88</v>
      </c>
      <c r="M22" s="18" t="s">
        <v>88</v>
      </c>
      <c r="N22" s="19">
        <f t="shared" si="15"/>
        <v>0</v>
      </c>
      <c r="O22" s="17" t="s">
        <v>89</v>
      </c>
      <c r="P22" s="18" t="s">
        <v>12</v>
      </c>
      <c r="Q22" s="19" t="str">
        <f t="shared" si="16"/>
        <v>5</v>
      </c>
      <c r="R22" s="17" t="s">
        <v>12</v>
      </c>
      <c r="S22" s="18" t="s">
        <v>88</v>
      </c>
      <c r="T22" s="19" t="str">
        <f t="shared" si="17"/>
        <v>2</v>
      </c>
      <c r="U22" s="17" t="s">
        <v>2</v>
      </c>
      <c r="V22" s="18" t="s">
        <v>89</v>
      </c>
      <c r="W22" s="19">
        <f t="shared" si="18"/>
        <v>0</v>
      </c>
      <c r="X22" s="17" t="s">
        <v>12</v>
      </c>
      <c r="Y22" s="18" t="s">
        <v>88</v>
      </c>
      <c r="Z22" s="19" t="str">
        <f t="shared" si="19"/>
        <v>3</v>
      </c>
      <c r="AA22" s="17" t="s">
        <v>88</v>
      </c>
      <c r="AB22" s="18" t="s">
        <v>88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>
        <f t="shared" si="12"/>
        <v>0</v>
      </c>
      <c r="F23" s="17" t="s">
        <v>88</v>
      </c>
      <c r="G23" s="18" t="s">
        <v>89</v>
      </c>
      <c r="H23" s="19" t="str">
        <f t="shared" si="13"/>
        <v>2</v>
      </c>
      <c r="I23" s="17" t="s">
        <v>12</v>
      </c>
      <c r="J23" s="18" t="s">
        <v>89</v>
      </c>
      <c r="K23" s="19">
        <f t="shared" si="14"/>
        <v>0</v>
      </c>
      <c r="L23" s="17" t="s">
        <v>12</v>
      </c>
      <c r="M23" s="18" t="s">
        <v>88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88</v>
      </c>
      <c r="S23" s="18" t="s">
        <v>89</v>
      </c>
      <c r="T23" s="19" t="str">
        <f t="shared" si="17"/>
        <v>2</v>
      </c>
      <c r="U23" s="17" t="s">
        <v>12</v>
      </c>
      <c r="V23" s="18" t="s">
        <v>88</v>
      </c>
      <c r="W23" s="19">
        <f t="shared" si="18"/>
        <v>0</v>
      </c>
      <c r="X23" s="17" t="s">
        <v>12</v>
      </c>
      <c r="Y23" s="18" t="s">
        <v>89</v>
      </c>
      <c r="Z23" s="19" t="str">
        <f t="shared" si="19"/>
        <v>2</v>
      </c>
      <c r="AA23" s="17" t="s">
        <v>88</v>
      </c>
      <c r="AB23" s="18" t="s">
        <v>89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2"/>
        <v>0</v>
      </c>
      <c r="F24" s="17" t="s">
        <v>2</v>
      </c>
      <c r="G24" s="18" t="s">
        <v>88</v>
      </c>
      <c r="H24" s="19" t="str">
        <f t="shared" si="13"/>
        <v>2</v>
      </c>
      <c r="I24" s="17" t="s">
        <v>2</v>
      </c>
      <c r="J24" s="18" t="s">
        <v>88</v>
      </c>
      <c r="K24" s="19">
        <f t="shared" si="14"/>
        <v>0</v>
      </c>
      <c r="L24" s="17" t="s">
        <v>88</v>
      </c>
      <c r="M24" s="18" t="s">
        <v>12</v>
      </c>
      <c r="N24" s="19" t="str">
        <f t="shared" si="15"/>
        <v>3</v>
      </c>
      <c r="O24" s="17" t="s">
        <v>88</v>
      </c>
      <c r="P24" s="18" t="s">
        <v>2</v>
      </c>
      <c r="Q24" s="19" t="str">
        <f t="shared" si="16"/>
        <v>3</v>
      </c>
      <c r="R24" s="17" t="s">
        <v>12</v>
      </c>
      <c r="S24" s="18" t="s">
        <v>88</v>
      </c>
      <c r="T24" s="19" t="str">
        <f t="shared" si="17"/>
        <v>2</v>
      </c>
      <c r="U24" s="17" t="s">
        <v>91</v>
      </c>
      <c r="V24" s="18" t="s">
        <v>88</v>
      </c>
      <c r="W24" s="19">
        <f t="shared" si="18"/>
        <v>0</v>
      </c>
      <c r="X24" s="17" t="s">
        <v>12</v>
      </c>
      <c r="Y24" s="18" t="s">
        <v>88</v>
      </c>
      <c r="Z24" s="19" t="str">
        <f t="shared" si="19"/>
        <v>3</v>
      </c>
      <c r="AA24" s="17" t="s">
        <v>88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6" priority="4">
      <formula>($AG8&gt;40)</formula>
    </cfRule>
  </conditionalFormatting>
  <conditionalFormatting sqref="C4 F4 L4 O4 R4 U4 X4 C6 F6 I6 O6 R6 X6 AA6">
    <cfRule type="cellIs" dxfId="95" priority="3" operator="equal">
      <formula>"Schalke 04"</formula>
    </cfRule>
  </conditionalFormatting>
  <conditionalFormatting sqref="I4 AA4 L6 U6">
    <cfRule type="cellIs" dxfId="94" priority="2" operator="equal">
      <formula>"Schalke 04"</formula>
    </cfRule>
  </conditionalFormatting>
  <conditionalFormatting sqref="AG1:AG26 AG28:AG1048576">
    <cfRule type="top10" dxfId="93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2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25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H3" s="1"/>
      <c r="AD3" s="16"/>
      <c r="AE3" s="65"/>
      <c r="AF3" s="65"/>
    </row>
    <row r="4" spans="1:41" ht="16.5" thickBot="1" x14ac:dyDescent="0.3">
      <c r="A4" s="2" t="s">
        <v>31</v>
      </c>
      <c r="B4" s="16"/>
      <c r="C4" s="16" t="s">
        <v>76</v>
      </c>
      <c r="F4" s="16" t="s">
        <v>77</v>
      </c>
      <c r="I4" s="16" t="s">
        <v>74</v>
      </c>
      <c r="L4" s="16" t="s">
        <v>83</v>
      </c>
      <c r="O4" s="16" t="s">
        <v>86</v>
      </c>
      <c r="R4" s="16" t="s">
        <v>11</v>
      </c>
      <c r="U4" s="16" t="s">
        <v>67</v>
      </c>
      <c r="X4" s="16" t="s">
        <v>75</v>
      </c>
      <c r="AA4" s="16" t="s">
        <v>80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84</v>
      </c>
      <c r="I6" s="16" t="s">
        <v>78</v>
      </c>
      <c r="L6" s="16" t="s">
        <v>82</v>
      </c>
      <c r="O6" s="16" t="s">
        <v>79</v>
      </c>
      <c r="R6" s="16" t="s">
        <v>72</v>
      </c>
      <c r="U6" s="16" t="s">
        <v>73</v>
      </c>
      <c r="X6" s="16" t="s">
        <v>81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2</v>
      </c>
      <c r="M7" s="68" t="s">
        <v>89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89</v>
      </c>
      <c r="S7" s="68" t="s">
        <v>12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89</v>
      </c>
      <c r="Y7" s="68" t="s">
        <v>88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88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89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88</v>
      </c>
      <c r="T10" s="19">
        <f t="shared" si="17"/>
        <v>0</v>
      </c>
      <c r="U10" s="17" t="s">
        <v>88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89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88</v>
      </c>
      <c r="E12" s="19" t="str">
        <f t="shared" si="12"/>
        <v>2</v>
      </c>
      <c r="F12" s="17" t="s">
        <v>2</v>
      </c>
      <c r="G12" s="18" t="s">
        <v>88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88</v>
      </c>
      <c r="P12" s="18" t="s">
        <v>12</v>
      </c>
      <c r="Q12" s="19">
        <f t="shared" si="16"/>
        <v>0</v>
      </c>
      <c r="R12" s="17" t="s">
        <v>12</v>
      </c>
      <c r="S12" s="18" t="s">
        <v>88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88</v>
      </c>
      <c r="Y12" s="18" t="s">
        <v>12</v>
      </c>
      <c r="Z12" s="19" t="str">
        <f t="shared" si="19"/>
        <v>3</v>
      </c>
      <c r="AA12" s="17" t="s">
        <v>88</v>
      </c>
      <c r="AB12" s="18" t="s">
        <v>89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2</v>
      </c>
      <c r="F13" s="17" t="s">
        <v>2</v>
      </c>
      <c r="G13" s="18" t="s">
        <v>89</v>
      </c>
      <c r="H13" s="19">
        <f t="shared" si="13"/>
        <v>0</v>
      </c>
      <c r="I13" s="17" t="s">
        <v>12</v>
      </c>
      <c r="J13" s="18" t="s">
        <v>89</v>
      </c>
      <c r="K13" s="19" t="str">
        <f t="shared" si="14"/>
        <v>5</v>
      </c>
      <c r="L13" s="17" t="s">
        <v>12</v>
      </c>
      <c r="M13" s="18" t="s">
        <v>88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88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88</v>
      </c>
      <c r="AB13" s="18" t="s">
        <v>89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88</v>
      </c>
      <c r="E14" s="19" t="str">
        <f t="shared" si="12"/>
        <v>5</v>
      </c>
      <c r="F14" s="17" t="s">
        <v>2</v>
      </c>
      <c r="G14" s="18" t="s">
        <v>88</v>
      </c>
      <c r="H14" s="19">
        <f t="shared" si="13"/>
        <v>0</v>
      </c>
      <c r="I14" s="17" t="s">
        <v>2</v>
      </c>
      <c r="J14" s="18" t="s">
        <v>88</v>
      </c>
      <c r="K14" s="19" t="str">
        <f t="shared" si="14"/>
        <v>3</v>
      </c>
      <c r="L14" s="17" t="s">
        <v>12</v>
      </c>
      <c r="M14" s="18" t="s">
        <v>88</v>
      </c>
      <c r="N14" s="19" t="str">
        <f t="shared" si="15"/>
        <v>2</v>
      </c>
      <c r="O14" s="17" t="s">
        <v>88</v>
      </c>
      <c r="P14" s="18" t="s">
        <v>88</v>
      </c>
      <c r="Q14" s="19" t="str">
        <f t="shared" si="16"/>
        <v>3</v>
      </c>
      <c r="R14" s="17" t="s">
        <v>12</v>
      </c>
      <c r="S14" s="18" t="s">
        <v>88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88</v>
      </c>
      <c r="Y14" s="18" t="s">
        <v>88</v>
      </c>
      <c r="Z14" s="19">
        <f t="shared" si="19"/>
        <v>0</v>
      </c>
      <c r="AA14" s="17" t="s">
        <v>12</v>
      </c>
      <c r="AB14" s="18" t="s">
        <v>88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12</v>
      </c>
      <c r="G15" s="18" t="s">
        <v>89</v>
      </c>
      <c r="H15" s="19">
        <f t="shared" si="13"/>
        <v>0</v>
      </c>
      <c r="I15" s="17" t="s">
        <v>2</v>
      </c>
      <c r="J15" s="18" t="s">
        <v>88</v>
      </c>
      <c r="K15" s="19" t="str">
        <f t="shared" si="14"/>
        <v>3</v>
      </c>
      <c r="L15" s="17" t="s">
        <v>12</v>
      </c>
      <c r="M15" s="18" t="s">
        <v>89</v>
      </c>
      <c r="N15" s="19" t="str">
        <f t="shared" si="15"/>
        <v>2</v>
      </c>
      <c r="O15" s="17" t="s">
        <v>89</v>
      </c>
      <c r="P15" s="18" t="s">
        <v>12</v>
      </c>
      <c r="Q15" s="19">
        <f t="shared" si="16"/>
        <v>0</v>
      </c>
      <c r="R15" s="17" t="s">
        <v>2</v>
      </c>
      <c r="S15" s="18" t="s">
        <v>88</v>
      </c>
      <c r="T15" s="19">
        <f t="shared" si="17"/>
        <v>0</v>
      </c>
      <c r="U15" s="17" t="s">
        <v>12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88</v>
      </c>
      <c r="E17" s="19" t="str">
        <f t="shared" si="12"/>
        <v>5</v>
      </c>
      <c r="F17" s="17" t="s">
        <v>2</v>
      </c>
      <c r="G17" s="18" t="s">
        <v>89</v>
      </c>
      <c r="H17" s="19">
        <f t="shared" si="13"/>
        <v>0</v>
      </c>
      <c r="I17" s="17" t="s">
        <v>12</v>
      </c>
      <c r="J17" s="18" t="s">
        <v>89</v>
      </c>
      <c r="K17" s="19" t="str">
        <f t="shared" si="14"/>
        <v>5</v>
      </c>
      <c r="L17" s="17" t="s">
        <v>2</v>
      </c>
      <c r="M17" s="18" t="s">
        <v>88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88</v>
      </c>
      <c r="T17" s="19">
        <f t="shared" si="17"/>
        <v>0</v>
      </c>
      <c r="U17" s="17" t="s">
        <v>88</v>
      </c>
      <c r="V17" s="18" t="s">
        <v>88</v>
      </c>
      <c r="W17" s="19" t="str">
        <f t="shared" si="18"/>
        <v>3</v>
      </c>
      <c r="X17" s="17" t="s">
        <v>88</v>
      </c>
      <c r="Y17" s="18" t="s">
        <v>88</v>
      </c>
      <c r="Z17" s="19">
        <f t="shared" si="19"/>
        <v>0</v>
      </c>
      <c r="AA17" s="17" t="s">
        <v>88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88</v>
      </c>
      <c r="J18" s="18" t="s">
        <v>12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88</v>
      </c>
      <c r="P18" s="18" t="s">
        <v>12</v>
      </c>
      <c r="Q18" s="19">
        <f t="shared" si="16"/>
        <v>0</v>
      </c>
      <c r="R18" s="17" t="s">
        <v>12</v>
      </c>
      <c r="S18" s="18" t="s">
        <v>88</v>
      </c>
      <c r="T18" s="19">
        <f t="shared" si="17"/>
        <v>0</v>
      </c>
      <c r="U18" s="17" t="s">
        <v>12</v>
      </c>
      <c r="V18" s="18" t="s">
        <v>88</v>
      </c>
      <c r="W18" s="19">
        <f t="shared" si="18"/>
        <v>0</v>
      </c>
      <c r="X18" s="17" t="s">
        <v>88</v>
      </c>
      <c r="Y18" s="18" t="s">
        <v>12</v>
      </c>
      <c r="Z18" s="19" t="str">
        <f t="shared" si="19"/>
        <v>3</v>
      </c>
      <c r="AA18" s="17" t="s">
        <v>12</v>
      </c>
      <c r="AB18" s="18" t="s">
        <v>88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88</v>
      </c>
      <c r="D20" s="18" t="s">
        <v>88</v>
      </c>
      <c r="E20" s="19">
        <f t="shared" si="12"/>
        <v>0</v>
      </c>
      <c r="F20" s="17" t="s">
        <v>12</v>
      </c>
      <c r="G20" s="18" t="s">
        <v>88</v>
      </c>
      <c r="H20" s="19">
        <f t="shared" si="13"/>
        <v>0</v>
      </c>
      <c r="I20" s="17" t="s">
        <v>12</v>
      </c>
      <c r="J20" s="18" t="s">
        <v>89</v>
      </c>
      <c r="K20" s="19" t="str">
        <f t="shared" si="14"/>
        <v>5</v>
      </c>
      <c r="L20" s="17" t="s">
        <v>88</v>
      </c>
      <c r="M20" s="18" t="s">
        <v>89</v>
      </c>
      <c r="N20" s="19" t="str">
        <f t="shared" si="15"/>
        <v>2</v>
      </c>
      <c r="O20" s="17" t="s">
        <v>89</v>
      </c>
      <c r="P20" s="18" t="s">
        <v>88</v>
      </c>
      <c r="Q20" s="19">
        <f t="shared" si="16"/>
        <v>0</v>
      </c>
      <c r="R20" s="17" t="s">
        <v>88</v>
      </c>
      <c r="S20" s="18" t="s">
        <v>89</v>
      </c>
      <c r="T20" s="19">
        <f t="shared" si="17"/>
        <v>0</v>
      </c>
      <c r="U20" s="17" t="s">
        <v>12</v>
      </c>
      <c r="V20" s="18" t="s">
        <v>88</v>
      </c>
      <c r="W20" s="19">
        <f t="shared" si="18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2</v>
      </c>
      <c r="AB20" s="18" t="s">
        <v>88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2"/>
        <v>5</v>
      </c>
      <c r="F21" s="17" t="s">
        <v>2</v>
      </c>
      <c r="G21" s="18" t="s">
        <v>89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2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12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88</v>
      </c>
      <c r="W21" s="19" t="str">
        <f t="shared" si="18"/>
        <v>3</v>
      </c>
      <c r="X21" s="17" t="s">
        <v>88</v>
      </c>
      <c r="Y21" s="18" t="s">
        <v>12</v>
      </c>
      <c r="Z21" s="19" t="str">
        <f t="shared" si="19"/>
        <v>3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88</v>
      </c>
      <c r="E22" s="19" t="str">
        <f t="shared" si="12"/>
        <v>5</v>
      </c>
      <c r="F22" s="17" t="s">
        <v>12</v>
      </c>
      <c r="G22" s="18" t="s">
        <v>89</v>
      </c>
      <c r="H22" s="19">
        <f t="shared" si="13"/>
        <v>0</v>
      </c>
      <c r="I22" s="17" t="s">
        <v>2</v>
      </c>
      <c r="J22" s="18" t="s">
        <v>88</v>
      </c>
      <c r="K22" s="19" t="str">
        <f t="shared" si="14"/>
        <v>3</v>
      </c>
      <c r="L22" s="17" t="s">
        <v>12</v>
      </c>
      <c r="M22" s="18" t="s">
        <v>88</v>
      </c>
      <c r="N22" s="19" t="str">
        <f t="shared" si="15"/>
        <v>2</v>
      </c>
      <c r="O22" s="17" t="s">
        <v>88</v>
      </c>
      <c r="P22" s="18" t="s">
        <v>12</v>
      </c>
      <c r="Q22" s="19">
        <f t="shared" si="16"/>
        <v>0</v>
      </c>
      <c r="R22" s="17" t="s">
        <v>12</v>
      </c>
      <c r="S22" s="18" t="s">
        <v>89</v>
      </c>
      <c r="T22" s="19">
        <f t="shared" si="17"/>
        <v>0</v>
      </c>
      <c r="U22" s="17" t="s">
        <v>88</v>
      </c>
      <c r="V22" s="18" t="s">
        <v>88</v>
      </c>
      <c r="W22" s="19" t="str">
        <f t="shared" si="18"/>
        <v>3</v>
      </c>
      <c r="X22" s="17" t="s">
        <v>88</v>
      </c>
      <c r="Y22" s="18" t="s">
        <v>89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89</v>
      </c>
      <c r="K23" s="19" t="str">
        <f t="shared" si="14"/>
        <v>5</v>
      </c>
      <c r="L23" s="17" t="s">
        <v>88</v>
      </c>
      <c r="M23" s="18" t="s">
        <v>89</v>
      </c>
      <c r="N23" s="19" t="str">
        <f t="shared" si="15"/>
        <v>2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88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88</v>
      </c>
      <c r="E24" s="19" t="str">
        <f t="shared" si="12"/>
        <v>5</v>
      </c>
      <c r="F24" s="17" t="s">
        <v>2</v>
      </c>
      <c r="G24" s="18" t="s">
        <v>88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2</v>
      </c>
      <c r="L24" s="17" t="s">
        <v>12</v>
      </c>
      <c r="M24" s="18" t="s">
        <v>88</v>
      </c>
      <c r="N24" s="19" t="str">
        <f t="shared" si="15"/>
        <v>2</v>
      </c>
      <c r="O24" s="17" t="s">
        <v>88</v>
      </c>
      <c r="P24" s="18" t="s">
        <v>12</v>
      </c>
      <c r="Q24" s="19">
        <f t="shared" si="16"/>
        <v>0</v>
      </c>
      <c r="R24" s="17" t="s">
        <v>12</v>
      </c>
      <c r="S24" s="18" t="s">
        <v>88</v>
      </c>
      <c r="T24" s="19">
        <f t="shared" si="17"/>
        <v>0</v>
      </c>
      <c r="U24" s="17" t="s">
        <v>88</v>
      </c>
      <c r="V24" s="18" t="s">
        <v>2</v>
      </c>
      <c r="W24" s="19">
        <f t="shared" si="18"/>
        <v>0</v>
      </c>
      <c r="X24" s="17" t="s">
        <v>88</v>
      </c>
      <c r="Y24" s="18" t="s">
        <v>88</v>
      </c>
      <c r="Z24" s="19">
        <f t="shared" si="19"/>
        <v>0</v>
      </c>
      <c r="AA24" s="17" t="s">
        <v>88</v>
      </c>
      <c r="AB24" s="18" t="s">
        <v>88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1" priority="6">
      <formula>($AG8&gt;40)</formula>
    </cfRule>
  </conditionalFormatting>
  <conditionalFormatting sqref="C4 I4 L4 O4 R4 U4 X4 C6 L6 O6 R6 U6">
    <cfRule type="cellIs" dxfId="90" priority="2" operator="equal">
      <formula>"Schalke 04"</formula>
    </cfRule>
  </conditionalFormatting>
  <conditionalFormatting sqref="F4 AA4 F6 I6 X6 AA6">
    <cfRule type="cellIs" dxfId="89" priority="3" operator="equal">
      <formula>"Schalke 04"</formula>
    </cfRule>
  </conditionalFormatting>
  <conditionalFormatting sqref="AG1:AG26 AG28:AG1048576">
    <cfRule type="top10" dxfId="88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4:AO26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32</v>
      </c>
      <c r="B4" s="16"/>
      <c r="C4" s="16" t="s">
        <v>78</v>
      </c>
      <c r="F4" s="16" t="s">
        <v>79</v>
      </c>
      <c r="I4" s="16" t="s">
        <v>82</v>
      </c>
      <c r="L4" s="16" t="s">
        <v>87</v>
      </c>
      <c r="O4" s="16" t="s">
        <v>85</v>
      </c>
      <c r="R4" s="16" t="s">
        <v>73</v>
      </c>
      <c r="U4" s="16" t="s">
        <v>72</v>
      </c>
      <c r="X4" s="16" t="s">
        <v>81</v>
      </c>
      <c r="AA4" s="16" t="s">
        <v>84</v>
      </c>
      <c r="AD4" s="31"/>
      <c r="AE4" s="67"/>
      <c r="AF4" s="67"/>
      <c r="AK4" s="44"/>
    </row>
    <row r="5" spans="1:41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83</v>
      </c>
      <c r="I6" s="16" t="s">
        <v>86</v>
      </c>
      <c r="L6" s="16" t="s">
        <v>75</v>
      </c>
      <c r="O6" s="16" t="s">
        <v>67</v>
      </c>
      <c r="R6" s="16" t="s">
        <v>74</v>
      </c>
      <c r="U6" s="16" t="s">
        <v>76</v>
      </c>
      <c r="X6" s="16" t="s">
        <v>77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2</v>
      </c>
      <c r="P7" s="68" t="s">
        <v>88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2</v>
      </c>
      <c r="V7" s="68" t="s">
        <v>91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89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88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89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88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88</v>
      </c>
      <c r="D10" s="18" t="s">
        <v>12</v>
      </c>
      <c r="E10" s="19">
        <f t="shared" si="12"/>
        <v>0</v>
      </c>
      <c r="F10" s="17" t="s">
        <v>88</v>
      </c>
      <c r="G10" s="18" t="s">
        <v>88</v>
      </c>
      <c r="H10" s="19">
        <f t="shared" si="13"/>
        <v>0</v>
      </c>
      <c r="I10" s="17" t="s">
        <v>89</v>
      </c>
      <c r="J10" s="18" t="s">
        <v>89</v>
      </c>
      <c r="K10" s="19">
        <f t="shared" si="14"/>
        <v>0</v>
      </c>
      <c r="L10" s="17" t="s">
        <v>89</v>
      </c>
      <c r="M10" s="18" t="s">
        <v>12</v>
      </c>
      <c r="N10" s="19">
        <f t="shared" si="15"/>
        <v>0</v>
      </c>
      <c r="O10" s="17" t="s">
        <v>89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91</v>
      </c>
      <c r="V10" s="18" t="s">
        <v>88</v>
      </c>
      <c r="W10" s="19">
        <f t="shared" si="18"/>
        <v>0</v>
      </c>
      <c r="X10" s="17" t="s">
        <v>88</v>
      </c>
      <c r="Y10" s="18" t="s">
        <v>89</v>
      </c>
      <c r="Z10" s="19" t="str">
        <f t="shared" si="19"/>
        <v>3</v>
      </c>
      <c r="AA10" s="17" t="s">
        <v>88</v>
      </c>
      <c r="AB10" s="18" t="s">
        <v>89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2"/>
        <v>0</v>
      </c>
      <c r="F11" s="17" t="s">
        <v>88</v>
      </c>
      <c r="G11" s="18" t="s">
        <v>88</v>
      </c>
      <c r="H11" s="19">
        <f t="shared" si="13"/>
        <v>0</v>
      </c>
      <c r="I11" s="17" t="s">
        <v>12</v>
      </c>
      <c r="J11" s="18" t="s">
        <v>89</v>
      </c>
      <c r="K11" s="19" t="str">
        <f t="shared" si="14"/>
        <v>2</v>
      </c>
      <c r="L11" s="17" t="s">
        <v>89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>
        <f t="shared" si="16"/>
        <v>0</v>
      </c>
      <c r="R11" s="17" t="s">
        <v>88</v>
      </c>
      <c r="S11" s="18" t="s">
        <v>12</v>
      </c>
      <c r="T11" s="19" t="str">
        <f t="shared" si="17"/>
        <v>5</v>
      </c>
      <c r="U11" s="17" t="s">
        <v>12</v>
      </c>
      <c r="V11" s="18" t="s">
        <v>88</v>
      </c>
      <c r="W11" s="19">
        <f t="shared" si="18"/>
        <v>0</v>
      </c>
      <c r="X11" s="17" t="s">
        <v>88</v>
      </c>
      <c r="Y11" s="18" t="s">
        <v>89</v>
      </c>
      <c r="Z11" s="19" t="str">
        <f t="shared" si="19"/>
        <v>3</v>
      </c>
      <c r="AA11" s="17" t="s">
        <v>89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88</v>
      </c>
      <c r="D13" s="18" t="s">
        <v>12</v>
      </c>
      <c r="E13" s="19">
        <f t="shared" si="12"/>
        <v>0</v>
      </c>
      <c r="F13" s="17" t="s">
        <v>12</v>
      </c>
      <c r="G13" s="18" t="s">
        <v>88</v>
      </c>
      <c r="H13" s="19" t="str">
        <f t="shared" si="13"/>
        <v>2</v>
      </c>
      <c r="I13" s="17" t="s">
        <v>88</v>
      </c>
      <c r="J13" s="18" t="s">
        <v>88</v>
      </c>
      <c r="K13" s="19">
        <f t="shared" si="14"/>
        <v>0</v>
      </c>
      <c r="L13" s="17" t="s">
        <v>88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88</v>
      </c>
      <c r="S13" s="18" t="s">
        <v>12</v>
      </c>
      <c r="T13" s="19" t="str">
        <f t="shared" si="17"/>
        <v>5</v>
      </c>
      <c r="U13" s="17" t="s">
        <v>12</v>
      </c>
      <c r="V13" s="18" t="s">
        <v>89</v>
      </c>
      <c r="W13" s="19">
        <f t="shared" si="18"/>
        <v>0</v>
      </c>
      <c r="X13" s="17" t="s">
        <v>88</v>
      </c>
      <c r="Y13" s="18" t="s">
        <v>89</v>
      </c>
      <c r="Z13" s="19" t="str">
        <f t="shared" si="19"/>
        <v>3</v>
      </c>
      <c r="AA13" s="17" t="s">
        <v>88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88</v>
      </c>
      <c r="G14" s="18" t="s">
        <v>88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88</v>
      </c>
      <c r="N14" s="19">
        <f t="shared" si="15"/>
        <v>0</v>
      </c>
      <c r="O14" s="17" t="s">
        <v>88</v>
      </c>
      <c r="P14" s="18" t="s">
        <v>88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88</v>
      </c>
      <c r="W14" s="19">
        <f t="shared" si="18"/>
        <v>0</v>
      </c>
      <c r="X14" s="17" t="s">
        <v>2</v>
      </c>
      <c r="Y14" s="18" t="s">
        <v>88</v>
      </c>
      <c r="Z14" s="19" t="str">
        <f t="shared" si="19"/>
        <v>2</v>
      </c>
      <c r="AA14" s="17" t="s">
        <v>88</v>
      </c>
      <c r="AB14" s="18" t="s">
        <v>88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89</v>
      </c>
      <c r="D15" s="18" t="s">
        <v>12</v>
      </c>
      <c r="E15" s="19">
        <f t="shared" si="12"/>
        <v>0</v>
      </c>
      <c r="F15" s="17" t="s">
        <v>12</v>
      </c>
      <c r="G15" s="18" t="s">
        <v>89</v>
      </c>
      <c r="H15" s="19" t="str">
        <f t="shared" si="13"/>
        <v>2</v>
      </c>
      <c r="I15" s="17" t="s">
        <v>12</v>
      </c>
      <c r="J15" s="18" t="s">
        <v>88</v>
      </c>
      <c r="K15" s="19" t="str">
        <f t="shared" si="14"/>
        <v>5</v>
      </c>
      <c r="L15" s="17" t="s">
        <v>88</v>
      </c>
      <c r="M15" s="18" t="s">
        <v>89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12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>
        <f t="shared" si="18"/>
        <v>0</v>
      </c>
      <c r="X15" s="17" t="s">
        <v>88</v>
      </c>
      <c r="Y15" s="18" t="s">
        <v>89</v>
      </c>
      <c r="Z15" s="19" t="str">
        <f t="shared" si="19"/>
        <v>3</v>
      </c>
      <c r="AA15" s="17" t="s">
        <v>12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89</v>
      </c>
      <c r="D17" s="18" t="s">
        <v>91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89</v>
      </c>
      <c r="J17" s="18" t="s">
        <v>88</v>
      </c>
      <c r="K17" s="19">
        <f t="shared" si="14"/>
        <v>0</v>
      </c>
      <c r="L17" s="17" t="s">
        <v>89</v>
      </c>
      <c r="M17" s="18" t="s">
        <v>88</v>
      </c>
      <c r="N17" s="19">
        <f t="shared" si="15"/>
        <v>0</v>
      </c>
      <c r="O17" s="17" t="s">
        <v>12</v>
      </c>
      <c r="P17" s="18" t="s">
        <v>88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89</v>
      </c>
      <c r="D18" s="18" t="s">
        <v>12</v>
      </c>
      <c r="E18" s="19">
        <f t="shared" si="12"/>
        <v>0</v>
      </c>
      <c r="F18" s="17" t="s">
        <v>88</v>
      </c>
      <c r="G18" s="18" t="s">
        <v>12</v>
      </c>
      <c r="H18" s="19">
        <f t="shared" si="13"/>
        <v>0</v>
      </c>
      <c r="I18" s="17" t="s">
        <v>12</v>
      </c>
      <c r="J18" s="18" t="s">
        <v>88</v>
      </c>
      <c r="K18" s="19" t="str">
        <f t="shared" si="14"/>
        <v>5</v>
      </c>
      <c r="L18" s="17" t="s">
        <v>89</v>
      </c>
      <c r="M18" s="18" t="s">
        <v>88</v>
      </c>
      <c r="N18" s="19">
        <f t="shared" si="15"/>
        <v>0</v>
      </c>
      <c r="O18" s="17" t="s">
        <v>89</v>
      </c>
      <c r="P18" s="18" t="s">
        <v>88</v>
      </c>
      <c r="Q18" s="19">
        <f t="shared" si="16"/>
        <v>0</v>
      </c>
      <c r="R18" s="17" t="s">
        <v>88</v>
      </c>
      <c r="S18" s="18" t="s">
        <v>89</v>
      </c>
      <c r="T18" s="19">
        <f t="shared" si="17"/>
        <v>0</v>
      </c>
      <c r="U18" s="17" t="s">
        <v>12</v>
      </c>
      <c r="V18" s="18" t="s">
        <v>89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5</v>
      </c>
      <c r="AA18" s="17" t="s">
        <v>89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89</v>
      </c>
      <c r="D20" s="18" t="s">
        <v>12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12</v>
      </c>
      <c r="N20" s="19">
        <f t="shared" si="15"/>
        <v>0</v>
      </c>
      <c r="O20" s="17" t="s">
        <v>89</v>
      </c>
      <c r="P20" s="18" t="s">
        <v>12</v>
      </c>
      <c r="Q20" s="19">
        <f t="shared" si="16"/>
        <v>0</v>
      </c>
      <c r="R20" s="17" t="s">
        <v>88</v>
      </c>
      <c r="S20" s="18" t="s">
        <v>12</v>
      </c>
      <c r="T20" s="19" t="str">
        <f t="shared" si="17"/>
        <v>5</v>
      </c>
      <c r="U20" s="17" t="s">
        <v>91</v>
      </c>
      <c r="V20" s="18" t="s">
        <v>12</v>
      </c>
      <c r="W20" s="19">
        <f t="shared" si="18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89</v>
      </c>
      <c r="AB20" s="18" t="s">
        <v>88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12</v>
      </c>
      <c r="G21" s="18" t="s">
        <v>88</v>
      </c>
      <c r="H21" s="19" t="str">
        <f t="shared" si="13"/>
        <v>2</v>
      </c>
      <c r="I21" s="17" t="s">
        <v>88</v>
      </c>
      <c r="J21" s="18" t="s">
        <v>88</v>
      </c>
      <c r="K21" s="19">
        <f t="shared" si="14"/>
        <v>0</v>
      </c>
      <c r="L21" s="17" t="s">
        <v>88</v>
      </c>
      <c r="M21" s="18" t="s">
        <v>12</v>
      </c>
      <c r="N21" s="19">
        <f t="shared" si="15"/>
        <v>0</v>
      </c>
      <c r="O21" s="17" t="s">
        <v>12</v>
      </c>
      <c r="P21" s="18" t="s">
        <v>88</v>
      </c>
      <c r="Q21" s="19" t="str">
        <f t="shared" si="16"/>
        <v>2</v>
      </c>
      <c r="R21" s="17" t="s">
        <v>88</v>
      </c>
      <c r="S21" s="18" t="s">
        <v>12</v>
      </c>
      <c r="T21" s="19" t="str">
        <f t="shared" si="17"/>
        <v>5</v>
      </c>
      <c r="U21" s="17" t="s">
        <v>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 t="str">
        <f t="shared" si="19"/>
        <v>5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88</v>
      </c>
      <c r="D22" s="18" t="s">
        <v>12</v>
      </c>
      <c r="E22" s="19">
        <f t="shared" si="12"/>
        <v>0</v>
      </c>
      <c r="F22" s="17" t="s">
        <v>12</v>
      </c>
      <c r="G22" s="18" t="s">
        <v>89</v>
      </c>
      <c r="H22" s="19" t="str">
        <f t="shared" si="13"/>
        <v>2</v>
      </c>
      <c r="I22" s="17" t="s">
        <v>12</v>
      </c>
      <c r="J22" s="18" t="s">
        <v>89</v>
      </c>
      <c r="K22" s="19" t="str">
        <f t="shared" si="14"/>
        <v>2</v>
      </c>
      <c r="L22" s="17" t="s">
        <v>88</v>
      </c>
      <c r="M22" s="18" t="s">
        <v>12</v>
      </c>
      <c r="N22" s="19">
        <f t="shared" si="15"/>
        <v>0</v>
      </c>
      <c r="O22" s="17" t="s">
        <v>89</v>
      </c>
      <c r="P22" s="18" t="s">
        <v>12</v>
      </c>
      <c r="Q22" s="19">
        <f t="shared" si="16"/>
        <v>0</v>
      </c>
      <c r="R22" s="17" t="s">
        <v>89</v>
      </c>
      <c r="S22" s="18" t="s">
        <v>12</v>
      </c>
      <c r="T22" s="19" t="str">
        <f t="shared" si="17"/>
        <v>2</v>
      </c>
      <c r="U22" s="17" t="s">
        <v>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88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5</v>
      </c>
      <c r="L24" s="17" t="s">
        <v>88</v>
      </c>
      <c r="M24" s="18" t="s">
        <v>2</v>
      </c>
      <c r="N24" s="19">
        <f t="shared" si="15"/>
        <v>0</v>
      </c>
      <c r="O24" s="17" t="s">
        <v>88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88</v>
      </c>
      <c r="W24" s="19">
        <f t="shared" si="18"/>
        <v>0</v>
      </c>
      <c r="X24" s="17" t="s">
        <v>88</v>
      </c>
      <c r="Y24" s="18" t="s">
        <v>12</v>
      </c>
      <c r="Z24" s="19">
        <f t="shared" si="19"/>
        <v>0</v>
      </c>
      <c r="AA24" s="17" t="s">
        <v>88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9">
      <formula>($AG8&gt;40)</formula>
    </cfRule>
  </conditionalFormatting>
  <conditionalFormatting sqref="C4 I4 R4 X4 L6 U6">
    <cfRule type="cellIs" dxfId="85" priority="2" operator="equal">
      <formula>"Schalke 04"</formula>
    </cfRule>
  </conditionalFormatting>
  <conditionalFormatting sqref="F4 L4 O4 AA4 F6 O6 R6 X6 AA6">
    <cfRule type="cellIs" dxfId="84" priority="3" operator="equal">
      <formula>"Schalke 04"</formula>
    </cfRule>
  </conditionalFormatting>
  <conditionalFormatting sqref="U4 C6 I6">
    <cfRule type="cellIs" dxfId="83" priority="1" operator="equal">
      <formula>"Schalke 04"</formula>
    </cfRule>
  </conditionalFormatting>
  <conditionalFormatting sqref="AG1:AG26 AG28:AG1048576">
    <cfRule type="top10" dxfId="82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O25"/>
  <sheetViews>
    <sheetView topLeftCell="A3" workbookViewId="0">
      <selection activeCell="Q26" sqref="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33</v>
      </c>
      <c r="B4" s="16"/>
      <c r="C4" s="16" t="s">
        <v>76</v>
      </c>
      <c r="F4" s="16" t="s">
        <v>80</v>
      </c>
      <c r="I4" s="16" t="s">
        <v>11</v>
      </c>
      <c r="L4" s="16" t="s">
        <v>74</v>
      </c>
      <c r="O4" s="16" t="s">
        <v>83</v>
      </c>
      <c r="R4" s="16" t="s">
        <v>67</v>
      </c>
      <c r="U4" s="16" t="s">
        <v>75</v>
      </c>
      <c r="X4" s="16" t="s">
        <v>79</v>
      </c>
      <c r="AA4" s="16" t="s">
        <v>86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77</v>
      </c>
      <c r="I6" s="16" t="s">
        <v>84</v>
      </c>
      <c r="L6" s="16" t="s">
        <v>81</v>
      </c>
      <c r="O6" s="16" t="s">
        <v>87</v>
      </c>
      <c r="R6" s="16" t="s">
        <v>72</v>
      </c>
      <c r="U6" s="16" t="s">
        <v>73</v>
      </c>
      <c r="X6" s="16" t="s">
        <v>82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88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91</v>
      </c>
      <c r="J8" s="18" t="s">
        <v>89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12</v>
      </c>
      <c r="M8" s="18" t="s">
        <v>12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13</v>
      </c>
      <c r="AH8" s="21">
        <f>'19.Spieltag'!AJ8</f>
        <v>230</v>
      </c>
      <c r="AI8" s="28">
        <f>'19.Spieltag'!AK8</f>
        <v>9</v>
      </c>
      <c r="AJ8" s="23">
        <f t="shared" ref="AJ8:AJ19" si="9">AG8+AH8</f>
        <v>243</v>
      </c>
      <c r="AK8" s="24">
        <f t="shared" ref="AK8:AK24" si="10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77">
        <f t="shared" ref="K9:K24" si="13">IF(OR(EXACT($I$7,I9)*(EXACT($J$7,J9)))=TRUE,$AO$9,IF(($J$7-$I$7=J9-I9),$AO$8,IF(OR(EXACT($I$7&gt;$J$7,I9&gt;J9)*EXACT($I$7=$J$7,I9=J9)*EXACT($I$7&lt;$J$7,I9&lt;J9)),$AO$7,0)))*4</f>
        <v>12</v>
      </c>
      <c r="L9" s="17" t="s">
        <v>88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12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5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89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88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24</v>
      </c>
      <c r="AH9" s="21">
        <f>'19.Spieltag'!AJ9</f>
        <v>253</v>
      </c>
      <c r="AI9" s="28">
        <f>'19.Spieltag'!AK9</f>
        <v>1</v>
      </c>
      <c r="AJ9" s="23">
        <f t="shared" si="9"/>
        <v>277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77">
        <f t="shared" si="13"/>
        <v>12</v>
      </c>
      <c r="L10" s="17" t="s">
        <v>2</v>
      </c>
      <c r="M10" s="18" t="s">
        <v>88</v>
      </c>
      <c r="N10" s="19" t="str">
        <f t="shared" si="14"/>
        <v>2</v>
      </c>
      <c r="O10" s="17" t="s">
        <v>12</v>
      </c>
      <c r="P10" s="18" t="s">
        <v>88</v>
      </c>
      <c r="Q10" s="19">
        <f t="shared" si="15"/>
        <v>0</v>
      </c>
      <c r="R10" s="17" t="s">
        <v>88</v>
      </c>
      <c r="S10" s="18" t="s">
        <v>2</v>
      </c>
      <c r="T10" s="19" t="str">
        <f t="shared" si="16"/>
        <v>2</v>
      </c>
      <c r="U10" s="17" t="s">
        <v>88</v>
      </c>
      <c r="V10" s="18" t="s">
        <v>12</v>
      </c>
      <c r="W10" s="19">
        <f t="shared" si="17"/>
        <v>0</v>
      </c>
      <c r="X10" s="17" t="s">
        <v>2</v>
      </c>
      <c r="Y10" s="18" t="s">
        <v>12</v>
      </c>
      <c r="Z10" s="19" t="str">
        <f t="shared" si="18"/>
        <v>3</v>
      </c>
      <c r="AA10" s="17" t="s">
        <v>88</v>
      </c>
      <c r="AB10" s="18" t="s">
        <v>91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'19.Spieltag'!AJ10</f>
        <v>210</v>
      </c>
      <c r="AI10" s="28">
        <f>'19.Spieltag'!AK10</f>
        <v>12</v>
      </c>
      <c r="AJ10" s="23">
        <f t="shared" si="9"/>
        <v>229</v>
      </c>
      <c r="AK10" s="24">
        <f t="shared" si="10"/>
        <v>12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88</v>
      </c>
      <c r="D11" s="18" t="s">
        <v>88</v>
      </c>
      <c r="E11" s="19" t="str">
        <f t="shared" si="11"/>
        <v>3</v>
      </c>
      <c r="F11" s="17" t="s">
        <v>88</v>
      </c>
      <c r="G11" s="18" t="s">
        <v>88</v>
      </c>
      <c r="H11" s="19" t="str">
        <f t="shared" si="12"/>
        <v>5</v>
      </c>
      <c r="I11" s="17" t="s">
        <v>12</v>
      </c>
      <c r="J11" s="18" t="s">
        <v>88</v>
      </c>
      <c r="K11" s="77">
        <f t="shared" si="13"/>
        <v>12</v>
      </c>
      <c r="L11" s="17" t="s">
        <v>12</v>
      </c>
      <c r="M11" s="18" t="s">
        <v>88</v>
      </c>
      <c r="N11" s="19" t="str">
        <f t="shared" si="14"/>
        <v>3</v>
      </c>
      <c r="O11" s="17" t="s">
        <v>12</v>
      </c>
      <c r="P11" s="18" t="s">
        <v>88</v>
      </c>
      <c r="Q11" s="19">
        <f t="shared" si="15"/>
        <v>0</v>
      </c>
      <c r="R11" s="17" t="s">
        <v>89</v>
      </c>
      <c r="S11" s="18" t="s">
        <v>12</v>
      </c>
      <c r="T11" s="19" t="str">
        <f t="shared" si="16"/>
        <v>2</v>
      </c>
      <c r="U11" s="17" t="s">
        <v>89</v>
      </c>
      <c r="V11" s="18" t="s">
        <v>88</v>
      </c>
      <c r="W11" s="19">
        <f t="shared" si="17"/>
        <v>0</v>
      </c>
      <c r="X11" s="17" t="s">
        <v>12</v>
      </c>
      <c r="Y11" s="18" t="s">
        <v>89</v>
      </c>
      <c r="Z11" s="19" t="str">
        <f t="shared" si="18"/>
        <v>2</v>
      </c>
      <c r="AA11" s="17" t="s">
        <v>88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27</v>
      </c>
      <c r="AH11" s="21">
        <f>'19.Spieltag'!AJ11</f>
        <v>242</v>
      </c>
      <c r="AI11" s="28">
        <f>'19.Spieltag'!AK11</f>
        <v>3</v>
      </c>
      <c r="AJ11" s="23">
        <f t="shared" si="9"/>
        <v>269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'19.Spieltag'!AJ12</f>
        <v>197</v>
      </c>
      <c r="AI12" s="28">
        <f>'19.Spieltag'!AK12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89</v>
      </c>
      <c r="E13" s="19">
        <f t="shared" si="11"/>
        <v>0</v>
      </c>
      <c r="F13" s="17" t="s">
        <v>88</v>
      </c>
      <c r="G13" s="18" t="s">
        <v>88</v>
      </c>
      <c r="H13" s="19" t="str">
        <f t="shared" si="12"/>
        <v>5</v>
      </c>
      <c r="I13" s="17" t="s">
        <v>91</v>
      </c>
      <c r="J13" s="18" t="s">
        <v>89</v>
      </c>
      <c r="K13" s="77">
        <f t="shared" si="13"/>
        <v>8</v>
      </c>
      <c r="L13" s="17" t="s">
        <v>12</v>
      </c>
      <c r="M13" s="18" t="s">
        <v>88</v>
      </c>
      <c r="N13" s="19" t="str">
        <f t="shared" si="14"/>
        <v>3</v>
      </c>
      <c r="O13" s="17" t="s">
        <v>2</v>
      </c>
      <c r="P13" s="18" t="s">
        <v>88</v>
      </c>
      <c r="Q13" s="19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88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5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21</v>
      </c>
      <c r="AH13" s="21">
        <f>'19.Spieltag'!AJ13</f>
        <v>239</v>
      </c>
      <c r="AI13" s="28">
        <f>'19.Spieltag'!AK13</f>
        <v>4</v>
      </c>
      <c r="AJ13" s="23">
        <f t="shared" si="9"/>
        <v>260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12</v>
      </c>
      <c r="E14" s="19" t="str">
        <f t="shared" si="11"/>
        <v>5</v>
      </c>
      <c r="F14" s="17" t="s">
        <v>88</v>
      </c>
      <c r="G14" s="18" t="s">
        <v>88</v>
      </c>
      <c r="H14" s="19" t="str">
        <f t="shared" si="12"/>
        <v>5</v>
      </c>
      <c r="I14" s="17" t="s">
        <v>2</v>
      </c>
      <c r="J14" s="18" t="s">
        <v>12</v>
      </c>
      <c r="K14" s="77">
        <f t="shared" si="13"/>
        <v>12</v>
      </c>
      <c r="L14" s="17" t="s">
        <v>12</v>
      </c>
      <c r="M14" s="18" t="s">
        <v>88</v>
      </c>
      <c r="N14" s="19" t="str">
        <f t="shared" si="14"/>
        <v>3</v>
      </c>
      <c r="O14" s="17" t="s">
        <v>2</v>
      </c>
      <c r="P14" s="18" t="s">
        <v>88</v>
      </c>
      <c r="Q14" s="19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88</v>
      </c>
      <c r="V14" s="18" t="s">
        <v>88</v>
      </c>
      <c r="W14" s="19">
        <f t="shared" si="17"/>
        <v>0</v>
      </c>
      <c r="X14" s="17" t="s">
        <v>2</v>
      </c>
      <c r="Y14" s="18" t="s">
        <v>88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27</v>
      </c>
      <c r="AH14" s="21">
        <f>'19.Spieltag'!AJ14</f>
        <v>244</v>
      </c>
      <c r="AI14" s="28">
        <f>'19.Spieltag'!AK14</f>
        <v>2</v>
      </c>
      <c r="AJ14" s="23">
        <f t="shared" si="9"/>
        <v>271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88</v>
      </c>
      <c r="G15" s="18" t="s">
        <v>88</v>
      </c>
      <c r="H15" s="19" t="str">
        <f t="shared" si="12"/>
        <v>5</v>
      </c>
      <c r="I15" s="17" t="s">
        <v>2</v>
      </c>
      <c r="J15" s="18" t="s">
        <v>88</v>
      </c>
      <c r="K15" s="77">
        <f t="shared" si="13"/>
        <v>8</v>
      </c>
      <c r="L15" s="17" t="s">
        <v>12</v>
      </c>
      <c r="M15" s="18" t="s">
        <v>89</v>
      </c>
      <c r="N15" s="19" t="str">
        <f t="shared" si="14"/>
        <v>2</v>
      </c>
      <c r="O15" s="17" t="s">
        <v>12</v>
      </c>
      <c r="P15" s="18" t="s">
        <v>89</v>
      </c>
      <c r="Q15" s="19">
        <f t="shared" si="15"/>
        <v>0</v>
      </c>
      <c r="R15" s="17" t="s">
        <v>88</v>
      </c>
      <c r="S15" s="18" t="s">
        <v>12</v>
      </c>
      <c r="T15" s="19" t="str">
        <f t="shared" si="16"/>
        <v>5</v>
      </c>
      <c r="U15" s="17" t="s">
        <v>88</v>
      </c>
      <c r="V15" s="18" t="s">
        <v>12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2</v>
      </c>
      <c r="AA15" s="17" t="s">
        <v>88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22</v>
      </c>
      <c r="AH15" s="21">
        <f>'19.Spieltag'!AJ15</f>
        <v>232</v>
      </c>
      <c r="AI15" s="28">
        <f>'19.Spieltag'!AK15</f>
        <v>8</v>
      </c>
      <c r="AJ15" s="23">
        <f t="shared" si="9"/>
        <v>254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'19.Spieltag'!AJ16</f>
        <v>79</v>
      </c>
      <c r="AI16" s="28">
        <f>'19.Spieltag'!AK16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1"/>
        <v>0</v>
      </c>
      <c r="F17" s="17" t="s">
        <v>88</v>
      </c>
      <c r="G17" s="18" t="s">
        <v>88</v>
      </c>
      <c r="H17" s="19" t="str">
        <f t="shared" si="12"/>
        <v>5</v>
      </c>
      <c r="I17" s="17" t="s">
        <v>13</v>
      </c>
      <c r="J17" s="18" t="s">
        <v>88</v>
      </c>
      <c r="K17" s="77">
        <f t="shared" si="13"/>
        <v>8</v>
      </c>
      <c r="L17" s="17" t="s">
        <v>12</v>
      </c>
      <c r="M17" s="18" t="s">
        <v>12</v>
      </c>
      <c r="N17" s="19">
        <f t="shared" si="14"/>
        <v>0</v>
      </c>
      <c r="O17" s="17" t="s">
        <v>13</v>
      </c>
      <c r="P17" s="18" t="s">
        <v>12</v>
      </c>
      <c r="Q17" s="19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88</v>
      </c>
      <c r="V17" s="18" t="s">
        <v>88</v>
      </c>
      <c r="W17" s="19">
        <f t="shared" si="17"/>
        <v>0</v>
      </c>
      <c r="X17" s="17" t="s">
        <v>2</v>
      </c>
      <c r="Y17" s="18" t="s">
        <v>88</v>
      </c>
      <c r="Z17" s="19" t="str">
        <f t="shared" si="18"/>
        <v>2</v>
      </c>
      <c r="AA17" s="17" t="s">
        <v>12</v>
      </c>
      <c r="AB17" s="18" t="s">
        <v>88</v>
      </c>
      <c r="AC17" s="19" t="str">
        <f t="shared" si="19"/>
        <v>5</v>
      </c>
      <c r="AD17" s="27"/>
      <c r="AE17" s="25"/>
      <c r="AF17" s="19"/>
      <c r="AG17" s="20">
        <f t="shared" si="8"/>
        <v>20</v>
      </c>
      <c r="AH17" s="21">
        <f>'19.Spieltag'!AJ17</f>
        <v>219</v>
      </c>
      <c r="AI17" s="28">
        <f>'19.Spieltag'!AK17</f>
        <v>10</v>
      </c>
      <c r="AJ17" s="23">
        <f t="shared" si="9"/>
        <v>239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88</v>
      </c>
      <c r="D18" s="18" t="s">
        <v>88</v>
      </c>
      <c r="E18" s="19" t="str">
        <f t="shared" si="11"/>
        <v>3</v>
      </c>
      <c r="F18" s="17" t="s">
        <v>12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77">
        <f t="shared" si="13"/>
        <v>8</v>
      </c>
      <c r="L18" s="17" t="s">
        <v>88</v>
      </c>
      <c r="M18" s="18" t="s">
        <v>88</v>
      </c>
      <c r="N18" s="19">
        <f t="shared" si="14"/>
        <v>0</v>
      </c>
      <c r="O18" s="17" t="s">
        <v>12</v>
      </c>
      <c r="P18" s="18" t="s">
        <v>88</v>
      </c>
      <c r="Q18" s="19">
        <f t="shared" si="15"/>
        <v>0</v>
      </c>
      <c r="R18" s="17" t="s">
        <v>88</v>
      </c>
      <c r="S18" s="18" t="s">
        <v>12</v>
      </c>
      <c r="T18" s="19" t="str">
        <f t="shared" si="16"/>
        <v>5</v>
      </c>
      <c r="U18" s="17" t="s">
        <v>88</v>
      </c>
      <c r="V18" s="18" t="s">
        <v>12</v>
      </c>
      <c r="W18" s="19">
        <f t="shared" si="17"/>
        <v>0</v>
      </c>
      <c r="X18" s="17" t="s">
        <v>88</v>
      </c>
      <c r="Y18" s="18" t="s">
        <v>12</v>
      </c>
      <c r="Z18" s="19">
        <f t="shared" si="18"/>
        <v>0</v>
      </c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16</v>
      </c>
      <c r="AH18" s="21">
        <f>'19.Spieltag'!AJ18</f>
        <v>218</v>
      </c>
      <c r="AI18" s="28">
        <f>'19.Spieltag'!AK18</f>
        <v>11</v>
      </c>
      <c r="AJ18" s="23">
        <f t="shared" si="9"/>
        <v>234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'19.Spieltag'!AJ19</f>
        <v>7</v>
      </c>
      <c r="AI19" s="28">
        <f>'19.Spieltag'!AK19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88</v>
      </c>
      <c r="D20" s="18" t="s">
        <v>88</v>
      </c>
      <c r="E20" s="19" t="str">
        <f t="shared" si="11"/>
        <v>3</v>
      </c>
      <c r="F20" s="17" t="s">
        <v>89</v>
      </c>
      <c r="G20" s="18" t="s">
        <v>88</v>
      </c>
      <c r="H20" s="19">
        <f t="shared" si="12"/>
        <v>0</v>
      </c>
      <c r="I20" s="17" t="s">
        <v>12</v>
      </c>
      <c r="J20" s="18" t="s">
        <v>89</v>
      </c>
      <c r="K20" s="77">
        <f t="shared" si="13"/>
        <v>8</v>
      </c>
      <c r="L20" s="17" t="s">
        <v>12</v>
      </c>
      <c r="M20" s="18" t="s">
        <v>89</v>
      </c>
      <c r="N20" s="19" t="str">
        <f t="shared" si="14"/>
        <v>2</v>
      </c>
      <c r="O20" s="17" t="s">
        <v>88</v>
      </c>
      <c r="P20" s="18" t="s">
        <v>89</v>
      </c>
      <c r="Q20" s="19">
        <f t="shared" si="15"/>
        <v>0</v>
      </c>
      <c r="R20" s="17" t="s">
        <v>88</v>
      </c>
      <c r="S20" s="18" t="s">
        <v>2</v>
      </c>
      <c r="T20" s="19" t="str">
        <f t="shared" si="16"/>
        <v>2</v>
      </c>
      <c r="U20" s="17" t="s">
        <v>89</v>
      </c>
      <c r="V20" s="18" t="s">
        <v>12</v>
      </c>
      <c r="W20" s="19">
        <f t="shared" si="17"/>
        <v>0</v>
      </c>
      <c r="X20" s="17" t="s">
        <v>12</v>
      </c>
      <c r="Y20" s="18" t="s">
        <v>12</v>
      </c>
      <c r="Z20" s="19">
        <f t="shared" si="18"/>
        <v>0</v>
      </c>
      <c r="AA20" s="17" t="s">
        <v>89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15</v>
      </c>
      <c r="AH20" s="21">
        <f>'19.Spieltag'!AJ20</f>
        <v>199</v>
      </c>
      <c r="AI20" s="28">
        <f>'19.Spieltag'!AK20</f>
        <v>14</v>
      </c>
      <c r="AJ20" s="23">
        <f>AG20+AH20</f>
        <v>214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2</v>
      </c>
      <c r="J21" s="18" t="s">
        <v>88</v>
      </c>
      <c r="K21" s="77">
        <f t="shared" si="13"/>
        <v>8</v>
      </c>
      <c r="L21" s="17" t="s">
        <v>12</v>
      </c>
      <c r="M21" s="18" t="s">
        <v>88</v>
      </c>
      <c r="N21" s="19" t="str">
        <f t="shared" si="14"/>
        <v>3</v>
      </c>
      <c r="O21" s="17" t="s">
        <v>12</v>
      </c>
      <c r="P21" s="18" t="s">
        <v>88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5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16</v>
      </c>
      <c r="AH21" s="21">
        <f>'19.Spieltag'!AJ21</f>
        <v>234</v>
      </c>
      <c r="AI21" s="28">
        <f>'19.Spieltag'!AK21</f>
        <v>7</v>
      </c>
      <c r="AJ21" s="23">
        <f>AG21+AH21</f>
        <v>250</v>
      </c>
      <c r="AK21" s="24">
        <f t="shared" si="10"/>
        <v>8</v>
      </c>
      <c r="AL21" s="1"/>
    </row>
    <row r="22" spans="1:38" ht="24.95" customHeight="1" thickBot="1" x14ac:dyDescent="0.25">
      <c r="A22" s="28">
        <f>AK22</f>
        <v>7</v>
      </c>
      <c r="B22" s="20" t="str">
        <f>'13.Spieltag'!B22</f>
        <v>Tanja04</v>
      </c>
      <c r="C22" s="17" t="s">
        <v>12</v>
      </c>
      <c r="D22" s="18" t="s">
        <v>89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77">
        <f t="shared" si="13"/>
        <v>8</v>
      </c>
      <c r="L22" s="17" t="s">
        <v>2</v>
      </c>
      <c r="M22" s="18" t="s">
        <v>88</v>
      </c>
      <c r="N22" s="19" t="str">
        <f t="shared" si="14"/>
        <v>2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2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12</v>
      </c>
      <c r="AH22" s="21">
        <f>'19.Spieltag'!AJ22</f>
        <v>239</v>
      </c>
      <c r="AI22" s="28">
        <f>'19.Spieltag'!AK22</f>
        <v>4</v>
      </c>
      <c r="AJ22" s="23">
        <f>AG22+AH22</f>
        <v>251</v>
      </c>
      <c r="AK22" s="24">
        <f t="shared" si="10"/>
        <v>7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88</v>
      </c>
      <c r="D23" s="18" t="s">
        <v>89</v>
      </c>
      <c r="E23" s="19">
        <f t="shared" si="11"/>
        <v>0</v>
      </c>
      <c r="F23" s="17" t="s">
        <v>12</v>
      </c>
      <c r="G23" s="18" t="s">
        <v>88</v>
      </c>
      <c r="H23" s="19">
        <f t="shared" si="12"/>
        <v>0</v>
      </c>
      <c r="I23" s="17" t="s">
        <v>89</v>
      </c>
      <c r="J23" s="18" t="s">
        <v>12</v>
      </c>
      <c r="K23" s="82">
        <f t="shared" si="13"/>
        <v>0</v>
      </c>
      <c r="L23" s="17" t="s">
        <v>2</v>
      </c>
      <c r="M23" s="18" t="s">
        <v>89</v>
      </c>
      <c r="N23" s="19" t="str">
        <f t="shared" si="14"/>
        <v>2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3</v>
      </c>
      <c r="X23" s="17" t="s">
        <v>88</v>
      </c>
      <c r="Y23" s="18" t="s">
        <v>89</v>
      </c>
      <c r="Z23" s="19" t="str">
        <f t="shared" si="18"/>
        <v>3</v>
      </c>
      <c r="AA23" s="17" t="s">
        <v>12</v>
      </c>
      <c r="AB23" s="18" t="s">
        <v>88</v>
      </c>
      <c r="AC23" s="19" t="str">
        <f t="shared" si="19"/>
        <v>5</v>
      </c>
      <c r="AD23" s="27"/>
      <c r="AE23" s="25"/>
      <c r="AF23" s="19"/>
      <c r="AG23" s="20">
        <f>E23+H23+K23+N23+Q23+T23+W23+Z23+AC23+AF23</f>
        <v>13</v>
      </c>
      <c r="AH23" s="21">
        <f>'19.Spieltag'!AJ23</f>
        <v>206</v>
      </c>
      <c r="AI23" s="28">
        <f>'19.Spieltag'!AK23</f>
        <v>13</v>
      </c>
      <c r="AJ23" s="23">
        <f>AG23+AH23</f>
        <v>219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1"/>
        <v>0</v>
      </c>
      <c r="F24" s="17" t="s">
        <v>88</v>
      </c>
      <c r="G24" s="18" t="s">
        <v>2</v>
      </c>
      <c r="H24" s="19">
        <f t="shared" si="12"/>
        <v>0</v>
      </c>
      <c r="I24" s="17" t="s">
        <v>12</v>
      </c>
      <c r="J24" s="18" t="s">
        <v>88</v>
      </c>
      <c r="K24" s="77">
        <f t="shared" si="13"/>
        <v>12</v>
      </c>
      <c r="L24" s="17" t="s">
        <v>12</v>
      </c>
      <c r="M24" s="18" t="s">
        <v>12</v>
      </c>
      <c r="N24" s="19">
        <f t="shared" si="14"/>
        <v>0</v>
      </c>
      <c r="O24" s="17" t="s">
        <v>2</v>
      </c>
      <c r="P24" s="18" t="s">
        <v>88</v>
      </c>
      <c r="Q24" s="19">
        <f t="shared" si="15"/>
        <v>0</v>
      </c>
      <c r="R24" s="17" t="s">
        <v>88</v>
      </c>
      <c r="S24" s="18" t="s">
        <v>12</v>
      </c>
      <c r="T24" s="19" t="str">
        <f t="shared" si="16"/>
        <v>5</v>
      </c>
      <c r="U24" s="17" t="s">
        <v>88</v>
      </c>
      <c r="V24" s="18" t="s">
        <v>12</v>
      </c>
      <c r="W24" s="19">
        <f t="shared" si="17"/>
        <v>0</v>
      </c>
      <c r="X24" s="17" t="s">
        <v>12</v>
      </c>
      <c r="Y24" s="18" t="s">
        <v>88</v>
      </c>
      <c r="Z24" s="19" t="str">
        <f t="shared" si="18"/>
        <v>5</v>
      </c>
      <c r="AA24" s="17" t="s">
        <v>88</v>
      </c>
      <c r="AB24" s="18" t="s">
        <v>2</v>
      </c>
      <c r="AC24" s="19">
        <f t="shared" si="19"/>
        <v>0</v>
      </c>
      <c r="AD24" s="27"/>
      <c r="AE24" s="25"/>
      <c r="AF24" s="19"/>
      <c r="AG24" s="20">
        <f>E24+H24+K24+N24+Q24+T24+W24+Z24+AC24+AF24</f>
        <v>22</v>
      </c>
      <c r="AH24" s="21">
        <f>'19.Spieltag'!AJ24</f>
        <v>237</v>
      </c>
      <c r="AI24" s="28">
        <f>'19.Spieltag'!AK24</f>
        <v>6</v>
      </c>
      <c r="AJ24" s="23">
        <f>AG24+AH24</f>
        <v>259</v>
      </c>
      <c r="AK24" s="24">
        <f t="shared" si="10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0" priority="11">
      <formula>($AG8&gt;40)</formula>
    </cfRule>
  </conditionalFormatting>
  <conditionalFormatting sqref="C4 F4 L4 O4 U4 X4 C6 F6 R6 U6 X6 AA6">
    <cfRule type="cellIs" dxfId="79" priority="3" operator="equal">
      <formula>"Schalke 04"</formula>
    </cfRule>
  </conditionalFormatting>
  <conditionalFormatting sqref="I4">
    <cfRule type="cellIs" dxfId="78" priority="1" operator="equal">
      <formula>"Schalke 04"</formula>
    </cfRule>
  </conditionalFormatting>
  <conditionalFormatting sqref="R4 AA4 I6 L6 O6">
    <cfRule type="cellIs" dxfId="77" priority="2" operator="equal">
      <formula>"Schalke 04"</formula>
    </cfRule>
  </conditionalFormatting>
  <conditionalFormatting sqref="AG1:AG26 AG28:AG1048576">
    <cfRule type="top10" dxfId="76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O25"/>
  <sheetViews>
    <sheetView topLeftCell="B10" workbookViewId="0">
      <selection activeCell="I19" sqref="I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34</v>
      </c>
      <c r="B4" s="16"/>
      <c r="C4" s="16" t="s">
        <v>72</v>
      </c>
      <c r="F4" s="16" t="s">
        <v>85</v>
      </c>
      <c r="I4" s="16" t="s">
        <v>73</v>
      </c>
      <c r="L4" s="16" t="s">
        <v>80</v>
      </c>
      <c r="O4" s="16" t="s">
        <v>84</v>
      </c>
      <c r="R4" s="16" t="s">
        <v>78</v>
      </c>
      <c r="U4" s="16" t="s">
        <v>77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83</v>
      </c>
      <c r="I6" s="16" t="s">
        <v>86</v>
      </c>
      <c r="L6" s="16" t="s">
        <v>74</v>
      </c>
      <c r="O6" s="16" t="s">
        <v>76</v>
      </c>
      <c r="R6" s="16" t="s">
        <v>75</v>
      </c>
      <c r="U6" s="16" t="s">
        <v>11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91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12</v>
      </c>
      <c r="Z7" s="69" t="s">
        <v>1</v>
      </c>
      <c r="AA7" s="68" t="s">
        <v>89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88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0</v>
      </c>
      <c r="AH8" s="21">
        <f>'20.Spieltag'!AJ8</f>
        <v>243</v>
      </c>
      <c r="AI8" s="28">
        <f>'20.Spieltag'!AK8</f>
        <v>9</v>
      </c>
      <c r="AJ8" s="23">
        <f t="shared" ref="AJ8:AJ19" si="9">AG8+AH8</f>
        <v>243</v>
      </c>
      <c r="AK8" s="24">
        <f t="shared" ref="AK8:AK24" si="10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12</v>
      </c>
      <c r="D9" s="18" t="s">
        <v>88</v>
      </c>
      <c r="E9" s="19">
        <f t="shared" ref="E9:E25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89</v>
      </c>
      <c r="K9" s="19">
        <f t="shared" ref="K9:K25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3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82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88</v>
      </c>
      <c r="Z9" s="19">
        <f t="shared" ref="Z9:Z25" si="17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2</v>
      </c>
      <c r="AC9" s="19">
        <f t="shared" ref="AC9:AC25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3</v>
      </c>
      <c r="AH9" s="21">
        <f>'20.Spieltag'!AJ9</f>
        <v>277</v>
      </c>
      <c r="AI9" s="28">
        <f>'20.Spieltag'!AK9</f>
        <v>1</v>
      </c>
      <c r="AJ9" s="23">
        <f t="shared" si="9"/>
        <v>280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2</v>
      </c>
      <c r="J10" s="18" t="s">
        <v>88</v>
      </c>
      <c r="K10" s="19">
        <f t="shared" si="13"/>
        <v>0</v>
      </c>
      <c r="L10" s="17" t="s">
        <v>88</v>
      </c>
      <c r="M10" s="18" t="s">
        <v>2</v>
      </c>
      <c r="N10" s="19">
        <f t="shared" si="14"/>
        <v>0</v>
      </c>
      <c r="O10" s="17" t="s">
        <v>88</v>
      </c>
      <c r="P10" s="18" t="s">
        <v>88</v>
      </c>
      <c r="Q10" s="19">
        <f t="shared" si="15"/>
        <v>0</v>
      </c>
      <c r="R10" s="17" t="s">
        <v>12</v>
      </c>
      <c r="S10" s="18" t="s">
        <v>12</v>
      </c>
      <c r="T10" s="19">
        <f t="shared" si="16"/>
        <v>0</v>
      </c>
      <c r="U10" s="17" t="s">
        <v>88</v>
      </c>
      <c r="V10" s="18" t="s">
        <v>12</v>
      </c>
      <c r="W10" s="77">
        <f t="shared" ref="W10:W25" si="19">IF(OR(EXACT($U$7,U10)*(EXACT($V$7,V10)))=TRUE,$AO$9,IF(($V$7-$U$7=V10-U10),$AO$8,IF(OR(EXACT($U$7&gt;$V$7,U10&gt;V10)*EXACT($U$7=$V$7,U10=V10)*EXACT($U$7&lt;$V$7,U10&lt;V10)),$AO$7,0)))*4</f>
        <v>0</v>
      </c>
      <c r="X10" s="17" t="s">
        <v>12</v>
      </c>
      <c r="Y10" s="18" t="s">
        <v>2</v>
      </c>
      <c r="Z10" s="19" t="str">
        <f t="shared" si="17"/>
        <v>3</v>
      </c>
      <c r="AA10" s="17" t="s">
        <v>89</v>
      </c>
      <c r="AB10" s="18" t="s">
        <v>89</v>
      </c>
      <c r="AC10" s="19" t="str">
        <f t="shared" si="18"/>
        <v>5</v>
      </c>
      <c r="AD10" s="27"/>
      <c r="AE10" s="25"/>
      <c r="AF10" s="19"/>
      <c r="AG10" s="20">
        <f t="shared" si="8"/>
        <v>8</v>
      </c>
      <c r="AH10" s="21">
        <f>'20.Spieltag'!AJ10</f>
        <v>229</v>
      </c>
      <c r="AI10" s="28">
        <f>'20.Spieltag'!AK10</f>
        <v>12</v>
      </c>
      <c r="AJ10" s="23">
        <f t="shared" si="9"/>
        <v>237</v>
      </c>
      <c r="AK10" s="24">
        <f t="shared" si="10"/>
        <v>12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88</v>
      </c>
      <c r="K11" s="19">
        <f t="shared" si="13"/>
        <v>0</v>
      </c>
      <c r="L11" s="17" t="s">
        <v>89</v>
      </c>
      <c r="M11" s="18" t="s">
        <v>12</v>
      </c>
      <c r="N11" s="19">
        <f t="shared" si="14"/>
        <v>0</v>
      </c>
      <c r="O11" s="17" t="s">
        <v>89</v>
      </c>
      <c r="P11" s="18" t="s">
        <v>88</v>
      </c>
      <c r="Q11" s="19">
        <f t="shared" si="15"/>
        <v>0</v>
      </c>
      <c r="R11" s="17" t="s">
        <v>88</v>
      </c>
      <c r="S11" s="18" t="s">
        <v>12</v>
      </c>
      <c r="T11" s="19" t="str">
        <f t="shared" si="16"/>
        <v>5</v>
      </c>
      <c r="U11" s="17" t="s">
        <v>12</v>
      </c>
      <c r="V11" s="18" t="s">
        <v>88</v>
      </c>
      <c r="W11" s="82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12</v>
      </c>
      <c r="Y11" s="18" t="s">
        <v>88</v>
      </c>
      <c r="Z11" s="19">
        <f t="shared" si="17"/>
        <v>0</v>
      </c>
      <c r="AA11" s="17" t="s">
        <v>88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'20.Spieltag'!AJ11</f>
        <v>269</v>
      </c>
      <c r="AI11" s="28">
        <f>'20.Spieltag'!AK11</f>
        <v>3</v>
      </c>
      <c r="AJ11" s="23">
        <f t="shared" si="9"/>
        <v>280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'20.Spieltag'!AJ12</f>
        <v>197</v>
      </c>
      <c r="AI12" s="28">
        <f>'20.Spieltag'!AK12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88</v>
      </c>
      <c r="G13" s="18" t="s">
        <v>88</v>
      </c>
      <c r="H13" s="19" t="str">
        <f t="shared" si="12"/>
        <v>5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91</v>
      </c>
      <c r="N13" s="19">
        <f t="shared" si="14"/>
        <v>0</v>
      </c>
      <c r="O13" s="17" t="s">
        <v>88</v>
      </c>
      <c r="P13" s="18" t="s">
        <v>12</v>
      </c>
      <c r="Q13" s="19">
        <f t="shared" si="15"/>
        <v>0</v>
      </c>
      <c r="R13" s="17" t="s">
        <v>12</v>
      </c>
      <c r="S13" s="18" t="s">
        <v>88</v>
      </c>
      <c r="T13" s="19">
        <f t="shared" si="16"/>
        <v>0</v>
      </c>
      <c r="U13" s="17" t="s">
        <v>89</v>
      </c>
      <c r="V13" s="18" t="s">
        <v>89</v>
      </c>
      <c r="W13" s="83">
        <f>IF(OR(EXACT($U$7,U13)*(EXACT($V$7,V13)))=TRUE,$AO$9,IF(($V$7-$U$7=V13-U13),$AO$8,IF(OR(EXACT($U$7&gt;$V$7,U13&gt;V13)*EXACT($U$7=$V$7,U13=V13)*EXACT($U$7&lt;$V$7,U13&lt;V13)),$AO$7,0)))*2</f>
        <v>0</v>
      </c>
      <c r="X13" s="17" t="s">
        <v>12</v>
      </c>
      <c r="Y13" s="18" t="s">
        <v>88</v>
      </c>
      <c r="Z13" s="19">
        <f t="shared" si="17"/>
        <v>0</v>
      </c>
      <c r="AA13" s="17" t="s">
        <v>88</v>
      </c>
      <c r="AB13" s="18" t="s">
        <v>88</v>
      </c>
      <c r="AC13" s="19" t="str">
        <f t="shared" si="18"/>
        <v>3</v>
      </c>
      <c r="AD13" s="27"/>
      <c r="AE13" s="25"/>
      <c r="AF13" s="19"/>
      <c r="AG13" s="20">
        <f t="shared" si="8"/>
        <v>8</v>
      </c>
      <c r="AH13" s="21">
        <f>'20.Spieltag'!AJ13</f>
        <v>260</v>
      </c>
      <c r="AI13" s="28">
        <f>'20.Spieltag'!AK13</f>
        <v>4</v>
      </c>
      <c r="AJ13" s="23">
        <f t="shared" si="9"/>
        <v>268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1"/>
        <v>0</v>
      </c>
      <c r="F14" s="17" t="s">
        <v>88</v>
      </c>
      <c r="G14" s="18" t="s">
        <v>88</v>
      </c>
      <c r="H14" s="19" t="str">
        <f t="shared" si="12"/>
        <v>5</v>
      </c>
      <c r="I14" s="17" t="s">
        <v>2</v>
      </c>
      <c r="J14" s="18" t="s">
        <v>12</v>
      </c>
      <c r="K14" s="19">
        <f t="shared" si="13"/>
        <v>0</v>
      </c>
      <c r="L14" s="17" t="s">
        <v>88</v>
      </c>
      <c r="M14" s="18" t="s">
        <v>2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88</v>
      </c>
      <c r="S14" s="18" t="s">
        <v>12</v>
      </c>
      <c r="T14" s="19" t="str">
        <f t="shared" si="16"/>
        <v>5</v>
      </c>
      <c r="U14" s="17" t="s">
        <v>12</v>
      </c>
      <c r="V14" s="18" t="s">
        <v>12</v>
      </c>
      <c r="W14" s="83">
        <f>IF(OR(EXACT($U$7,U14)*(EXACT($V$7,V14)))=TRUE,$AO$9,IF(($V$7-$U$7=V14-U14),$AO$8,IF(OR(EXACT($U$7&gt;$V$7,U14&gt;V14)*EXACT($U$7=$V$7,U14=V14)*EXACT($U$7&lt;$V$7,U14&lt;V14)),$AO$7,0)))*2</f>
        <v>0</v>
      </c>
      <c r="X14" s="17" t="s">
        <v>12</v>
      </c>
      <c r="Y14" s="18" t="s">
        <v>89</v>
      </c>
      <c r="Z14" s="19">
        <f t="shared" si="17"/>
        <v>0</v>
      </c>
      <c r="AA14" s="17" t="s">
        <v>88</v>
      </c>
      <c r="AB14" s="18" t="s">
        <v>88</v>
      </c>
      <c r="AC14" s="19" t="str">
        <f t="shared" si="18"/>
        <v>3</v>
      </c>
      <c r="AD14" s="27"/>
      <c r="AE14" s="25"/>
      <c r="AF14" s="19"/>
      <c r="AG14" s="20">
        <f t="shared" si="8"/>
        <v>13</v>
      </c>
      <c r="AH14" s="21">
        <f>'20.Spieltag'!AJ14</f>
        <v>271</v>
      </c>
      <c r="AI14" s="28">
        <f>'20.Spieltag'!AK14</f>
        <v>2</v>
      </c>
      <c r="AJ14" s="23">
        <f t="shared" si="9"/>
        <v>284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88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12</v>
      </c>
      <c r="N15" s="19">
        <f t="shared" si="14"/>
        <v>0</v>
      </c>
      <c r="O15" s="17" t="s">
        <v>88</v>
      </c>
      <c r="P15" s="18" t="s">
        <v>88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2</v>
      </c>
      <c r="W15" s="77">
        <f t="shared" si="19"/>
        <v>0</v>
      </c>
      <c r="X15" s="17" t="s">
        <v>12</v>
      </c>
      <c r="Y15" s="18" t="s">
        <v>88</v>
      </c>
      <c r="Z15" s="19">
        <f t="shared" si="17"/>
        <v>0</v>
      </c>
      <c r="AA15" s="17" t="s">
        <v>88</v>
      </c>
      <c r="AB15" s="18" t="s">
        <v>89</v>
      </c>
      <c r="AC15" s="19">
        <f t="shared" si="18"/>
        <v>0</v>
      </c>
      <c r="AD15" s="27"/>
      <c r="AE15" s="25"/>
      <c r="AF15" s="19"/>
      <c r="AG15" s="20">
        <f t="shared" si="8"/>
        <v>0</v>
      </c>
      <c r="AH15" s="21">
        <f>'20.Spieltag'!AJ15</f>
        <v>254</v>
      </c>
      <c r="AI15" s="28">
        <f>'20.Spieltag'!AK15</f>
        <v>6</v>
      </c>
      <c r="AJ15" s="23">
        <f t="shared" si="9"/>
        <v>254</v>
      </c>
      <c r="AK15" s="24">
        <f t="shared" si="10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'20.Spieltag'!AJ16</f>
        <v>79</v>
      </c>
      <c r="AI16" s="28">
        <f>'20.Spieltag'!AK16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88</v>
      </c>
      <c r="D17" s="18" t="s">
        <v>88</v>
      </c>
      <c r="E17" s="19">
        <f t="shared" si="11"/>
        <v>0</v>
      </c>
      <c r="F17" s="17" t="s">
        <v>88</v>
      </c>
      <c r="G17" s="18" t="s">
        <v>88</v>
      </c>
      <c r="H17" s="19" t="str">
        <f t="shared" si="12"/>
        <v>5</v>
      </c>
      <c r="I17" s="17" t="s">
        <v>2</v>
      </c>
      <c r="J17" s="18" t="s">
        <v>88</v>
      </c>
      <c r="K17" s="19">
        <f t="shared" si="13"/>
        <v>0</v>
      </c>
      <c r="L17" s="17" t="s">
        <v>12</v>
      </c>
      <c r="M17" s="18" t="s">
        <v>91</v>
      </c>
      <c r="N17" s="19">
        <f t="shared" si="14"/>
        <v>0</v>
      </c>
      <c r="O17" s="17" t="s">
        <v>91</v>
      </c>
      <c r="P17" s="18" t="s">
        <v>12</v>
      </c>
      <c r="Q17" s="19" t="str">
        <f t="shared" si="15"/>
        <v>3</v>
      </c>
      <c r="R17" s="17" t="s">
        <v>89</v>
      </c>
      <c r="S17" s="18" t="s">
        <v>88</v>
      </c>
      <c r="T17" s="19" t="str">
        <f t="shared" si="16"/>
        <v>3</v>
      </c>
      <c r="U17" s="17" t="s">
        <v>88</v>
      </c>
      <c r="V17" s="18" t="s">
        <v>12</v>
      </c>
      <c r="W17" s="77">
        <f t="shared" si="19"/>
        <v>0</v>
      </c>
      <c r="X17" s="17" t="s">
        <v>12</v>
      </c>
      <c r="Y17" s="18" t="s">
        <v>88</v>
      </c>
      <c r="Z17" s="19">
        <f t="shared" si="17"/>
        <v>0</v>
      </c>
      <c r="AA17" s="17" t="s">
        <v>89</v>
      </c>
      <c r="AB17" s="18" t="s">
        <v>89</v>
      </c>
      <c r="AC17" s="19" t="str">
        <f t="shared" si="18"/>
        <v>5</v>
      </c>
      <c r="AD17" s="27"/>
      <c r="AE17" s="25"/>
      <c r="AF17" s="19"/>
      <c r="AG17" s="20">
        <f t="shared" si="8"/>
        <v>16</v>
      </c>
      <c r="AH17" s="21">
        <f>'20.Spieltag'!AJ17</f>
        <v>239</v>
      </c>
      <c r="AI17" s="28">
        <f>'20.Spieltag'!AK17</f>
        <v>10</v>
      </c>
      <c r="AJ17" s="23">
        <f t="shared" si="9"/>
        <v>255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88</v>
      </c>
      <c r="E18" s="19">
        <f t="shared" si="11"/>
        <v>0</v>
      </c>
      <c r="F18" s="17" t="s">
        <v>89</v>
      </c>
      <c r="G18" s="18" t="s">
        <v>12</v>
      </c>
      <c r="H18" s="19">
        <f t="shared" si="12"/>
        <v>0</v>
      </c>
      <c r="I18" s="17" t="s">
        <v>12</v>
      </c>
      <c r="J18" s="18" t="s">
        <v>88</v>
      </c>
      <c r="K18" s="19">
        <f t="shared" si="13"/>
        <v>0</v>
      </c>
      <c r="L18" s="17" t="s">
        <v>88</v>
      </c>
      <c r="M18" s="18" t="s">
        <v>89</v>
      </c>
      <c r="N18" s="19" t="str">
        <f t="shared" si="14"/>
        <v>5</v>
      </c>
      <c r="O18" s="17" t="s">
        <v>88</v>
      </c>
      <c r="P18" s="18" t="s">
        <v>88</v>
      </c>
      <c r="Q18" s="19">
        <f t="shared" si="15"/>
        <v>0</v>
      </c>
      <c r="R18" s="17" t="s">
        <v>12</v>
      </c>
      <c r="S18" s="18" t="s">
        <v>88</v>
      </c>
      <c r="T18" s="19">
        <f t="shared" si="16"/>
        <v>0</v>
      </c>
      <c r="U18" s="17" t="s">
        <v>88</v>
      </c>
      <c r="V18" s="18" t="s">
        <v>12</v>
      </c>
      <c r="W18" s="77">
        <f t="shared" si="19"/>
        <v>0</v>
      </c>
      <c r="X18" s="17" t="s">
        <v>88</v>
      </c>
      <c r="Y18" s="18" t="s">
        <v>12</v>
      </c>
      <c r="Z18" s="19" t="str">
        <f t="shared" si="17"/>
        <v>5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'20.Spieltag'!AJ18</f>
        <v>234</v>
      </c>
      <c r="AI18" s="28">
        <f>'20.Spieltag'!AK18</f>
        <v>11</v>
      </c>
      <c r="AJ18" s="23">
        <f t="shared" si="9"/>
        <v>244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'20.Spieltag'!AJ19</f>
        <v>7</v>
      </c>
      <c r="AI19" s="28">
        <f>'20.Spieltag'!AK19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88</v>
      </c>
      <c r="E20" s="19">
        <f t="shared" si="11"/>
        <v>0</v>
      </c>
      <c r="F20" s="17" t="s">
        <v>89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19">
        <f t="shared" si="13"/>
        <v>0</v>
      </c>
      <c r="L20" s="17" t="s">
        <v>88</v>
      </c>
      <c r="M20" s="18" t="s">
        <v>12</v>
      </c>
      <c r="N20" s="19">
        <f t="shared" si="14"/>
        <v>0</v>
      </c>
      <c r="O20" s="17" t="s">
        <v>88</v>
      </c>
      <c r="P20" s="18" t="s">
        <v>88</v>
      </c>
      <c r="Q20" s="19">
        <f t="shared" si="15"/>
        <v>0</v>
      </c>
      <c r="R20" s="17" t="s">
        <v>88</v>
      </c>
      <c r="S20" s="18" t="s">
        <v>89</v>
      </c>
      <c r="T20" s="19">
        <f t="shared" si="16"/>
        <v>0</v>
      </c>
      <c r="U20" s="17" t="s">
        <v>88</v>
      </c>
      <c r="V20" s="18" t="s">
        <v>88</v>
      </c>
      <c r="W20" s="83">
        <f>IF(OR(EXACT($U$7,U20)*(EXACT($V$7,V20)))=TRUE,$AO$9,IF(($V$7-$U$7=V20-U20),$AO$8,IF(OR(EXACT($U$7&gt;$V$7,U20&gt;V20)*EXACT($U$7=$V$7,U20=V20)*EXACT($U$7&lt;$V$7,U20&lt;V20)),$AO$7,0)))*2</f>
        <v>0</v>
      </c>
      <c r="X20" s="17" t="s">
        <v>89</v>
      </c>
      <c r="Y20" s="18" t="s">
        <v>12</v>
      </c>
      <c r="Z20" s="19" t="str">
        <f t="shared" si="17"/>
        <v>2</v>
      </c>
      <c r="AA20" s="17" t="s">
        <v>88</v>
      </c>
      <c r="AB20" s="18" t="s">
        <v>2</v>
      </c>
      <c r="AC20" s="19">
        <f t="shared" si="18"/>
        <v>0</v>
      </c>
      <c r="AD20" s="27"/>
      <c r="AE20" s="25"/>
      <c r="AF20" s="19"/>
      <c r="AG20" s="20">
        <f t="shared" ref="AG20:AG25" si="21">E20+H20+K20+N20+Q20+T20+W20+Z20+AC20+AF20</f>
        <v>2</v>
      </c>
      <c r="AH20" s="21">
        <f>'20.Spieltag'!AJ20</f>
        <v>214</v>
      </c>
      <c r="AI20" s="28">
        <f>'20.Spieltag'!AK20</f>
        <v>14</v>
      </c>
      <c r="AJ20" s="23">
        <f t="shared" ref="AJ20:AJ25" si="22">AG20+AH20</f>
        <v>216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2</v>
      </c>
      <c r="D21" s="18" t="s">
        <v>12</v>
      </c>
      <c r="E21" s="19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2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77">
        <f t="shared" si="19"/>
        <v>0</v>
      </c>
      <c r="X21" s="17" t="s">
        <v>12</v>
      </c>
      <c r="Y21" s="18" t="s">
        <v>88</v>
      </c>
      <c r="Z21" s="19">
        <f t="shared" si="17"/>
        <v>0</v>
      </c>
      <c r="AA21" s="17" t="s">
        <v>88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 t="shared" si="21"/>
        <v>0</v>
      </c>
      <c r="AH21" s="21">
        <f>'20.Spieltag'!AJ21</f>
        <v>250</v>
      </c>
      <c r="AI21" s="28">
        <f>'20.Spieltag'!AK21</f>
        <v>8</v>
      </c>
      <c r="AJ21" s="23">
        <f t="shared" si="22"/>
        <v>250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12</v>
      </c>
      <c r="G22" s="18" t="s">
        <v>89</v>
      </c>
      <c r="H22" s="19">
        <f t="shared" si="12"/>
        <v>0</v>
      </c>
      <c r="I22" s="17" t="s">
        <v>2</v>
      </c>
      <c r="J22" s="18" t="s">
        <v>88</v>
      </c>
      <c r="K22" s="19">
        <f t="shared" si="13"/>
        <v>0</v>
      </c>
      <c r="L22" s="17" t="s">
        <v>88</v>
      </c>
      <c r="M22" s="18" t="s">
        <v>12</v>
      </c>
      <c r="N22" s="19">
        <f t="shared" si="14"/>
        <v>0</v>
      </c>
      <c r="O22" s="17" t="s">
        <v>12</v>
      </c>
      <c r="P22" s="18" t="s">
        <v>89</v>
      </c>
      <c r="Q22" s="19" t="str">
        <f t="shared" si="15"/>
        <v>5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77">
        <f t="shared" si="19"/>
        <v>0</v>
      </c>
      <c r="X22" s="17" t="s">
        <v>12</v>
      </c>
      <c r="Y22" s="18" t="s">
        <v>89</v>
      </c>
      <c r="Z22" s="19">
        <f t="shared" si="17"/>
        <v>0</v>
      </c>
      <c r="AA22" s="17" t="s">
        <v>12</v>
      </c>
      <c r="AB22" s="18" t="s">
        <v>88</v>
      </c>
      <c r="AC22" s="19">
        <f t="shared" si="18"/>
        <v>0</v>
      </c>
      <c r="AD22" s="27"/>
      <c r="AE22" s="25"/>
      <c r="AF22" s="19"/>
      <c r="AG22" s="20">
        <f t="shared" si="21"/>
        <v>5</v>
      </c>
      <c r="AH22" s="21">
        <f>'20.Spieltag'!AJ22</f>
        <v>251</v>
      </c>
      <c r="AI22" s="28">
        <f>'20.Spieltag'!AK22</f>
        <v>7</v>
      </c>
      <c r="AJ22" s="23">
        <f t="shared" si="22"/>
        <v>256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88</v>
      </c>
      <c r="D23" s="18" t="s">
        <v>88</v>
      </c>
      <c r="E23" s="19">
        <f t="shared" si="11"/>
        <v>0</v>
      </c>
      <c r="F23" s="17" t="s">
        <v>88</v>
      </c>
      <c r="G23" s="18" t="s">
        <v>89</v>
      </c>
      <c r="H23" s="19">
        <f t="shared" si="12"/>
        <v>0</v>
      </c>
      <c r="I23" s="17" t="s">
        <v>12</v>
      </c>
      <c r="J23" s="18" t="s">
        <v>89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88</v>
      </c>
      <c r="Q23" s="19" t="str">
        <f t="shared" si="15"/>
        <v>2</v>
      </c>
      <c r="R23" s="17" t="s">
        <v>12</v>
      </c>
      <c r="S23" s="18" t="s">
        <v>89</v>
      </c>
      <c r="T23" s="19">
        <f t="shared" si="16"/>
        <v>0</v>
      </c>
      <c r="U23" s="17" t="s">
        <v>88</v>
      </c>
      <c r="V23" s="18" t="s">
        <v>89</v>
      </c>
      <c r="W23" s="82" t="str">
        <f>IF(OR(EXACT($U$7,U23)*(EXACT($V$7,V23)))=TRUE,$AO$9,IF(($V$7-$U$7=V23-U23),$AO$8,IF(OR(EXACT($U$7&gt;$V$7,U23&gt;V23)*EXACT($U$7=$V$7,U23=V23)*EXACT($U$7&lt;$V$7,U23&lt;V23)),$AO$7,0)))</f>
        <v>5</v>
      </c>
      <c r="X23" s="17" t="s">
        <v>12</v>
      </c>
      <c r="Y23" s="18" t="s">
        <v>88</v>
      </c>
      <c r="Z23" s="19">
        <f t="shared" si="17"/>
        <v>0</v>
      </c>
      <c r="AA23" s="17" t="s">
        <v>88</v>
      </c>
      <c r="AB23" s="18" t="s">
        <v>89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'20.Spieltag'!AJ23</f>
        <v>219</v>
      </c>
      <c r="AI23" s="28">
        <f>'20.Spieltag'!AK23</f>
        <v>13</v>
      </c>
      <c r="AJ23" s="23">
        <f t="shared" si="22"/>
        <v>226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5</v>
      </c>
      <c r="B24" s="20" t="str">
        <f>'13.Spieltag'!B24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2</v>
      </c>
      <c r="N24" s="19">
        <f t="shared" si="14"/>
        <v>0</v>
      </c>
      <c r="O24" s="17" t="s">
        <v>88</v>
      </c>
      <c r="P24" s="18" t="s">
        <v>12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12</v>
      </c>
      <c r="S24" s="18" t="s">
        <v>88</v>
      </c>
      <c r="T24" s="19">
        <f t="shared" si="16"/>
        <v>0</v>
      </c>
      <c r="U24" s="17" t="s">
        <v>2</v>
      </c>
      <c r="V24" s="18" t="s">
        <v>88</v>
      </c>
      <c r="W24" s="82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12</v>
      </c>
      <c r="Y24" s="18" t="s">
        <v>88</v>
      </c>
      <c r="Z24" s="19">
        <f t="shared" si="17"/>
        <v>0</v>
      </c>
      <c r="AA24" s="17" t="s">
        <v>88</v>
      </c>
      <c r="AB24" s="18" t="s">
        <v>88</v>
      </c>
      <c r="AC24" s="19" t="str">
        <f t="shared" si="18"/>
        <v>3</v>
      </c>
      <c r="AD24" s="27"/>
      <c r="AE24" s="25"/>
      <c r="AF24" s="19"/>
      <c r="AG24" s="20">
        <f t="shared" si="21"/>
        <v>5</v>
      </c>
      <c r="AH24" s="21">
        <f>'20.Spieltag'!AJ24</f>
        <v>259</v>
      </c>
      <c r="AI24" s="28">
        <f>'20.Spieltag'!AK24</f>
        <v>5</v>
      </c>
      <c r="AJ24" s="23">
        <f t="shared" si="22"/>
        <v>264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si="20"/>
        <v>18</v>
      </c>
      <c r="B25" s="20" t="s">
        <v>105</v>
      </c>
      <c r="C25" s="17" t="s">
        <v>2</v>
      </c>
      <c r="D25" s="18" t="s">
        <v>88</v>
      </c>
      <c r="E25" s="19">
        <f t="shared" si="11"/>
        <v>0</v>
      </c>
      <c r="F25" s="17" t="s">
        <v>12</v>
      </c>
      <c r="G25" s="18" t="s">
        <v>88</v>
      </c>
      <c r="H25" s="19">
        <f t="shared" si="12"/>
        <v>0</v>
      </c>
      <c r="I25" s="17" t="s">
        <v>2</v>
      </c>
      <c r="J25" s="18" t="s">
        <v>88</v>
      </c>
      <c r="K25" s="19">
        <f t="shared" si="13"/>
        <v>0</v>
      </c>
      <c r="L25" s="17" t="s">
        <v>88</v>
      </c>
      <c r="M25" s="18" t="s">
        <v>12</v>
      </c>
      <c r="N25" s="19">
        <f t="shared" si="14"/>
        <v>0</v>
      </c>
      <c r="O25" s="17" t="s">
        <v>12</v>
      </c>
      <c r="P25" s="18" t="s">
        <v>88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88</v>
      </c>
      <c r="T25" s="19">
        <f t="shared" si="16"/>
        <v>0</v>
      </c>
      <c r="U25" s="17" t="s">
        <v>88</v>
      </c>
      <c r="V25" s="18" t="s">
        <v>12</v>
      </c>
      <c r="W25" s="77">
        <f t="shared" si="19"/>
        <v>0</v>
      </c>
      <c r="X25" s="17" t="s">
        <v>12</v>
      </c>
      <c r="Y25" s="18" t="s">
        <v>88</v>
      </c>
      <c r="Z25" s="19">
        <f t="shared" si="17"/>
        <v>0</v>
      </c>
      <c r="AA25" s="17" t="s">
        <v>12</v>
      </c>
      <c r="AB25" s="18" t="s">
        <v>88</v>
      </c>
      <c r="AC25" s="19">
        <f t="shared" si="18"/>
        <v>0</v>
      </c>
      <c r="AD25" s="27"/>
      <c r="AE25" s="25"/>
      <c r="AF25" s="19"/>
      <c r="AG25" s="20">
        <f t="shared" si="21"/>
        <v>2</v>
      </c>
      <c r="AH25" s="21">
        <f>'20.Spieltag'!AJ25</f>
        <v>0</v>
      </c>
      <c r="AI25" s="28">
        <f>'20.Spieltag'!AK25</f>
        <v>0</v>
      </c>
      <c r="AJ25" s="23">
        <f t="shared" si="22"/>
        <v>2</v>
      </c>
      <c r="AK25" s="24">
        <f t="shared" ref="AK25" si="23">RANK(AJ25,$AJ$8:$AJ$26)</f>
        <v>18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4" priority="8">
      <formula>($AG8&gt;40)</formula>
    </cfRule>
  </conditionalFormatting>
  <conditionalFormatting sqref="C4 F4 O4 R4 U4 X4 C6 F6 I6 L6 R6 U6 X6 AA6">
    <cfRule type="cellIs" dxfId="73" priority="2" operator="equal">
      <formula>"Schalke 04"</formula>
    </cfRule>
  </conditionalFormatting>
  <conditionalFormatting sqref="I4 L4 AA4 O6">
    <cfRule type="cellIs" dxfId="72" priority="1" operator="equal">
      <formula>"Schalke 04"</formula>
    </cfRule>
  </conditionalFormatting>
  <conditionalFormatting sqref="AG28:AG1048576 AG1:AG26">
    <cfRule type="top10" dxfId="71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5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25"/>
  <sheetViews>
    <sheetView workbookViewId="0">
      <selection activeCell="AR16" sqref="AR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67</v>
      </c>
      <c r="F4" s="16" t="s">
        <v>79</v>
      </c>
      <c r="I4" s="16" t="s">
        <v>11</v>
      </c>
      <c r="L4" s="16" t="s">
        <v>75</v>
      </c>
      <c r="O4" s="16" t="s">
        <v>82</v>
      </c>
      <c r="R4" s="16" t="s">
        <v>76</v>
      </c>
      <c r="U4" s="16" t="s">
        <v>74</v>
      </c>
      <c r="X4" s="16" t="s">
        <v>83</v>
      </c>
      <c r="AA4" s="16" t="s">
        <v>86</v>
      </c>
      <c r="AD4" s="16"/>
      <c r="AE4" s="67"/>
      <c r="AF4" s="67"/>
      <c r="AK4" s="44"/>
    </row>
    <row r="5" spans="1:41" ht="13.5" thickBot="1" x14ac:dyDescent="0.25">
      <c r="B5" s="16"/>
      <c r="F5" s="1"/>
      <c r="U5" s="13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81</v>
      </c>
      <c r="I6" s="16" t="s">
        <v>85</v>
      </c>
      <c r="L6" s="16" t="s">
        <v>77</v>
      </c>
      <c r="O6" s="16" t="s">
        <v>72</v>
      </c>
      <c r="R6" s="16" t="s">
        <v>73</v>
      </c>
      <c r="U6" s="16" t="s">
        <v>84</v>
      </c>
      <c r="X6" s="16" t="s">
        <v>78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89</v>
      </c>
      <c r="M7" s="68" t="s">
        <v>91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88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88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88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23</v>
      </c>
      <c r="AH8" s="21">
        <f>'21.Spieltag'!AJ8</f>
        <v>243</v>
      </c>
      <c r="AI8" s="28">
        <f>'21.Spieltag'!AK8</f>
        <v>11</v>
      </c>
      <c r="AJ8" s="23">
        <f t="shared" ref="AJ8:AJ19" si="9">AG8+AH8</f>
        <v>266</v>
      </c>
      <c r="AK8" s="24">
        <f t="shared" ref="AK8:AK24" si="10">RANK(AJ8,$AJ$8:$AJ$26)</f>
        <v>10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12</v>
      </c>
      <c r="D9" s="18" t="s">
        <v>89</v>
      </c>
      <c r="E9" s="19" t="str">
        <f t="shared" ref="E9:E25" si="11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88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77">
        <f t="shared" ref="K9:K25" si="13">IF(OR(EXACT($I$7,I9)*(EXACT($J$7,J9)))=TRUE,$AO$9,IF(($J$7-$I$7=J9-I9),$AO$8,IF(OR(EXACT($I$7&gt;$J$7,I9&gt;J9)*EXACT($I$7=$J$7,I9=J9)*EXACT($I$7&lt;$J$7,I9&lt;J9)),$AO$7,0)))*4</f>
        <v>12</v>
      </c>
      <c r="L9" s="17" t="s">
        <v>12</v>
      </c>
      <c r="M9" s="18" t="s">
        <v>89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5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12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5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89</v>
      </c>
      <c r="Z9" s="19">
        <f t="shared" ref="Z9:Z25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5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18</v>
      </c>
      <c r="AH9" s="21">
        <f>'21.Spieltag'!AJ9</f>
        <v>280</v>
      </c>
      <c r="AI9" s="28">
        <f>'21.Spieltag'!AK9</f>
        <v>2</v>
      </c>
      <c r="AJ9" s="23">
        <f t="shared" si="9"/>
        <v>298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88</v>
      </c>
      <c r="E10" s="19" t="str">
        <f t="shared" si="11"/>
        <v>3</v>
      </c>
      <c r="F10" s="17" t="s">
        <v>12</v>
      </c>
      <c r="G10" s="18" t="s">
        <v>88</v>
      </c>
      <c r="H10" s="19" t="str">
        <f t="shared" si="12"/>
        <v>5</v>
      </c>
      <c r="I10" s="17" t="s">
        <v>12</v>
      </c>
      <c r="J10" s="18" t="s">
        <v>88</v>
      </c>
      <c r="K10" s="77">
        <f t="shared" si="13"/>
        <v>12</v>
      </c>
      <c r="L10" s="17" t="s">
        <v>88</v>
      </c>
      <c r="M10" s="18" t="s">
        <v>2</v>
      </c>
      <c r="N10" s="19" t="str">
        <f t="shared" si="14"/>
        <v>2</v>
      </c>
      <c r="O10" s="17" t="s">
        <v>89</v>
      </c>
      <c r="P10" s="18" t="s">
        <v>88</v>
      </c>
      <c r="Q10" s="19">
        <f t="shared" si="15"/>
        <v>0</v>
      </c>
      <c r="R10" s="17" t="s">
        <v>88</v>
      </c>
      <c r="S10" s="18" t="s">
        <v>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2</v>
      </c>
      <c r="X10" s="17" t="s">
        <v>88</v>
      </c>
      <c r="Y10" s="18" t="s">
        <v>88</v>
      </c>
      <c r="Z10" s="19" t="str">
        <f t="shared" si="18"/>
        <v>5</v>
      </c>
      <c r="AA10" s="17" t="s">
        <v>89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29</v>
      </c>
      <c r="AH10" s="21">
        <f>'21.Spieltag'!AJ10</f>
        <v>237</v>
      </c>
      <c r="AI10" s="28">
        <f>'21.Spieltag'!AK10</f>
        <v>12</v>
      </c>
      <c r="AJ10" s="23">
        <f t="shared" si="9"/>
        <v>266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 t="str">
        <f t="shared" si="11"/>
        <v>3</v>
      </c>
      <c r="F11" s="17" t="s">
        <v>12</v>
      </c>
      <c r="G11" s="18" t="s">
        <v>88</v>
      </c>
      <c r="H11" s="19" t="str">
        <f t="shared" si="12"/>
        <v>5</v>
      </c>
      <c r="I11" s="17" t="s">
        <v>12</v>
      </c>
      <c r="J11" s="18" t="s">
        <v>88</v>
      </c>
      <c r="K11" s="77">
        <f t="shared" si="13"/>
        <v>12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89</v>
      </c>
      <c r="S11" s="18" t="s">
        <v>88</v>
      </c>
      <c r="T11" s="19">
        <f t="shared" si="16"/>
        <v>0</v>
      </c>
      <c r="U11" s="17" t="s">
        <v>2</v>
      </c>
      <c r="V11" s="18" t="s">
        <v>89</v>
      </c>
      <c r="W11" s="19" t="str">
        <f t="shared" si="17"/>
        <v>2</v>
      </c>
      <c r="X11" s="17" t="s">
        <v>12</v>
      </c>
      <c r="Y11" s="18" t="s">
        <v>88</v>
      </c>
      <c r="Z11" s="19">
        <f t="shared" si="18"/>
        <v>0</v>
      </c>
      <c r="AA11" s="17" t="s">
        <v>12</v>
      </c>
      <c r="AB11" s="18" t="s">
        <v>89</v>
      </c>
      <c r="AC11" s="19" t="str">
        <f t="shared" si="19"/>
        <v>3</v>
      </c>
      <c r="AD11" s="27"/>
      <c r="AE11" s="25"/>
      <c r="AF11" s="19"/>
      <c r="AG11" s="20">
        <f t="shared" si="8"/>
        <v>27</v>
      </c>
      <c r="AH11" s="21">
        <f>'21.Spieltag'!AJ11</f>
        <v>280</v>
      </c>
      <c r="AI11" s="28">
        <f>'21.Spieltag'!AK11</f>
        <v>2</v>
      </c>
      <c r="AJ11" s="23">
        <f t="shared" si="9"/>
        <v>307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'21.Spieltag'!AJ12</f>
        <v>197</v>
      </c>
      <c r="AI12" s="28">
        <f>'21.Spieltag'!AK12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88</v>
      </c>
      <c r="E13" s="19" t="str">
        <f t="shared" si="11"/>
        <v>3</v>
      </c>
      <c r="F13" s="17" t="s">
        <v>88</v>
      </c>
      <c r="G13" s="18" t="s">
        <v>89</v>
      </c>
      <c r="H13" s="19" t="str">
        <f t="shared" si="12"/>
        <v>3</v>
      </c>
      <c r="I13" s="17" t="s">
        <v>91</v>
      </c>
      <c r="J13" s="18" t="s">
        <v>12</v>
      </c>
      <c r="K13" s="77">
        <f t="shared" si="13"/>
        <v>8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2</v>
      </c>
      <c r="Q13" s="19">
        <f t="shared" si="15"/>
        <v>0</v>
      </c>
      <c r="R13" s="17" t="s">
        <v>88</v>
      </c>
      <c r="S13" s="18" t="s">
        <v>12</v>
      </c>
      <c r="T13" s="19">
        <f t="shared" si="16"/>
        <v>0</v>
      </c>
      <c r="U13" s="17" t="s">
        <v>2</v>
      </c>
      <c r="V13" s="18" t="s">
        <v>89</v>
      </c>
      <c r="W13" s="19" t="str">
        <f t="shared" si="17"/>
        <v>2</v>
      </c>
      <c r="X13" s="17" t="s">
        <v>12</v>
      </c>
      <c r="Y13" s="18" t="s">
        <v>12</v>
      </c>
      <c r="Z13" s="19" t="str">
        <f t="shared" si="18"/>
        <v>3</v>
      </c>
      <c r="AA13" s="17" t="s">
        <v>2</v>
      </c>
      <c r="AB13" s="18" t="s">
        <v>12</v>
      </c>
      <c r="AC13" s="19" t="str">
        <f t="shared" si="19"/>
        <v>2</v>
      </c>
      <c r="AD13" s="27"/>
      <c r="AE13" s="25"/>
      <c r="AF13" s="19"/>
      <c r="AG13" s="20">
        <f t="shared" si="8"/>
        <v>21</v>
      </c>
      <c r="AH13" s="21">
        <f>'21.Spieltag'!AJ13</f>
        <v>268</v>
      </c>
      <c r="AI13" s="28">
        <f>'21.Spieltag'!AK13</f>
        <v>4</v>
      </c>
      <c r="AJ13" s="23">
        <f t="shared" si="9"/>
        <v>289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88</v>
      </c>
      <c r="E14" s="19" t="str">
        <f t="shared" si="11"/>
        <v>3</v>
      </c>
      <c r="F14" s="17" t="s">
        <v>2</v>
      </c>
      <c r="G14" s="18" t="s">
        <v>12</v>
      </c>
      <c r="H14" s="19" t="str">
        <f t="shared" si="12"/>
        <v>3</v>
      </c>
      <c r="I14" s="17" t="s">
        <v>2</v>
      </c>
      <c r="J14" s="18" t="s">
        <v>88</v>
      </c>
      <c r="K14" s="77">
        <f t="shared" si="13"/>
        <v>8</v>
      </c>
      <c r="L14" s="17" t="s">
        <v>88</v>
      </c>
      <c r="M14" s="18" t="s">
        <v>88</v>
      </c>
      <c r="N14" s="19">
        <f t="shared" si="14"/>
        <v>0</v>
      </c>
      <c r="O14" s="17" t="s">
        <v>88</v>
      </c>
      <c r="P14" s="18" t="s">
        <v>12</v>
      </c>
      <c r="Q14" s="19">
        <f t="shared" si="15"/>
        <v>0</v>
      </c>
      <c r="R14" s="17" t="s">
        <v>88</v>
      </c>
      <c r="S14" s="18" t="s">
        <v>88</v>
      </c>
      <c r="T14" s="19" t="str">
        <f t="shared" si="16"/>
        <v>3</v>
      </c>
      <c r="U14" s="17" t="s">
        <v>12</v>
      </c>
      <c r="V14" s="18" t="s">
        <v>88</v>
      </c>
      <c r="W14" s="19" t="str">
        <f t="shared" si="17"/>
        <v>3</v>
      </c>
      <c r="X14" s="17" t="s">
        <v>88</v>
      </c>
      <c r="Y14" s="18" t="s">
        <v>89</v>
      </c>
      <c r="Z14" s="19">
        <f t="shared" si="18"/>
        <v>0</v>
      </c>
      <c r="AA14" s="17" t="s">
        <v>2</v>
      </c>
      <c r="AB14" s="18" t="s">
        <v>88</v>
      </c>
      <c r="AC14" s="19" t="str">
        <f t="shared" si="19"/>
        <v>5</v>
      </c>
      <c r="AD14" s="27"/>
      <c r="AE14" s="25"/>
      <c r="AF14" s="19"/>
      <c r="AG14" s="20">
        <f t="shared" si="8"/>
        <v>25</v>
      </c>
      <c r="AH14" s="21">
        <f>'21.Spieltag'!AJ14</f>
        <v>284</v>
      </c>
      <c r="AI14" s="28">
        <f>'21.Spieltag'!AK14</f>
        <v>1</v>
      </c>
      <c r="AJ14" s="23">
        <f t="shared" si="9"/>
        <v>309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 t="str">
        <f t="shared" si="12"/>
        <v>2</v>
      </c>
      <c r="I15" s="17" t="s">
        <v>2</v>
      </c>
      <c r="J15" s="18" t="s">
        <v>89</v>
      </c>
      <c r="K15" s="77">
        <f t="shared" si="13"/>
        <v>8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89</v>
      </c>
      <c r="Z15" s="19">
        <f t="shared" si="18"/>
        <v>0</v>
      </c>
      <c r="AA15" s="17" t="s">
        <v>88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'21.Spieltag'!AJ15</f>
        <v>254</v>
      </c>
      <c r="AI15" s="28">
        <f>'21.Spieltag'!AK15</f>
        <v>8</v>
      </c>
      <c r="AJ15" s="23">
        <f t="shared" si="9"/>
        <v>268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'21.Spieltag'!AJ16</f>
        <v>79</v>
      </c>
      <c r="AI16" s="28">
        <f>'21.Spieltag'!AK16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12</v>
      </c>
      <c r="E17" s="19">
        <f t="shared" si="11"/>
        <v>0</v>
      </c>
      <c r="F17" s="17" t="s">
        <v>88</v>
      </c>
      <c r="G17" s="18" t="s">
        <v>89</v>
      </c>
      <c r="H17" s="19" t="str">
        <f t="shared" si="12"/>
        <v>3</v>
      </c>
      <c r="I17" s="17" t="s">
        <v>12</v>
      </c>
      <c r="J17" s="18" t="s">
        <v>88</v>
      </c>
      <c r="K17" s="77">
        <f t="shared" si="13"/>
        <v>12</v>
      </c>
      <c r="L17" s="17" t="s">
        <v>88</v>
      </c>
      <c r="M17" s="18" t="s">
        <v>89</v>
      </c>
      <c r="N17" s="19">
        <f t="shared" si="14"/>
        <v>0</v>
      </c>
      <c r="O17" s="17" t="s">
        <v>88</v>
      </c>
      <c r="P17" s="18" t="s">
        <v>12</v>
      </c>
      <c r="Q17" s="19">
        <f t="shared" si="15"/>
        <v>0</v>
      </c>
      <c r="R17" s="17" t="s">
        <v>88</v>
      </c>
      <c r="S17" s="18" t="s">
        <v>88</v>
      </c>
      <c r="T17" s="19" t="str">
        <f t="shared" si="16"/>
        <v>3</v>
      </c>
      <c r="U17" s="17" t="s">
        <v>2</v>
      </c>
      <c r="V17" s="18" t="s">
        <v>88</v>
      </c>
      <c r="W17" s="19" t="str">
        <f t="shared" si="17"/>
        <v>2</v>
      </c>
      <c r="X17" s="17" t="s">
        <v>12</v>
      </c>
      <c r="Y17" s="18" t="s">
        <v>89</v>
      </c>
      <c r="Z17" s="19">
        <f t="shared" si="18"/>
        <v>0</v>
      </c>
      <c r="AA17" s="17" t="s">
        <v>12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22</v>
      </c>
      <c r="AH17" s="21">
        <f>'21.Spieltag'!AJ17</f>
        <v>255</v>
      </c>
      <c r="AI17" s="28">
        <f>'21.Spieltag'!AK17</f>
        <v>7</v>
      </c>
      <c r="AJ17" s="23">
        <f t="shared" si="9"/>
        <v>277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88</v>
      </c>
      <c r="E18" s="19" t="str">
        <f t="shared" si="11"/>
        <v>3</v>
      </c>
      <c r="F18" s="17" t="s">
        <v>12</v>
      </c>
      <c r="G18" s="18" t="s">
        <v>89</v>
      </c>
      <c r="H18" s="19" t="str">
        <f t="shared" si="12"/>
        <v>2</v>
      </c>
      <c r="I18" s="17" t="s">
        <v>12</v>
      </c>
      <c r="J18" s="18" t="s">
        <v>89</v>
      </c>
      <c r="K18" s="77">
        <f t="shared" si="13"/>
        <v>8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12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19" t="str">
        <f t="shared" si="17"/>
        <v>3</v>
      </c>
      <c r="X18" s="17" t="s">
        <v>12</v>
      </c>
      <c r="Y18" s="18" t="s">
        <v>88</v>
      </c>
      <c r="Z18" s="19">
        <f t="shared" si="18"/>
        <v>0</v>
      </c>
      <c r="AA18" s="17" t="s">
        <v>88</v>
      </c>
      <c r="AB18" s="18" t="s">
        <v>89</v>
      </c>
      <c r="AC18" s="19" t="str">
        <f t="shared" si="19"/>
        <v>2</v>
      </c>
      <c r="AD18" s="27"/>
      <c r="AE18" s="25"/>
      <c r="AF18" s="19"/>
      <c r="AG18" s="20">
        <f t="shared" si="8"/>
        <v>20</v>
      </c>
      <c r="AH18" s="21">
        <f>'21.Spieltag'!AJ18</f>
        <v>244</v>
      </c>
      <c r="AI18" s="28">
        <f>'21.Spieltag'!AK18</f>
        <v>10</v>
      </c>
      <c r="AJ18" s="23">
        <f t="shared" si="9"/>
        <v>264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'21.Spieltag'!AJ19</f>
        <v>7</v>
      </c>
      <c r="AI19" s="28">
        <f>'21.Spieltag'!AK19</f>
        <v>17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12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77">
        <f t="shared" si="13"/>
        <v>20</v>
      </c>
      <c r="L20" s="17" t="s">
        <v>89</v>
      </c>
      <c r="M20" s="18" t="s">
        <v>88</v>
      </c>
      <c r="N20" s="19" t="str">
        <f t="shared" si="14"/>
        <v>2</v>
      </c>
      <c r="O20" s="17" t="s">
        <v>88</v>
      </c>
      <c r="P20" s="18" t="s">
        <v>91</v>
      </c>
      <c r="Q20" s="19">
        <f t="shared" si="15"/>
        <v>0</v>
      </c>
      <c r="R20" s="17" t="s">
        <v>88</v>
      </c>
      <c r="S20" s="18" t="s">
        <v>12</v>
      </c>
      <c r="T20" s="19">
        <f t="shared" si="16"/>
        <v>0</v>
      </c>
      <c r="U20" s="17" t="s">
        <v>12</v>
      </c>
      <c r="V20" s="18" t="s">
        <v>89</v>
      </c>
      <c r="W20" s="19" t="str">
        <f t="shared" si="17"/>
        <v>2</v>
      </c>
      <c r="X20" s="17" t="s">
        <v>88</v>
      </c>
      <c r="Y20" s="18" t="s">
        <v>89</v>
      </c>
      <c r="Z20" s="19">
        <f t="shared" si="18"/>
        <v>0</v>
      </c>
      <c r="AA20" s="17" t="s">
        <v>89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5" si="21">E20+H20+K20+N20+Q20+T20+W20+Z20+AC20+AF20</f>
        <v>26</v>
      </c>
      <c r="AH20" s="21">
        <f>'21.Spieltag'!AJ20</f>
        <v>216</v>
      </c>
      <c r="AI20" s="28">
        <f>'21.Spieltag'!AK20</f>
        <v>14</v>
      </c>
      <c r="AJ20" s="23">
        <f t="shared" ref="AJ20:AJ25" si="22">AG20+AH20</f>
        <v>242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12</v>
      </c>
      <c r="G21" s="18" t="s">
        <v>88</v>
      </c>
      <c r="H21" s="19" t="str">
        <f t="shared" si="12"/>
        <v>5</v>
      </c>
      <c r="I21" s="17" t="s">
        <v>12</v>
      </c>
      <c r="J21" s="18" t="s">
        <v>88</v>
      </c>
      <c r="K21" s="77">
        <f t="shared" si="13"/>
        <v>12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 t="str">
        <f t="shared" si="16"/>
        <v>3</v>
      </c>
      <c r="U21" s="17" t="s">
        <v>12</v>
      </c>
      <c r="V21" s="18" t="s">
        <v>89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 t="str">
        <f t="shared" si="19"/>
        <v>2</v>
      </c>
      <c r="AD21" s="27"/>
      <c r="AE21" s="25"/>
      <c r="AF21" s="19"/>
      <c r="AG21" s="20">
        <f t="shared" si="21"/>
        <v>27</v>
      </c>
      <c r="AH21" s="21">
        <f>'21.Spieltag'!AJ21</f>
        <v>250</v>
      </c>
      <c r="AI21" s="28">
        <f>'21.Spieltag'!AK21</f>
        <v>9</v>
      </c>
      <c r="AJ21" s="23">
        <f t="shared" si="22"/>
        <v>277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12</v>
      </c>
      <c r="G22" s="18" t="s">
        <v>88</v>
      </c>
      <c r="H22" s="19" t="str">
        <f t="shared" si="12"/>
        <v>5</v>
      </c>
      <c r="I22" s="17" t="s">
        <v>12</v>
      </c>
      <c r="J22" s="18" t="s">
        <v>89</v>
      </c>
      <c r="K22" s="77">
        <f t="shared" si="13"/>
        <v>8</v>
      </c>
      <c r="L22" s="17" t="s">
        <v>88</v>
      </c>
      <c r="M22" s="18" t="s">
        <v>89</v>
      </c>
      <c r="N22" s="19">
        <f t="shared" si="14"/>
        <v>0</v>
      </c>
      <c r="O22" s="17" t="s">
        <v>88</v>
      </c>
      <c r="P22" s="18" t="s">
        <v>12</v>
      </c>
      <c r="Q22" s="19">
        <f t="shared" si="15"/>
        <v>0</v>
      </c>
      <c r="R22" s="17" t="s">
        <v>88</v>
      </c>
      <c r="S22" s="18" t="s">
        <v>88</v>
      </c>
      <c r="T22" s="19" t="str">
        <f t="shared" si="16"/>
        <v>3</v>
      </c>
      <c r="U22" s="17" t="s">
        <v>2</v>
      </c>
      <c r="V22" s="18" t="s">
        <v>89</v>
      </c>
      <c r="W22" s="19" t="str">
        <f t="shared" si="17"/>
        <v>2</v>
      </c>
      <c r="X22" s="17" t="s">
        <v>88</v>
      </c>
      <c r="Y22" s="18" t="s">
        <v>88</v>
      </c>
      <c r="Z22" s="19" t="str">
        <f t="shared" si="18"/>
        <v>5</v>
      </c>
      <c r="AA22" s="17" t="s">
        <v>12</v>
      </c>
      <c r="AB22" s="18" t="s">
        <v>88</v>
      </c>
      <c r="AC22" s="19" t="str">
        <f t="shared" si="19"/>
        <v>2</v>
      </c>
      <c r="AD22" s="27"/>
      <c r="AE22" s="25"/>
      <c r="AF22" s="19"/>
      <c r="AG22" s="20">
        <f t="shared" si="21"/>
        <v>28</v>
      </c>
      <c r="AH22" s="21">
        <f>'21.Spieltag'!AJ22</f>
        <v>256</v>
      </c>
      <c r="AI22" s="28">
        <f>'21.Spieltag'!AK22</f>
        <v>6</v>
      </c>
      <c r="AJ22" s="23">
        <f t="shared" si="22"/>
        <v>284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88</v>
      </c>
      <c r="G23" s="18" t="s">
        <v>89</v>
      </c>
      <c r="H23" s="19" t="str">
        <f t="shared" si="12"/>
        <v>3</v>
      </c>
      <c r="I23" s="17" t="s">
        <v>88</v>
      </c>
      <c r="J23" s="18" t="s">
        <v>89</v>
      </c>
      <c r="K23" s="77">
        <f t="shared" si="13"/>
        <v>20</v>
      </c>
      <c r="L23" s="17" t="s">
        <v>12</v>
      </c>
      <c r="M23" s="18" t="s">
        <v>88</v>
      </c>
      <c r="N23" s="19">
        <f t="shared" si="14"/>
        <v>0</v>
      </c>
      <c r="O23" s="17" t="s">
        <v>88</v>
      </c>
      <c r="P23" s="18" t="s">
        <v>89</v>
      </c>
      <c r="Q23" s="19">
        <f t="shared" si="15"/>
        <v>0</v>
      </c>
      <c r="R23" s="17" t="s">
        <v>88</v>
      </c>
      <c r="S23" s="18" t="s">
        <v>89</v>
      </c>
      <c r="T23" s="19">
        <f t="shared" si="16"/>
        <v>0</v>
      </c>
      <c r="U23" s="17" t="s">
        <v>12</v>
      </c>
      <c r="V23" s="18" t="s">
        <v>89</v>
      </c>
      <c r="W23" s="19" t="str">
        <f t="shared" si="17"/>
        <v>2</v>
      </c>
      <c r="X23" s="17" t="s">
        <v>12</v>
      </c>
      <c r="Y23" s="18" t="s">
        <v>88</v>
      </c>
      <c r="Z23" s="19">
        <f t="shared" si="18"/>
        <v>0</v>
      </c>
      <c r="AA23" s="17" t="s">
        <v>88</v>
      </c>
      <c r="AB23" s="18" t="s">
        <v>89</v>
      </c>
      <c r="AC23" s="19" t="str">
        <f t="shared" si="19"/>
        <v>2</v>
      </c>
      <c r="AD23" s="27"/>
      <c r="AE23" s="25"/>
      <c r="AF23" s="19"/>
      <c r="AG23" s="20">
        <f t="shared" si="21"/>
        <v>29</v>
      </c>
      <c r="AH23" s="21">
        <f>'21.Spieltag'!AJ23</f>
        <v>226</v>
      </c>
      <c r="AI23" s="28">
        <f>'21.Spieltag'!AK23</f>
        <v>13</v>
      </c>
      <c r="AJ23" s="23">
        <f t="shared" si="22"/>
        <v>255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6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88</v>
      </c>
      <c r="K24" s="77">
        <f t="shared" si="13"/>
        <v>8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2</v>
      </c>
      <c r="Q24" s="19">
        <f t="shared" si="15"/>
        <v>0</v>
      </c>
      <c r="R24" s="17" t="s">
        <v>12</v>
      </c>
      <c r="S24" s="18" t="s">
        <v>88</v>
      </c>
      <c r="T24" s="19">
        <f t="shared" si="16"/>
        <v>0</v>
      </c>
      <c r="U24" s="17" t="s">
        <v>2</v>
      </c>
      <c r="V24" s="18" t="s">
        <v>89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16</v>
      </c>
      <c r="AH24" s="21">
        <f>'21.Spieltag'!AJ24</f>
        <v>264</v>
      </c>
      <c r="AI24" s="28">
        <f>'21.Spieltag'!AK24</f>
        <v>5</v>
      </c>
      <c r="AJ24" s="23">
        <f t="shared" si="22"/>
        <v>280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88</v>
      </c>
      <c r="E25" s="19" t="str">
        <f t="shared" si="11"/>
        <v>2</v>
      </c>
      <c r="F25" s="17" t="s">
        <v>88</v>
      </c>
      <c r="G25" s="18" t="s">
        <v>12</v>
      </c>
      <c r="H25" s="19">
        <f t="shared" si="12"/>
        <v>0</v>
      </c>
      <c r="I25" s="17" t="s">
        <v>12</v>
      </c>
      <c r="J25" s="18" t="s">
        <v>88</v>
      </c>
      <c r="K25" s="77">
        <f t="shared" si="13"/>
        <v>12</v>
      </c>
      <c r="L25" s="17" t="s">
        <v>12</v>
      </c>
      <c r="M25" s="18" t="s">
        <v>88</v>
      </c>
      <c r="N25" s="19">
        <f t="shared" si="14"/>
        <v>0</v>
      </c>
      <c r="O25" s="17" t="s">
        <v>88</v>
      </c>
      <c r="P25" s="18" t="s">
        <v>12</v>
      </c>
      <c r="Q25" s="19">
        <f t="shared" si="15"/>
        <v>0</v>
      </c>
      <c r="R25" s="17" t="s">
        <v>12</v>
      </c>
      <c r="S25" s="18" t="s">
        <v>12</v>
      </c>
      <c r="T25" s="19" t="str">
        <f t="shared" si="16"/>
        <v>5</v>
      </c>
      <c r="U25" s="17" t="s">
        <v>12</v>
      </c>
      <c r="V25" s="18" t="s">
        <v>88</v>
      </c>
      <c r="W25" s="19" t="str">
        <f t="shared" si="17"/>
        <v>3</v>
      </c>
      <c r="X25" s="17" t="s">
        <v>12</v>
      </c>
      <c r="Y25" s="18" t="s">
        <v>88</v>
      </c>
      <c r="Z25" s="19">
        <f t="shared" si="18"/>
        <v>0</v>
      </c>
      <c r="AA25" s="17" t="s">
        <v>12</v>
      </c>
      <c r="AB25" s="18" t="s">
        <v>88</v>
      </c>
      <c r="AC25" s="19" t="str">
        <f t="shared" si="19"/>
        <v>2</v>
      </c>
      <c r="AD25" s="27"/>
      <c r="AE25" s="25"/>
      <c r="AF25" s="19"/>
      <c r="AG25" s="20">
        <f t="shared" si="21"/>
        <v>24</v>
      </c>
      <c r="AH25" s="21">
        <f>'21.Spieltag'!AJ25</f>
        <v>2</v>
      </c>
      <c r="AI25" s="28">
        <f>'21.Spieltag'!AK25</f>
        <v>18</v>
      </c>
      <c r="AJ25" s="23">
        <f t="shared" si="22"/>
        <v>26</v>
      </c>
      <c r="AK25" s="24">
        <f t="shared" ref="AK25" si="23">RANK(AJ25,$AJ$8:$AJ$26)</f>
        <v>17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9" priority="8">
      <formula>($AG8&gt;40)</formula>
    </cfRule>
  </conditionalFormatting>
  <conditionalFormatting sqref="C4 R4 U4 F6">
    <cfRule type="cellIs" dxfId="68" priority="1" operator="equal">
      <formula>"Schalke 04"</formula>
    </cfRule>
  </conditionalFormatting>
  <conditionalFormatting sqref="F4 I4 L4 O4 X4 AA4 C6 I6 L6 O6 R6 U6 X6 AA6">
    <cfRule type="cellIs" dxfId="67" priority="2" operator="equal">
      <formula>"Schalke 04"</formula>
    </cfRule>
  </conditionalFormatting>
  <conditionalFormatting sqref="AG1:AG26 AG28:AG1048576">
    <cfRule type="top10" dxfId="66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5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O26"/>
  <sheetViews>
    <sheetView topLeftCell="B3" workbookViewId="0">
      <selection activeCell="F7" sqref="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36</v>
      </c>
      <c r="B4" s="16"/>
      <c r="C4" s="16" t="s">
        <v>77</v>
      </c>
      <c r="F4" s="16" t="s">
        <v>85</v>
      </c>
      <c r="I4" s="16" t="s">
        <v>78</v>
      </c>
      <c r="L4" s="16" t="s">
        <v>84</v>
      </c>
      <c r="O4" s="16" t="s">
        <v>87</v>
      </c>
      <c r="R4" s="16" t="s">
        <v>80</v>
      </c>
      <c r="U4" s="16" t="s">
        <v>72</v>
      </c>
      <c r="X4" s="16" t="s">
        <v>73</v>
      </c>
      <c r="AA4" s="16" t="s">
        <v>81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75</v>
      </c>
      <c r="I6" s="16" t="s">
        <v>76</v>
      </c>
      <c r="L6" s="16" t="s">
        <v>67</v>
      </c>
      <c r="O6" s="16" t="s">
        <v>79</v>
      </c>
      <c r="R6" s="16" t="s">
        <v>11</v>
      </c>
      <c r="U6" s="16" t="s">
        <v>86</v>
      </c>
      <c r="X6" s="16" t="s">
        <v>82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91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89</v>
      </c>
      <c r="J7" s="68" t="s">
        <v>91</v>
      </c>
      <c r="K7" s="69" t="s">
        <v>1</v>
      </c>
      <c r="L7" s="68" t="s">
        <v>88</v>
      </c>
      <c r="M7" s="68" t="s">
        <v>88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8">E8+H8+K8+N8+Q8+T8+W8+Z8+AC8+AF8</f>
        <v>10</v>
      </c>
      <c r="AH8" s="21">
        <f>'22.Spieltag'!AJ8</f>
        <v>266</v>
      </c>
      <c r="AI8" s="28">
        <f>'22.Spieltag'!AK8</f>
        <v>10</v>
      </c>
      <c r="AJ8" s="23">
        <f t="shared" ref="AJ8:AJ19" si="9">AG8+AH8</f>
        <v>276</v>
      </c>
      <c r="AK8" s="24">
        <f t="shared" ref="AK8:AK24" si="10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88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88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91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18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89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5</v>
      </c>
      <c r="AA9" s="17" t="s">
        <v>2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'22.Spieltag'!AJ9</f>
        <v>298</v>
      </c>
      <c r="AI9" s="28">
        <f>'22.Spieltag'!AK9</f>
        <v>3</v>
      </c>
      <c r="AJ9" s="23">
        <f t="shared" si="9"/>
        <v>318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10</v>
      </c>
      <c r="B10" s="20" t="str">
        <f>'13.Spieltag'!B10</f>
        <v>FlorianS04</v>
      </c>
      <c r="C10" s="17" t="s">
        <v>88</v>
      </c>
      <c r="D10" s="18" t="s">
        <v>12</v>
      </c>
      <c r="E10" s="19" t="str">
        <f t="shared" si="11"/>
        <v>3</v>
      </c>
      <c r="F10" s="17" t="s">
        <v>89</v>
      </c>
      <c r="G10" s="18" t="s">
        <v>12</v>
      </c>
      <c r="H10" s="19" t="str">
        <f t="shared" si="12"/>
        <v>2</v>
      </c>
      <c r="I10" s="17" t="s">
        <v>88</v>
      </c>
      <c r="J10" s="18" t="s">
        <v>89</v>
      </c>
      <c r="K10" s="19">
        <f t="shared" si="13"/>
        <v>0</v>
      </c>
      <c r="L10" s="17" t="s">
        <v>88</v>
      </c>
      <c r="M10" s="18" t="s">
        <v>12</v>
      </c>
      <c r="N10" s="19">
        <f t="shared" si="14"/>
        <v>0</v>
      </c>
      <c r="O10" s="17" t="s">
        <v>12</v>
      </c>
      <c r="P10" s="18" t="s">
        <v>91</v>
      </c>
      <c r="Q10" s="19">
        <f t="shared" si="15"/>
        <v>0</v>
      </c>
      <c r="R10" s="17" t="s">
        <v>88</v>
      </c>
      <c r="S10" s="18" t="s">
        <v>12</v>
      </c>
      <c r="T10" s="77">
        <f t="shared" ref="T10:T11" si="20">IF(OR(EXACT($R$7,R10)*(EXACT($S$7,S10)))=TRUE,$AO$9,IF(($S$7-$R$7=S10-R10),$AO$8,IF(OR(EXACT($R$7&gt;$S$7,R10&gt;S10)*EXACT($R$7=$S$7,R10=S10)*EXACT($R$7&lt;$S$7,R10&lt;S10)),$AO$7,0)))*4</f>
        <v>0</v>
      </c>
      <c r="U10" s="17" t="s">
        <v>91</v>
      </c>
      <c r="V10" s="18" t="s">
        <v>88</v>
      </c>
      <c r="W10" s="19" t="str">
        <f t="shared" si="17"/>
        <v>2</v>
      </c>
      <c r="X10" s="17" t="s">
        <v>12</v>
      </c>
      <c r="Y10" s="18" t="s">
        <v>89</v>
      </c>
      <c r="Z10" s="19" t="str">
        <f t="shared" si="18"/>
        <v>5</v>
      </c>
      <c r="AA10" s="17" t="s">
        <v>89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12</v>
      </c>
      <c r="AH10" s="21">
        <f>'22.Spieltag'!AJ10</f>
        <v>266</v>
      </c>
      <c r="AI10" s="28">
        <f>'22.Spieltag'!AK10</f>
        <v>10</v>
      </c>
      <c r="AJ10" s="23">
        <f t="shared" si="9"/>
        <v>278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89</v>
      </c>
      <c r="G11" s="18" t="s">
        <v>12</v>
      </c>
      <c r="H11" s="19" t="str">
        <f t="shared" si="12"/>
        <v>2</v>
      </c>
      <c r="I11" s="17" t="s">
        <v>89</v>
      </c>
      <c r="J11" s="18" t="s">
        <v>88</v>
      </c>
      <c r="K11" s="19" t="str">
        <f t="shared" si="13"/>
        <v>2</v>
      </c>
      <c r="L11" s="17" t="s">
        <v>89</v>
      </c>
      <c r="M11" s="18" t="s">
        <v>12</v>
      </c>
      <c r="N11" s="19">
        <f t="shared" si="14"/>
        <v>0</v>
      </c>
      <c r="O11" s="17" t="s">
        <v>88</v>
      </c>
      <c r="P11" s="18" t="s">
        <v>2</v>
      </c>
      <c r="Q11" s="19">
        <f t="shared" si="15"/>
        <v>0</v>
      </c>
      <c r="R11" s="17" t="s">
        <v>88</v>
      </c>
      <c r="S11" s="18" t="s">
        <v>12</v>
      </c>
      <c r="T11" s="77">
        <f t="shared" si="20"/>
        <v>0</v>
      </c>
      <c r="U11" s="17" t="s">
        <v>12</v>
      </c>
      <c r="V11" s="18" t="s">
        <v>88</v>
      </c>
      <c r="W11" s="19" t="str">
        <f t="shared" si="17"/>
        <v>3</v>
      </c>
      <c r="X11" s="17" t="s">
        <v>12</v>
      </c>
      <c r="Y11" s="18" t="s">
        <v>88</v>
      </c>
      <c r="Z11" s="19" t="str">
        <f t="shared" si="18"/>
        <v>2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14</v>
      </c>
      <c r="AH11" s="21">
        <f>'22.Spieltag'!AJ11</f>
        <v>307</v>
      </c>
      <c r="AI11" s="28">
        <f>'22.Spieltag'!AK11</f>
        <v>2</v>
      </c>
      <c r="AJ11" s="23">
        <f t="shared" si="9"/>
        <v>321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'22.Spieltag'!AJ12</f>
        <v>197</v>
      </c>
      <c r="AI12" s="28">
        <f>'22.Spieltag'!AK12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88</v>
      </c>
      <c r="G13" s="18" t="s">
        <v>12</v>
      </c>
      <c r="H13" s="19" t="str">
        <f t="shared" si="12"/>
        <v>5</v>
      </c>
      <c r="I13" s="17" t="s">
        <v>88</v>
      </c>
      <c r="J13" s="18" t="s">
        <v>89</v>
      </c>
      <c r="K13" s="19">
        <f t="shared" si="13"/>
        <v>0</v>
      </c>
      <c r="L13" s="17" t="s">
        <v>89</v>
      </c>
      <c r="M13" s="18" t="s">
        <v>2</v>
      </c>
      <c r="N13" s="19">
        <f t="shared" si="14"/>
        <v>0</v>
      </c>
      <c r="O13" s="17" t="s">
        <v>88</v>
      </c>
      <c r="P13" s="18" t="s">
        <v>2</v>
      </c>
      <c r="Q13" s="19">
        <f t="shared" si="15"/>
        <v>0</v>
      </c>
      <c r="R13" s="17" t="s">
        <v>89</v>
      </c>
      <c r="S13" s="18" t="s">
        <v>88</v>
      </c>
      <c r="T13" s="77">
        <f t="shared" ref="T13:T15" si="21">IF(OR(EXACT($R$7,R13)*(EXACT($S$7,S13)))=TRUE,$AO$9,IF(($S$7-$R$7=S13-R13),$AO$8,IF(OR(EXACT($R$7&gt;$S$7,R13&gt;S13)*EXACT($R$7=$S$7,R13=S13)*EXACT($R$7&lt;$S$7,R13&lt;S13)),$AO$7,0)))*4</f>
        <v>0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14</v>
      </c>
      <c r="AH13" s="21">
        <f>'22.Spieltag'!AJ13</f>
        <v>289</v>
      </c>
      <c r="AI13" s="28">
        <f>'22.Spieltag'!AK13</f>
        <v>4</v>
      </c>
      <c r="AJ13" s="23">
        <f t="shared" si="9"/>
        <v>303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12</v>
      </c>
      <c r="K14" s="19">
        <f t="shared" si="13"/>
        <v>0</v>
      </c>
      <c r="L14" s="17" t="s">
        <v>88</v>
      </c>
      <c r="M14" s="18" t="s">
        <v>12</v>
      </c>
      <c r="N14" s="19">
        <f t="shared" si="14"/>
        <v>0</v>
      </c>
      <c r="O14" s="17" t="s">
        <v>88</v>
      </c>
      <c r="P14" s="18" t="s">
        <v>2</v>
      </c>
      <c r="Q14" s="19">
        <f t="shared" si="15"/>
        <v>0</v>
      </c>
      <c r="R14" s="17" t="s">
        <v>88</v>
      </c>
      <c r="S14" s="18" t="s">
        <v>12</v>
      </c>
      <c r="T14" s="77">
        <f t="shared" si="21"/>
        <v>0</v>
      </c>
      <c r="U14" s="17" t="s">
        <v>12</v>
      </c>
      <c r="V14" s="18" t="s">
        <v>12</v>
      </c>
      <c r="W14" s="19">
        <f t="shared" si="17"/>
        <v>0</v>
      </c>
      <c r="X14" s="17" t="s">
        <v>2</v>
      </c>
      <c r="Y14" s="18" t="s">
        <v>88</v>
      </c>
      <c r="Z14" s="19" t="str">
        <f t="shared" si="18"/>
        <v>3</v>
      </c>
      <c r="AA14" s="17" t="s">
        <v>12</v>
      </c>
      <c r="AB14" s="18" t="s">
        <v>88</v>
      </c>
      <c r="AC14" s="19" t="str">
        <f t="shared" si="19"/>
        <v>5</v>
      </c>
      <c r="AD14" s="27"/>
      <c r="AE14" s="25"/>
      <c r="AF14" s="19"/>
      <c r="AG14" s="20">
        <f t="shared" si="8"/>
        <v>8</v>
      </c>
      <c r="AH14" s="21">
        <f>'22.Spieltag'!AJ14</f>
        <v>309</v>
      </c>
      <c r="AI14" s="28">
        <f>'22.Spieltag'!AK14</f>
        <v>1</v>
      </c>
      <c r="AJ14" s="23">
        <f t="shared" si="9"/>
        <v>317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88</v>
      </c>
      <c r="D15" s="18" t="s">
        <v>88</v>
      </c>
      <c r="E15" s="19">
        <f t="shared" si="11"/>
        <v>0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12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89</v>
      </c>
      <c r="S15" s="18" t="s">
        <v>12</v>
      </c>
      <c r="T15" s="77">
        <f t="shared" si="21"/>
        <v>0</v>
      </c>
      <c r="U15" s="17" t="s">
        <v>2</v>
      </c>
      <c r="V15" s="18" t="s">
        <v>89</v>
      </c>
      <c r="W15" s="19" t="str">
        <f t="shared" si="17"/>
        <v>2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12</v>
      </c>
      <c r="AH15" s="21">
        <f>'22.Spieltag'!AJ15</f>
        <v>268</v>
      </c>
      <c r="AI15" s="28">
        <f>'22.Spieltag'!AK15</f>
        <v>9</v>
      </c>
      <c r="AJ15" s="23">
        <f t="shared" si="9"/>
        <v>280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'22.Spieltag'!AJ16</f>
        <v>79</v>
      </c>
      <c r="AI16" s="28">
        <f>'22.Spieltag'!AK16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88</v>
      </c>
      <c r="D17" s="18" t="s">
        <v>12</v>
      </c>
      <c r="E17" s="19" t="str">
        <f t="shared" si="11"/>
        <v>3</v>
      </c>
      <c r="F17" s="17" t="s">
        <v>88</v>
      </c>
      <c r="G17" s="18" t="s">
        <v>12</v>
      </c>
      <c r="H17" s="19" t="str">
        <f t="shared" si="12"/>
        <v>5</v>
      </c>
      <c r="I17" s="17" t="s">
        <v>88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>
        <f t="shared" si="14"/>
        <v>0</v>
      </c>
      <c r="O17" s="17" t="s">
        <v>88</v>
      </c>
      <c r="P17" s="18" t="s">
        <v>2</v>
      </c>
      <c r="Q17" s="19">
        <f t="shared" si="15"/>
        <v>0</v>
      </c>
      <c r="R17" s="17" t="s">
        <v>89</v>
      </c>
      <c r="S17" s="18" t="s">
        <v>88</v>
      </c>
      <c r="T17" s="77">
        <f>IF(OR(EXACT($R$7,R17)*(EXACT($S$7,S17)))=TRUE,$AO$9,IF(($S$7-$R$7=S17-R17),$AO$8,IF(OR(EXACT($R$7&gt;$S$7,R17&gt;S17)*EXACT($R$7=$S$7,R17=S17)*EXACT($R$7&lt;$S$7,R17&lt;S17)),$AO$7,0)))*4</f>
        <v>0</v>
      </c>
      <c r="U17" s="17" t="s">
        <v>12</v>
      </c>
      <c r="V17" s="18" t="s">
        <v>89</v>
      </c>
      <c r="W17" s="19" t="str">
        <f t="shared" si="17"/>
        <v>2</v>
      </c>
      <c r="X17" s="17" t="s">
        <v>12</v>
      </c>
      <c r="Y17" s="18" t="s">
        <v>88</v>
      </c>
      <c r="Z17" s="19" t="str">
        <f t="shared" si="18"/>
        <v>2</v>
      </c>
      <c r="AA17" s="17" t="s">
        <v>12</v>
      </c>
      <c r="AB17" s="18" t="s">
        <v>89</v>
      </c>
      <c r="AC17" s="19" t="str">
        <f t="shared" si="19"/>
        <v>2</v>
      </c>
      <c r="AD17" s="27"/>
      <c r="AE17" s="25"/>
      <c r="AF17" s="19"/>
      <c r="AG17" s="20">
        <f t="shared" si="8"/>
        <v>14</v>
      </c>
      <c r="AH17" s="21">
        <f>'22.Spieltag'!AJ17</f>
        <v>277</v>
      </c>
      <c r="AI17" s="28">
        <f>'22.Spieltag'!AK17</f>
        <v>7</v>
      </c>
      <c r="AJ17" s="23">
        <f t="shared" si="9"/>
        <v>291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12</v>
      </c>
      <c r="E18" s="19" t="str">
        <f t="shared" si="11"/>
        <v>3</v>
      </c>
      <c r="F18" s="17" t="s">
        <v>89</v>
      </c>
      <c r="G18" s="18" t="s">
        <v>88</v>
      </c>
      <c r="H18" s="19" t="str">
        <f t="shared" si="12"/>
        <v>3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89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89</v>
      </c>
      <c r="W18" s="19" t="str">
        <f t="shared" si="17"/>
        <v>2</v>
      </c>
      <c r="X18" s="17" t="s">
        <v>89</v>
      </c>
      <c r="Y18" s="18" t="s">
        <v>88</v>
      </c>
      <c r="Z18" s="19">
        <f t="shared" si="18"/>
        <v>0</v>
      </c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8</v>
      </c>
      <c r="AH18" s="21">
        <f>'22.Spieltag'!AJ18</f>
        <v>264</v>
      </c>
      <c r="AI18" s="28">
        <f>'22.Spieltag'!AK18</f>
        <v>12</v>
      </c>
      <c r="AJ18" s="23">
        <f t="shared" si="9"/>
        <v>272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'22.Spieltag'!AJ19</f>
        <v>7</v>
      </c>
      <c r="AI19" s="28">
        <f>'22.Spieltag'!AK19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2">AK20</f>
        <v>14</v>
      </c>
      <c r="B20" s="20" t="str">
        <f>'13.Spieltag'!B20</f>
        <v>schmiddi04</v>
      </c>
      <c r="C20" s="17" t="s">
        <v>89</v>
      </c>
      <c r="D20" s="18" t="s">
        <v>12</v>
      </c>
      <c r="E20" s="19" t="str">
        <f t="shared" si="11"/>
        <v>2</v>
      </c>
      <c r="F20" s="17" t="s">
        <v>88</v>
      </c>
      <c r="G20" s="18" t="s">
        <v>12</v>
      </c>
      <c r="H20" s="19" t="str">
        <f t="shared" si="12"/>
        <v>5</v>
      </c>
      <c r="I20" s="17" t="s">
        <v>88</v>
      </c>
      <c r="J20" s="18" t="s">
        <v>89</v>
      </c>
      <c r="K20" s="19">
        <f t="shared" si="13"/>
        <v>0</v>
      </c>
      <c r="L20" s="17" t="s">
        <v>88</v>
      </c>
      <c r="M20" s="18" t="s">
        <v>2</v>
      </c>
      <c r="N20" s="19">
        <f t="shared" si="14"/>
        <v>0</v>
      </c>
      <c r="O20" s="17" t="s">
        <v>88</v>
      </c>
      <c r="P20" s="18" t="s">
        <v>88</v>
      </c>
      <c r="Q20" s="19">
        <f t="shared" si="15"/>
        <v>0</v>
      </c>
      <c r="R20" s="17" t="s">
        <v>89</v>
      </c>
      <c r="S20" s="18" t="s">
        <v>12</v>
      </c>
      <c r="T20" s="77">
        <f t="shared" ref="T20:T25" si="23">IF(OR(EXACT($R$7,R20)*(EXACT($S$7,S20)))=TRUE,$AO$9,IF(($S$7-$R$7=S20-R20),$AO$8,IF(OR(EXACT($R$7&gt;$S$7,R20&gt;S20)*EXACT($R$7=$S$7,R20=S20)*EXACT($R$7&lt;$S$7,R20&lt;S20)),$AO$7,0)))*4</f>
        <v>0</v>
      </c>
      <c r="U20" s="17" t="s">
        <v>12</v>
      </c>
      <c r="V20" s="18" t="s">
        <v>89</v>
      </c>
      <c r="W20" s="19" t="str">
        <f t="shared" si="17"/>
        <v>2</v>
      </c>
      <c r="X20" s="17" t="s">
        <v>88</v>
      </c>
      <c r="Y20" s="18" t="s">
        <v>88</v>
      </c>
      <c r="Z20" s="19">
        <f t="shared" si="18"/>
        <v>0</v>
      </c>
      <c r="AA20" s="17" t="s">
        <v>89</v>
      </c>
      <c r="AB20" s="18" t="s">
        <v>12</v>
      </c>
      <c r="AC20" s="19">
        <f t="shared" si="19"/>
        <v>0</v>
      </c>
      <c r="AD20" s="27"/>
      <c r="AE20" s="25"/>
      <c r="AF20" s="19"/>
      <c r="AG20" s="20">
        <f t="shared" ref="AG20:AG25" si="24">E20+H20+K20+N20+Q20+T20+W20+Z20+AC20+AF20</f>
        <v>9</v>
      </c>
      <c r="AH20" s="21">
        <f>'22.Spieltag'!AJ20</f>
        <v>242</v>
      </c>
      <c r="AI20" s="28">
        <f>'22.Spieltag'!AK20</f>
        <v>14</v>
      </c>
      <c r="AJ20" s="23">
        <f t="shared" ref="AJ20:AJ25" si="25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2"/>
        <v>8</v>
      </c>
      <c r="B21" s="20" t="str">
        <f>'13.Spieltag'!B21</f>
        <v>shiny</v>
      </c>
      <c r="C21" s="17" t="s">
        <v>88</v>
      </c>
      <c r="D21" s="18" t="s">
        <v>88</v>
      </c>
      <c r="E21" s="19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89</v>
      </c>
      <c r="P21" s="18" t="s">
        <v>12</v>
      </c>
      <c r="Q21" s="19">
        <f t="shared" si="15"/>
        <v>0</v>
      </c>
      <c r="R21" s="17" t="s">
        <v>88</v>
      </c>
      <c r="S21" s="18" t="s">
        <v>12</v>
      </c>
      <c r="T21" s="77">
        <f t="shared" si="23"/>
        <v>0</v>
      </c>
      <c r="U21" s="17" t="s">
        <v>91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 t="str">
        <f t="shared" si="18"/>
        <v>2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4"/>
        <v>4</v>
      </c>
      <c r="AH21" s="21">
        <f>'22.Spieltag'!AJ21</f>
        <v>277</v>
      </c>
      <c r="AI21" s="28">
        <f>'22.Spieltag'!AK21</f>
        <v>7</v>
      </c>
      <c r="AJ21" s="23">
        <f t="shared" si="25"/>
        <v>281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2"/>
        <v>5</v>
      </c>
      <c r="B22" s="20" t="str">
        <f>'13.Spieltag'!B22</f>
        <v>Tanja04</v>
      </c>
      <c r="C22" s="17" t="s">
        <v>88</v>
      </c>
      <c r="D22" s="18" t="s">
        <v>12</v>
      </c>
      <c r="E22" s="19" t="str">
        <f t="shared" si="11"/>
        <v>3</v>
      </c>
      <c r="F22" s="17" t="s">
        <v>88</v>
      </c>
      <c r="G22" s="18" t="s">
        <v>88</v>
      </c>
      <c r="H22" s="19">
        <f t="shared" si="12"/>
        <v>0</v>
      </c>
      <c r="I22" s="17" t="s">
        <v>88</v>
      </c>
      <c r="J22" s="18" t="s">
        <v>12</v>
      </c>
      <c r="K22" s="19" t="str">
        <f t="shared" si="13"/>
        <v>2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>
        <f t="shared" si="15"/>
        <v>0</v>
      </c>
      <c r="R22" s="17" t="s">
        <v>88</v>
      </c>
      <c r="S22" s="18" t="s">
        <v>12</v>
      </c>
      <c r="T22" s="77">
        <f t="shared" si="23"/>
        <v>0</v>
      </c>
      <c r="U22" s="17" t="s">
        <v>12</v>
      </c>
      <c r="V22" s="18" t="s">
        <v>89</v>
      </c>
      <c r="W22" s="19" t="str">
        <f t="shared" si="17"/>
        <v>2</v>
      </c>
      <c r="X22" s="17" t="s">
        <v>2</v>
      </c>
      <c r="Y22" s="18" t="s">
        <v>88</v>
      </c>
      <c r="Z22" s="19" t="str">
        <f t="shared" si="18"/>
        <v>3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4"/>
        <v>12</v>
      </c>
      <c r="AH22" s="21">
        <f>'22.Spieltag'!AJ22</f>
        <v>284</v>
      </c>
      <c r="AI22" s="28">
        <f>'22.Spieltag'!AK22</f>
        <v>5</v>
      </c>
      <c r="AJ22" s="23">
        <f t="shared" si="25"/>
        <v>296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2"/>
        <v>13</v>
      </c>
      <c r="B23" s="78" t="str">
        <f>'13.Spieltag'!B23</f>
        <v>Thomas Bülles</v>
      </c>
      <c r="C23" s="17" t="s">
        <v>89</v>
      </c>
      <c r="D23" s="18" t="s">
        <v>88</v>
      </c>
      <c r="E23" s="19" t="str">
        <f t="shared" si="11"/>
        <v>3</v>
      </c>
      <c r="F23" s="17" t="s">
        <v>88</v>
      </c>
      <c r="G23" s="18" t="s">
        <v>89</v>
      </c>
      <c r="H23" s="19">
        <f t="shared" si="12"/>
        <v>0</v>
      </c>
      <c r="I23" s="17" t="s">
        <v>12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88</v>
      </c>
      <c r="P23" s="18" t="s">
        <v>12</v>
      </c>
      <c r="Q23" s="19">
        <f t="shared" si="15"/>
        <v>0</v>
      </c>
      <c r="R23" s="17" t="s">
        <v>89</v>
      </c>
      <c r="S23" s="18" t="s">
        <v>88</v>
      </c>
      <c r="T23" s="77">
        <f t="shared" si="23"/>
        <v>0</v>
      </c>
      <c r="U23" s="17" t="s">
        <v>12</v>
      </c>
      <c r="V23" s="18" t="s">
        <v>88</v>
      </c>
      <c r="W23" s="19" t="str">
        <f t="shared" si="17"/>
        <v>3</v>
      </c>
      <c r="X23" s="17" t="s">
        <v>12</v>
      </c>
      <c r="Y23" s="18" t="s">
        <v>89</v>
      </c>
      <c r="Z23" s="19" t="str">
        <f t="shared" si="18"/>
        <v>5</v>
      </c>
      <c r="AA23" s="17" t="s">
        <v>12</v>
      </c>
      <c r="AB23" s="18" t="s">
        <v>88</v>
      </c>
      <c r="AC23" s="19" t="str">
        <f t="shared" si="19"/>
        <v>5</v>
      </c>
      <c r="AD23" s="27"/>
      <c r="AE23" s="25"/>
      <c r="AF23" s="19"/>
      <c r="AG23" s="20">
        <f t="shared" si="24"/>
        <v>16</v>
      </c>
      <c r="AH23" s="21">
        <f>'22.Spieltag'!AJ23</f>
        <v>255</v>
      </c>
      <c r="AI23" s="28">
        <f>'22.Spieltag'!AK23</f>
        <v>13</v>
      </c>
      <c r="AJ23" s="23">
        <f t="shared" si="25"/>
        <v>271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2"/>
        <v>6</v>
      </c>
      <c r="B24" s="20" t="str">
        <f>'13.Spieltag'!B24</f>
        <v>UltraGE</v>
      </c>
      <c r="C24" s="17" t="s">
        <v>12</v>
      </c>
      <c r="D24" s="18" t="s">
        <v>12</v>
      </c>
      <c r="E24" s="19">
        <f t="shared" si="11"/>
        <v>0</v>
      </c>
      <c r="F24" s="17" t="s">
        <v>88</v>
      </c>
      <c r="G24" s="18" t="s">
        <v>12</v>
      </c>
      <c r="H24" s="19" t="str">
        <f t="shared" si="12"/>
        <v>5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77">
        <f t="shared" si="23"/>
        <v>0</v>
      </c>
      <c r="U24" s="17" t="s">
        <v>2</v>
      </c>
      <c r="V24" s="18" t="s">
        <v>88</v>
      </c>
      <c r="W24" s="19" t="str">
        <f t="shared" si="17"/>
        <v>2</v>
      </c>
      <c r="X24" s="17" t="s">
        <v>12</v>
      </c>
      <c r="Y24" s="18" t="s">
        <v>89</v>
      </c>
      <c r="Z24" s="19" t="str">
        <f t="shared" si="18"/>
        <v>5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 t="shared" si="24"/>
        <v>12</v>
      </c>
      <c r="AH24" s="21">
        <f>'22.Spieltag'!AJ24</f>
        <v>280</v>
      </c>
      <c r="AI24" s="28">
        <f>'22.Spieltag'!AK24</f>
        <v>6</v>
      </c>
      <c r="AJ24" s="23">
        <f t="shared" si="25"/>
        <v>292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2"/>
        <v>17</v>
      </c>
      <c r="B25" s="20" t="str">
        <f>'13.Spieltag'!B25</f>
        <v>frahe</v>
      </c>
      <c r="C25" s="17" t="s">
        <v>12</v>
      </c>
      <c r="D25" s="18" t="s">
        <v>88</v>
      </c>
      <c r="E25" s="19">
        <f t="shared" ref="E25" si="26">IF(OR(EXACT($C$7,C25)*(EXACT($D$7,D25)))=TRUE,$AO$9,IF(($D$7-$C$7=D25-C25),$AO$8,IF(OR(EXACT($C$7&gt;$D$7,C25&gt;D25)*EXACT($C$7=$D$7,C25=D25)*EXACT($C$7&lt;$D$7,C25&lt;D25)),$AO$7,0)))</f>
        <v>0</v>
      </c>
      <c r="F25" s="17" t="s">
        <v>88</v>
      </c>
      <c r="G25" s="18" t="s">
        <v>12</v>
      </c>
      <c r="H25" s="19" t="str">
        <f t="shared" ref="H25" si="27">IF(OR(EXACT($F$7,F25)*(EXACT($G$7,G25)))=TRUE,$AO$9,IF(($G$7-$F$7=G25-F25),$AO$8,IF(OR(EXACT($F$7&gt;$G$7,F25&gt;G25)*EXACT($F$7=$G$7,F25=G25)*EXACT($F$7&lt;$G$7,F25&lt;G25)),$AO$7,0)))</f>
        <v>5</v>
      </c>
      <c r="I25" s="17" t="s">
        <v>12</v>
      </c>
      <c r="J25" s="18" t="s">
        <v>88</v>
      </c>
      <c r="K25" s="19">
        <f t="shared" ref="K25" si="28">IF(OR(EXACT($I$7,I25)*(EXACT($J$7,J25)))=TRUE,$AO$9,IF(($J$7-$I$7=J25-I25),$AO$8,IF(OR(EXACT($I$7&gt;$J$7,I25&gt;J25)*EXACT($I$7=$J$7,I25=J25)*EXACT($I$7&lt;$J$7,I25&lt;J25)),$AO$7,0)))</f>
        <v>0</v>
      </c>
      <c r="L25" s="17" t="s">
        <v>88</v>
      </c>
      <c r="M25" s="18" t="s">
        <v>12</v>
      </c>
      <c r="N25" s="19">
        <f t="shared" ref="N25" si="29">IF(OR(EXACT($L$7,L25)*(EXACT($M$7,M25)))=TRUE,$AO$9,IF(($M$7-$L$7=M25-L25),$AO$8,IF(OR(EXACT($L$7&gt;$M$7,L25&gt;M25)*EXACT($L$7=$M$7,L25=M25)*EXACT($L$7&lt;$M$7,L25&lt;M25)),$AO$7,0)))</f>
        <v>0</v>
      </c>
      <c r="O25" s="17" t="s">
        <v>88</v>
      </c>
      <c r="P25" s="18" t="s">
        <v>12</v>
      </c>
      <c r="Q25" s="19">
        <f t="shared" ref="Q25" si="30">IF(OR(EXACT($O$7,O25)*(EXACT($P$7,P25)))=TRUE,$AO$9,IF(($P$7-$O$7=P25-O25),$AO$8,IF(OR(EXACT($O$7&gt;$P$7,O25&gt;P25)*EXACT($O$7=$P$7,O25=P25)*EXACT($O$7&lt;$P$7,O25&lt;P25)),$AO$7,0)))</f>
        <v>0</v>
      </c>
      <c r="R25" s="17" t="s">
        <v>88</v>
      </c>
      <c r="S25" s="18" t="s">
        <v>12</v>
      </c>
      <c r="T25" s="77">
        <f t="shared" si="23"/>
        <v>0</v>
      </c>
      <c r="U25" s="17" t="s">
        <v>2</v>
      </c>
      <c r="V25" s="18" t="s">
        <v>88</v>
      </c>
      <c r="W25" s="19" t="str">
        <f t="shared" ref="W25" si="31">IF(OR(EXACT($U$7,U25)*(EXACT($V$7,V25)))=TRUE,$AO$9,IF(($V$7-$U$7=V25-U25),$AO$8,IF(OR(EXACT($U$7&gt;$V$7,U25&gt;V25)*EXACT($U$7=$V$7,U25=V25)*EXACT($U$7&lt;$V$7,U25&lt;V25)),$AO$7,0)))</f>
        <v>2</v>
      </c>
      <c r="X25" s="17" t="s">
        <v>2</v>
      </c>
      <c r="Y25" s="18" t="s">
        <v>88</v>
      </c>
      <c r="Z25" s="19" t="str">
        <f t="shared" ref="Z25" si="32">IF(OR(EXACT($X$7,X25)*(EXACT($Y$7,Y25)))=TRUE,$AO$9,IF(($Y$7-$X$7=Y25-X25),$AO$8,IF(OR(EXACT($X$7&gt;$Y$7,X25&gt;Y25)*EXACT($X$7=$Y$7,X25=Y25)*EXACT($X$7&lt;$Y$7,X25&lt;Y25)),$AO$7,0)))</f>
        <v>3</v>
      </c>
      <c r="AA25" s="17" t="s">
        <v>88</v>
      </c>
      <c r="AB25" s="18" t="s">
        <v>88</v>
      </c>
      <c r="AC25" s="19">
        <f t="shared" ref="AC25" si="33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4"/>
        <v>10</v>
      </c>
      <c r="AH25" s="21">
        <f>'22.Spieltag'!AJ25</f>
        <v>26</v>
      </c>
      <c r="AI25" s="28">
        <f>'22.Spieltag'!AK25</f>
        <v>17</v>
      </c>
      <c r="AJ25" s="23">
        <f t="shared" si="25"/>
        <v>36</v>
      </c>
      <c r="AK25" s="24">
        <f t="shared" ref="AK25" si="34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4" priority="8">
      <formula>($AG8&gt;40)</formula>
    </cfRule>
  </conditionalFormatting>
  <conditionalFormatting sqref="C4 F4 I4 L4 O4 R4 U4 X4 AA4 C6 F6 I6 L6 O6 R6 U6 X6 AA6">
    <cfRule type="cellIs" dxfId="63" priority="2" operator="equal">
      <formula>"Schalke 04"</formula>
    </cfRule>
  </conditionalFormatting>
  <conditionalFormatting sqref="AG28:AG1048576 AG1:AG26">
    <cfRule type="top10" dxfId="62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O26"/>
  <sheetViews>
    <sheetView topLeftCell="A6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37</v>
      </c>
      <c r="B4" s="16"/>
      <c r="C4" s="16" t="s">
        <v>11</v>
      </c>
      <c r="F4" s="16" t="s">
        <v>67</v>
      </c>
      <c r="I4" s="16" t="s">
        <v>79</v>
      </c>
      <c r="L4" s="16" t="s">
        <v>82</v>
      </c>
      <c r="O4" s="16" t="s">
        <v>83</v>
      </c>
      <c r="R4" s="16" t="s">
        <v>76</v>
      </c>
      <c r="U4" s="16" t="s">
        <v>72</v>
      </c>
      <c r="X4" s="16" t="s">
        <v>75</v>
      </c>
      <c r="AA4" s="16" t="s">
        <v>86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77</v>
      </c>
      <c r="I6" s="16" t="s">
        <v>73</v>
      </c>
      <c r="L6" s="16" t="s">
        <v>78</v>
      </c>
      <c r="O6" s="16" t="s">
        <v>84</v>
      </c>
      <c r="R6" s="16" t="s">
        <v>81</v>
      </c>
      <c r="U6" s="16" t="s">
        <v>87</v>
      </c>
      <c r="X6" s="16" t="s">
        <v>80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12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89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89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89</v>
      </c>
      <c r="Y7" s="68" t="s">
        <v>89</v>
      </c>
      <c r="Z7" s="69" t="s">
        <v>1</v>
      </c>
      <c r="AA7" s="68" t="s">
        <v>89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91</v>
      </c>
      <c r="D8" s="18" t="s">
        <v>12</v>
      </c>
      <c r="E8" s="77">
        <f>IF(OR(EXACT($C$7,C8)*(EXACT($D$7,D8)))=TRUE,$AO$9,IF(($D$7-$C$7=D8-C8),$AO$8,IF(OR(EXACT($C$7&gt;$D$7,C8&gt;D8)*EXACT($C$7=$D$7,C8=D8)*EXACT($C$7&lt;$D$7,C8&lt;D8)),$AO$7,0)))*4</f>
        <v>12</v>
      </c>
      <c r="F8" s="17" t="s">
        <v>89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12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17</v>
      </c>
      <c r="AH8" s="21">
        <f>'23.Spieltag'!AJ8</f>
        <v>276</v>
      </c>
      <c r="AI8" s="28">
        <f>'23.Spieltag'!AK8</f>
        <v>11</v>
      </c>
      <c r="AJ8" s="23">
        <f t="shared" ref="AJ8:AJ19" si="9">AG8+AH8</f>
        <v>293</v>
      </c>
      <c r="AK8" s="24">
        <f t="shared" ref="AK8:AK24" si="10">RANK(AJ8,$AJ$8:$AJ$26)</f>
        <v>10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88</v>
      </c>
      <c r="D9" s="18" t="s">
        <v>2</v>
      </c>
      <c r="E9" s="84">
        <f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88</v>
      </c>
      <c r="H9" s="19">
        <f t="shared" ref="H9:H24" si="11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 t="str">
        <f t="shared" ref="K9:K24" si="12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>
        <f t="shared" ref="N9:N24" si="13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 t="str">
        <f t="shared" ref="Q9:Q24" si="14">IF(OR(EXACT($O$7,O9)*(EXACT($P$7,P9)))=TRUE,$AO$9,IF(($P$7-$O$7=P9-O9),$AO$8,IF(OR(EXACT($O$7&gt;$P$7,O9&gt;P9)*EXACT($O$7=$P$7,O9=P9)*EXACT($O$7&lt;$P$7,O9&lt;P9)),$AO$7,0)))</f>
        <v>2</v>
      </c>
      <c r="R9" s="17" t="s">
        <v>12</v>
      </c>
      <c r="S9" s="18" t="s">
        <v>12</v>
      </c>
      <c r="T9" s="19">
        <f t="shared" ref="T9:T24" si="15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>
        <f t="shared" ref="W9:W24" si="16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89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5</v>
      </c>
      <c r="AH9" s="21">
        <f>'23.Spieltag'!AJ9</f>
        <v>318</v>
      </c>
      <c r="AI9" s="28">
        <f>'23.Spieltag'!AK9</f>
        <v>2</v>
      </c>
      <c r="AJ9" s="23">
        <f t="shared" si="9"/>
        <v>323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11</v>
      </c>
      <c r="B10" s="20" t="str">
        <f>'13.Spieltag'!B10</f>
        <v>FlorianS04</v>
      </c>
      <c r="C10" s="17" t="s">
        <v>88</v>
      </c>
      <c r="D10" s="18" t="s">
        <v>2</v>
      </c>
      <c r="E10" s="84">
        <f>IF(OR(EXACT($C$7,C10)*(EXACT($D$7,D10)))=TRUE,$AO$9,IF(($D$7-$C$7=D10-C10),$AO$8,IF(OR(EXACT($C$7&gt;$D$7,C10&gt;D10)*EXACT($C$7=$D$7,C10=D10)*EXACT($C$7&lt;$D$7,C10&lt;D10)),$AO$7,0)))</f>
        <v>0</v>
      </c>
      <c r="F10" s="17" t="s">
        <v>12</v>
      </c>
      <c r="G10" s="18" t="s">
        <v>2</v>
      </c>
      <c r="H10" s="19">
        <f t="shared" si="11"/>
        <v>0</v>
      </c>
      <c r="I10" s="17" t="s">
        <v>12</v>
      </c>
      <c r="J10" s="18" t="s">
        <v>12</v>
      </c>
      <c r="K10" s="19" t="str">
        <f t="shared" si="12"/>
        <v>5</v>
      </c>
      <c r="L10" s="17" t="s">
        <v>88</v>
      </c>
      <c r="M10" s="18" t="s">
        <v>12</v>
      </c>
      <c r="N10" s="19" t="str">
        <f t="shared" si="13"/>
        <v>2</v>
      </c>
      <c r="O10" s="17" t="s">
        <v>12</v>
      </c>
      <c r="P10" s="18" t="s">
        <v>88</v>
      </c>
      <c r="Q10" s="19" t="str">
        <f t="shared" si="14"/>
        <v>5</v>
      </c>
      <c r="R10" s="17" t="s">
        <v>88</v>
      </c>
      <c r="S10" s="18" t="s">
        <v>89</v>
      </c>
      <c r="T10" s="19" t="str">
        <f t="shared" si="15"/>
        <v>2</v>
      </c>
      <c r="U10" s="17" t="s">
        <v>12</v>
      </c>
      <c r="V10" s="18" t="s">
        <v>89</v>
      </c>
      <c r="W10" s="19">
        <f t="shared" si="16"/>
        <v>0</v>
      </c>
      <c r="X10" s="17" t="s">
        <v>12</v>
      </c>
      <c r="Y10" s="18" t="s">
        <v>88</v>
      </c>
      <c r="Z10" s="19">
        <f t="shared" si="17"/>
        <v>0</v>
      </c>
      <c r="AA10" s="17" t="s">
        <v>88</v>
      </c>
      <c r="AB10" s="18" t="s">
        <v>88</v>
      </c>
      <c r="AC10" s="19">
        <f t="shared" si="18"/>
        <v>0</v>
      </c>
      <c r="AD10" s="27"/>
      <c r="AE10" s="25"/>
      <c r="AF10" s="19"/>
      <c r="AG10" s="20">
        <f t="shared" si="8"/>
        <v>14</v>
      </c>
      <c r="AH10" s="21">
        <f>'23.Spieltag'!AJ10</f>
        <v>278</v>
      </c>
      <c r="AI10" s="28">
        <f>'23.Spieltag'!AK10</f>
        <v>10</v>
      </c>
      <c r="AJ10" s="23">
        <f t="shared" si="9"/>
        <v>292</v>
      </c>
      <c r="AK10" s="24">
        <f t="shared" si="10"/>
        <v>11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88</v>
      </c>
      <c r="D11" s="18" t="s">
        <v>2</v>
      </c>
      <c r="E11" s="84">
        <f>IF(OR(EXACT($C$7,C11)*(EXACT($D$7,D11)))=TRUE,$AO$9,IF(($D$7-$C$7=D11-C11),$AO$8,IF(OR(EXACT($C$7&gt;$D$7,C11&gt;D11)*EXACT($C$7=$D$7,C11=D11)*EXACT($C$7&lt;$D$7,C11&lt;D11)),$AO$7,0)))</f>
        <v>0</v>
      </c>
      <c r="F11" s="17" t="s">
        <v>88</v>
      </c>
      <c r="G11" s="18" t="s">
        <v>12</v>
      </c>
      <c r="H11" s="19">
        <f t="shared" si="11"/>
        <v>0</v>
      </c>
      <c r="I11" s="17" t="s">
        <v>12</v>
      </c>
      <c r="J11" s="18" t="s">
        <v>88</v>
      </c>
      <c r="K11" s="19">
        <f t="shared" si="12"/>
        <v>0</v>
      </c>
      <c r="L11" s="17" t="s">
        <v>12</v>
      </c>
      <c r="M11" s="18" t="s">
        <v>88</v>
      </c>
      <c r="N11" s="19">
        <f t="shared" si="13"/>
        <v>0</v>
      </c>
      <c r="O11" s="17" t="s">
        <v>12</v>
      </c>
      <c r="P11" s="18" t="s">
        <v>88</v>
      </c>
      <c r="Q11" s="19" t="str">
        <f t="shared" si="14"/>
        <v>5</v>
      </c>
      <c r="R11" s="17" t="s">
        <v>88</v>
      </c>
      <c r="S11" s="18" t="s">
        <v>12</v>
      </c>
      <c r="T11" s="19">
        <f t="shared" si="15"/>
        <v>0</v>
      </c>
      <c r="U11" s="17" t="s">
        <v>2</v>
      </c>
      <c r="V11" s="18" t="s">
        <v>88</v>
      </c>
      <c r="W11" s="19">
        <f t="shared" si="16"/>
        <v>0</v>
      </c>
      <c r="X11" s="17" t="s">
        <v>12</v>
      </c>
      <c r="Y11" s="18" t="s">
        <v>88</v>
      </c>
      <c r="Z11" s="19">
        <f t="shared" si="17"/>
        <v>0</v>
      </c>
      <c r="AA11" s="17" t="s">
        <v>12</v>
      </c>
      <c r="AB11" s="18" t="s">
        <v>88</v>
      </c>
      <c r="AC11" s="19">
        <f t="shared" si="18"/>
        <v>0</v>
      </c>
      <c r="AD11" s="27"/>
      <c r="AE11" s="25"/>
      <c r="AF11" s="19"/>
      <c r="AG11" s="20">
        <f t="shared" si="8"/>
        <v>5</v>
      </c>
      <c r="AH11" s="21">
        <f>'23.Spieltag'!AJ11</f>
        <v>321</v>
      </c>
      <c r="AI11" s="28">
        <f>'23.Spieltag'!AK11</f>
        <v>1</v>
      </c>
      <c r="AJ11" s="23">
        <f t="shared" si="9"/>
        <v>326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'23.Spieltag'!AJ12</f>
        <v>197</v>
      </c>
      <c r="AI12" s="28">
        <f>'23.Spieltag'!AK12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98</v>
      </c>
      <c r="D13" s="18" t="s">
        <v>91</v>
      </c>
      <c r="E13" s="77">
        <f t="shared" ref="E13:E25" si="19">IF(OR(EXACT($C$7,C13)*(EXACT($D$7,D13)))=TRUE,$AO$9,IF(($D$7-$C$7=D13-C13),$AO$8,IF(OR(EXACT($C$7&gt;$D$7,C13&gt;D13)*EXACT($C$7=$D$7,C13=D13)*EXACT($C$7&lt;$D$7,C13&lt;D13)),$AO$7,0)))*4</f>
        <v>8</v>
      </c>
      <c r="F13" s="17" t="s">
        <v>88</v>
      </c>
      <c r="G13" s="18" t="s">
        <v>88</v>
      </c>
      <c r="H13" s="19" t="str">
        <f t="shared" si="11"/>
        <v>3</v>
      </c>
      <c r="I13" s="17" t="s">
        <v>12</v>
      </c>
      <c r="J13" s="18" t="s">
        <v>88</v>
      </c>
      <c r="K13" s="19">
        <f t="shared" si="12"/>
        <v>0</v>
      </c>
      <c r="L13" s="17" t="s">
        <v>12</v>
      </c>
      <c r="M13" s="18" t="s">
        <v>88</v>
      </c>
      <c r="N13" s="19">
        <f t="shared" si="13"/>
        <v>0</v>
      </c>
      <c r="O13" s="17" t="s">
        <v>12</v>
      </c>
      <c r="P13" s="18" t="s">
        <v>89</v>
      </c>
      <c r="Q13" s="19" t="str">
        <f t="shared" si="14"/>
        <v>2</v>
      </c>
      <c r="R13" s="17" t="s">
        <v>12</v>
      </c>
      <c r="S13" s="18" t="s">
        <v>88</v>
      </c>
      <c r="T13" s="19" t="str">
        <f t="shared" si="15"/>
        <v>2</v>
      </c>
      <c r="U13" s="17" t="s">
        <v>2</v>
      </c>
      <c r="V13" s="18" t="s">
        <v>89</v>
      </c>
      <c r="W13" s="19">
        <f t="shared" si="16"/>
        <v>0</v>
      </c>
      <c r="X13" s="17" t="s">
        <v>2</v>
      </c>
      <c r="Y13" s="18" t="s">
        <v>88</v>
      </c>
      <c r="Z13" s="19">
        <f t="shared" si="17"/>
        <v>0</v>
      </c>
      <c r="AA13" s="17" t="s">
        <v>88</v>
      </c>
      <c r="AB13" s="18" t="s">
        <v>89</v>
      </c>
      <c r="AC13" s="19">
        <f t="shared" si="18"/>
        <v>0</v>
      </c>
      <c r="AD13" s="27"/>
      <c r="AE13" s="25"/>
      <c r="AF13" s="19"/>
      <c r="AG13" s="20">
        <f t="shared" si="8"/>
        <v>15</v>
      </c>
      <c r="AH13" s="21">
        <f>'23.Spieltag'!AJ13</f>
        <v>303</v>
      </c>
      <c r="AI13" s="28">
        <f>'23.Spieltag'!AK13</f>
        <v>4</v>
      </c>
      <c r="AJ13" s="23">
        <f t="shared" si="9"/>
        <v>318</v>
      </c>
      <c r="AK13" s="24">
        <f t="shared" si="10"/>
        <v>4</v>
      </c>
      <c r="AL13" s="1"/>
    </row>
    <row r="14" spans="1:41" ht="24.95" customHeight="1" thickBot="1" x14ac:dyDescent="0.25">
      <c r="A14" s="28">
        <f>AK14</f>
        <v>1</v>
      </c>
      <c r="B14" s="20" t="str">
        <f>'13.Spieltag'!B14</f>
        <v>Master1</v>
      </c>
      <c r="C14" s="17" t="s">
        <v>12</v>
      </c>
      <c r="D14" s="18" t="s">
        <v>88</v>
      </c>
      <c r="E14" s="77">
        <f t="shared" si="19"/>
        <v>8</v>
      </c>
      <c r="F14" s="17" t="s">
        <v>88</v>
      </c>
      <c r="G14" s="18" t="s">
        <v>12</v>
      </c>
      <c r="H14" s="19">
        <f t="shared" si="11"/>
        <v>0</v>
      </c>
      <c r="I14" s="17" t="s">
        <v>12</v>
      </c>
      <c r="J14" s="18" t="s">
        <v>12</v>
      </c>
      <c r="K14" s="19" t="str">
        <f t="shared" si="12"/>
        <v>5</v>
      </c>
      <c r="L14" s="17" t="s">
        <v>12</v>
      </c>
      <c r="M14" s="18" t="s">
        <v>88</v>
      </c>
      <c r="N14" s="19">
        <f t="shared" si="13"/>
        <v>0</v>
      </c>
      <c r="O14" s="17" t="s">
        <v>88</v>
      </c>
      <c r="P14" s="18" t="s">
        <v>88</v>
      </c>
      <c r="Q14" s="19">
        <f t="shared" si="14"/>
        <v>0</v>
      </c>
      <c r="R14" s="17" t="s">
        <v>88</v>
      </c>
      <c r="S14" s="18" t="s">
        <v>12</v>
      </c>
      <c r="T14" s="19">
        <f t="shared" si="15"/>
        <v>0</v>
      </c>
      <c r="U14" s="17" t="s">
        <v>2</v>
      </c>
      <c r="V14" s="18" t="s">
        <v>88</v>
      </c>
      <c r="W14" s="19">
        <f t="shared" si="16"/>
        <v>0</v>
      </c>
      <c r="X14" s="17" t="s">
        <v>12</v>
      </c>
      <c r="Y14" s="18" t="s">
        <v>89</v>
      </c>
      <c r="Z14" s="19">
        <f t="shared" si="17"/>
        <v>0</v>
      </c>
      <c r="AA14" s="17" t="s">
        <v>12</v>
      </c>
      <c r="AB14" s="18" t="s">
        <v>88</v>
      </c>
      <c r="AC14" s="19">
        <f t="shared" si="18"/>
        <v>0</v>
      </c>
      <c r="AD14" s="27"/>
      <c r="AE14" s="25"/>
      <c r="AF14" s="19"/>
      <c r="AG14" s="20">
        <f t="shared" si="8"/>
        <v>13</v>
      </c>
      <c r="AH14" s="21">
        <f>'23.Spieltag'!AJ14</f>
        <v>317</v>
      </c>
      <c r="AI14" s="28">
        <f>'23.Spieltag'!AK14</f>
        <v>3</v>
      </c>
      <c r="AJ14" s="23">
        <f t="shared" si="9"/>
        <v>330</v>
      </c>
      <c r="AK14" s="24">
        <f t="shared" si="10"/>
        <v>1</v>
      </c>
      <c r="AL14" s="1"/>
    </row>
    <row r="15" spans="1:41" ht="24.95" customHeight="1" thickBot="1" x14ac:dyDescent="0.25">
      <c r="A15" s="28">
        <f>AK15</f>
        <v>6</v>
      </c>
      <c r="B15" s="20" t="str">
        <f>'13.Spieltag'!B15</f>
        <v>Mike04</v>
      </c>
      <c r="C15" s="17" t="s">
        <v>2</v>
      </c>
      <c r="D15" s="18" t="s">
        <v>88</v>
      </c>
      <c r="E15" s="77">
        <f t="shared" si="19"/>
        <v>20</v>
      </c>
      <c r="F15" s="17" t="s">
        <v>12</v>
      </c>
      <c r="G15" s="18" t="s">
        <v>89</v>
      </c>
      <c r="H15" s="19">
        <f t="shared" si="11"/>
        <v>0</v>
      </c>
      <c r="I15" s="17" t="s">
        <v>12</v>
      </c>
      <c r="J15" s="18" t="s">
        <v>88</v>
      </c>
      <c r="K15" s="19">
        <f t="shared" si="12"/>
        <v>0</v>
      </c>
      <c r="L15" s="17" t="s">
        <v>88</v>
      </c>
      <c r="M15" s="18" t="s">
        <v>89</v>
      </c>
      <c r="N15" s="19">
        <f t="shared" si="13"/>
        <v>0</v>
      </c>
      <c r="O15" s="17" t="s">
        <v>12</v>
      </c>
      <c r="P15" s="18" t="s">
        <v>89</v>
      </c>
      <c r="Q15" s="19" t="str">
        <f t="shared" si="14"/>
        <v>2</v>
      </c>
      <c r="R15" s="17" t="s">
        <v>12</v>
      </c>
      <c r="S15" s="18" t="s">
        <v>88</v>
      </c>
      <c r="T15" s="19" t="str">
        <f t="shared" si="15"/>
        <v>2</v>
      </c>
      <c r="U15" s="17" t="s">
        <v>2</v>
      </c>
      <c r="V15" s="18" t="s">
        <v>89</v>
      </c>
      <c r="W15" s="19">
        <f t="shared" si="16"/>
        <v>0</v>
      </c>
      <c r="X15" s="17" t="s">
        <v>88</v>
      </c>
      <c r="Y15" s="18" t="s">
        <v>88</v>
      </c>
      <c r="Z15" s="19" t="str">
        <f t="shared" si="17"/>
        <v>3</v>
      </c>
      <c r="AA15" s="17" t="s">
        <v>12</v>
      </c>
      <c r="AB15" s="18" t="s">
        <v>89</v>
      </c>
      <c r="AC15" s="19">
        <f t="shared" si="18"/>
        <v>0</v>
      </c>
      <c r="AD15" s="27"/>
      <c r="AE15" s="25"/>
      <c r="AF15" s="19"/>
      <c r="AG15" s="20">
        <f t="shared" si="8"/>
        <v>27</v>
      </c>
      <c r="AH15" s="21">
        <f>'23.Spieltag'!AJ15</f>
        <v>280</v>
      </c>
      <c r="AI15" s="28">
        <f>'23.Spieltag'!AK15</f>
        <v>9</v>
      </c>
      <c r="AJ15" s="23">
        <f t="shared" si="9"/>
        <v>307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'23.Spieltag'!AJ16</f>
        <v>79</v>
      </c>
      <c r="AI16" s="28">
        <f>'23.Spieltag'!AK16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88</v>
      </c>
      <c r="D17" s="18" t="s">
        <v>89</v>
      </c>
      <c r="E17" s="77">
        <f t="shared" si="19"/>
        <v>8</v>
      </c>
      <c r="F17" s="17" t="s">
        <v>89</v>
      </c>
      <c r="G17" s="18" t="s">
        <v>88</v>
      </c>
      <c r="H17" s="19">
        <f t="shared" si="11"/>
        <v>0</v>
      </c>
      <c r="I17" s="17" t="s">
        <v>12</v>
      </c>
      <c r="J17" s="18" t="s">
        <v>12</v>
      </c>
      <c r="K17" s="19" t="str">
        <f t="shared" si="12"/>
        <v>5</v>
      </c>
      <c r="L17" s="17" t="s">
        <v>88</v>
      </c>
      <c r="M17" s="18" t="s">
        <v>88</v>
      </c>
      <c r="N17" s="19">
        <f t="shared" si="13"/>
        <v>0</v>
      </c>
      <c r="O17" s="17" t="s">
        <v>12</v>
      </c>
      <c r="P17" s="18" t="s">
        <v>2</v>
      </c>
      <c r="Q17" s="19">
        <f t="shared" si="14"/>
        <v>0</v>
      </c>
      <c r="R17" s="17" t="s">
        <v>12</v>
      </c>
      <c r="S17" s="18" t="s">
        <v>2</v>
      </c>
      <c r="T17" s="19">
        <f t="shared" si="15"/>
        <v>0</v>
      </c>
      <c r="U17" s="17" t="s">
        <v>2</v>
      </c>
      <c r="V17" s="18" t="s">
        <v>88</v>
      </c>
      <c r="W17" s="19">
        <f t="shared" si="16"/>
        <v>0</v>
      </c>
      <c r="X17" s="17" t="s">
        <v>12</v>
      </c>
      <c r="Y17" s="18" t="s">
        <v>88</v>
      </c>
      <c r="Z17" s="19">
        <f t="shared" si="17"/>
        <v>0</v>
      </c>
      <c r="AA17" s="17" t="s">
        <v>2</v>
      </c>
      <c r="AB17" s="18" t="s">
        <v>88</v>
      </c>
      <c r="AC17" s="19">
        <f t="shared" si="18"/>
        <v>0</v>
      </c>
      <c r="AD17" s="27"/>
      <c r="AE17" s="25"/>
      <c r="AF17" s="19"/>
      <c r="AG17" s="20">
        <f t="shared" si="8"/>
        <v>13</v>
      </c>
      <c r="AH17" s="21">
        <f>'23.Spieltag'!AJ17</f>
        <v>291</v>
      </c>
      <c r="AI17" s="28">
        <f>'23.Spieltag'!AK17</f>
        <v>7</v>
      </c>
      <c r="AJ17" s="23">
        <f t="shared" si="9"/>
        <v>304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89</v>
      </c>
      <c r="E18" s="77">
        <f t="shared" si="19"/>
        <v>8</v>
      </c>
      <c r="F18" s="17" t="s">
        <v>88</v>
      </c>
      <c r="G18" s="18" t="s">
        <v>89</v>
      </c>
      <c r="H18" s="19">
        <f t="shared" si="11"/>
        <v>0</v>
      </c>
      <c r="I18" s="17" t="s">
        <v>12</v>
      </c>
      <c r="J18" s="18" t="s">
        <v>88</v>
      </c>
      <c r="K18" s="19">
        <f t="shared" si="12"/>
        <v>0</v>
      </c>
      <c r="L18" s="17" t="s">
        <v>12</v>
      </c>
      <c r="M18" s="18" t="s">
        <v>88</v>
      </c>
      <c r="N18" s="19">
        <f t="shared" si="13"/>
        <v>0</v>
      </c>
      <c r="O18" s="17" t="s">
        <v>12</v>
      </c>
      <c r="P18" s="18" t="s">
        <v>88</v>
      </c>
      <c r="Q18" s="19" t="str">
        <f t="shared" si="14"/>
        <v>5</v>
      </c>
      <c r="R18" s="17" t="s">
        <v>89</v>
      </c>
      <c r="S18" s="18" t="s">
        <v>88</v>
      </c>
      <c r="T18" s="19">
        <f t="shared" si="15"/>
        <v>0</v>
      </c>
      <c r="U18" s="17" t="s">
        <v>12</v>
      </c>
      <c r="V18" s="18" t="s">
        <v>89</v>
      </c>
      <c r="W18" s="19">
        <f t="shared" si="16"/>
        <v>0</v>
      </c>
      <c r="X18" s="17" t="s">
        <v>88</v>
      </c>
      <c r="Y18" s="18" t="s">
        <v>12</v>
      </c>
      <c r="Z18" s="19">
        <f t="shared" si="17"/>
        <v>0</v>
      </c>
      <c r="AA18" s="17" t="s">
        <v>88</v>
      </c>
      <c r="AB18" s="18" t="s">
        <v>88</v>
      </c>
      <c r="AC18" s="19">
        <f t="shared" si="18"/>
        <v>0</v>
      </c>
      <c r="AD18" s="27"/>
      <c r="AE18" s="25"/>
      <c r="AF18" s="19"/>
      <c r="AG18" s="20">
        <f t="shared" si="8"/>
        <v>13</v>
      </c>
      <c r="AH18" s="21">
        <f>'23.Spieltag'!AJ18</f>
        <v>272</v>
      </c>
      <c r="AI18" s="28">
        <f>'23.Spieltag'!AK18</f>
        <v>12</v>
      </c>
      <c r="AJ18" s="23">
        <f t="shared" si="9"/>
        <v>285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'23.Spieltag'!AJ19</f>
        <v>7</v>
      </c>
      <c r="AI19" s="28">
        <f>'23.Spieltag'!AK19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'23.Spieltag'!AJ20</f>
        <v>251</v>
      </c>
      <c r="AI20" s="28">
        <f>'23.Spieltag'!AK20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88</v>
      </c>
      <c r="E21" s="77">
        <f t="shared" si="19"/>
        <v>8</v>
      </c>
      <c r="F21" s="17" t="s">
        <v>12</v>
      </c>
      <c r="G21" s="18" t="s">
        <v>88</v>
      </c>
      <c r="H21" s="19">
        <f t="shared" si="11"/>
        <v>0</v>
      </c>
      <c r="I21" s="17" t="s">
        <v>88</v>
      </c>
      <c r="J21" s="18" t="s">
        <v>88</v>
      </c>
      <c r="K21" s="19" t="str">
        <f t="shared" si="12"/>
        <v>3</v>
      </c>
      <c r="L21" s="17" t="s">
        <v>88</v>
      </c>
      <c r="M21" s="18" t="s">
        <v>88</v>
      </c>
      <c r="N21" s="19">
        <f t="shared" si="13"/>
        <v>0</v>
      </c>
      <c r="O21" s="17" t="s">
        <v>12</v>
      </c>
      <c r="P21" s="18" t="s">
        <v>88</v>
      </c>
      <c r="Q21" s="19" t="str">
        <f t="shared" si="14"/>
        <v>5</v>
      </c>
      <c r="R21" s="17" t="s">
        <v>12</v>
      </c>
      <c r="S21" s="18" t="s">
        <v>88</v>
      </c>
      <c r="T21" s="19" t="str">
        <f t="shared" si="15"/>
        <v>2</v>
      </c>
      <c r="U21" s="17" t="s">
        <v>91</v>
      </c>
      <c r="V21" s="18" t="s">
        <v>88</v>
      </c>
      <c r="W21" s="19">
        <f t="shared" si="16"/>
        <v>0</v>
      </c>
      <c r="X21" s="17" t="s">
        <v>12</v>
      </c>
      <c r="Y21" s="18" t="s">
        <v>88</v>
      </c>
      <c r="Z21" s="19">
        <f t="shared" si="17"/>
        <v>0</v>
      </c>
      <c r="AA21" s="17" t="s">
        <v>88</v>
      </c>
      <c r="AB21" s="18" t="s">
        <v>88</v>
      </c>
      <c r="AC21" s="19">
        <f t="shared" si="18"/>
        <v>0</v>
      </c>
      <c r="AD21" s="27"/>
      <c r="AE21" s="25"/>
      <c r="AF21" s="19"/>
      <c r="AG21" s="20">
        <f t="shared" si="21"/>
        <v>18</v>
      </c>
      <c r="AH21" s="21">
        <f>'23.Spieltag'!AJ21</f>
        <v>281</v>
      </c>
      <c r="AI21" s="28">
        <f>'23.Spieltag'!AK21</f>
        <v>8</v>
      </c>
      <c r="AJ21" s="23">
        <f t="shared" si="22"/>
        <v>299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89</v>
      </c>
      <c r="E22" s="77">
        <f t="shared" si="19"/>
        <v>12</v>
      </c>
      <c r="F22" s="17" t="s">
        <v>12</v>
      </c>
      <c r="G22" s="18" t="s">
        <v>88</v>
      </c>
      <c r="H22" s="19">
        <f t="shared" si="11"/>
        <v>0</v>
      </c>
      <c r="I22" s="17" t="s">
        <v>88</v>
      </c>
      <c r="J22" s="18" t="s">
        <v>88</v>
      </c>
      <c r="K22" s="19" t="str">
        <f t="shared" si="12"/>
        <v>3</v>
      </c>
      <c r="L22" s="17" t="s">
        <v>88</v>
      </c>
      <c r="M22" s="18" t="s">
        <v>88</v>
      </c>
      <c r="N22" s="19">
        <f t="shared" si="13"/>
        <v>0</v>
      </c>
      <c r="O22" s="17" t="s">
        <v>12</v>
      </c>
      <c r="P22" s="18" t="s">
        <v>89</v>
      </c>
      <c r="Q22" s="19" t="str">
        <f t="shared" si="14"/>
        <v>2</v>
      </c>
      <c r="R22" s="17" t="s">
        <v>88</v>
      </c>
      <c r="S22" s="18" t="s">
        <v>89</v>
      </c>
      <c r="T22" s="19" t="str">
        <f t="shared" si="15"/>
        <v>2</v>
      </c>
      <c r="U22" s="17" t="s">
        <v>12</v>
      </c>
      <c r="V22" s="18" t="s">
        <v>89</v>
      </c>
      <c r="W22" s="19">
        <f t="shared" si="16"/>
        <v>0</v>
      </c>
      <c r="X22" s="17" t="s">
        <v>88</v>
      </c>
      <c r="Y22" s="18" t="s">
        <v>12</v>
      </c>
      <c r="Z22" s="19">
        <f t="shared" si="17"/>
        <v>0</v>
      </c>
      <c r="AA22" s="17" t="s">
        <v>12</v>
      </c>
      <c r="AB22" s="18" t="s">
        <v>88</v>
      </c>
      <c r="AC22" s="19">
        <f t="shared" si="18"/>
        <v>0</v>
      </c>
      <c r="AD22" s="27"/>
      <c r="AE22" s="25"/>
      <c r="AF22" s="19"/>
      <c r="AG22" s="20">
        <f t="shared" si="21"/>
        <v>19</v>
      </c>
      <c r="AH22" s="21">
        <f>'23.Spieltag'!AJ22</f>
        <v>296</v>
      </c>
      <c r="AI22" s="28">
        <f>'23.Spieltag'!AK22</f>
        <v>5</v>
      </c>
      <c r="AJ22" s="23">
        <f t="shared" si="22"/>
        <v>315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89</v>
      </c>
      <c r="D23" s="18" t="s">
        <v>12</v>
      </c>
      <c r="E23" s="84">
        <f>IF(OR(EXACT($C$7,C23)*(EXACT($D$7,D23)))=TRUE,$AO$9,IF(($D$7-$C$7=D23-C23),$AO$8,IF(OR(EXACT($C$7&gt;$D$7,C23&gt;D23)*EXACT($C$7=$D$7,C23=D23)*EXACT($C$7&lt;$D$7,C23&lt;D23)),$AO$7,0)))</f>
        <v>0</v>
      </c>
      <c r="F23" s="17" t="s">
        <v>88</v>
      </c>
      <c r="G23" s="18" t="s">
        <v>12</v>
      </c>
      <c r="H23" s="19">
        <f t="shared" si="11"/>
        <v>0</v>
      </c>
      <c r="I23" s="17" t="s">
        <v>88</v>
      </c>
      <c r="J23" s="18" t="s">
        <v>88</v>
      </c>
      <c r="K23" s="19" t="str">
        <f t="shared" si="12"/>
        <v>3</v>
      </c>
      <c r="L23" s="17" t="s">
        <v>12</v>
      </c>
      <c r="M23" s="18" t="s">
        <v>88</v>
      </c>
      <c r="N23" s="19">
        <f t="shared" si="13"/>
        <v>0</v>
      </c>
      <c r="O23" s="17" t="s">
        <v>12</v>
      </c>
      <c r="P23" s="18" t="s">
        <v>89</v>
      </c>
      <c r="Q23" s="19" t="str">
        <f t="shared" si="14"/>
        <v>2</v>
      </c>
      <c r="R23" s="17" t="s">
        <v>12</v>
      </c>
      <c r="S23" s="18" t="s">
        <v>88</v>
      </c>
      <c r="T23" s="19" t="str">
        <f t="shared" si="15"/>
        <v>2</v>
      </c>
      <c r="U23" s="17" t="s">
        <v>12</v>
      </c>
      <c r="V23" s="18" t="s">
        <v>89</v>
      </c>
      <c r="W23" s="19">
        <f t="shared" si="16"/>
        <v>0</v>
      </c>
      <c r="X23" s="17" t="s">
        <v>2</v>
      </c>
      <c r="Y23" s="18" t="s">
        <v>88</v>
      </c>
      <c r="Z23" s="19">
        <f t="shared" si="17"/>
        <v>0</v>
      </c>
      <c r="AA23" s="17" t="s">
        <v>12</v>
      </c>
      <c r="AB23" s="18" t="s">
        <v>89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'23.Spieltag'!AJ23</f>
        <v>271</v>
      </c>
      <c r="AI23" s="28">
        <f>'23.Spieltag'!AK23</f>
        <v>13</v>
      </c>
      <c r="AJ23" s="23">
        <f t="shared" si="22"/>
        <v>278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88</v>
      </c>
      <c r="D24" s="18" t="s">
        <v>91</v>
      </c>
      <c r="E24" s="84">
        <f>IF(OR(EXACT($C$7,C24)*(EXACT($D$7,D24)))=TRUE,$AO$9,IF(($D$7-$C$7=D24-C24),$AO$8,IF(OR(EXACT($C$7&gt;$D$7,C24&gt;D24)*EXACT($C$7=$D$7,C24=D24)*EXACT($C$7&lt;$D$7,C24&lt;D24)),$AO$7,0)))</f>
        <v>0</v>
      </c>
      <c r="F24" s="17" t="s">
        <v>88</v>
      </c>
      <c r="G24" s="18" t="s">
        <v>12</v>
      </c>
      <c r="H24" s="19">
        <f t="shared" si="11"/>
        <v>0</v>
      </c>
      <c r="I24" s="17" t="s">
        <v>88</v>
      </c>
      <c r="J24" s="18" t="s">
        <v>12</v>
      </c>
      <c r="K24" s="19">
        <f t="shared" si="12"/>
        <v>0</v>
      </c>
      <c r="L24" s="17" t="s">
        <v>12</v>
      </c>
      <c r="M24" s="18" t="s">
        <v>88</v>
      </c>
      <c r="N24" s="19">
        <f t="shared" si="13"/>
        <v>0</v>
      </c>
      <c r="O24" s="17" t="s">
        <v>12</v>
      </c>
      <c r="P24" s="18" t="s">
        <v>88</v>
      </c>
      <c r="Q24" s="19" t="str">
        <f t="shared" si="14"/>
        <v>5</v>
      </c>
      <c r="R24" s="17" t="s">
        <v>88</v>
      </c>
      <c r="S24" s="18" t="s">
        <v>88</v>
      </c>
      <c r="T24" s="19">
        <f t="shared" si="15"/>
        <v>0</v>
      </c>
      <c r="U24" s="17" t="s">
        <v>91</v>
      </c>
      <c r="V24" s="18" t="s">
        <v>88</v>
      </c>
      <c r="W24" s="19">
        <f t="shared" si="16"/>
        <v>0</v>
      </c>
      <c r="X24" s="17" t="s">
        <v>12</v>
      </c>
      <c r="Y24" s="18" t="s">
        <v>88</v>
      </c>
      <c r="Z24" s="19">
        <f t="shared" si="17"/>
        <v>0</v>
      </c>
      <c r="AA24" s="17" t="s">
        <v>2</v>
      </c>
      <c r="AB24" s="18" t="s">
        <v>88</v>
      </c>
      <c r="AC24" s="19">
        <f t="shared" si="18"/>
        <v>0</v>
      </c>
      <c r="AD24" s="27"/>
      <c r="AE24" s="25"/>
      <c r="AF24" s="19"/>
      <c r="AG24" s="20">
        <f t="shared" si="21"/>
        <v>5</v>
      </c>
      <c r="AH24" s="21">
        <f>'23.Spieltag'!AJ24</f>
        <v>292</v>
      </c>
      <c r="AI24" s="28">
        <f>'23.Spieltag'!AK24</f>
        <v>6</v>
      </c>
      <c r="AJ24" s="23">
        <f t="shared" si="22"/>
        <v>297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88</v>
      </c>
      <c r="E25" s="77">
        <f t="shared" si="19"/>
        <v>20</v>
      </c>
      <c r="F25" s="17" t="s">
        <v>12</v>
      </c>
      <c r="G25" s="18" t="s">
        <v>88</v>
      </c>
      <c r="H25" s="19">
        <f t="shared" ref="H25" si="23">IF(OR(EXACT($F$7,F25)*(EXACT($G$7,G25)))=TRUE,$AO$9,IF(($G$7-$F$7=G25-F25),$AO$8,IF(OR(EXACT($F$7&gt;$G$7,F25&gt;G25)*EXACT($F$7=$G$7,F25=G25)*EXACT($F$7&lt;$G$7,F25&lt;G25)),$AO$7,0)))</f>
        <v>0</v>
      </c>
      <c r="I25" s="17" t="s">
        <v>12</v>
      </c>
      <c r="J25" s="18" t="s">
        <v>12</v>
      </c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 t="s">
        <v>12</v>
      </c>
      <c r="M25" s="18" t="s">
        <v>88</v>
      </c>
      <c r="N25" s="19">
        <f t="shared" ref="N25" si="25">IF(OR(EXACT($L$7,L25)*(EXACT($M$7,M25)))=TRUE,$AO$9,IF(($M$7-$L$7=M25-L25),$AO$8,IF(OR(EXACT($L$7&gt;$M$7,L25&gt;M25)*EXACT($L$7=$M$7,L25=M25)*EXACT($L$7&lt;$M$7,L25&lt;M25)),$AO$7,0)))</f>
        <v>0</v>
      </c>
      <c r="O25" s="17" t="s">
        <v>12</v>
      </c>
      <c r="P25" s="18" t="s">
        <v>88</v>
      </c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 t="s">
        <v>12</v>
      </c>
      <c r="S25" s="18" t="s">
        <v>12</v>
      </c>
      <c r="T25" s="19">
        <f t="shared" ref="T25" si="27">IF(OR(EXACT($R$7,R25)*(EXACT($S$7,S25)))=TRUE,$AO$9,IF(($S$7-$R$7=S25-R25),$AO$8,IF(OR(EXACT($R$7&gt;$S$7,R25&gt;S25)*EXACT($R$7=$S$7,R25=S25)*EXACT($R$7&lt;$S$7,R25&lt;S25)),$AO$7,0)))</f>
        <v>0</v>
      </c>
      <c r="U25" s="17" t="s">
        <v>2</v>
      </c>
      <c r="V25" s="18" t="s">
        <v>88</v>
      </c>
      <c r="W25" s="19">
        <f t="shared" ref="W25" si="28">IF(OR(EXACT($U$7,U25)*(EXACT($V$7,V25)))=TRUE,$AO$9,IF(($V$7-$U$7=V25-U25),$AO$8,IF(OR(EXACT($U$7&gt;$V$7,U25&gt;V25)*EXACT($U$7=$V$7,U25=V25)*EXACT($U$7&lt;$V$7,U25&lt;V25)),$AO$7,0)))</f>
        <v>0</v>
      </c>
      <c r="X25" s="17" t="s">
        <v>12</v>
      </c>
      <c r="Y25" s="18" t="s">
        <v>88</v>
      </c>
      <c r="Z25" s="19">
        <f t="shared" ref="Z25" si="29">IF(OR(EXACT($X$7,X25)*(EXACT($Y$7,Y25)))=TRUE,$AO$9,IF(($Y$7-$X$7=Y25-X25),$AO$8,IF(OR(EXACT($X$7&gt;$Y$7,X25&gt;Y25)*EXACT($X$7=$Y$7,X25=Y25)*EXACT($X$7&lt;$Y$7,X25&lt;Y25)),$AO$7,0)))</f>
        <v>0</v>
      </c>
      <c r="AA25" s="17" t="s">
        <v>88</v>
      </c>
      <c r="AB25" s="18" t="s">
        <v>89</v>
      </c>
      <c r="AC25" s="19">
        <f t="shared" ref="AC25" si="30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1"/>
        <v>30</v>
      </c>
      <c r="AH25" s="21">
        <f>'23.Spieltag'!AJ25</f>
        <v>36</v>
      </c>
      <c r="AI25" s="28">
        <f>'23.Spieltag'!AK25</f>
        <v>17</v>
      </c>
      <c r="AJ25" s="23">
        <f t="shared" si="22"/>
        <v>66</v>
      </c>
      <c r="AK25" s="24">
        <f t="shared" ref="AK25" si="31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O4 U4 X4 C6 F6 I6 O6 R6 U6 X6">
    <cfRule type="cellIs" dxfId="59" priority="2" operator="equal">
      <formula>"Schalke 04"</formula>
    </cfRule>
  </conditionalFormatting>
  <conditionalFormatting sqref="I4 L4 R4 AA4 L6 AA6">
    <cfRule type="cellIs" dxfId="58" priority="1" operator="equal">
      <formula>"Schalke 04"</formula>
    </cfRule>
  </conditionalFormatting>
  <conditionalFormatting sqref="AG28:AG1048576 AG1:AG26">
    <cfRule type="top10" dxfId="57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6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4:AO25"/>
  <sheetViews>
    <sheetView workbookViewId="0">
      <selection activeCell="Y20" sqref="Y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38</v>
      </c>
      <c r="B4" s="16"/>
      <c r="C4" s="16" t="s">
        <v>73</v>
      </c>
      <c r="F4" s="16" t="s">
        <v>84</v>
      </c>
      <c r="I4" s="16" t="s">
        <v>11</v>
      </c>
      <c r="L4" s="16" t="s">
        <v>77</v>
      </c>
      <c r="O4" s="16" t="s">
        <v>85</v>
      </c>
      <c r="R4" s="16" t="s">
        <v>80</v>
      </c>
      <c r="U4" s="16" t="s">
        <v>74</v>
      </c>
      <c r="X4" s="16" t="s">
        <v>78</v>
      </c>
      <c r="AA4" s="16" t="s">
        <v>81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82</v>
      </c>
      <c r="I6" s="16" t="s">
        <v>75</v>
      </c>
      <c r="L6" s="16" t="s">
        <v>76</v>
      </c>
      <c r="O6" s="16" t="s">
        <v>79</v>
      </c>
      <c r="R6" s="16" t="s">
        <v>83</v>
      </c>
      <c r="U6" s="16" t="s">
        <v>67</v>
      </c>
      <c r="X6" s="16" t="s">
        <v>87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89</v>
      </c>
      <c r="G7" s="68" t="s">
        <v>88</v>
      </c>
      <c r="H7" s="69" t="s">
        <v>1</v>
      </c>
      <c r="I7" s="68" t="s">
        <v>2</v>
      </c>
      <c r="J7" s="68" t="s">
        <v>2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88</v>
      </c>
      <c r="AB7" s="68" t="s">
        <v>91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77">
        <f>IF(OR(EXACT($I$7,I8)*(EXACT($J$7,J8)))=TRUE,$AO$9,IF(($J$7-$I$7=J8-I8),$AO$8,IF(OR(EXACT($I$7&gt;$J$7,I8&gt;J8)*EXACT($I$7=$J$7,I8=J8)*EXACT($I$7&lt;$J$7,I8&lt;J8)),$AO$7,0)))*4</f>
        <v>0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12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10</v>
      </c>
      <c r="AH8" s="21">
        <f>'24.Spieltag'!AJ8</f>
        <v>293</v>
      </c>
      <c r="AI8" s="28">
        <f>'24.Spieltag'!AK8</f>
        <v>10</v>
      </c>
      <c r="AJ8" s="23">
        <f t="shared" ref="AJ8:AJ19" si="9">AG8+AH8</f>
        <v>303</v>
      </c>
      <c r="AK8" s="24">
        <f t="shared" ref="AK8:AK24" si="10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88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77">
        <f t="shared" ref="K9:K24" si="13">IF(OR(EXACT($I$7,I9)*(EXACT($J$7,J9)))=TRUE,$AO$9,IF(($J$7-$I$7=J9-I9),$AO$8,IF(OR(EXACT($I$7&gt;$J$7,I9&gt;J9)*EXACT($I$7=$J$7,I9=J9)*EXACT($I$7&lt;$J$7,I9&lt;J9)),$AO$7,0)))*4</f>
        <v>0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89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'24.Spieltag'!AJ9</f>
        <v>323</v>
      </c>
      <c r="AI9" s="28">
        <f>'24.Spieltag'!AK9</f>
        <v>3</v>
      </c>
      <c r="AJ9" s="23">
        <f t="shared" si="9"/>
        <v>331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77">
        <f t="shared" si="13"/>
        <v>0</v>
      </c>
      <c r="L10" s="17" t="s">
        <v>88</v>
      </c>
      <c r="M10" s="18" t="s">
        <v>89</v>
      </c>
      <c r="N10" s="19" t="str">
        <f t="shared" si="14"/>
        <v>5</v>
      </c>
      <c r="O10" s="17" t="s">
        <v>89</v>
      </c>
      <c r="P10" s="18" t="s">
        <v>12</v>
      </c>
      <c r="Q10" s="19">
        <f t="shared" si="15"/>
        <v>0</v>
      </c>
      <c r="R10" s="17" t="s">
        <v>88</v>
      </c>
      <c r="S10" s="18" t="s">
        <v>12</v>
      </c>
      <c r="T10" s="19" t="str">
        <f t="shared" si="16"/>
        <v>3</v>
      </c>
      <c r="U10" s="17" t="s">
        <v>2</v>
      </c>
      <c r="V10" s="18" t="s">
        <v>88</v>
      </c>
      <c r="W10" s="19" t="str">
        <f t="shared" si="17"/>
        <v>3</v>
      </c>
      <c r="X10" s="17" t="s">
        <v>88</v>
      </c>
      <c r="Y10" s="18" t="s">
        <v>89</v>
      </c>
      <c r="Z10" s="19" t="str">
        <f t="shared" si="18"/>
        <v>3</v>
      </c>
      <c r="AA10" s="17" t="s">
        <v>89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14</v>
      </c>
      <c r="AH10" s="21">
        <f>'24.Spieltag'!AJ10</f>
        <v>292</v>
      </c>
      <c r="AI10" s="28">
        <f>'24.Spieltag'!AK10</f>
        <v>11</v>
      </c>
      <c r="AJ10" s="23">
        <f t="shared" si="9"/>
        <v>306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88</v>
      </c>
      <c r="H11" s="19">
        <f t="shared" si="12"/>
        <v>0</v>
      </c>
      <c r="I11" s="17" t="s">
        <v>12</v>
      </c>
      <c r="J11" s="18" t="s">
        <v>88</v>
      </c>
      <c r="K11" s="77">
        <f t="shared" si="13"/>
        <v>0</v>
      </c>
      <c r="L11" s="17" t="s">
        <v>12</v>
      </c>
      <c r="M11" s="18" t="s">
        <v>88</v>
      </c>
      <c r="N11" s="19" t="str">
        <f t="shared" si="14"/>
        <v>3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19">
        <f t="shared" si="16"/>
        <v>0</v>
      </c>
      <c r="U11" s="17" t="s">
        <v>12</v>
      </c>
      <c r="V11" s="18" t="s">
        <v>88</v>
      </c>
      <c r="W11" s="19" t="str">
        <f t="shared" si="17"/>
        <v>2</v>
      </c>
      <c r="X11" s="17" t="s">
        <v>12</v>
      </c>
      <c r="Y11" s="18" t="s">
        <v>88</v>
      </c>
      <c r="Z11" s="19" t="str">
        <f t="shared" si="18"/>
        <v>3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8</v>
      </c>
      <c r="AH11" s="21">
        <f>'24.Spieltag'!AJ11</f>
        <v>326</v>
      </c>
      <c r="AI11" s="28">
        <f>'24.Spieltag'!AK11</f>
        <v>2</v>
      </c>
      <c r="AJ11" s="23">
        <f t="shared" si="9"/>
        <v>334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'24.Spieltag'!AJ12</f>
        <v>197</v>
      </c>
      <c r="AI12" s="28">
        <f>'24.Spieltag'!AK12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88</v>
      </c>
      <c r="E13" s="19" t="str">
        <f t="shared" si="11"/>
        <v>2</v>
      </c>
      <c r="F13" s="17" t="s">
        <v>88</v>
      </c>
      <c r="G13" s="18" t="s">
        <v>88</v>
      </c>
      <c r="H13" s="19">
        <f t="shared" si="12"/>
        <v>0</v>
      </c>
      <c r="I13" s="17" t="s">
        <v>12</v>
      </c>
      <c r="J13" s="18" t="s">
        <v>88</v>
      </c>
      <c r="K13" s="77">
        <f t="shared" si="13"/>
        <v>0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>
        <f t="shared" si="15"/>
        <v>0</v>
      </c>
      <c r="R13" s="17" t="s">
        <v>2</v>
      </c>
      <c r="S13" s="18" t="s">
        <v>88</v>
      </c>
      <c r="T13" s="19">
        <f t="shared" si="16"/>
        <v>0</v>
      </c>
      <c r="U13" s="17" t="s">
        <v>12</v>
      </c>
      <c r="V13" s="18" t="s">
        <v>89</v>
      </c>
      <c r="W13" s="19" t="str">
        <f t="shared" si="17"/>
        <v>5</v>
      </c>
      <c r="X13" s="17" t="s">
        <v>2</v>
      </c>
      <c r="Y13" s="18" t="s">
        <v>89</v>
      </c>
      <c r="Z13" s="19" t="str">
        <f t="shared" si="18"/>
        <v>2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9</v>
      </c>
      <c r="AH13" s="21">
        <f>'24.Spieltag'!AJ13</f>
        <v>318</v>
      </c>
      <c r="AI13" s="28">
        <f>'24.Spieltag'!AK13</f>
        <v>4</v>
      </c>
      <c r="AJ13" s="23">
        <f t="shared" si="9"/>
        <v>327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>
        <f t="shared" si="12"/>
        <v>0</v>
      </c>
      <c r="I14" s="17" t="s">
        <v>2</v>
      </c>
      <c r="J14" s="18" t="s">
        <v>12</v>
      </c>
      <c r="K14" s="77">
        <f t="shared" si="13"/>
        <v>0</v>
      </c>
      <c r="L14" s="17" t="s">
        <v>2</v>
      </c>
      <c r="M14" s="18" t="s">
        <v>88</v>
      </c>
      <c r="N14" s="19" t="str">
        <f t="shared" si="14"/>
        <v>2</v>
      </c>
      <c r="O14" s="17" t="s">
        <v>88</v>
      </c>
      <c r="P14" s="18" t="s">
        <v>12</v>
      </c>
      <c r="Q14" s="19">
        <f t="shared" si="15"/>
        <v>0</v>
      </c>
      <c r="R14" s="17" t="s">
        <v>12</v>
      </c>
      <c r="S14" s="18" t="s">
        <v>88</v>
      </c>
      <c r="T14" s="19">
        <f t="shared" si="16"/>
        <v>0</v>
      </c>
      <c r="U14" s="17" t="s">
        <v>2</v>
      </c>
      <c r="V14" s="18" t="s">
        <v>88</v>
      </c>
      <c r="W14" s="19" t="str">
        <f t="shared" si="17"/>
        <v>3</v>
      </c>
      <c r="X14" s="17" t="s">
        <v>12</v>
      </c>
      <c r="Y14" s="18" t="s">
        <v>12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'24.Spieltag'!AJ14</f>
        <v>330</v>
      </c>
      <c r="AI14" s="28">
        <f>'24.Spieltag'!AK14</f>
        <v>1</v>
      </c>
      <c r="AJ14" s="23">
        <f t="shared" si="9"/>
        <v>335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88</v>
      </c>
      <c r="D15" s="18" t="s">
        <v>12</v>
      </c>
      <c r="E15" s="19">
        <f t="shared" si="11"/>
        <v>0</v>
      </c>
      <c r="F15" s="17" t="s">
        <v>12</v>
      </c>
      <c r="G15" s="18" t="s">
        <v>89</v>
      </c>
      <c r="H15" s="19">
        <f t="shared" si="12"/>
        <v>0</v>
      </c>
      <c r="I15" s="17" t="s">
        <v>2</v>
      </c>
      <c r="J15" s="18" t="s">
        <v>88</v>
      </c>
      <c r="K15" s="77">
        <f t="shared" si="13"/>
        <v>0</v>
      </c>
      <c r="L15" s="17" t="s">
        <v>12</v>
      </c>
      <c r="M15" s="18" t="s">
        <v>88</v>
      </c>
      <c r="N15" s="19" t="str">
        <f t="shared" si="14"/>
        <v>3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 t="str">
        <f t="shared" si="17"/>
        <v>5</v>
      </c>
      <c r="X15" s="17" t="s">
        <v>12</v>
      </c>
      <c r="Y15" s="18" t="s">
        <v>89</v>
      </c>
      <c r="Z15" s="19" t="str">
        <f t="shared" si="18"/>
        <v>2</v>
      </c>
      <c r="AA15" s="17" t="s">
        <v>12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10</v>
      </c>
      <c r="AH15" s="21">
        <f>'24.Spieltag'!AJ15</f>
        <v>307</v>
      </c>
      <c r="AI15" s="28">
        <f>'24.Spieltag'!AK15</f>
        <v>6</v>
      </c>
      <c r="AJ15" s="23">
        <f t="shared" si="9"/>
        <v>317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'24.Spieltag'!AJ16</f>
        <v>79</v>
      </c>
      <c r="AI16" s="28">
        <f>'24.Spieltag'!AK16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88</v>
      </c>
      <c r="E17" s="19" t="str">
        <f t="shared" si="11"/>
        <v>2</v>
      </c>
      <c r="F17" s="17" t="s">
        <v>2</v>
      </c>
      <c r="G17" s="18" t="s">
        <v>88</v>
      </c>
      <c r="H17" s="19">
        <f t="shared" si="12"/>
        <v>0</v>
      </c>
      <c r="I17" s="17" t="s">
        <v>12</v>
      </c>
      <c r="J17" s="18" t="s">
        <v>89</v>
      </c>
      <c r="K17" s="77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2</v>
      </c>
      <c r="T17" s="19" t="str">
        <f t="shared" si="16"/>
        <v>3</v>
      </c>
      <c r="U17" s="17" t="s">
        <v>12</v>
      </c>
      <c r="V17" s="18" t="s">
        <v>88</v>
      </c>
      <c r="W17" s="19" t="str">
        <f t="shared" si="17"/>
        <v>2</v>
      </c>
      <c r="X17" s="17" t="s">
        <v>2</v>
      </c>
      <c r="Y17" s="18" t="s">
        <v>88</v>
      </c>
      <c r="Z17" s="19" t="str">
        <f t="shared" si="18"/>
        <v>2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'24.Spieltag'!AJ17</f>
        <v>304</v>
      </c>
      <c r="AI17" s="28">
        <f>'24.Spieltag'!AK17</f>
        <v>7</v>
      </c>
      <c r="AJ17" s="23">
        <f t="shared" si="9"/>
        <v>316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12</v>
      </c>
      <c r="E18" s="19">
        <f t="shared" si="11"/>
        <v>0</v>
      </c>
      <c r="F18" s="17" t="s">
        <v>88</v>
      </c>
      <c r="G18" s="18" t="s">
        <v>12</v>
      </c>
      <c r="H18" s="19" t="str">
        <f t="shared" si="12"/>
        <v>3</v>
      </c>
      <c r="I18" s="17" t="s">
        <v>12</v>
      </c>
      <c r="J18" s="18" t="s">
        <v>89</v>
      </c>
      <c r="K18" s="77">
        <f t="shared" si="13"/>
        <v>0</v>
      </c>
      <c r="L18" s="17" t="s">
        <v>12</v>
      </c>
      <c r="M18" s="18" t="s">
        <v>89</v>
      </c>
      <c r="N18" s="19" t="str">
        <f t="shared" si="14"/>
        <v>2</v>
      </c>
      <c r="O18" s="17" t="s">
        <v>88</v>
      </c>
      <c r="P18" s="18" t="s">
        <v>12</v>
      </c>
      <c r="Q18" s="19">
        <f t="shared" si="15"/>
        <v>0</v>
      </c>
      <c r="R18" s="17" t="s">
        <v>88</v>
      </c>
      <c r="S18" s="18" t="s">
        <v>12</v>
      </c>
      <c r="T18" s="19" t="str">
        <f t="shared" si="16"/>
        <v>3</v>
      </c>
      <c r="U18" s="17" t="s">
        <v>88</v>
      </c>
      <c r="V18" s="18" t="s">
        <v>12</v>
      </c>
      <c r="W18" s="19">
        <f t="shared" si="17"/>
        <v>0</v>
      </c>
      <c r="X18" s="17" t="s">
        <v>2</v>
      </c>
      <c r="Y18" s="18" t="s">
        <v>88</v>
      </c>
      <c r="Z18" s="19" t="str">
        <f t="shared" si="18"/>
        <v>2</v>
      </c>
      <c r="AA18" s="17" t="s">
        <v>12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10</v>
      </c>
      <c r="AH18" s="21">
        <f>'24.Spieltag'!AJ18</f>
        <v>285</v>
      </c>
      <c r="AI18" s="28">
        <f>'24.Spieltag'!AK18</f>
        <v>12</v>
      </c>
      <c r="AJ18" s="23">
        <f t="shared" si="9"/>
        <v>295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'24.Spieltag'!AJ19</f>
        <v>7</v>
      </c>
      <c r="AI19" s="28">
        <f>'24.Spieltag'!AK19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'24.Spieltag'!AJ20</f>
        <v>251</v>
      </c>
      <c r="AI20" s="28">
        <f>'24.Spieltag'!AK20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2</v>
      </c>
      <c r="J21" s="18" t="s">
        <v>89</v>
      </c>
      <c r="K21" s="77">
        <f t="shared" si="13"/>
        <v>0</v>
      </c>
      <c r="L21" s="17" t="s">
        <v>2</v>
      </c>
      <c r="M21" s="18" t="s">
        <v>89</v>
      </c>
      <c r="N21" s="19" t="str">
        <f t="shared" si="14"/>
        <v>2</v>
      </c>
      <c r="O21" s="17" t="s">
        <v>12</v>
      </c>
      <c r="P21" s="18" t="s">
        <v>12</v>
      </c>
      <c r="Q21" s="19" t="str">
        <f t="shared" si="15"/>
        <v>3</v>
      </c>
      <c r="R21" s="17" t="s">
        <v>12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89</v>
      </c>
      <c r="Z21" s="19" t="str">
        <f t="shared" si="18"/>
        <v>2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11</v>
      </c>
      <c r="AH21" s="21">
        <f>'24.Spieltag'!AJ21</f>
        <v>299</v>
      </c>
      <c r="AI21" s="28">
        <f>'24.Spieltag'!AK21</f>
        <v>8</v>
      </c>
      <c r="AJ21" s="23">
        <f t="shared" si="22"/>
        <v>310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88</v>
      </c>
      <c r="D22" s="18" t="s">
        <v>88</v>
      </c>
      <c r="E22" s="19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77">
        <f t="shared" si="13"/>
        <v>0</v>
      </c>
      <c r="L22" s="17" t="s">
        <v>88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19">
        <f t="shared" si="16"/>
        <v>0</v>
      </c>
      <c r="U22" s="17" t="s">
        <v>12</v>
      </c>
      <c r="V22" s="18" t="s">
        <v>89</v>
      </c>
      <c r="W22" s="19" t="str">
        <f t="shared" si="17"/>
        <v>5</v>
      </c>
      <c r="X22" s="17" t="s">
        <v>12</v>
      </c>
      <c r="Y22" s="18" t="s">
        <v>88</v>
      </c>
      <c r="Z22" s="19" t="str">
        <f t="shared" si="18"/>
        <v>3</v>
      </c>
      <c r="AA22" s="17" t="s">
        <v>2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 t="shared" si="21"/>
        <v>8</v>
      </c>
      <c r="AH22" s="21">
        <f>'24.Spieltag'!AJ22</f>
        <v>315</v>
      </c>
      <c r="AI22" s="28">
        <f>'24.Spieltag'!AK22</f>
        <v>5</v>
      </c>
      <c r="AJ22" s="23">
        <f t="shared" si="22"/>
        <v>323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88</v>
      </c>
      <c r="G23" s="18" t="s">
        <v>89</v>
      </c>
      <c r="H23" s="19">
        <f t="shared" si="12"/>
        <v>0</v>
      </c>
      <c r="I23" s="17" t="s">
        <v>12</v>
      </c>
      <c r="J23" s="18" t="s">
        <v>88</v>
      </c>
      <c r="K23" s="77">
        <f t="shared" si="13"/>
        <v>0</v>
      </c>
      <c r="L23" s="17" t="s">
        <v>12</v>
      </c>
      <c r="M23" s="18" t="s">
        <v>88</v>
      </c>
      <c r="N23" s="19" t="str">
        <f t="shared" si="14"/>
        <v>3</v>
      </c>
      <c r="O23" s="17" t="s">
        <v>12</v>
      </c>
      <c r="P23" s="18" t="s">
        <v>88</v>
      </c>
      <c r="Q23" s="19">
        <f t="shared" si="15"/>
        <v>0</v>
      </c>
      <c r="R23" s="17" t="s">
        <v>88</v>
      </c>
      <c r="S23" s="18" t="s">
        <v>89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2</v>
      </c>
      <c r="X23" s="17" t="s">
        <v>12</v>
      </c>
      <c r="Y23" s="18" t="s">
        <v>89</v>
      </c>
      <c r="Z23" s="19" t="str">
        <f t="shared" si="18"/>
        <v>2</v>
      </c>
      <c r="AA23" s="17" t="s">
        <v>12</v>
      </c>
      <c r="AB23" s="18" t="s">
        <v>89</v>
      </c>
      <c r="AC23" s="19">
        <f t="shared" si="19"/>
        <v>0</v>
      </c>
      <c r="AD23" s="27"/>
      <c r="AE23" s="25"/>
      <c r="AF23" s="19"/>
      <c r="AG23" s="20">
        <f t="shared" si="21"/>
        <v>9</v>
      </c>
      <c r="AH23" s="21">
        <f>'24.Spieltag'!AJ23</f>
        <v>278</v>
      </c>
      <c r="AI23" s="28">
        <f>'24.Spieltag'!AK23</f>
        <v>13</v>
      </c>
      <c r="AJ23" s="23">
        <f t="shared" si="22"/>
        <v>287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12</v>
      </c>
      <c r="G24" s="18" t="s">
        <v>88</v>
      </c>
      <c r="H24" s="19">
        <f t="shared" si="12"/>
        <v>0</v>
      </c>
      <c r="I24" s="17" t="s">
        <v>12</v>
      </c>
      <c r="J24" s="18" t="s">
        <v>88</v>
      </c>
      <c r="K24" s="77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19">
        <f t="shared" si="15"/>
        <v>0</v>
      </c>
      <c r="R24" s="17" t="s">
        <v>88</v>
      </c>
      <c r="S24" s="18" t="s">
        <v>12</v>
      </c>
      <c r="T24" s="19" t="str">
        <f t="shared" si="16"/>
        <v>3</v>
      </c>
      <c r="U24" s="17" t="s">
        <v>12</v>
      </c>
      <c r="V24" s="18" t="s">
        <v>89</v>
      </c>
      <c r="W24" s="19" t="str">
        <f t="shared" si="17"/>
        <v>5</v>
      </c>
      <c r="X24" s="17" t="s">
        <v>2</v>
      </c>
      <c r="Y24" s="18" t="s">
        <v>88</v>
      </c>
      <c r="Z24" s="19" t="str">
        <f t="shared" si="18"/>
        <v>2</v>
      </c>
      <c r="AA24" s="17" t="s">
        <v>12</v>
      </c>
      <c r="AB24" s="18" t="s">
        <v>89</v>
      </c>
      <c r="AC24" s="19">
        <f t="shared" si="19"/>
        <v>0</v>
      </c>
      <c r="AD24" s="27"/>
      <c r="AE24" s="25"/>
      <c r="AF24" s="19"/>
      <c r="AG24" s="20">
        <f t="shared" si="21"/>
        <v>10</v>
      </c>
      <c r="AH24" s="21">
        <f>'24.Spieltag'!AJ24</f>
        <v>297</v>
      </c>
      <c r="AI24" s="28">
        <f>'24.Spieltag'!AK24</f>
        <v>9</v>
      </c>
      <c r="AJ24" s="23">
        <f t="shared" si="22"/>
        <v>307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'24.Spieltag'!AJ25</f>
        <v>66</v>
      </c>
      <c r="AI25" s="28">
        <f>'24.Spieltag'!AK25</f>
        <v>17</v>
      </c>
      <c r="AJ25" s="23">
        <f t="shared" si="22"/>
        <v>66</v>
      </c>
      <c r="AK25" s="24">
        <f t="shared" ref="AK25" si="23">RANK(AJ25,$AJ$8:$AJ$26)</f>
        <v>17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 A7:A2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5" priority="6">
      <formula>($AG8&gt;40)</formula>
    </cfRule>
  </conditionalFormatting>
  <conditionalFormatting sqref="C4 O4 U4 AA4 F6 O6">
    <cfRule type="cellIs" dxfId="54" priority="2" operator="equal">
      <formula>"Schalke 04"</formula>
    </cfRule>
  </conditionalFormatting>
  <conditionalFormatting sqref="F4 I4 L4 R4 X4 C6 I6 L6 R6 U6 X6 AA6">
    <cfRule type="cellIs" dxfId="53" priority="3" operator="equal">
      <formula>"Schalke 04"</formula>
    </cfRule>
  </conditionalFormatting>
  <conditionalFormatting sqref="AG28:AG1048576 AG1:AG26">
    <cfRule type="top10" dxfId="52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51" priority="791" rank="3"/>
  </conditionalFormatting>
  <conditionalFormatting sqref="AL7:AL10">
    <cfRule type="top10" dxfId="50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25"/>
  <sheetViews>
    <sheetView topLeftCell="B3" workbookViewId="0">
      <selection activeCell="Z10" sqref="Z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75</v>
      </c>
      <c r="F4" s="16" t="s">
        <v>87</v>
      </c>
      <c r="I4" s="16" t="s">
        <v>82</v>
      </c>
      <c r="L4" s="16" t="s">
        <v>83</v>
      </c>
      <c r="O4" s="16" t="s">
        <v>86</v>
      </c>
      <c r="R4" s="16" t="s">
        <v>79</v>
      </c>
      <c r="U4" s="16" t="s">
        <v>67</v>
      </c>
      <c r="X4" s="16" t="s">
        <v>72</v>
      </c>
      <c r="AA4" s="16" t="s">
        <v>76</v>
      </c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73</v>
      </c>
      <c r="I6" s="16" t="s">
        <v>81</v>
      </c>
      <c r="L6" s="16" t="s">
        <v>74</v>
      </c>
      <c r="O6" s="16" t="s">
        <v>77</v>
      </c>
      <c r="R6" s="16" t="s">
        <v>78</v>
      </c>
      <c r="U6" s="16" t="s">
        <v>11</v>
      </c>
      <c r="X6" s="16" t="s">
        <v>85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12</v>
      </c>
      <c r="E7" s="69" t="s">
        <v>1</v>
      </c>
      <c r="F7" s="68" t="s">
        <v>89</v>
      </c>
      <c r="G7" s="68" t="s">
        <v>91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13</v>
      </c>
      <c r="V7" s="68" t="s">
        <v>12</v>
      </c>
      <c r="W7" s="69" t="s">
        <v>1</v>
      </c>
      <c r="X7" s="68" t="s">
        <v>2</v>
      </c>
      <c r="Y7" s="68" t="s">
        <v>89</v>
      </c>
      <c r="Z7" s="69" t="s">
        <v>1</v>
      </c>
      <c r="AA7" s="68" t="s">
        <v>98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89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89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 t="s">
        <v>88</v>
      </c>
      <c r="P8" s="18" t="s">
        <v>12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89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89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13</v>
      </c>
      <c r="AH8" s="21">
        <f>'25.Spieltag'!AJ8</f>
        <v>303</v>
      </c>
      <c r="AI8" s="28">
        <f>'25.Spieltag'!AK8</f>
        <v>11</v>
      </c>
      <c r="AJ8" s="23">
        <f t="shared" ref="AJ8:AJ19" si="9">AG8+AH8</f>
        <v>316</v>
      </c>
      <c r="AK8" s="24">
        <f t="shared" ref="AK8:AK24" si="10">RANK(AJ8,$AJ$8:$AJ$26)</f>
        <v>10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Delze</v>
      </c>
      <c r="C9" s="17" t="s">
        <v>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89</v>
      </c>
      <c r="G9" s="18" t="s">
        <v>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88</v>
      </c>
      <c r="W9" s="19" t="str">
        <f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88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4</v>
      </c>
      <c r="AH9" s="21">
        <f>'25.Spieltag'!AJ9</f>
        <v>331</v>
      </c>
      <c r="AI9" s="28">
        <f>'25.Spieltag'!AK9</f>
        <v>3</v>
      </c>
      <c r="AJ9" s="23">
        <f t="shared" si="9"/>
        <v>335</v>
      </c>
      <c r="AK9" s="24">
        <f t="shared" si="10"/>
        <v>5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'25.Spieltag'!AJ10</f>
        <v>306</v>
      </c>
      <c r="AI10" s="28">
        <f>'25.Spieltag'!AK10</f>
        <v>10</v>
      </c>
      <c r="AJ10" s="23">
        <f t="shared" si="9"/>
        <v>306</v>
      </c>
      <c r="AK10" s="24">
        <f t="shared" si="10"/>
        <v>12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2</v>
      </c>
      <c r="H11" s="19" t="str">
        <f t="shared" si="12"/>
        <v>2</v>
      </c>
      <c r="I11" s="17" t="s">
        <v>88</v>
      </c>
      <c r="J11" s="18" t="s">
        <v>12</v>
      </c>
      <c r="K11" s="19">
        <f t="shared" si="13"/>
        <v>0</v>
      </c>
      <c r="L11" s="17" t="s">
        <v>88</v>
      </c>
      <c r="M11" s="18" t="s">
        <v>12</v>
      </c>
      <c r="N11" s="19" t="str">
        <f t="shared" si="14"/>
        <v>2</v>
      </c>
      <c r="O11" s="17" t="s">
        <v>88</v>
      </c>
      <c r="P11" s="18" t="s">
        <v>12</v>
      </c>
      <c r="Q11" s="19" t="str">
        <f t="shared" si="15"/>
        <v>2</v>
      </c>
      <c r="R11" s="17" t="s">
        <v>12</v>
      </c>
      <c r="S11" s="18" t="s">
        <v>88</v>
      </c>
      <c r="T11" s="19">
        <f t="shared" si="16"/>
        <v>0</v>
      </c>
      <c r="U11" s="17" t="s">
        <v>88</v>
      </c>
      <c r="V11" s="18" t="s">
        <v>12</v>
      </c>
      <c r="W11" s="77">
        <f t="shared" ref="W11:W25" si="19">IF(OR(EXACT($U$7,U11)*(EXACT($V$7,V11)))=TRUE,$AO$9,IF(($V$7-$U$7=V11-U11),$AO$8,IF(OR(EXACT($U$7&gt;$V$7,U11&gt;V11)*EXACT($U$7=$V$7,U11=V11)*EXACT($U$7&lt;$V$7,U11&lt;V11)),$AO$7,0)))*4</f>
        <v>0</v>
      </c>
      <c r="X11" s="17" t="s">
        <v>12</v>
      </c>
      <c r="Y11" s="18" t="s">
        <v>88</v>
      </c>
      <c r="Z11" s="19" t="str">
        <f t="shared" si="17"/>
        <v>2</v>
      </c>
      <c r="AA11" s="17" t="s">
        <v>12</v>
      </c>
      <c r="AB11" s="18" t="s">
        <v>88</v>
      </c>
      <c r="AC11" s="19" t="str">
        <f t="shared" si="18"/>
        <v>2</v>
      </c>
      <c r="AD11" s="27"/>
      <c r="AE11" s="25"/>
      <c r="AF11" s="19"/>
      <c r="AG11" s="20">
        <f t="shared" si="8"/>
        <v>10</v>
      </c>
      <c r="AH11" s="21">
        <f>'25.Spieltag'!AJ11</f>
        <v>334</v>
      </c>
      <c r="AI11" s="28">
        <f>'25.Spieltag'!AK11</f>
        <v>2</v>
      </c>
      <c r="AJ11" s="23">
        <f t="shared" si="9"/>
        <v>344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'25.Spieltag'!AJ12</f>
        <v>197</v>
      </c>
      <c r="AI12" s="28">
        <f>'25.Spieltag'!AK12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3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88</v>
      </c>
      <c r="G13" s="18" t="s">
        <v>12</v>
      </c>
      <c r="H13" s="19" t="str">
        <f t="shared" si="12"/>
        <v>2</v>
      </c>
      <c r="I13" s="17" t="s">
        <v>12</v>
      </c>
      <c r="J13" s="18" t="s">
        <v>88</v>
      </c>
      <c r="K13" s="19" t="str">
        <f t="shared" si="13"/>
        <v>3</v>
      </c>
      <c r="L13" s="17" t="s">
        <v>12</v>
      </c>
      <c r="M13" s="18" t="s">
        <v>12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>
        <f t="shared" si="16"/>
        <v>0</v>
      </c>
      <c r="U13" s="17" t="s">
        <v>88</v>
      </c>
      <c r="V13" s="18" t="s">
        <v>12</v>
      </c>
      <c r="W13" s="77">
        <f t="shared" si="19"/>
        <v>0</v>
      </c>
      <c r="X13" s="17" t="s">
        <v>2</v>
      </c>
      <c r="Y13" s="18" t="s">
        <v>88</v>
      </c>
      <c r="Z13" s="19" t="str">
        <f t="shared" si="17"/>
        <v>2</v>
      </c>
      <c r="AA13" s="17" t="s">
        <v>12</v>
      </c>
      <c r="AB13" s="18" t="s">
        <v>89</v>
      </c>
      <c r="AC13" s="19" t="str">
        <f t="shared" si="18"/>
        <v>2</v>
      </c>
      <c r="AD13" s="27"/>
      <c r="AE13" s="25"/>
      <c r="AF13" s="19"/>
      <c r="AG13" s="20">
        <f t="shared" si="8"/>
        <v>9</v>
      </c>
      <c r="AH13" s="21">
        <f>'25.Spieltag'!AJ13</f>
        <v>327</v>
      </c>
      <c r="AI13" s="28">
        <f>'25.Spieltag'!AK13</f>
        <v>4</v>
      </c>
      <c r="AJ13" s="23">
        <f t="shared" si="9"/>
        <v>336</v>
      </c>
      <c r="AK13" s="24">
        <f t="shared" si="10"/>
        <v>3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88</v>
      </c>
      <c r="G14" s="18" t="s">
        <v>12</v>
      </c>
      <c r="H14" s="19" t="str">
        <f t="shared" si="12"/>
        <v>2</v>
      </c>
      <c r="I14" s="17" t="s">
        <v>88</v>
      </c>
      <c r="J14" s="18" t="s">
        <v>12</v>
      </c>
      <c r="K14" s="19">
        <f t="shared" si="13"/>
        <v>0</v>
      </c>
      <c r="L14" s="17" t="s">
        <v>88</v>
      </c>
      <c r="M14" s="18" t="s">
        <v>2</v>
      </c>
      <c r="N14" s="19" t="str">
        <f t="shared" si="14"/>
        <v>3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>
        <f t="shared" si="16"/>
        <v>0</v>
      </c>
      <c r="U14" s="17" t="s">
        <v>12</v>
      </c>
      <c r="V14" s="18" t="s">
        <v>12</v>
      </c>
      <c r="W14" s="19">
        <f>IF(OR(EXACT($U$7,U14)*(EXACT($V$7,V14)))=TRUE,$AO$9,IF(($V$7-$U$7=V14-U14),$AO$8,IF(OR(EXACT($U$7&gt;$V$7,U14&gt;V14)*EXACT($U$7=$V$7,U14=V14)*EXACT($U$7&lt;$V$7,U14&lt;V14)),$AO$7,0)))*2</f>
        <v>0</v>
      </c>
      <c r="X14" s="17" t="s">
        <v>2</v>
      </c>
      <c r="Y14" s="18" t="s">
        <v>88</v>
      </c>
      <c r="Z14" s="19" t="str">
        <f t="shared" si="17"/>
        <v>2</v>
      </c>
      <c r="AA14" s="17" t="s">
        <v>12</v>
      </c>
      <c r="AB14" s="18" t="s">
        <v>88</v>
      </c>
      <c r="AC14" s="19" t="str">
        <f t="shared" si="18"/>
        <v>2</v>
      </c>
      <c r="AD14" s="27"/>
      <c r="AE14" s="25"/>
      <c r="AF14" s="19"/>
      <c r="AG14" s="20">
        <f t="shared" si="8"/>
        <v>9</v>
      </c>
      <c r="AH14" s="21">
        <f>'25.Spieltag'!AJ14</f>
        <v>335</v>
      </c>
      <c r="AI14" s="28">
        <f>'25.Spieltag'!AK14</f>
        <v>1</v>
      </c>
      <c r="AJ14" s="23">
        <f t="shared" si="9"/>
        <v>344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5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89</v>
      </c>
      <c r="G15" s="18" t="s">
        <v>12</v>
      </c>
      <c r="H15" s="19" t="str">
        <f t="shared" si="12"/>
        <v>2</v>
      </c>
      <c r="I15" s="17" t="s">
        <v>88</v>
      </c>
      <c r="J15" s="18" t="s">
        <v>89</v>
      </c>
      <c r="K15" s="19" t="str">
        <f t="shared" si="13"/>
        <v>5</v>
      </c>
      <c r="L15" s="17" t="s">
        <v>89</v>
      </c>
      <c r="M15" s="18" t="s">
        <v>12</v>
      </c>
      <c r="N15" s="19" t="str">
        <f t="shared" si="14"/>
        <v>5</v>
      </c>
      <c r="O15" s="17" t="s">
        <v>89</v>
      </c>
      <c r="P15" s="18" t="s">
        <v>88</v>
      </c>
      <c r="Q15" s="19" t="str">
        <f t="shared" si="15"/>
        <v>2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2</v>
      </c>
      <c r="W15" s="77">
        <f t="shared" si="19"/>
        <v>0</v>
      </c>
      <c r="X15" s="17" t="s">
        <v>12</v>
      </c>
      <c r="Y15" s="18" t="s">
        <v>89</v>
      </c>
      <c r="Z15" s="19" t="str">
        <f t="shared" si="17"/>
        <v>2</v>
      </c>
      <c r="AA15" s="17" t="s">
        <v>12</v>
      </c>
      <c r="AB15" s="18" t="s">
        <v>88</v>
      </c>
      <c r="AC15" s="19" t="str">
        <f t="shared" si="18"/>
        <v>2</v>
      </c>
      <c r="AD15" s="27"/>
      <c r="AE15" s="25"/>
      <c r="AF15" s="19"/>
      <c r="AG15" s="20">
        <f t="shared" si="8"/>
        <v>18</v>
      </c>
      <c r="AH15" s="21">
        <f>'25.Spieltag'!AJ15</f>
        <v>317</v>
      </c>
      <c r="AI15" s="28">
        <f>'25.Spieltag'!AK15</f>
        <v>6</v>
      </c>
      <c r="AJ15" s="23">
        <f t="shared" si="9"/>
        <v>335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'25.Spieltag'!AJ16</f>
        <v>79</v>
      </c>
      <c r="AI16" s="28">
        <f>'25.Spieltag'!AK16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'13.Spieltag'!B17</f>
        <v>Reinhold</v>
      </c>
      <c r="C17" s="17" t="s">
        <v>91</v>
      </c>
      <c r="D17" s="18" t="s">
        <v>12</v>
      </c>
      <c r="E17" s="19">
        <f t="shared" si="11"/>
        <v>0</v>
      </c>
      <c r="F17" s="17" t="s">
        <v>89</v>
      </c>
      <c r="G17" s="18" t="s">
        <v>12</v>
      </c>
      <c r="H17" s="19" t="str">
        <f t="shared" si="12"/>
        <v>2</v>
      </c>
      <c r="I17" s="17" t="s">
        <v>89</v>
      </c>
      <c r="J17" s="18" t="s">
        <v>89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89</v>
      </c>
      <c r="Q17" s="19">
        <f t="shared" si="15"/>
        <v>0</v>
      </c>
      <c r="R17" s="17" t="s">
        <v>91</v>
      </c>
      <c r="S17" s="18" t="s">
        <v>88</v>
      </c>
      <c r="T17" s="19">
        <f t="shared" si="16"/>
        <v>0</v>
      </c>
      <c r="U17" s="17" t="s">
        <v>89</v>
      </c>
      <c r="V17" s="18" t="s">
        <v>12</v>
      </c>
      <c r="W17" s="77">
        <f t="shared" si="19"/>
        <v>0</v>
      </c>
      <c r="X17" s="17" t="s">
        <v>12</v>
      </c>
      <c r="Y17" s="18" t="s">
        <v>12</v>
      </c>
      <c r="Z17" s="19">
        <f t="shared" si="17"/>
        <v>0</v>
      </c>
      <c r="AA17" s="17" t="s">
        <v>12</v>
      </c>
      <c r="AB17" s="18" t="s">
        <v>88</v>
      </c>
      <c r="AC17" s="19" t="str">
        <f t="shared" si="18"/>
        <v>2</v>
      </c>
      <c r="AD17" s="27"/>
      <c r="AE17" s="25"/>
      <c r="AF17" s="19"/>
      <c r="AG17" s="20">
        <f t="shared" si="8"/>
        <v>6</v>
      </c>
      <c r="AH17" s="21">
        <f>'25.Spieltag'!AJ17</f>
        <v>316</v>
      </c>
      <c r="AI17" s="28">
        <f>'25.Spieltag'!AK17</f>
        <v>7</v>
      </c>
      <c r="AJ17" s="23">
        <f t="shared" si="9"/>
        <v>322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12</v>
      </c>
      <c r="D18" s="18" t="s">
        <v>88</v>
      </c>
      <c r="E18" s="19">
        <f t="shared" si="11"/>
        <v>0</v>
      </c>
      <c r="F18" s="17" t="s">
        <v>89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 t="str">
        <f t="shared" si="13"/>
        <v>3</v>
      </c>
      <c r="L18" s="17" t="s">
        <v>89</v>
      </c>
      <c r="M18" s="18" t="s">
        <v>12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5</v>
      </c>
      <c r="R18" s="17" t="s">
        <v>12</v>
      </c>
      <c r="S18" s="18" t="s">
        <v>88</v>
      </c>
      <c r="T18" s="19">
        <f t="shared" si="16"/>
        <v>0</v>
      </c>
      <c r="U18" s="17" t="s">
        <v>89</v>
      </c>
      <c r="V18" s="18" t="s">
        <v>12</v>
      </c>
      <c r="W18" s="77">
        <f t="shared" si="19"/>
        <v>0</v>
      </c>
      <c r="X18" s="17" t="s">
        <v>12</v>
      </c>
      <c r="Y18" s="18" t="s">
        <v>89</v>
      </c>
      <c r="Z18" s="19" t="str">
        <f t="shared" si="17"/>
        <v>2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17</v>
      </c>
      <c r="AH18" s="21">
        <f>'25.Spieltag'!AJ18</f>
        <v>295</v>
      </c>
      <c r="AI18" s="28">
        <f>'25.Spieltag'!AK18</f>
        <v>12</v>
      </c>
      <c r="AJ18" s="23">
        <f t="shared" si="9"/>
        <v>312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'25.Spieltag'!AJ19</f>
        <v>7</v>
      </c>
      <c r="AI19" s="28">
        <f>'25.Spieltag'!AK19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'25.Spieltag'!AJ20</f>
        <v>251</v>
      </c>
      <c r="AI20" s="28">
        <f>'25.Spieltag'!AK20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91</v>
      </c>
      <c r="H21" s="19" t="str">
        <f t="shared" si="12"/>
        <v>2</v>
      </c>
      <c r="I21" s="17" t="s">
        <v>12</v>
      </c>
      <c r="J21" s="18" t="s">
        <v>88</v>
      </c>
      <c r="K21" s="19" t="str">
        <f t="shared" si="13"/>
        <v>3</v>
      </c>
      <c r="L21" s="17" t="s">
        <v>88</v>
      </c>
      <c r="M21" s="18" t="s">
        <v>91</v>
      </c>
      <c r="N21" s="19" t="str">
        <f t="shared" si="14"/>
        <v>2</v>
      </c>
      <c r="O21" s="17" t="s">
        <v>88</v>
      </c>
      <c r="P21" s="18" t="s">
        <v>91</v>
      </c>
      <c r="Q21" s="19" t="str">
        <f t="shared" si="15"/>
        <v>2</v>
      </c>
      <c r="R21" s="17" t="s">
        <v>12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77">
        <f t="shared" si="19"/>
        <v>0</v>
      </c>
      <c r="X21" s="17" t="s">
        <v>12</v>
      </c>
      <c r="Y21" s="18" t="s">
        <v>88</v>
      </c>
      <c r="Z21" s="19" t="str">
        <f t="shared" si="17"/>
        <v>2</v>
      </c>
      <c r="AA21" s="17" t="s">
        <v>12</v>
      </c>
      <c r="AB21" s="18" t="s">
        <v>88</v>
      </c>
      <c r="AC21" s="19" t="str">
        <f t="shared" si="18"/>
        <v>2</v>
      </c>
      <c r="AD21" s="27"/>
      <c r="AE21" s="25"/>
      <c r="AF21" s="19"/>
      <c r="AG21" s="20">
        <f t="shared" si="21"/>
        <v>13</v>
      </c>
      <c r="AH21" s="21">
        <f>'25.Spieltag'!AJ21</f>
        <v>310</v>
      </c>
      <c r="AI21" s="28">
        <f>'25.Spieltag'!AK21</f>
        <v>8</v>
      </c>
      <c r="AJ21" s="23">
        <f t="shared" si="22"/>
        <v>323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3</v>
      </c>
      <c r="B22" s="20" t="str">
        <f>'13.Spieltag'!B22</f>
        <v>Tanja04</v>
      </c>
      <c r="C22" s="17" t="s">
        <v>2</v>
      </c>
      <c r="D22" s="18" t="s">
        <v>88</v>
      </c>
      <c r="E22" s="19">
        <f t="shared" si="11"/>
        <v>0</v>
      </c>
      <c r="F22" s="17" t="s">
        <v>88</v>
      </c>
      <c r="G22" s="18" t="s">
        <v>88</v>
      </c>
      <c r="H22" s="19">
        <f t="shared" si="12"/>
        <v>0</v>
      </c>
      <c r="I22" s="17" t="s">
        <v>12</v>
      </c>
      <c r="J22" s="18" t="s">
        <v>88</v>
      </c>
      <c r="K22" s="19" t="str">
        <f t="shared" si="13"/>
        <v>3</v>
      </c>
      <c r="L22" s="17" t="s">
        <v>88</v>
      </c>
      <c r="M22" s="18" t="s">
        <v>2</v>
      </c>
      <c r="N22" s="19" t="str">
        <f t="shared" si="14"/>
        <v>3</v>
      </c>
      <c r="O22" s="17" t="s">
        <v>88</v>
      </c>
      <c r="P22" s="18" t="s">
        <v>88</v>
      </c>
      <c r="Q22" s="19">
        <f t="shared" si="15"/>
        <v>0</v>
      </c>
      <c r="R22" s="17" t="s">
        <v>12</v>
      </c>
      <c r="S22" s="18" t="s">
        <v>89</v>
      </c>
      <c r="T22" s="19">
        <f t="shared" si="16"/>
        <v>0</v>
      </c>
      <c r="U22" s="17" t="s">
        <v>89</v>
      </c>
      <c r="V22" s="18" t="s">
        <v>12</v>
      </c>
      <c r="W22" s="77">
        <f t="shared" si="19"/>
        <v>0</v>
      </c>
      <c r="X22" s="17" t="s">
        <v>2</v>
      </c>
      <c r="Y22" s="18" t="s">
        <v>89</v>
      </c>
      <c r="Z22" s="19" t="str">
        <f t="shared" si="17"/>
        <v>5</v>
      </c>
      <c r="AA22" s="17" t="s">
        <v>12</v>
      </c>
      <c r="AB22" s="18" t="s">
        <v>89</v>
      </c>
      <c r="AC22" s="19" t="str">
        <f t="shared" si="18"/>
        <v>2</v>
      </c>
      <c r="AD22" s="27"/>
      <c r="AE22" s="25"/>
      <c r="AF22" s="19"/>
      <c r="AG22" s="20">
        <f t="shared" si="21"/>
        <v>13</v>
      </c>
      <c r="AH22" s="21">
        <f>'25.Spieltag'!AJ22</f>
        <v>323</v>
      </c>
      <c r="AI22" s="28">
        <f>'25.Spieltag'!AK22</f>
        <v>5</v>
      </c>
      <c r="AJ22" s="23">
        <f t="shared" si="22"/>
        <v>336</v>
      </c>
      <c r="AK22" s="24">
        <f t="shared" si="10"/>
        <v>3</v>
      </c>
      <c r="AL22" s="1"/>
    </row>
    <row r="23" spans="1:38" ht="24.95" customHeight="1" thickBot="1" x14ac:dyDescent="0.25">
      <c r="A23" s="28">
        <f t="shared" si="20"/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>
        <f t="shared" si="11"/>
        <v>0</v>
      </c>
      <c r="F23" s="17" t="s">
        <v>88</v>
      </c>
      <c r="G23" s="18" t="s">
        <v>2</v>
      </c>
      <c r="H23" s="19" t="str">
        <f t="shared" si="12"/>
        <v>2</v>
      </c>
      <c r="I23" s="17" t="s">
        <v>89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 t="str">
        <f t="shared" si="14"/>
        <v>2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88</v>
      </c>
      <c r="V23" s="18" t="s">
        <v>12</v>
      </c>
      <c r="W23" s="77">
        <f t="shared" si="19"/>
        <v>0</v>
      </c>
      <c r="X23" s="17" t="s">
        <v>12</v>
      </c>
      <c r="Y23" s="18" t="s">
        <v>89</v>
      </c>
      <c r="Z23" s="19" t="str">
        <f t="shared" si="17"/>
        <v>2</v>
      </c>
      <c r="AA23" s="17" t="s">
        <v>12</v>
      </c>
      <c r="AB23" s="18" t="s">
        <v>89</v>
      </c>
      <c r="AC23" s="19" t="str">
        <f t="shared" si="18"/>
        <v>2</v>
      </c>
      <c r="AD23" s="27"/>
      <c r="AE23" s="25"/>
      <c r="AF23" s="19"/>
      <c r="AG23" s="20">
        <f t="shared" si="21"/>
        <v>8</v>
      </c>
      <c r="AH23" s="21">
        <f>'25.Spieltag'!AJ23</f>
        <v>287</v>
      </c>
      <c r="AI23" s="28">
        <f>'25.Spieltag'!AK23</f>
        <v>13</v>
      </c>
      <c r="AJ23" s="23">
        <f t="shared" si="22"/>
        <v>295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88</v>
      </c>
      <c r="G24" s="18" t="s">
        <v>12</v>
      </c>
      <c r="H24" s="19" t="str">
        <f t="shared" si="12"/>
        <v>2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2</v>
      </c>
      <c r="N24" s="19" t="str">
        <f t="shared" si="14"/>
        <v>3</v>
      </c>
      <c r="O24" s="17" t="s">
        <v>88</v>
      </c>
      <c r="P24" s="18" t="s">
        <v>12</v>
      </c>
      <c r="Q24" s="19" t="str">
        <f t="shared" si="15"/>
        <v>2</v>
      </c>
      <c r="R24" s="17" t="s">
        <v>12</v>
      </c>
      <c r="S24" s="18" t="s">
        <v>88</v>
      </c>
      <c r="T24" s="19">
        <f t="shared" si="16"/>
        <v>0</v>
      </c>
      <c r="U24" s="17" t="s">
        <v>88</v>
      </c>
      <c r="V24" s="18" t="s">
        <v>12</v>
      </c>
      <c r="W24" s="77">
        <f t="shared" si="19"/>
        <v>0</v>
      </c>
      <c r="X24" s="17" t="s">
        <v>2</v>
      </c>
      <c r="Y24" s="18" t="s">
        <v>88</v>
      </c>
      <c r="Z24" s="19" t="str">
        <f t="shared" si="17"/>
        <v>2</v>
      </c>
      <c r="AA24" s="17" t="s">
        <v>12</v>
      </c>
      <c r="AB24" s="18" t="s">
        <v>89</v>
      </c>
      <c r="AC24" s="19" t="str">
        <f t="shared" si="18"/>
        <v>2</v>
      </c>
      <c r="AD24" s="27"/>
      <c r="AE24" s="25"/>
      <c r="AF24" s="19"/>
      <c r="AG24" s="20">
        <f t="shared" si="21"/>
        <v>11</v>
      </c>
      <c r="AH24" s="21">
        <f>'25.Spieltag'!AJ24</f>
        <v>307</v>
      </c>
      <c r="AI24" s="28">
        <f>'25.Spieltag'!AK24</f>
        <v>9</v>
      </c>
      <c r="AJ24" s="23">
        <f t="shared" si="22"/>
        <v>318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88</v>
      </c>
      <c r="E25" s="19">
        <f t="shared" ref="E25" si="23">IF(OR(EXACT($C$7,C25)*(EXACT($D$7,D25)))=TRUE,$AO$9,IF(($D$7-$C$7=D25-C25),$AO$8,IF(OR(EXACT($C$7&gt;$D$7,C25&gt;D25)*EXACT($C$7=$D$7,C25=D25)*EXACT($C$7&lt;$D$7,C25&lt;D25)),$AO$7,0)))</f>
        <v>0</v>
      </c>
      <c r="F25" s="17" t="s">
        <v>88</v>
      </c>
      <c r="G25" s="18" t="s">
        <v>12</v>
      </c>
      <c r="H25" s="19" t="str">
        <f t="shared" ref="H25" si="24">IF(OR(EXACT($F$7,F25)*(EXACT($G$7,G25)))=TRUE,$AO$9,IF(($G$7-$F$7=G25-F25),$AO$8,IF(OR(EXACT($F$7&gt;$G$7,F25&gt;G25)*EXACT($F$7=$G$7,F25=G25)*EXACT($F$7&lt;$G$7,F25&lt;G25)),$AO$7,0)))</f>
        <v>2</v>
      </c>
      <c r="I25" s="17" t="s">
        <v>89</v>
      </c>
      <c r="J25" s="18" t="s">
        <v>88</v>
      </c>
      <c r="K25" s="19">
        <f t="shared" ref="K25" si="25">IF(OR(EXACT($I$7,I25)*(EXACT($J$7,J25)))=TRUE,$AO$9,IF(($J$7-$I$7=J25-I25),$AO$8,IF(OR(EXACT($I$7&gt;$J$7,I25&gt;J25)*EXACT($I$7=$J$7,I25=J25)*EXACT($I$7&lt;$J$7,I25&lt;J25)),$AO$7,0)))</f>
        <v>0</v>
      </c>
      <c r="L25" s="17" t="s">
        <v>88</v>
      </c>
      <c r="M25" s="18" t="s">
        <v>12</v>
      </c>
      <c r="N25" s="19" t="str">
        <f t="shared" ref="N25" si="26">IF(OR(EXACT($L$7,L25)*(EXACT($M$7,M25)))=TRUE,$AO$9,IF(($M$7-$L$7=M25-L25),$AO$8,IF(OR(EXACT($L$7&gt;$M$7,L25&gt;M25)*EXACT($L$7=$M$7,L25=M25)*EXACT($L$7&lt;$M$7,L25&lt;M25)),$AO$7,0)))</f>
        <v>2</v>
      </c>
      <c r="O25" s="17" t="s">
        <v>88</v>
      </c>
      <c r="P25" s="18" t="s">
        <v>12</v>
      </c>
      <c r="Q25" s="19" t="str">
        <f t="shared" ref="Q25" si="27"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88</v>
      </c>
      <c r="T25" s="19">
        <f t="shared" ref="T25" si="28">IF(OR(EXACT($R$7,R25)*(EXACT($S$7,S25)))=TRUE,$AO$9,IF(($S$7-$R$7=S25-R25),$AO$8,IF(OR(EXACT($R$7&gt;$S$7,R25&gt;S25)*EXACT($R$7=$S$7,R25=S25)*EXACT($R$7&lt;$S$7,R25&lt;S25)),$AO$7,0)))</f>
        <v>0</v>
      </c>
      <c r="U25" s="17" t="s">
        <v>88</v>
      </c>
      <c r="V25" s="18" t="s">
        <v>12</v>
      </c>
      <c r="W25" s="77">
        <f t="shared" si="19"/>
        <v>0</v>
      </c>
      <c r="X25" s="17" t="s">
        <v>88</v>
      </c>
      <c r="Y25" s="18" t="s">
        <v>89</v>
      </c>
      <c r="Z25" s="19" t="str">
        <f t="shared" ref="Z25" si="29">IF(OR(EXACT($X$7,X25)*(EXACT($Y$7,Y25)))=TRUE,$AO$9,IF(($Y$7-$X$7=Y25-X25),$AO$8,IF(OR(EXACT($X$7&gt;$Y$7,X25&gt;Y25)*EXACT($X$7=$Y$7,X25=Y25)*EXACT($X$7&lt;$Y$7,X25&lt;Y25)),$AO$7,0)))</f>
        <v>2</v>
      </c>
      <c r="AA25" s="17" t="s">
        <v>12</v>
      </c>
      <c r="AB25" s="18" t="s">
        <v>88</v>
      </c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2</v>
      </c>
      <c r="AD25" s="27"/>
      <c r="AE25" s="25"/>
      <c r="AF25" s="19"/>
      <c r="AG25" s="20">
        <f t="shared" si="21"/>
        <v>10</v>
      </c>
      <c r="AH25" s="21">
        <f>'25.Spieltag'!AJ25</f>
        <v>66</v>
      </c>
      <c r="AI25" s="28">
        <f>'25.Spieltag'!AK25</f>
        <v>17</v>
      </c>
      <c r="AJ25" s="23">
        <f t="shared" si="22"/>
        <v>76</v>
      </c>
      <c r="AK25" s="24">
        <f t="shared" ref="AK25" si="31">RANK(AJ25,$AJ$8:$AJ$26)</f>
        <v>17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9" priority="6">
      <formula>($AG8&gt;40)</formula>
    </cfRule>
  </conditionalFormatting>
  <conditionalFormatting sqref="C4 I4 O4 R4 U4 X4 C6 L6 O6 R6 U6 AA6">
    <cfRule type="cellIs" dxfId="48" priority="3" operator="equal">
      <formula>"Schalke 04"</formula>
    </cfRule>
  </conditionalFormatting>
  <conditionalFormatting sqref="F4 L4 AA4 F6 I6 X6">
    <cfRule type="cellIs" dxfId="47" priority="2" operator="equal">
      <formula>"Schalke 04"</formula>
    </cfRule>
  </conditionalFormatting>
  <conditionalFormatting sqref="AG28:AG1048576 AG1:AG26">
    <cfRule type="top10" dxfId="46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4:AO25"/>
  <sheetViews>
    <sheetView topLeftCell="B3" workbookViewId="0">
      <selection activeCell="H16" sqref="G16:H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40</v>
      </c>
      <c r="B4" s="16"/>
      <c r="C4" s="16" t="s">
        <v>77</v>
      </c>
      <c r="F4" s="16" t="s">
        <v>78</v>
      </c>
      <c r="I4" s="16" t="s">
        <v>84</v>
      </c>
      <c r="L4" s="16" t="s">
        <v>67</v>
      </c>
      <c r="O4" s="16" t="s">
        <v>11</v>
      </c>
      <c r="R4" s="16" t="s">
        <v>74</v>
      </c>
      <c r="U4" s="16" t="s">
        <v>80</v>
      </c>
      <c r="X4" s="16" t="s">
        <v>81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73</v>
      </c>
      <c r="I6" s="16" t="s">
        <v>86</v>
      </c>
      <c r="L6" s="16" t="s">
        <v>83</v>
      </c>
      <c r="O6" s="16" t="s">
        <v>76</v>
      </c>
      <c r="R6" s="16" t="s">
        <v>75</v>
      </c>
      <c r="U6" s="16" t="s">
        <v>79</v>
      </c>
      <c r="X6" s="16" t="s">
        <v>72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2</v>
      </c>
      <c r="M7" s="68" t="s">
        <v>2</v>
      </c>
      <c r="N7" s="69" t="s">
        <v>1</v>
      </c>
      <c r="O7" s="68" t="s">
        <v>89</v>
      </c>
      <c r="P7" s="68" t="s">
        <v>89</v>
      </c>
      <c r="Q7" s="69" t="s">
        <v>1</v>
      </c>
      <c r="R7" s="68" t="s">
        <v>12</v>
      </c>
      <c r="S7" s="68" t="s">
        <v>88</v>
      </c>
      <c r="T7" s="69" t="s">
        <v>1</v>
      </c>
      <c r="U7" s="68" t="s">
        <v>89</v>
      </c>
      <c r="V7" s="68" t="s">
        <v>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12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 t="s">
        <v>89</v>
      </c>
      <c r="V8" s="18" t="s">
        <v>12</v>
      </c>
      <c r="W8" s="19" t="str">
        <f t="shared" ref="W8" si="7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14</v>
      </c>
      <c r="AH8" s="21">
        <f>'26.Spieltag'!AJ8</f>
        <v>316</v>
      </c>
      <c r="AI8" s="28">
        <f>'26.Spieltag'!AK8</f>
        <v>10</v>
      </c>
      <c r="AJ8" s="23">
        <f t="shared" ref="AJ8:AJ19" si="10">AG8+AH8</f>
        <v>330</v>
      </c>
      <c r="AK8" s="24">
        <f t="shared" ref="AK8:AK24" si="11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2</v>
      </c>
      <c r="D9" s="18" t="s">
        <v>88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88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89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12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3</v>
      </c>
      <c r="U9" s="17" t="s">
        <v>88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2</v>
      </c>
      <c r="AB9" s="18" t="s">
        <v>89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11</v>
      </c>
      <c r="AH9" s="21">
        <f>'26.Spieltag'!AJ9</f>
        <v>335</v>
      </c>
      <c r="AI9" s="28">
        <f>'26.Spieltag'!AK9</f>
        <v>5</v>
      </c>
      <c r="AJ9" s="23">
        <f t="shared" si="10"/>
        <v>346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11</v>
      </c>
      <c r="B10" s="20" t="str">
        <f>'13.Spieltag'!B10</f>
        <v>FlorianS04</v>
      </c>
      <c r="C10" s="17" t="s">
        <v>12</v>
      </c>
      <c r="D10" s="18" t="s">
        <v>88</v>
      </c>
      <c r="E10" s="19" t="str">
        <f t="shared" si="12"/>
        <v>2</v>
      </c>
      <c r="F10" s="17" t="s">
        <v>88</v>
      </c>
      <c r="G10" s="18" t="s">
        <v>2</v>
      </c>
      <c r="H10" s="19" t="str">
        <f t="shared" si="13"/>
        <v>5</v>
      </c>
      <c r="I10" s="17" t="s">
        <v>88</v>
      </c>
      <c r="J10" s="18" t="s">
        <v>88</v>
      </c>
      <c r="K10" s="19">
        <f t="shared" si="14"/>
        <v>0</v>
      </c>
      <c r="L10" s="17" t="s">
        <v>12</v>
      </c>
      <c r="M10" s="18" t="s">
        <v>2</v>
      </c>
      <c r="N10" s="19">
        <f t="shared" si="15"/>
        <v>0</v>
      </c>
      <c r="O10" s="17" t="s">
        <v>88</v>
      </c>
      <c r="P10" s="18" t="s">
        <v>89</v>
      </c>
      <c r="Q10" s="19">
        <f t="shared" si="16"/>
        <v>0</v>
      </c>
      <c r="R10" s="17" t="s">
        <v>2</v>
      </c>
      <c r="S10" s="18" t="s">
        <v>88</v>
      </c>
      <c r="T10" s="19" t="str">
        <f t="shared" si="17"/>
        <v>2</v>
      </c>
      <c r="U10" s="17" t="s">
        <v>88</v>
      </c>
      <c r="V10" s="18" t="s">
        <v>91</v>
      </c>
      <c r="W10" s="19" t="str">
        <f t="shared" si="18"/>
        <v>3</v>
      </c>
      <c r="X10" s="17" t="s">
        <v>12</v>
      </c>
      <c r="Y10" s="18" t="s">
        <v>12</v>
      </c>
      <c r="Z10" s="19" t="str">
        <f t="shared" si="19"/>
        <v>3</v>
      </c>
      <c r="AA10" s="17" t="s">
        <v>88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15</v>
      </c>
      <c r="AH10" s="21">
        <f>'26.Spieltag'!AJ10</f>
        <v>306</v>
      </c>
      <c r="AI10" s="28">
        <f>'26.Spieltag'!AK10</f>
        <v>12</v>
      </c>
      <c r="AJ10" s="23">
        <f t="shared" si="10"/>
        <v>321</v>
      </c>
      <c r="AK10" s="24">
        <f t="shared" si="11"/>
        <v>11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 t="str">
        <f t="shared" si="12"/>
        <v>2</v>
      </c>
      <c r="F11" s="17" t="s">
        <v>88</v>
      </c>
      <c r="G11" s="18" t="s">
        <v>12</v>
      </c>
      <c r="H11" s="19" t="str">
        <f t="shared" si="13"/>
        <v>2</v>
      </c>
      <c r="I11" s="17" t="s">
        <v>88</v>
      </c>
      <c r="J11" s="18" t="s">
        <v>12</v>
      </c>
      <c r="K11" s="19">
        <f t="shared" si="14"/>
        <v>0</v>
      </c>
      <c r="L11" s="17" t="s">
        <v>12</v>
      </c>
      <c r="M11" s="18" t="s">
        <v>88</v>
      </c>
      <c r="N11" s="19">
        <f t="shared" si="15"/>
        <v>0</v>
      </c>
      <c r="O11" s="17" t="s">
        <v>12</v>
      </c>
      <c r="P11" s="18" t="s">
        <v>88</v>
      </c>
      <c r="Q11" s="19">
        <f t="shared" si="16"/>
        <v>0</v>
      </c>
      <c r="R11" s="17" t="s">
        <v>12</v>
      </c>
      <c r="S11" s="18" t="s">
        <v>88</v>
      </c>
      <c r="T11" s="19" t="str">
        <f t="shared" si="17"/>
        <v>5</v>
      </c>
      <c r="U11" s="17" t="s">
        <v>88</v>
      </c>
      <c r="V11" s="18" t="s">
        <v>12</v>
      </c>
      <c r="W11" s="19" t="str">
        <f t="shared" si="18"/>
        <v>2</v>
      </c>
      <c r="X11" s="17" t="s">
        <v>88</v>
      </c>
      <c r="Y11" s="18" t="s">
        <v>12</v>
      </c>
      <c r="Z11" s="19">
        <f t="shared" si="19"/>
        <v>0</v>
      </c>
      <c r="AA11" s="17" t="s">
        <v>12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11</v>
      </c>
      <c r="AH11" s="21">
        <f>'26.Spieltag'!AJ11</f>
        <v>344</v>
      </c>
      <c r="AI11" s="28">
        <f>'26.Spieltag'!AK11</f>
        <v>1</v>
      </c>
      <c r="AJ11" s="23">
        <f t="shared" si="10"/>
        <v>355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'26.Spieltag'!AJ12</f>
        <v>197</v>
      </c>
      <c r="AI12" s="28">
        <f>'26.Spieltag'!AK12</f>
        <v>15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3</v>
      </c>
      <c r="F13" s="17" t="s">
        <v>12</v>
      </c>
      <c r="G13" s="18" t="s">
        <v>89</v>
      </c>
      <c r="H13" s="19">
        <f t="shared" si="13"/>
        <v>0</v>
      </c>
      <c r="I13" s="17" t="s">
        <v>12</v>
      </c>
      <c r="J13" s="18" t="s">
        <v>89</v>
      </c>
      <c r="K13" s="19" t="str">
        <f t="shared" si="14"/>
        <v>2</v>
      </c>
      <c r="L13" s="17" t="s">
        <v>2</v>
      </c>
      <c r="M13" s="18" t="s">
        <v>88</v>
      </c>
      <c r="N13" s="19">
        <f t="shared" si="15"/>
        <v>0</v>
      </c>
      <c r="O13" s="17" t="s">
        <v>12</v>
      </c>
      <c r="P13" s="18" t="s">
        <v>88</v>
      </c>
      <c r="Q13" s="19">
        <f t="shared" si="16"/>
        <v>0</v>
      </c>
      <c r="R13" s="17" t="s">
        <v>2</v>
      </c>
      <c r="S13" s="18" t="s">
        <v>89</v>
      </c>
      <c r="T13" s="19" t="str">
        <f t="shared" si="17"/>
        <v>2</v>
      </c>
      <c r="U13" s="17" t="s">
        <v>91</v>
      </c>
      <c r="V13" s="18" t="s">
        <v>89</v>
      </c>
      <c r="W13" s="19">
        <f t="shared" si="18"/>
        <v>0</v>
      </c>
      <c r="X13" s="17" t="s">
        <v>88</v>
      </c>
      <c r="Y13" s="18" t="s">
        <v>12</v>
      </c>
      <c r="Z13" s="19">
        <f t="shared" si="19"/>
        <v>0</v>
      </c>
      <c r="AA13" s="17" t="s">
        <v>2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'26.Spieltag'!AJ13</f>
        <v>336</v>
      </c>
      <c r="AI13" s="28">
        <f>'26.Spieltag'!AK13</f>
        <v>3</v>
      </c>
      <c r="AJ13" s="23">
        <f t="shared" si="10"/>
        <v>343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Master1</v>
      </c>
      <c r="C14" s="17"/>
      <c r="D14" s="18"/>
      <c r="E14" s="19"/>
      <c r="F14" s="17"/>
      <c r="G14" s="18"/>
      <c r="H14" s="19"/>
      <c r="I14" s="17"/>
      <c r="J14" s="18"/>
      <c r="K14" s="19"/>
      <c r="L14" s="17"/>
      <c r="M14" s="18"/>
      <c r="N14" s="19"/>
      <c r="O14" s="17"/>
      <c r="P14" s="18"/>
      <c r="Q14" s="19"/>
      <c r="R14" s="17"/>
      <c r="S14" s="18"/>
      <c r="T14" s="19"/>
      <c r="U14" s="17"/>
      <c r="V14" s="18"/>
      <c r="W14" s="19"/>
      <c r="X14" s="17"/>
      <c r="Y14" s="18"/>
      <c r="Z14" s="19"/>
      <c r="AA14" s="17"/>
      <c r="AB14" s="18"/>
      <c r="AC14" s="19"/>
      <c r="AD14" s="27"/>
      <c r="AE14" s="25"/>
      <c r="AF14" s="19"/>
      <c r="AG14" s="20">
        <f t="shared" si="9"/>
        <v>0</v>
      </c>
      <c r="AH14" s="21">
        <f>'26.Spieltag'!AJ14</f>
        <v>344</v>
      </c>
      <c r="AI14" s="28">
        <f>'26.Spieltag'!AK14</f>
        <v>1</v>
      </c>
      <c r="AJ14" s="23">
        <f t="shared" si="10"/>
        <v>344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3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5</v>
      </c>
      <c r="F15" s="17" t="s">
        <v>88</v>
      </c>
      <c r="G15" s="18" t="s">
        <v>12</v>
      </c>
      <c r="H15" s="19" t="str">
        <f t="shared" si="13"/>
        <v>2</v>
      </c>
      <c r="I15" s="17" t="s">
        <v>12</v>
      </c>
      <c r="J15" s="18" t="s">
        <v>89</v>
      </c>
      <c r="K15" s="19" t="str">
        <f t="shared" si="14"/>
        <v>2</v>
      </c>
      <c r="L15" s="17" t="s">
        <v>12</v>
      </c>
      <c r="M15" s="18" t="s">
        <v>89</v>
      </c>
      <c r="N15" s="19">
        <f t="shared" si="15"/>
        <v>0</v>
      </c>
      <c r="O15" s="17" t="s">
        <v>12</v>
      </c>
      <c r="P15" s="18" t="s">
        <v>89</v>
      </c>
      <c r="Q15" s="19">
        <f t="shared" si="16"/>
        <v>0</v>
      </c>
      <c r="R15" s="17" t="s">
        <v>2</v>
      </c>
      <c r="S15" s="18" t="s">
        <v>89</v>
      </c>
      <c r="T15" s="19" t="str">
        <f t="shared" si="17"/>
        <v>2</v>
      </c>
      <c r="U15" s="17" t="s">
        <v>88</v>
      </c>
      <c r="V15" s="18" t="s">
        <v>88</v>
      </c>
      <c r="W15" s="19">
        <f t="shared" si="18"/>
        <v>0</v>
      </c>
      <c r="X15" s="17" t="s">
        <v>89</v>
      </c>
      <c r="Y15" s="18" t="s">
        <v>12</v>
      </c>
      <c r="Z15" s="19">
        <f t="shared" si="19"/>
        <v>0</v>
      </c>
      <c r="AA15" s="17" t="s">
        <v>12</v>
      </c>
      <c r="AB15" s="18" t="s">
        <v>88</v>
      </c>
      <c r="AC15" s="19">
        <f t="shared" si="20"/>
        <v>0</v>
      </c>
      <c r="AD15" s="27"/>
      <c r="AE15" s="25"/>
      <c r="AF15" s="19"/>
      <c r="AG15" s="20">
        <f t="shared" si="9"/>
        <v>11</v>
      </c>
      <c r="AH15" s="21">
        <f>'26.Spieltag'!AJ15</f>
        <v>335</v>
      </c>
      <c r="AI15" s="28">
        <f>'26.Spieltag'!AK15</f>
        <v>5</v>
      </c>
      <c r="AJ15" s="23">
        <f t="shared" si="10"/>
        <v>346</v>
      </c>
      <c r="AK15" s="24">
        <f t="shared" si="11"/>
        <v>3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'26.Spieltag'!AJ16</f>
        <v>79</v>
      </c>
      <c r="AI16" s="28">
        <f>'26.Spieltag'!AK16</f>
        <v>16</v>
      </c>
      <c r="AJ16" s="23">
        <f t="shared" si="10"/>
        <v>79</v>
      </c>
      <c r="AK16" s="24">
        <f t="shared" si="11"/>
        <v>17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2</v>
      </c>
      <c r="D17" s="18" t="s">
        <v>88</v>
      </c>
      <c r="E17" s="19" t="str">
        <f t="shared" si="12"/>
        <v>3</v>
      </c>
      <c r="F17" s="17" t="s">
        <v>88</v>
      </c>
      <c r="G17" s="18" t="s">
        <v>88</v>
      </c>
      <c r="H17" s="19">
        <f t="shared" si="13"/>
        <v>0</v>
      </c>
      <c r="I17" s="17" t="s">
        <v>88</v>
      </c>
      <c r="J17" s="18" t="s">
        <v>88</v>
      </c>
      <c r="K17" s="19">
        <f t="shared" si="14"/>
        <v>0</v>
      </c>
      <c r="L17" s="17" t="s">
        <v>12</v>
      </c>
      <c r="M17" s="18" t="s">
        <v>91</v>
      </c>
      <c r="N17" s="19">
        <f t="shared" si="15"/>
        <v>0</v>
      </c>
      <c r="O17" s="17" t="s">
        <v>12</v>
      </c>
      <c r="P17" s="18" t="s">
        <v>89</v>
      </c>
      <c r="Q17" s="19">
        <f t="shared" si="16"/>
        <v>0</v>
      </c>
      <c r="R17" s="17" t="s">
        <v>2</v>
      </c>
      <c r="S17" s="18" t="s">
        <v>12</v>
      </c>
      <c r="T17" s="19" t="str">
        <f t="shared" si="17"/>
        <v>3</v>
      </c>
      <c r="U17" s="17" t="s">
        <v>88</v>
      </c>
      <c r="V17" s="18" t="s">
        <v>88</v>
      </c>
      <c r="W17" s="19">
        <f t="shared" si="18"/>
        <v>0</v>
      </c>
      <c r="X17" s="17" t="s">
        <v>91</v>
      </c>
      <c r="Y17" s="18" t="s">
        <v>12</v>
      </c>
      <c r="Z17" s="19">
        <f t="shared" si="19"/>
        <v>0</v>
      </c>
      <c r="AA17" s="17" t="s">
        <v>2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6</v>
      </c>
      <c r="AH17" s="21">
        <f>'26.Spieltag'!AJ17</f>
        <v>322</v>
      </c>
      <c r="AI17" s="28">
        <f>'26.Spieltag'!AK17</f>
        <v>8</v>
      </c>
      <c r="AJ17" s="23">
        <f t="shared" si="10"/>
        <v>328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12</v>
      </c>
      <c r="E18" s="19">
        <f t="shared" si="12"/>
        <v>0</v>
      </c>
      <c r="F18" s="17" t="s">
        <v>88</v>
      </c>
      <c r="G18" s="18" t="s">
        <v>12</v>
      </c>
      <c r="H18" s="19" t="str">
        <f t="shared" si="13"/>
        <v>2</v>
      </c>
      <c r="I18" s="17" t="s">
        <v>88</v>
      </c>
      <c r="J18" s="18" t="s">
        <v>88</v>
      </c>
      <c r="K18" s="19">
        <f t="shared" si="14"/>
        <v>0</v>
      </c>
      <c r="L18" s="17" t="s">
        <v>12</v>
      </c>
      <c r="M18" s="18" t="s">
        <v>88</v>
      </c>
      <c r="N18" s="19">
        <f t="shared" si="15"/>
        <v>0</v>
      </c>
      <c r="O18" s="17" t="s">
        <v>12</v>
      </c>
      <c r="P18" s="18" t="s">
        <v>89</v>
      </c>
      <c r="Q18" s="19">
        <f t="shared" si="16"/>
        <v>0</v>
      </c>
      <c r="R18" s="17" t="s">
        <v>12</v>
      </c>
      <c r="S18" s="18" t="s">
        <v>89</v>
      </c>
      <c r="T18" s="19" t="str">
        <f t="shared" si="17"/>
        <v>2</v>
      </c>
      <c r="U18" s="17" t="s">
        <v>88</v>
      </c>
      <c r="V18" s="18" t="s">
        <v>12</v>
      </c>
      <c r="W18" s="19" t="str">
        <f t="shared" si="18"/>
        <v>2</v>
      </c>
      <c r="X18" s="17" t="s">
        <v>88</v>
      </c>
      <c r="Y18" s="18" t="s">
        <v>2</v>
      </c>
      <c r="Z18" s="19">
        <f t="shared" si="19"/>
        <v>0</v>
      </c>
      <c r="AA18" s="17" t="s">
        <v>12</v>
      </c>
      <c r="AB18" s="18" t="s">
        <v>88</v>
      </c>
      <c r="AC18" s="19">
        <f t="shared" si="20"/>
        <v>0</v>
      </c>
      <c r="AD18" s="27"/>
      <c r="AE18" s="25"/>
      <c r="AF18" s="19"/>
      <c r="AG18" s="20">
        <f t="shared" si="9"/>
        <v>6</v>
      </c>
      <c r="AH18" s="21">
        <f>'26.Spieltag'!AJ18</f>
        <v>312</v>
      </c>
      <c r="AI18" s="28">
        <f>'26.Spieltag'!AK18</f>
        <v>11</v>
      </c>
      <c r="AJ18" s="23">
        <f t="shared" si="10"/>
        <v>318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'26.Spieltag'!AJ19</f>
        <v>7</v>
      </c>
      <c r="AI19" s="28">
        <f>'26.Spieltag'!AK19</f>
        <v>18</v>
      </c>
      <c r="AJ19" s="23">
        <f t="shared" si="10"/>
        <v>7</v>
      </c>
      <c r="AK19" s="24">
        <f t="shared" si="11"/>
        <v>18</v>
      </c>
      <c r="AL19" s="1"/>
    </row>
    <row r="20" spans="1:38" ht="24.95" customHeight="1" thickBot="1" x14ac:dyDescent="0.25">
      <c r="A20" s="28">
        <f t="shared" ref="A20:A25" si="21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2">E20+H20+K20+N20+Q20+T20+W20+Z20+AC20+AF20</f>
        <v>0</v>
      </c>
      <c r="AH20" s="21">
        <f>'26.Spieltag'!AJ20</f>
        <v>251</v>
      </c>
      <c r="AI20" s="28">
        <f>'26.Spieltag'!AK20</f>
        <v>14</v>
      </c>
      <c r="AJ20" s="23">
        <f t="shared" ref="AJ20:AJ25" si="23">AG20+AH20</f>
        <v>251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21"/>
        <v>8</v>
      </c>
      <c r="B21" s="20" t="str">
        <f>'13.Spieltag'!B21</f>
        <v>shiny</v>
      </c>
      <c r="C21" s="17" t="s">
        <v>2</v>
      </c>
      <c r="D21" s="18" t="s">
        <v>88</v>
      </c>
      <c r="E21" s="19" t="str">
        <f t="shared" si="12"/>
        <v>3</v>
      </c>
      <c r="F21" s="17" t="s">
        <v>12</v>
      </c>
      <c r="G21" s="18" t="s">
        <v>88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2</v>
      </c>
      <c r="L21" s="17" t="s">
        <v>2</v>
      </c>
      <c r="M21" s="18" t="s">
        <v>88</v>
      </c>
      <c r="N21" s="19">
        <f t="shared" si="15"/>
        <v>0</v>
      </c>
      <c r="O21" s="17" t="s">
        <v>12</v>
      </c>
      <c r="P21" s="18" t="s">
        <v>88</v>
      </c>
      <c r="Q21" s="19">
        <f t="shared" si="16"/>
        <v>0</v>
      </c>
      <c r="R21" s="17" t="s">
        <v>12</v>
      </c>
      <c r="S21" s="18" t="s">
        <v>89</v>
      </c>
      <c r="T21" s="19" t="str">
        <f t="shared" si="17"/>
        <v>2</v>
      </c>
      <c r="U21" s="17" t="s">
        <v>88</v>
      </c>
      <c r="V21" s="18" t="s">
        <v>88</v>
      </c>
      <c r="W21" s="19">
        <f t="shared" si="18"/>
        <v>0</v>
      </c>
      <c r="X21" s="17" t="s">
        <v>88</v>
      </c>
      <c r="Y21" s="18" t="s">
        <v>12</v>
      </c>
      <c r="Z21" s="19">
        <f t="shared" si="19"/>
        <v>0</v>
      </c>
      <c r="AA21" s="17" t="s">
        <v>2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 t="shared" si="22"/>
        <v>7</v>
      </c>
      <c r="AH21" s="21">
        <f>'26.Spieltag'!AJ21</f>
        <v>323</v>
      </c>
      <c r="AI21" s="28">
        <f>'26.Spieltag'!AK21</f>
        <v>7</v>
      </c>
      <c r="AJ21" s="23">
        <f t="shared" si="23"/>
        <v>330</v>
      </c>
      <c r="AK21" s="24">
        <f t="shared" si="11"/>
        <v>8</v>
      </c>
      <c r="AL21" s="1"/>
    </row>
    <row r="22" spans="1:38" ht="24.95" customHeight="1" thickBot="1" x14ac:dyDescent="0.25">
      <c r="A22" s="28">
        <f t="shared" si="21"/>
        <v>2</v>
      </c>
      <c r="B22" s="20" t="str">
        <f>'13.Spieltag'!B22</f>
        <v>Tanja04</v>
      </c>
      <c r="C22" s="17" t="s">
        <v>12</v>
      </c>
      <c r="D22" s="18" t="s">
        <v>89</v>
      </c>
      <c r="E22" s="19" t="str">
        <f t="shared" si="12"/>
        <v>5</v>
      </c>
      <c r="F22" s="17" t="s">
        <v>88</v>
      </c>
      <c r="G22" s="18" t="s">
        <v>88</v>
      </c>
      <c r="H22" s="19">
        <f t="shared" si="13"/>
        <v>0</v>
      </c>
      <c r="I22" s="17" t="s">
        <v>12</v>
      </c>
      <c r="J22" s="18" t="s">
        <v>89</v>
      </c>
      <c r="K22" s="19" t="str">
        <f t="shared" si="14"/>
        <v>2</v>
      </c>
      <c r="L22" s="17" t="s">
        <v>12</v>
      </c>
      <c r="M22" s="18" t="s">
        <v>89</v>
      </c>
      <c r="N22" s="19">
        <f t="shared" si="15"/>
        <v>0</v>
      </c>
      <c r="O22" s="17" t="s">
        <v>12</v>
      </c>
      <c r="P22" s="18" t="s">
        <v>88</v>
      </c>
      <c r="Q22" s="19">
        <f t="shared" si="16"/>
        <v>0</v>
      </c>
      <c r="R22" s="17" t="s">
        <v>12</v>
      </c>
      <c r="S22" s="18" t="s">
        <v>89</v>
      </c>
      <c r="T22" s="19" t="str">
        <f t="shared" si="17"/>
        <v>2</v>
      </c>
      <c r="U22" s="17" t="s">
        <v>88</v>
      </c>
      <c r="V22" s="18" t="s">
        <v>12</v>
      </c>
      <c r="W22" s="19" t="str">
        <f t="shared" si="18"/>
        <v>2</v>
      </c>
      <c r="X22" s="17" t="s">
        <v>88</v>
      </c>
      <c r="Y22" s="18" t="s">
        <v>12</v>
      </c>
      <c r="Z22" s="19">
        <f t="shared" si="19"/>
        <v>0</v>
      </c>
      <c r="AA22" s="17" t="s">
        <v>88</v>
      </c>
      <c r="AB22" s="18" t="s">
        <v>88</v>
      </c>
      <c r="AC22" s="19">
        <f t="shared" si="20"/>
        <v>0</v>
      </c>
      <c r="AD22" s="27"/>
      <c r="AE22" s="25"/>
      <c r="AF22" s="19"/>
      <c r="AG22" s="20">
        <f t="shared" si="22"/>
        <v>11</v>
      </c>
      <c r="AH22" s="21">
        <f>'26.Spieltag'!AJ22</f>
        <v>336</v>
      </c>
      <c r="AI22" s="28">
        <f>'26.Spieltag'!AK22</f>
        <v>3</v>
      </c>
      <c r="AJ22" s="23">
        <f t="shared" si="23"/>
        <v>347</v>
      </c>
      <c r="AK22" s="24">
        <f t="shared" si="11"/>
        <v>2</v>
      </c>
      <c r="AL22" s="1"/>
    </row>
    <row r="23" spans="1:38" ht="24.95" customHeight="1" thickBot="1" x14ac:dyDescent="0.25">
      <c r="A23" s="28">
        <f t="shared" si="21"/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 t="str">
        <f t="shared" si="12"/>
        <v>5</v>
      </c>
      <c r="F23" s="17" t="s">
        <v>89</v>
      </c>
      <c r="G23" s="18" t="s">
        <v>88</v>
      </c>
      <c r="H23" s="19" t="str">
        <f t="shared" si="13"/>
        <v>2</v>
      </c>
      <c r="I23" s="17" t="s">
        <v>88</v>
      </c>
      <c r="J23" s="18" t="s">
        <v>12</v>
      </c>
      <c r="K23" s="19">
        <f t="shared" si="14"/>
        <v>0</v>
      </c>
      <c r="L23" s="17" t="s">
        <v>12</v>
      </c>
      <c r="M23" s="18" t="s">
        <v>88</v>
      </c>
      <c r="N23" s="19">
        <f t="shared" si="15"/>
        <v>0</v>
      </c>
      <c r="O23" s="17" t="s">
        <v>89</v>
      </c>
      <c r="P23" s="18" t="s">
        <v>12</v>
      </c>
      <c r="Q23" s="19">
        <f t="shared" si="16"/>
        <v>0</v>
      </c>
      <c r="R23" s="17" t="s">
        <v>12</v>
      </c>
      <c r="S23" s="18" t="s">
        <v>88</v>
      </c>
      <c r="T23" s="19" t="str">
        <f t="shared" si="17"/>
        <v>5</v>
      </c>
      <c r="U23" s="17" t="s">
        <v>88</v>
      </c>
      <c r="V23" s="18" t="s">
        <v>12</v>
      </c>
      <c r="W23" s="19" t="str">
        <f t="shared" si="18"/>
        <v>2</v>
      </c>
      <c r="X23" s="17" t="s">
        <v>12</v>
      </c>
      <c r="Y23" s="18" t="s">
        <v>88</v>
      </c>
      <c r="Z23" s="19">
        <f t="shared" si="19"/>
        <v>0</v>
      </c>
      <c r="AA23" s="17" t="s">
        <v>12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22"/>
        <v>14</v>
      </c>
      <c r="AH23" s="21">
        <f>'26.Spieltag'!AJ23</f>
        <v>295</v>
      </c>
      <c r="AI23" s="28">
        <f>'26.Spieltag'!AK23</f>
        <v>13</v>
      </c>
      <c r="AJ23" s="23">
        <f t="shared" si="23"/>
        <v>309</v>
      </c>
      <c r="AK23" s="24">
        <f t="shared" si="11"/>
        <v>13</v>
      </c>
      <c r="AL23" s="1"/>
    </row>
    <row r="24" spans="1:38" ht="24.95" customHeight="1" thickBot="1" x14ac:dyDescent="0.25">
      <c r="A24" s="28">
        <f t="shared" si="21"/>
        <v>7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 t="str">
        <f t="shared" si="13"/>
        <v>2</v>
      </c>
      <c r="I24" s="17" t="s">
        <v>12</v>
      </c>
      <c r="J24" s="18" t="s">
        <v>88</v>
      </c>
      <c r="K24" s="19" t="str">
        <f t="shared" si="14"/>
        <v>2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12</v>
      </c>
      <c r="S24" s="18" t="s">
        <v>89</v>
      </c>
      <c r="T24" s="19" t="str">
        <f t="shared" si="17"/>
        <v>2</v>
      </c>
      <c r="U24" s="17" t="s">
        <v>88</v>
      </c>
      <c r="V24" s="18" t="s">
        <v>2</v>
      </c>
      <c r="W24" s="19" t="str">
        <f t="shared" si="18"/>
        <v>2</v>
      </c>
      <c r="X24" s="17" t="s">
        <v>12</v>
      </c>
      <c r="Y24" s="18" t="s">
        <v>12</v>
      </c>
      <c r="Z24" s="19" t="str">
        <f t="shared" si="19"/>
        <v>3</v>
      </c>
      <c r="AA24" s="17" t="s">
        <v>12</v>
      </c>
      <c r="AB24" s="18" t="s">
        <v>89</v>
      </c>
      <c r="AC24" s="19">
        <f t="shared" si="20"/>
        <v>0</v>
      </c>
      <c r="AD24" s="27"/>
      <c r="AE24" s="25"/>
      <c r="AF24" s="19"/>
      <c r="AG24" s="20">
        <f t="shared" si="22"/>
        <v>14</v>
      </c>
      <c r="AH24" s="21">
        <f>'26.Spieltag'!AJ24</f>
        <v>318</v>
      </c>
      <c r="AI24" s="28">
        <f>'26.Spieltag'!AK24</f>
        <v>9</v>
      </c>
      <c r="AJ24" s="23">
        <f t="shared" si="23"/>
        <v>332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si="21"/>
        <v>16</v>
      </c>
      <c r="B25" s="20" t="str">
        <f>'13.Spieltag'!B25</f>
        <v>frahe</v>
      </c>
      <c r="C25" s="17" t="s">
        <v>2</v>
      </c>
      <c r="D25" s="18" t="s">
        <v>88</v>
      </c>
      <c r="E25" s="19" t="str">
        <f t="shared" ref="E25" si="24">IF(OR(EXACT($C$7,C25)*(EXACT($D$7,D25)))=TRUE,$AO$9,IF(($D$7-$C$7=D25-C25),$AO$8,IF(OR(EXACT($C$7&gt;$D$7,C25&gt;D25)*EXACT($C$7=$D$7,C25=D25)*EXACT($C$7&lt;$D$7,C25&lt;D25)),$AO$7,0)))</f>
        <v>3</v>
      </c>
      <c r="F25" s="17" t="s">
        <v>88</v>
      </c>
      <c r="G25" s="18" t="s">
        <v>12</v>
      </c>
      <c r="H25" s="19" t="str">
        <f t="shared" ref="H25" si="25">IF(OR(EXACT($F$7,F25)*(EXACT($G$7,G25)))=TRUE,$AO$9,IF(($G$7-$F$7=G25-F25),$AO$8,IF(OR(EXACT($F$7&gt;$G$7,F25&gt;G25)*EXACT($F$7=$G$7,F25=G25)*EXACT($F$7&lt;$G$7,F25&lt;G25)),$AO$7,0)))</f>
        <v>2</v>
      </c>
      <c r="I25" s="17" t="s">
        <v>12</v>
      </c>
      <c r="J25" s="18" t="s">
        <v>88</v>
      </c>
      <c r="K25" s="19" t="str">
        <f t="shared" ref="K25" si="26">IF(OR(EXACT($I$7,I25)*(EXACT($J$7,J25)))=TRUE,$AO$9,IF(($J$7-$I$7=J25-I25),$AO$8,IF(OR(EXACT($I$7&gt;$J$7,I25&gt;J25)*EXACT($I$7=$J$7,I25=J25)*EXACT($I$7&lt;$J$7,I25&lt;J25)),$AO$7,0)))</f>
        <v>2</v>
      </c>
      <c r="L25" s="17" t="s">
        <v>2</v>
      </c>
      <c r="M25" s="18" t="s">
        <v>88</v>
      </c>
      <c r="N25" s="19">
        <f t="shared" ref="N25" si="27">IF(OR(EXACT($L$7,L25)*(EXACT($M$7,M25)))=TRUE,$AO$9,IF(($M$7-$L$7=M25-L25),$AO$8,IF(OR(EXACT($L$7&gt;$M$7,L25&gt;M25)*EXACT($L$7=$M$7,L25=M25)*EXACT($L$7&lt;$M$7,L25&lt;M25)),$AO$7,0)))</f>
        <v>0</v>
      </c>
      <c r="O25" s="17" t="s">
        <v>12</v>
      </c>
      <c r="P25" s="18" t="s">
        <v>88</v>
      </c>
      <c r="Q25" s="19">
        <f t="shared" ref="Q25" si="28">IF(OR(EXACT($O$7,O25)*(EXACT($P$7,P25)))=TRUE,$AO$9,IF(($P$7-$O$7=P25-O25),$AO$8,IF(OR(EXACT($O$7&gt;$P$7,O25&gt;P25)*EXACT($O$7=$P$7,O25=P25)*EXACT($O$7&lt;$P$7,O25&lt;P25)),$AO$7,0)))</f>
        <v>0</v>
      </c>
      <c r="R25" s="17" t="s">
        <v>2</v>
      </c>
      <c r="S25" s="18" t="s">
        <v>88</v>
      </c>
      <c r="T25" s="19" t="str">
        <f t="shared" ref="T25" si="29">IF(OR(EXACT($R$7,R25)*(EXACT($S$7,S25)))=TRUE,$AO$9,IF(($S$7-$R$7=S25-R25),$AO$8,IF(OR(EXACT($R$7&gt;$S$7,R25&gt;S25)*EXACT($R$7=$S$7,R25=S25)*EXACT($R$7&lt;$S$7,R25&lt;S25)),$AO$7,0)))</f>
        <v>2</v>
      </c>
      <c r="U25" s="17" t="s">
        <v>88</v>
      </c>
      <c r="V25" s="18" t="s">
        <v>12</v>
      </c>
      <c r="W25" s="19" t="str">
        <f t="shared" ref="W25" si="30">IF(OR(EXACT($U$7,U25)*(EXACT($V$7,V25)))=TRUE,$AO$9,IF(($V$7-$U$7=V25-U25),$AO$8,IF(OR(EXACT($U$7&gt;$V$7,U25&gt;V25)*EXACT($U$7=$V$7,U25=V25)*EXACT($U$7&lt;$V$7,U25&lt;V25)),$AO$7,0)))</f>
        <v>2</v>
      </c>
      <c r="X25" s="17" t="s">
        <v>88</v>
      </c>
      <c r="Y25" s="18" t="s">
        <v>12</v>
      </c>
      <c r="Z25" s="19">
        <f t="shared" ref="Z25" si="31">IF(OR(EXACT($X$7,X25)*(EXACT($Y$7,Y25)))=TRUE,$AO$9,IF(($Y$7-$X$7=Y25-X25),$AO$8,IF(OR(EXACT($X$7&gt;$Y$7,X25&gt;Y25)*EXACT($X$7=$Y$7,X25=Y25)*EXACT($X$7&lt;$Y$7,X25&lt;Y25)),$AO$7,0)))</f>
        <v>0</v>
      </c>
      <c r="AA25" s="17" t="s">
        <v>12</v>
      </c>
      <c r="AB25" s="18" t="s">
        <v>88</v>
      </c>
      <c r="AC25" s="19">
        <f t="shared" ref="AC25" si="32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2"/>
        <v>11</v>
      </c>
      <c r="AH25" s="21">
        <f>'26.Spieltag'!AJ25</f>
        <v>76</v>
      </c>
      <c r="AI25" s="28">
        <f>'26.Spieltag'!AK25</f>
        <v>17</v>
      </c>
      <c r="AJ25" s="23">
        <f t="shared" si="23"/>
        <v>87</v>
      </c>
      <c r="AK25" s="24">
        <f t="shared" ref="AK25" si="33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4" priority="6">
      <formula>($AG8&gt;40)</formula>
    </cfRule>
  </conditionalFormatting>
  <conditionalFormatting sqref="C4 I4 L4 O4 U4 X4 AA4 C6 F6 I6 L6 R6 X6 AA6">
    <cfRule type="cellIs" dxfId="43" priority="3" operator="equal">
      <formula>"Schalke 04"</formula>
    </cfRule>
  </conditionalFormatting>
  <conditionalFormatting sqref="F4 R4 O6 U6">
    <cfRule type="cellIs" dxfId="42" priority="2" operator="equal">
      <formula>"Schalke 04"</formula>
    </cfRule>
  </conditionalFormatting>
  <conditionalFormatting sqref="AG28:AG1048576 AG1:AG26">
    <cfRule type="top10" dxfId="41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0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25"/>
  <sheetViews>
    <sheetView topLeftCell="B1" workbookViewId="0">
      <selection activeCell="U7" sqref="U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41</v>
      </c>
      <c r="B4" s="16"/>
      <c r="C4" s="16" t="s">
        <v>75</v>
      </c>
      <c r="F4" s="16" t="s">
        <v>82</v>
      </c>
      <c r="I4" s="16" t="s">
        <v>72</v>
      </c>
      <c r="L4" s="16" t="s">
        <v>83</v>
      </c>
      <c r="O4" s="16" t="s">
        <v>86</v>
      </c>
      <c r="R4" s="16" t="s">
        <v>76</v>
      </c>
      <c r="U4" s="16" t="s">
        <v>73</v>
      </c>
      <c r="X4" s="16" t="s">
        <v>79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85</v>
      </c>
      <c r="I6" s="16" t="s">
        <v>78</v>
      </c>
      <c r="L6" s="16" t="s">
        <v>77</v>
      </c>
      <c r="O6" s="16" t="s">
        <v>80</v>
      </c>
      <c r="R6" s="16" t="s">
        <v>74</v>
      </c>
      <c r="U6" s="16" t="s">
        <v>84</v>
      </c>
      <c r="X6" s="16" t="s">
        <v>11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2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91</v>
      </c>
      <c r="N7" s="69" t="s">
        <v>1</v>
      </c>
      <c r="O7" s="68" t="s">
        <v>89</v>
      </c>
      <c r="P7" s="68" t="s">
        <v>89</v>
      </c>
      <c r="Q7" s="69" t="s">
        <v>1</v>
      </c>
      <c r="R7" s="68" t="s">
        <v>12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7</v>
      </c>
      <c r="B8" s="20" t="str">
        <f>'13.Spieltag'!B8</f>
        <v>atschi91</v>
      </c>
      <c r="C8" s="17" t="s">
        <v>2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88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 t="s">
        <v>2</v>
      </c>
      <c r="V8" s="18" t="s">
        <v>88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17</v>
      </c>
      <c r="AH8" s="21">
        <f>'27.Spieltag'!AJ8</f>
        <v>330</v>
      </c>
      <c r="AI8" s="28">
        <f>'27.Spieltag'!AK8</f>
        <v>8</v>
      </c>
      <c r="AJ8" s="23">
        <f t="shared" ref="AJ8:AJ19" si="10">AG8+AH8</f>
        <v>347</v>
      </c>
      <c r="AK8" s="24">
        <f t="shared" ref="AK8:AK24" si="11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Delze</v>
      </c>
      <c r="C9" s="17" t="s">
        <v>88</v>
      </c>
      <c r="D9" s="18" t="s">
        <v>12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3</v>
      </c>
      <c r="F9" s="17" t="s">
        <v>12</v>
      </c>
      <c r="G9" s="18" t="s">
        <v>89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88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11</v>
      </c>
      <c r="AH9" s="21">
        <f>'27.Spieltag'!AJ9</f>
        <v>346</v>
      </c>
      <c r="AI9" s="28">
        <f>'27.Spieltag'!AK9</f>
        <v>3</v>
      </c>
      <c r="AJ9" s="23">
        <f t="shared" si="10"/>
        <v>357</v>
      </c>
      <c r="AK9" s="24">
        <f t="shared" si="11"/>
        <v>4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88</v>
      </c>
      <c r="D10" s="18" t="s">
        <v>88</v>
      </c>
      <c r="E10" s="19">
        <f t="shared" si="12"/>
        <v>0</v>
      </c>
      <c r="F10" s="17" t="s">
        <v>12</v>
      </c>
      <c r="G10" s="18" t="s">
        <v>88</v>
      </c>
      <c r="H10" s="19" t="str">
        <f t="shared" si="13"/>
        <v>2</v>
      </c>
      <c r="I10" s="17" t="s">
        <v>88</v>
      </c>
      <c r="J10" s="18" t="s">
        <v>12</v>
      </c>
      <c r="K10" s="19">
        <f t="shared" si="14"/>
        <v>0</v>
      </c>
      <c r="L10" s="17" t="s">
        <v>12</v>
      </c>
      <c r="M10" s="18" t="s">
        <v>12</v>
      </c>
      <c r="N10" s="19">
        <f t="shared" si="15"/>
        <v>0</v>
      </c>
      <c r="O10" s="17" t="s">
        <v>88</v>
      </c>
      <c r="P10" s="18" t="s">
        <v>12</v>
      </c>
      <c r="Q10" s="19">
        <f t="shared" si="16"/>
        <v>0</v>
      </c>
      <c r="R10" s="17" t="s">
        <v>88</v>
      </c>
      <c r="S10" s="18" t="s">
        <v>2</v>
      </c>
      <c r="T10" s="19">
        <f t="shared" si="17"/>
        <v>0</v>
      </c>
      <c r="U10" s="17" t="s">
        <v>2</v>
      </c>
      <c r="V10" s="18" t="s">
        <v>88</v>
      </c>
      <c r="W10" s="19" t="str">
        <f t="shared" si="18"/>
        <v>3</v>
      </c>
      <c r="X10" s="17" t="s">
        <v>88</v>
      </c>
      <c r="Y10" s="18" t="s">
        <v>89</v>
      </c>
      <c r="Z10" s="19">
        <f t="shared" si="19"/>
        <v>0</v>
      </c>
      <c r="AA10" s="17" t="s">
        <v>88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5</v>
      </c>
      <c r="AH10" s="21">
        <f>'27.Spieltag'!AJ10</f>
        <v>321</v>
      </c>
      <c r="AI10" s="28">
        <f>'27.Spieltag'!AK10</f>
        <v>11</v>
      </c>
      <c r="AJ10" s="23">
        <f t="shared" si="10"/>
        <v>326</v>
      </c>
      <c r="AK10" s="24">
        <f t="shared" si="11"/>
        <v>12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88</v>
      </c>
      <c r="D11" s="18" t="s">
        <v>12</v>
      </c>
      <c r="E11" s="19" t="str">
        <f t="shared" si="12"/>
        <v>3</v>
      </c>
      <c r="F11" s="17" t="s">
        <v>88</v>
      </c>
      <c r="G11" s="18" t="s">
        <v>12</v>
      </c>
      <c r="H11" s="19">
        <f t="shared" si="13"/>
        <v>0</v>
      </c>
      <c r="I11" s="17" t="s">
        <v>12</v>
      </c>
      <c r="J11" s="18" t="s">
        <v>88</v>
      </c>
      <c r="K11" s="19" t="str">
        <f t="shared" si="14"/>
        <v>5</v>
      </c>
      <c r="L11" s="17" t="s">
        <v>89</v>
      </c>
      <c r="M11" s="18" t="s">
        <v>12</v>
      </c>
      <c r="N11" s="19" t="str">
        <f t="shared" si="15"/>
        <v>2</v>
      </c>
      <c r="O11" s="17" t="s">
        <v>12</v>
      </c>
      <c r="P11" s="18" t="s">
        <v>12</v>
      </c>
      <c r="Q11" s="19" t="str">
        <f t="shared" si="16"/>
        <v>3</v>
      </c>
      <c r="R11" s="17" t="s">
        <v>88</v>
      </c>
      <c r="S11" s="18" t="s">
        <v>2</v>
      </c>
      <c r="T11" s="19">
        <f t="shared" si="17"/>
        <v>0</v>
      </c>
      <c r="U11" s="17" t="s">
        <v>12</v>
      </c>
      <c r="V11" s="18" t="s">
        <v>88</v>
      </c>
      <c r="W11" s="19" t="str">
        <f t="shared" si="18"/>
        <v>2</v>
      </c>
      <c r="X11" s="17" t="s">
        <v>88</v>
      </c>
      <c r="Y11" s="18" t="s">
        <v>12</v>
      </c>
      <c r="Z11" s="19">
        <f t="shared" si="19"/>
        <v>0</v>
      </c>
      <c r="AA11" s="17" t="s">
        <v>88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15</v>
      </c>
      <c r="AH11" s="21">
        <f>'27.Spieltag'!AJ11</f>
        <v>355</v>
      </c>
      <c r="AI11" s="28">
        <f>'27.Spieltag'!AK11</f>
        <v>1</v>
      </c>
      <c r="AJ11" s="23">
        <f t="shared" si="10"/>
        <v>370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'27.Spieltag'!AJ12</f>
        <v>197</v>
      </c>
      <c r="AI12" s="28">
        <f>'27.Spieltag'!AK12</f>
        <v>15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2</v>
      </c>
      <c r="B13" s="78" t="str">
        <f>'13.Spieltag'!B13</f>
        <v>Lola04</v>
      </c>
      <c r="C13" s="17" t="s">
        <v>12</v>
      </c>
      <c r="D13" s="18" t="s">
        <v>12</v>
      </c>
      <c r="E13" s="19">
        <f t="shared" si="12"/>
        <v>0</v>
      </c>
      <c r="F13" s="17" t="s">
        <v>12</v>
      </c>
      <c r="G13" s="18" t="s">
        <v>88</v>
      </c>
      <c r="H13" s="19" t="str">
        <f t="shared" si="13"/>
        <v>2</v>
      </c>
      <c r="I13" s="17" t="s">
        <v>2</v>
      </c>
      <c r="J13" s="18" t="s">
        <v>88</v>
      </c>
      <c r="K13" s="19" t="str">
        <f t="shared" si="14"/>
        <v>2</v>
      </c>
      <c r="L13" s="17" t="s">
        <v>12</v>
      </c>
      <c r="M13" s="18" t="s">
        <v>2</v>
      </c>
      <c r="N13" s="19" t="str">
        <f t="shared" si="15"/>
        <v>2</v>
      </c>
      <c r="O13" s="17" t="s">
        <v>88</v>
      </c>
      <c r="P13" s="18" t="s">
        <v>89</v>
      </c>
      <c r="Q13" s="19">
        <f t="shared" si="16"/>
        <v>0</v>
      </c>
      <c r="R13" s="17" t="s">
        <v>88</v>
      </c>
      <c r="S13" s="18" t="s">
        <v>12</v>
      </c>
      <c r="T13" s="19">
        <f t="shared" si="17"/>
        <v>0</v>
      </c>
      <c r="U13" s="17" t="s">
        <v>2</v>
      </c>
      <c r="V13" s="18" t="s">
        <v>89</v>
      </c>
      <c r="W13" s="19" t="str">
        <f t="shared" si="18"/>
        <v>2</v>
      </c>
      <c r="X13" s="17" t="s">
        <v>88</v>
      </c>
      <c r="Y13" s="18" t="s">
        <v>88</v>
      </c>
      <c r="Z13" s="77">
        <f>IF(OR(EXACT($X$7,X13)*(EXACT($Y$7,Y13)))=TRUE,$AO$9,IF(($Y$7-$X$7=Y13-X13),$AO$8,IF(OR(EXACT($X$7&gt;$Y$7,X13&gt;Y13)*EXACT($X$7=$Y$7,X13=Y13)*EXACT($X$7&lt;$Y$7,X13&lt;Y13)),$AO$7,0)))*2</f>
        <v>10</v>
      </c>
      <c r="AA13" s="17" t="s">
        <v>12</v>
      </c>
      <c r="AB13" s="18" t="s">
        <v>89</v>
      </c>
      <c r="AC13" s="19" t="str">
        <f t="shared" si="20"/>
        <v>5</v>
      </c>
      <c r="AD13" s="27"/>
      <c r="AE13" s="25"/>
      <c r="AF13" s="19"/>
      <c r="AG13" s="20">
        <f t="shared" si="9"/>
        <v>23</v>
      </c>
      <c r="AH13" s="21">
        <f>'27.Spieltag'!AJ13</f>
        <v>343</v>
      </c>
      <c r="AI13" s="28">
        <f>'27.Spieltag'!AK13</f>
        <v>6</v>
      </c>
      <c r="AJ13" s="23">
        <f t="shared" si="10"/>
        <v>366</v>
      </c>
      <c r="AK13" s="24">
        <f t="shared" si="11"/>
        <v>2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89</v>
      </c>
      <c r="H14" s="19" t="str">
        <f t="shared" si="13"/>
        <v>2</v>
      </c>
      <c r="I14" s="17" t="s">
        <v>2</v>
      </c>
      <c r="J14" s="18" t="s">
        <v>88</v>
      </c>
      <c r="K14" s="19" t="str">
        <f t="shared" si="14"/>
        <v>2</v>
      </c>
      <c r="L14" s="17" t="s">
        <v>88</v>
      </c>
      <c r="M14" s="18" t="s">
        <v>12</v>
      </c>
      <c r="N14" s="19" t="str">
        <f t="shared" si="15"/>
        <v>2</v>
      </c>
      <c r="O14" s="17" t="s">
        <v>12</v>
      </c>
      <c r="P14" s="18" t="s">
        <v>88</v>
      </c>
      <c r="Q14" s="19">
        <f t="shared" si="16"/>
        <v>0</v>
      </c>
      <c r="R14" s="17" t="s">
        <v>12</v>
      </c>
      <c r="S14" s="18" t="s">
        <v>2</v>
      </c>
      <c r="T14" s="19">
        <f t="shared" si="17"/>
        <v>0</v>
      </c>
      <c r="U14" s="17" t="s">
        <v>2</v>
      </c>
      <c r="V14" s="18" t="s">
        <v>88</v>
      </c>
      <c r="W14" s="19" t="str">
        <f t="shared" si="18"/>
        <v>3</v>
      </c>
      <c r="X14" s="17" t="s">
        <v>88</v>
      </c>
      <c r="Y14" s="18" t="s">
        <v>12</v>
      </c>
      <c r="Z14" s="19">
        <f t="shared" si="19"/>
        <v>0</v>
      </c>
      <c r="AA14" s="17" t="s">
        <v>88</v>
      </c>
      <c r="AB14" s="18" t="s">
        <v>2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'27.Spieltag'!AJ14</f>
        <v>344</v>
      </c>
      <c r="AI14" s="28">
        <f>'27.Spieltag'!AK14</f>
        <v>5</v>
      </c>
      <c r="AJ14" s="23">
        <f t="shared" si="10"/>
        <v>353</v>
      </c>
      <c r="AK14" s="24">
        <f t="shared" si="11"/>
        <v>6</v>
      </c>
      <c r="AL14" s="1"/>
    </row>
    <row r="15" spans="1:41" ht="24.95" customHeight="1" thickBot="1" x14ac:dyDescent="0.25">
      <c r="A15" s="28">
        <f t="shared" si="0"/>
        <v>3</v>
      </c>
      <c r="B15" s="20" t="str">
        <f>'13.Spieltag'!B15</f>
        <v>Mike04</v>
      </c>
      <c r="C15" s="17" t="s">
        <v>88</v>
      </c>
      <c r="D15" s="18" t="s">
        <v>12</v>
      </c>
      <c r="E15" s="19" t="str">
        <f t="shared" si="12"/>
        <v>3</v>
      </c>
      <c r="F15" s="17" t="s">
        <v>12</v>
      </c>
      <c r="G15" s="18" t="s">
        <v>89</v>
      </c>
      <c r="H15" s="19" t="str">
        <f t="shared" si="13"/>
        <v>3</v>
      </c>
      <c r="I15" s="17" t="s">
        <v>12</v>
      </c>
      <c r="J15" s="18" t="s">
        <v>89</v>
      </c>
      <c r="K15" s="19" t="str">
        <f t="shared" si="14"/>
        <v>2</v>
      </c>
      <c r="L15" s="17" t="s">
        <v>12</v>
      </c>
      <c r="M15" s="18" t="s">
        <v>88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88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 t="str">
        <f t="shared" si="18"/>
        <v>5</v>
      </c>
      <c r="X15" s="17" t="s">
        <v>88</v>
      </c>
      <c r="Y15" s="18" t="s">
        <v>12</v>
      </c>
      <c r="Z15" s="19">
        <f t="shared" si="19"/>
        <v>0</v>
      </c>
      <c r="AA15" s="17" t="s">
        <v>88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15</v>
      </c>
      <c r="AH15" s="21">
        <f>'27.Spieltag'!AJ15</f>
        <v>346</v>
      </c>
      <c r="AI15" s="28">
        <f>'27.Spieltag'!AK15</f>
        <v>3</v>
      </c>
      <c r="AJ15" s="23">
        <f t="shared" si="10"/>
        <v>361</v>
      </c>
      <c r="AK15" s="24">
        <f t="shared" si="11"/>
        <v>3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'27.Spieltag'!AJ16</f>
        <v>79</v>
      </c>
      <c r="AI16" s="28">
        <f>'27.Spieltag'!AK16</f>
        <v>17</v>
      </c>
      <c r="AJ16" s="23">
        <f t="shared" si="10"/>
        <v>79</v>
      </c>
      <c r="AK16" s="24">
        <f t="shared" si="11"/>
        <v>17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12</v>
      </c>
      <c r="J17" s="18" t="s">
        <v>88</v>
      </c>
      <c r="K17" s="19" t="str">
        <f t="shared" si="14"/>
        <v>5</v>
      </c>
      <c r="L17" s="17" t="s">
        <v>88</v>
      </c>
      <c r="M17" s="18" t="s">
        <v>12</v>
      </c>
      <c r="N17" s="19" t="str">
        <f t="shared" si="15"/>
        <v>2</v>
      </c>
      <c r="O17" s="17" t="s">
        <v>88</v>
      </c>
      <c r="P17" s="18" t="s">
        <v>89</v>
      </c>
      <c r="Q17" s="19">
        <f t="shared" si="16"/>
        <v>0</v>
      </c>
      <c r="R17" s="17" t="s">
        <v>88</v>
      </c>
      <c r="S17" s="18" t="s">
        <v>12</v>
      </c>
      <c r="T17" s="19">
        <f t="shared" si="17"/>
        <v>0</v>
      </c>
      <c r="U17" s="17" t="s">
        <v>2</v>
      </c>
      <c r="V17" s="18" t="s">
        <v>88</v>
      </c>
      <c r="W17" s="19" t="str">
        <f t="shared" si="18"/>
        <v>3</v>
      </c>
      <c r="X17" s="17" t="s">
        <v>88</v>
      </c>
      <c r="Y17" s="18" t="s">
        <v>108</v>
      </c>
      <c r="Z17" s="19">
        <f t="shared" si="19"/>
        <v>0</v>
      </c>
      <c r="AA17" s="17" t="s">
        <v>88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10</v>
      </c>
      <c r="AH17" s="21">
        <f>'27.Spieltag'!AJ17</f>
        <v>328</v>
      </c>
      <c r="AI17" s="28">
        <f>'27.Spieltag'!AK17</f>
        <v>10</v>
      </c>
      <c r="AJ17" s="23">
        <f t="shared" si="10"/>
        <v>338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>
        <f t="shared" si="12"/>
        <v>0</v>
      </c>
      <c r="F18" s="17"/>
      <c r="G18" s="18"/>
      <c r="H18" s="19">
        <f t="shared" si="13"/>
        <v>0</v>
      </c>
      <c r="I18" s="17" t="s">
        <v>2</v>
      </c>
      <c r="J18" s="18" t="s">
        <v>88</v>
      </c>
      <c r="K18" s="19" t="str">
        <f t="shared" si="14"/>
        <v>2</v>
      </c>
      <c r="L18" s="17" t="s">
        <v>88</v>
      </c>
      <c r="M18" s="18" t="s">
        <v>12</v>
      </c>
      <c r="N18" s="19" t="str">
        <f t="shared" si="15"/>
        <v>2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2</v>
      </c>
      <c r="T18" s="19">
        <f t="shared" si="17"/>
        <v>0</v>
      </c>
      <c r="U18" s="17" t="s">
        <v>12</v>
      </c>
      <c r="V18" s="18" t="s">
        <v>89</v>
      </c>
      <c r="W18" s="19" t="str">
        <f t="shared" si="18"/>
        <v>5</v>
      </c>
      <c r="X18" s="17" t="s">
        <v>88</v>
      </c>
      <c r="Y18" s="18" t="s">
        <v>12</v>
      </c>
      <c r="Z18" s="19">
        <f t="shared" si="19"/>
        <v>0</v>
      </c>
      <c r="AA18" s="17" t="s">
        <v>88</v>
      </c>
      <c r="AB18" s="18" t="s">
        <v>88</v>
      </c>
      <c r="AC18" s="19">
        <f t="shared" si="20"/>
        <v>0</v>
      </c>
      <c r="AD18" s="27"/>
      <c r="AE18" s="25"/>
      <c r="AF18" s="19"/>
      <c r="AG18" s="20">
        <f t="shared" si="9"/>
        <v>9</v>
      </c>
      <c r="AH18" s="21">
        <f>'27.Spieltag'!AJ18</f>
        <v>318</v>
      </c>
      <c r="AI18" s="28">
        <f>'27.Spieltag'!AK18</f>
        <v>12</v>
      </c>
      <c r="AJ18" s="23">
        <f t="shared" si="10"/>
        <v>327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'27.Spieltag'!AJ19</f>
        <v>7</v>
      </c>
      <c r="AI19" s="28">
        <f>'27.Spieltag'!AK19</f>
        <v>18</v>
      </c>
      <c r="AJ19" s="23">
        <f t="shared" si="10"/>
        <v>7</v>
      </c>
      <c r="AK19" s="24">
        <f t="shared" si="11"/>
        <v>18</v>
      </c>
      <c r="AL19" s="1"/>
    </row>
    <row r="20" spans="1:38" ht="24.95" customHeight="1" thickBot="1" x14ac:dyDescent="0.25">
      <c r="A20" s="28">
        <f t="shared" ref="A20:A25" si="21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2">E20+H20+K20+N20+Q20+T20+W20+Z20+AC20+AF20</f>
        <v>0</v>
      </c>
      <c r="AH20" s="21">
        <f>'27.Spieltag'!AJ20</f>
        <v>251</v>
      </c>
      <c r="AI20" s="28">
        <f>'27.Spieltag'!AK20</f>
        <v>14</v>
      </c>
      <c r="AJ20" s="23">
        <f t="shared" ref="AJ20:AJ25" si="23">AG20+AH20</f>
        <v>251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21"/>
        <v>9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88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5</v>
      </c>
      <c r="L21" s="17" t="s">
        <v>88</v>
      </c>
      <c r="M21" s="18" t="s">
        <v>12</v>
      </c>
      <c r="N21" s="19" t="str">
        <f t="shared" si="15"/>
        <v>2</v>
      </c>
      <c r="O21" s="17" t="s">
        <v>12</v>
      </c>
      <c r="P21" s="18" t="s">
        <v>88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 t="str">
        <f t="shared" si="18"/>
        <v>2</v>
      </c>
      <c r="X21" s="17" t="s">
        <v>88</v>
      </c>
      <c r="Y21" s="18" t="s">
        <v>12</v>
      </c>
      <c r="Z21" s="19">
        <f t="shared" si="19"/>
        <v>0</v>
      </c>
      <c r="AA21" s="17" t="s">
        <v>88</v>
      </c>
      <c r="AB21" s="18" t="s">
        <v>12</v>
      </c>
      <c r="AC21" s="19">
        <f t="shared" si="20"/>
        <v>0</v>
      </c>
      <c r="AD21" s="27"/>
      <c r="AE21" s="25"/>
      <c r="AF21" s="19"/>
      <c r="AG21" s="20">
        <f t="shared" si="22"/>
        <v>9</v>
      </c>
      <c r="AH21" s="21">
        <f>'27.Spieltag'!AJ21</f>
        <v>330</v>
      </c>
      <c r="AI21" s="28">
        <f>'27.Spieltag'!AK21</f>
        <v>8</v>
      </c>
      <c r="AJ21" s="23">
        <f t="shared" si="23"/>
        <v>339</v>
      </c>
      <c r="AK21" s="24">
        <f t="shared" si="11"/>
        <v>9</v>
      </c>
      <c r="AL21" s="1"/>
    </row>
    <row r="22" spans="1:38" ht="24.95" customHeight="1" thickBot="1" x14ac:dyDescent="0.25">
      <c r="A22" s="28">
        <f t="shared" si="21"/>
        <v>5</v>
      </c>
      <c r="B22" s="20" t="str">
        <f>'13.Spieltag'!B22</f>
        <v>Tanja04</v>
      </c>
      <c r="C22" s="17" t="s">
        <v>88</v>
      </c>
      <c r="D22" s="18" t="s">
        <v>88</v>
      </c>
      <c r="E22" s="19">
        <f t="shared" si="12"/>
        <v>0</v>
      </c>
      <c r="F22" s="17" t="s">
        <v>12</v>
      </c>
      <c r="G22" s="18" t="s">
        <v>88</v>
      </c>
      <c r="H22" s="19" t="str">
        <f t="shared" si="13"/>
        <v>2</v>
      </c>
      <c r="I22" s="17" t="s">
        <v>2</v>
      </c>
      <c r="J22" s="18" t="s">
        <v>88</v>
      </c>
      <c r="K22" s="19" t="str">
        <f t="shared" si="14"/>
        <v>2</v>
      </c>
      <c r="L22" s="17" t="s">
        <v>88</v>
      </c>
      <c r="M22" s="18" t="s">
        <v>88</v>
      </c>
      <c r="N22" s="19">
        <f t="shared" si="15"/>
        <v>0</v>
      </c>
      <c r="O22" s="17" t="s">
        <v>88</v>
      </c>
      <c r="P22" s="18" t="s">
        <v>89</v>
      </c>
      <c r="Q22" s="19">
        <f t="shared" si="16"/>
        <v>0</v>
      </c>
      <c r="R22" s="17" t="s">
        <v>88</v>
      </c>
      <c r="S22" s="18" t="s">
        <v>12</v>
      </c>
      <c r="T22" s="19">
        <f t="shared" si="17"/>
        <v>0</v>
      </c>
      <c r="U22" s="17" t="s">
        <v>12</v>
      </c>
      <c r="V22" s="18" t="s">
        <v>89</v>
      </c>
      <c r="W22" s="19" t="str">
        <f t="shared" si="18"/>
        <v>5</v>
      </c>
      <c r="X22" s="17" t="s">
        <v>88</v>
      </c>
      <c r="Y22" s="18" t="s">
        <v>2</v>
      </c>
      <c r="Z22" s="19">
        <f t="shared" si="19"/>
        <v>0</v>
      </c>
      <c r="AA22" s="17" t="s">
        <v>88</v>
      </c>
      <c r="AB22" s="18" t="s">
        <v>88</v>
      </c>
      <c r="AC22" s="19">
        <f t="shared" si="20"/>
        <v>0</v>
      </c>
      <c r="AD22" s="27"/>
      <c r="AE22" s="25"/>
      <c r="AF22" s="19"/>
      <c r="AG22" s="20">
        <f t="shared" si="22"/>
        <v>9</v>
      </c>
      <c r="AH22" s="21">
        <f>'27.Spieltag'!AJ22</f>
        <v>347</v>
      </c>
      <c r="AI22" s="28">
        <f>'27.Spieltag'!AK22</f>
        <v>2</v>
      </c>
      <c r="AJ22" s="23">
        <f t="shared" si="23"/>
        <v>356</v>
      </c>
      <c r="AK22" s="24">
        <f t="shared" si="11"/>
        <v>5</v>
      </c>
      <c r="AL22" s="1"/>
    </row>
    <row r="23" spans="1:38" ht="24.95" customHeight="1" thickBot="1" x14ac:dyDescent="0.25">
      <c r="A23" s="28">
        <f t="shared" si="21"/>
        <v>12</v>
      </c>
      <c r="B23" s="78" t="str">
        <f>'13.Spieltag'!B23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88</v>
      </c>
      <c r="G23" s="18" t="s">
        <v>88</v>
      </c>
      <c r="H23" s="19">
        <f t="shared" si="13"/>
        <v>0</v>
      </c>
      <c r="I23" s="17" t="s">
        <v>12</v>
      </c>
      <c r="J23" s="18" t="s">
        <v>89</v>
      </c>
      <c r="K23" s="19" t="str">
        <f t="shared" si="14"/>
        <v>2</v>
      </c>
      <c r="L23" s="17" t="s">
        <v>12</v>
      </c>
      <c r="M23" s="18" t="s">
        <v>12</v>
      </c>
      <c r="N23" s="19">
        <f t="shared" si="15"/>
        <v>0</v>
      </c>
      <c r="O23" s="17" t="s">
        <v>12</v>
      </c>
      <c r="P23" s="18" t="s">
        <v>89</v>
      </c>
      <c r="Q23" s="19">
        <f t="shared" si="16"/>
        <v>0</v>
      </c>
      <c r="R23" s="17" t="s">
        <v>89</v>
      </c>
      <c r="S23" s="18" t="s">
        <v>12</v>
      </c>
      <c r="T23" s="19">
        <f t="shared" si="17"/>
        <v>0</v>
      </c>
      <c r="U23" s="17" t="s">
        <v>12</v>
      </c>
      <c r="V23" s="18" t="s">
        <v>89</v>
      </c>
      <c r="W23" s="19" t="str">
        <f t="shared" si="18"/>
        <v>5</v>
      </c>
      <c r="X23" s="17" t="s">
        <v>88</v>
      </c>
      <c r="Y23" s="18" t="s">
        <v>88</v>
      </c>
      <c r="Z23" s="77">
        <f>IF(OR(EXACT($X$7,X23)*(EXACT($Y$7,Y23)))=TRUE,$AO$9,IF(($Y$7-$X$7=Y23-X23),$AO$8,IF(OR(EXACT($X$7&gt;$Y$7,X23&gt;Y23)*EXACT($X$7=$Y$7,X23=Y23)*EXACT($X$7&lt;$Y$7,X23&lt;Y23)),$AO$7,0)))*2</f>
        <v>10</v>
      </c>
      <c r="AA23" s="17" t="s">
        <v>89</v>
      </c>
      <c r="AB23" s="18" t="s">
        <v>12</v>
      </c>
      <c r="AC23" s="19">
        <f t="shared" si="20"/>
        <v>0</v>
      </c>
      <c r="AD23" s="27"/>
      <c r="AE23" s="25"/>
      <c r="AF23" s="19"/>
      <c r="AG23" s="20">
        <f t="shared" si="22"/>
        <v>17</v>
      </c>
      <c r="AH23" s="21">
        <f>'27.Spieltag'!AJ23</f>
        <v>309</v>
      </c>
      <c r="AI23" s="28">
        <f>'27.Spieltag'!AK23</f>
        <v>13</v>
      </c>
      <c r="AJ23" s="23">
        <f t="shared" si="23"/>
        <v>326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21"/>
        <v>8</v>
      </c>
      <c r="B24" s="20" t="str">
        <f>'13.Spieltag'!B24</f>
        <v>UltraGE</v>
      </c>
      <c r="C24" s="17" t="s">
        <v>88</v>
      </c>
      <c r="D24" s="18" t="s">
        <v>12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2</v>
      </c>
      <c r="J24" s="18" t="s">
        <v>88</v>
      </c>
      <c r="K24" s="19" t="str">
        <f t="shared" si="14"/>
        <v>2</v>
      </c>
      <c r="L24" s="17" t="s">
        <v>88</v>
      </c>
      <c r="M24" s="18" t="s">
        <v>2</v>
      </c>
      <c r="N24" s="19" t="str">
        <f t="shared" si="15"/>
        <v>2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2</v>
      </c>
      <c r="X24" s="17" t="s">
        <v>88</v>
      </c>
      <c r="Y24" s="18" t="s">
        <v>12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22"/>
        <v>9</v>
      </c>
      <c r="AH24" s="21">
        <f>'27.Spieltag'!AJ24</f>
        <v>332</v>
      </c>
      <c r="AI24" s="28">
        <f>'27.Spieltag'!AK24</f>
        <v>7</v>
      </c>
      <c r="AJ24" s="23">
        <f t="shared" si="23"/>
        <v>341</v>
      </c>
      <c r="AK24" s="24">
        <f t="shared" si="11"/>
        <v>8</v>
      </c>
      <c r="AL24" s="1"/>
    </row>
    <row r="25" spans="1:38" ht="24.95" customHeight="1" thickBot="1" x14ac:dyDescent="0.25">
      <c r="A25" s="28">
        <f t="shared" si="21"/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2"/>
        <v>0</v>
      </c>
      <c r="AH25" s="21">
        <f>'27.Spieltag'!AJ25</f>
        <v>87</v>
      </c>
      <c r="AI25" s="28">
        <f>'27.Spieltag'!AK25</f>
        <v>16</v>
      </c>
      <c r="AJ25" s="23">
        <f t="shared" si="23"/>
        <v>87</v>
      </c>
      <c r="AK25" s="24">
        <f t="shared" ref="AK25" si="24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9" priority="6">
      <formula>($AG8&gt;40)</formula>
    </cfRule>
  </conditionalFormatting>
  <conditionalFormatting sqref="C4 X4 L6 R6">
    <cfRule type="cellIs" dxfId="38" priority="2" operator="equal">
      <formula>"Schalke 04"</formula>
    </cfRule>
  </conditionalFormatting>
  <conditionalFormatting sqref="F4 I4 L4 O4 R4 U4 AA4 C6 F6 I6 O6 U6 X6 AA6">
    <cfRule type="cellIs" dxfId="37" priority="3" operator="equal">
      <formula>"Schalke 04"</formula>
    </cfRule>
  </conditionalFormatting>
  <conditionalFormatting sqref="AG28:AG1048576 AG1:AG26">
    <cfRule type="top10" dxfId="36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5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4:AO25"/>
  <sheetViews>
    <sheetView topLeftCell="B5" workbookViewId="0">
      <selection activeCell="W20" sqref="W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42</v>
      </c>
      <c r="B4" s="16"/>
      <c r="C4" s="16" t="s">
        <v>67</v>
      </c>
      <c r="F4" s="16" t="s">
        <v>81</v>
      </c>
      <c r="I4" s="16" t="s">
        <v>75</v>
      </c>
      <c r="L4" s="16" t="s">
        <v>77</v>
      </c>
      <c r="O4" s="16" t="s">
        <v>85</v>
      </c>
      <c r="R4" s="16" t="s">
        <v>11</v>
      </c>
      <c r="U4" s="16" t="s">
        <v>74</v>
      </c>
      <c r="X4" s="16" t="s">
        <v>80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78</v>
      </c>
      <c r="I6" s="16" t="s">
        <v>76</v>
      </c>
      <c r="L6" s="16" t="s">
        <v>87</v>
      </c>
      <c r="O6" s="16" t="s">
        <v>73</v>
      </c>
      <c r="R6" s="16" t="s">
        <v>83</v>
      </c>
      <c r="U6" s="16" t="s">
        <v>86</v>
      </c>
      <c r="X6" s="16" t="s">
        <v>72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89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91</v>
      </c>
      <c r="M7" s="68" t="s">
        <v>89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12</v>
      </c>
      <c r="S7" s="68" t="s">
        <v>89</v>
      </c>
      <c r="T7" s="69" t="s">
        <v>1</v>
      </c>
      <c r="U7" s="68" t="s">
        <v>2</v>
      </c>
      <c r="V7" s="68" t="s">
        <v>91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89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7</v>
      </c>
      <c r="B8" s="20" t="str">
        <f>'13.Spieltag'!B8</f>
        <v>atschi91</v>
      </c>
      <c r="C8" s="17" t="s">
        <v>2</v>
      </c>
      <c r="D8" s="18" t="s">
        <v>88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88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 t="s">
        <v>12</v>
      </c>
      <c r="J8" s="18" t="s">
        <v>12</v>
      </c>
      <c r="K8" s="19" t="str">
        <f t="shared" ref="K8:K24" si="3">IF(OR(EXACT($I$7,I8)*(EXACT($J$7,J8)))=TRUE,$AO$9,IF(($J$7-$I$7=J8-I8),$AO$8,IF(OR(EXACT($I$7&gt;$J$7,I8&gt;J8)*EXACT($I$7=$J$7,I8=J8)*EXACT($I$7&lt;$J$7,I8&lt;J8)),$AO$7,0)))</f>
        <v>3</v>
      </c>
      <c r="L8" s="17" t="s">
        <v>2</v>
      </c>
      <c r="M8" s="18" t="s">
        <v>89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12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8">E8+H8+K8+N8+Q8+T8+W8+Z8+AC8+AF8</f>
        <v>22</v>
      </c>
      <c r="AH8" s="21">
        <f>'28.Spieltag'!AJ8</f>
        <v>347</v>
      </c>
      <c r="AI8" s="28">
        <f>'28.Spieltag'!AK8</f>
        <v>7</v>
      </c>
      <c r="AJ8" s="23">
        <f t="shared" ref="AJ8:AJ24" si="9">AG8+AH8</f>
        <v>369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6</v>
      </c>
      <c r="B9" s="20" t="str">
        <f>'13.Spieltag'!B9</f>
        <v>Delze</v>
      </c>
      <c r="C9" s="17" t="s">
        <v>12</v>
      </c>
      <c r="D9" s="18" t="s">
        <v>88</v>
      </c>
      <c r="E9" s="19" t="str">
        <f t="shared" si="1"/>
        <v>2</v>
      </c>
      <c r="F9" s="17" t="s">
        <v>12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12</v>
      </c>
      <c r="M9" s="18" t="s">
        <v>88</v>
      </c>
      <c r="N9" s="19" t="str">
        <f t="shared" si="4"/>
        <v>2</v>
      </c>
      <c r="O9" s="17" t="s">
        <v>88</v>
      </c>
      <c r="P9" s="18" t="s">
        <v>2</v>
      </c>
      <c r="Q9" s="19" t="str">
        <f t="shared" si="5"/>
        <v>3</v>
      </c>
      <c r="R9" s="17" t="s">
        <v>12</v>
      </c>
      <c r="S9" s="18" t="s">
        <v>88</v>
      </c>
      <c r="T9" s="77">
        <f t="shared" ref="T9:T25" si="11">IF(OR(EXACT($R$7,R9)*(EXACT($S$7,S9)))=TRUE,$AO$9,IF(($S$7-$R$7=S9-R9),$AO$8,IF(OR(EXACT($R$7&gt;$S$7,R9&gt;S9)*EXACT($R$7=$S$7,R9=S9)*EXACT($R$7&lt;$S$7,R9&lt;S9)),$AO$7,0)))*4</f>
        <v>8</v>
      </c>
      <c r="U9" s="17" t="s">
        <v>2</v>
      </c>
      <c r="V9" s="18" t="s">
        <v>88</v>
      </c>
      <c r="W9" s="19">
        <f t="shared" si="6"/>
        <v>0</v>
      </c>
      <c r="X9" s="17" t="s">
        <v>88</v>
      </c>
      <c r="Y9" s="18" t="s">
        <v>12</v>
      </c>
      <c r="Z9" s="19">
        <f t="shared" si="7"/>
        <v>0</v>
      </c>
      <c r="AA9" s="17" t="s">
        <v>88</v>
      </c>
      <c r="AB9" s="18" t="s">
        <v>12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20</v>
      </c>
      <c r="AH9" s="21">
        <f>'28.Spieltag'!AJ9</f>
        <v>357</v>
      </c>
      <c r="AI9" s="28">
        <f>'28.Spieltag'!AK9</f>
        <v>4</v>
      </c>
      <c r="AJ9" s="23">
        <f t="shared" si="9"/>
        <v>377</v>
      </c>
      <c r="AK9" s="24">
        <f t="shared" si="10"/>
        <v>6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88</v>
      </c>
      <c r="J10" s="18" t="s">
        <v>12</v>
      </c>
      <c r="K10" s="19">
        <f t="shared" si="3"/>
        <v>0</v>
      </c>
      <c r="L10" s="17" t="s">
        <v>2</v>
      </c>
      <c r="M10" s="18" t="s">
        <v>12</v>
      </c>
      <c r="N10" s="19" t="str">
        <f t="shared" si="4"/>
        <v>2</v>
      </c>
      <c r="O10" s="17" t="s">
        <v>89</v>
      </c>
      <c r="P10" s="18" t="s">
        <v>12</v>
      </c>
      <c r="Q10" s="19" t="str">
        <f t="shared" si="5"/>
        <v>5</v>
      </c>
      <c r="R10" s="17" t="s">
        <v>88</v>
      </c>
      <c r="S10" s="18" t="s">
        <v>89</v>
      </c>
      <c r="T10" s="77">
        <f t="shared" si="11"/>
        <v>8</v>
      </c>
      <c r="U10" s="17" t="s">
        <v>91</v>
      </c>
      <c r="V10" s="18" t="s">
        <v>88</v>
      </c>
      <c r="W10" s="19">
        <f t="shared" si="6"/>
        <v>0</v>
      </c>
      <c r="X10" s="17" t="s">
        <v>88</v>
      </c>
      <c r="Y10" s="18" t="s">
        <v>88</v>
      </c>
      <c r="Z10" s="19" t="str">
        <f t="shared" si="7"/>
        <v>3</v>
      </c>
      <c r="AA10" s="17" t="s">
        <v>88</v>
      </c>
      <c r="AB10" s="18" t="s">
        <v>12</v>
      </c>
      <c r="AC10" s="19">
        <f t="shared" si="12"/>
        <v>0</v>
      </c>
      <c r="AD10" s="27"/>
      <c r="AE10" s="25"/>
      <c r="AF10" s="19"/>
      <c r="AG10" s="20">
        <f t="shared" si="8"/>
        <v>18</v>
      </c>
      <c r="AH10" s="21">
        <f>'28.Spieltag'!AJ10</f>
        <v>326</v>
      </c>
      <c r="AI10" s="28">
        <f>'28.Spieltag'!AK10</f>
        <v>12</v>
      </c>
      <c r="AJ10" s="23">
        <f t="shared" si="9"/>
        <v>344</v>
      </c>
      <c r="AK10" s="24">
        <f t="shared" si="10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 t="str">
        <f t="shared" si="1"/>
        <v>2</v>
      </c>
      <c r="F11" s="17" t="s">
        <v>12</v>
      </c>
      <c r="G11" s="18" t="s">
        <v>88</v>
      </c>
      <c r="H11" s="19" t="str">
        <f t="shared" si="2"/>
        <v>5</v>
      </c>
      <c r="I11" s="17" t="s">
        <v>88</v>
      </c>
      <c r="J11" s="18" t="s">
        <v>12</v>
      </c>
      <c r="K11" s="19">
        <f t="shared" si="3"/>
        <v>0</v>
      </c>
      <c r="L11" s="17" t="s">
        <v>2</v>
      </c>
      <c r="M11" s="18" t="s">
        <v>88</v>
      </c>
      <c r="N11" s="19" t="str">
        <f t="shared" si="4"/>
        <v>2</v>
      </c>
      <c r="O11" s="17" t="s">
        <v>88</v>
      </c>
      <c r="P11" s="18" t="s">
        <v>12</v>
      </c>
      <c r="Q11" s="19" t="str">
        <f t="shared" si="5"/>
        <v>2</v>
      </c>
      <c r="R11" s="17" t="s">
        <v>12</v>
      </c>
      <c r="S11" s="18" t="s">
        <v>88</v>
      </c>
      <c r="T11" s="77">
        <f t="shared" si="11"/>
        <v>8</v>
      </c>
      <c r="U11" s="17" t="s">
        <v>2</v>
      </c>
      <c r="V11" s="18" t="s">
        <v>88</v>
      </c>
      <c r="W11" s="19">
        <f t="shared" si="6"/>
        <v>0</v>
      </c>
      <c r="X11" s="17" t="s">
        <v>89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>
        <f t="shared" si="12"/>
        <v>0</v>
      </c>
      <c r="AD11" s="27"/>
      <c r="AE11" s="25"/>
      <c r="AF11" s="19"/>
      <c r="AG11" s="20">
        <f t="shared" si="8"/>
        <v>19</v>
      </c>
      <c r="AH11" s="21">
        <f>'28.Spieltag'!AJ11</f>
        <v>370</v>
      </c>
      <c r="AI11" s="28">
        <f>'28.Spieltag'!AK11</f>
        <v>1</v>
      </c>
      <c r="AJ11" s="23">
        <f t="shared" si="9"/>
        <v>389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>
        <f t="shared" si="11"/>
        <v>0</v>
      </c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'28.Spieltag'!AJ12</f>
        <v>197</v>
      </c>
      <c r="AI12" s="28">
        <f>'28.Spieltag'!AK12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2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"/>
        <v>2</v>
      </c>
      <c r="F13" s="17" t="s">
        <v>12</v>
      </c>
      <c r="G13" s="18" t="s">
        <v>88</v>
      </c>
      <c r="H13" s="19" t="str">
        <f t="shared" si="2"/>
        <v>5</v>
      </c>
      <c r="I13" s="17" t="s">
        <v>12</v>
      </c>
      <c r="J13" s="18" t="s">
        <v>88</v>
      </c>
      <c r="K13" s="19">
        <f t="shared" si="3"/>
        <v>0</v>
      </c>
      <c r="L13" s="17" t="s">
        <v>12</v>
      </c>
      <c r="M13" s="18" t="s">
        <v>88</v>
      </c>
      <c r="N13" s="19" t="str">
        <f t="shared" si="4"/>
        <v>2</v>
      </c>
      <c r="O13" s="17" t="s">
        <v>12</v>
      </c>
      <c r="P13" s="18" t="s">
        <v>12</v>
      </c>
      <c r="Q13" s="19">
        <f t="shared" si="5"/>
        <v>0</v>
      </c>
      <c r="R13" s="17" t="s">
        <v>2</v>
      </c>
      <c r="S13" s="18" t="s">
        <v>88</v>
      </c>
      <c r="T13" s="77">
        <f t="shared" si="11"/>
        <v>12</v>
      </c>
      <c r="U13" s="17" t="s">
        <v>2</v>
      </c>
      <c r="V13" s="18" t="s">
        <v>89</v>
      </c>
      <c r="W13" s="19">
        <f t="shared" si="6"/>
        <v>0</v>
      </c>
      <c r="X13" s="17" t="s">
        <v>88</v>
      </c>
      <c r="Y13" s="18" t="s">
        <v>12</v>
      </c>
      <c r="Z13" s="19">
        <f t="shared" si="7"/>
        <v>0</v>
      </c>
      <c r="AA13" s="17" t="s">
        <v>12</v>
      </c>
      <c r="AB13" s="18" t="s">
        <v>88</v>
      </c>
      <c r="AC13" s="19">
        <f t="shared" si="12"/>
        <v>0</v>
      </c>
      <c r="AD13" s="27"/>
      <c r="AE13" s="25"/>
      <c r="AF13" s="19"/>
      <c r="AG13" s="20">
        <f t="shared" si="8"/>
        <v>21</v>
      </c>
      <c r="AH13" s="21">
        <f>'28.Spieltag'!AJ13</f>
        <v>366</v>
      </c>
      <c r="AI13" s="28">
        <f>'28.Spieltag'!AK13</f>
        <v>2</v>
      </c>
      <c r="AJ13" s="23">
        <f t="shared" si="9"/>
        <v>387</v>
      </c>
      <c r="AK13" s="24">
        <f t="shared" si="10"/>
        <v>2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Master1</v>
      </c>
      <c r="C14" s="17" t="s">
        <v>12</v>
      </c>
      <c r="D14" s="18" t="s">
        <v>88</v>
      </c>
      <c r="E14" s="19" t="str">
        <f t="shared" si="1"/>
        <v>2</v>
      </c>
      <c r="F14" s="17" t="s">
        <v>2</v>
      </c>
      <c r="G14" s="18" t="s">
        <v>88</v>
      </c>
      <c r="H14" s="19" t="str">
        <f t="shared" si="2"/>
        <v>2</v>
      </c>
      <c r="I14" s="17" t="s">
        <v>12</v>
      </c>
      <c r="J14" s="18" t="s">
        <v>12</v>
      </c>
      <c r="K14" s="19" t="str">
        <f t="shared" si="3"/>
        <v>3</v>
      </c>
      <c r="L14" s="17" t="s">
        <v>2</v>
      </c>
      <c r="M14" s="18" t="s">
        <v>88</v>
      </c>
      <c r="N14" s="19" t="str">
        <f t="shared" si="4"/>
        <v>2</v>
      </c>
      <c r="O14" s="17" t="s">
        <v>88</v>
      </c>
      <c r="P14" s="18" t="s">
        <v>12</v>
      </c>
      <c r="Q14" s="19" t="str">
        <f t="shared" si="5"/>
        <v>2</v>
      </c>
      <c r="R14" s="17" t="s">
        <v>2</v>
      </c>
      <c r="S14" s="18" t="s">
        <v>88</v>
      </c>
      <c r="T14" s="77">
        <f t="shared" si="11"/>
        <v>12</v>
      </c>
      <c r="U14" s="17" t="s">
        <v>12</v>
      </c>
      <c r="V14" s="18" t="s">
        <v>89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12"/>
        <v>3</v>
      </c>
      <c r="AD14" s="27"/>
      <c r="AE14" s="25"/>
      <c r="AF14" s="19"/>
      <c r="AG14" s="20">
        <f t="shared" si="8"/>
        <v>26</v>
      </c>
      <c r="AH14" s="21">
        <f>'28.Spieltag'!AJ14</f>
        <v>353</v>
      </c>
      <c r="AI14" s="28">
        <f>'28.Spieltag'!AK14</f>
        <v>6</v>
      </c>
      <c r="AJ14" s="23">
        <f t="shared" si="9"/>
        <v>379</v>
      </c>
      <c r="AK14" s="24">
        <f t="shared" si="10"/>
        <v>5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"/>
        <v>2</v>
      </c>
      <c r="F15" s="17" t="s">
        <v>12</v>
      </c>
      <c r="G15" s="18" t="s">
        <v>88</v>
      </c>
      <c r="H15" s="19" t="str">
        <f t="shared" si="2"/>
        <v>5</v>
      </c>
      <c r="I15" s="17" t="s">
        <v>88</v>
      </c>
      <c r="J15" s="18" t="s">
        <v>12</v>
      </c>
      <c r="K15" s="19">
        <f t="shared" si="3"/>
        <v>0</v>
      </c>
      <c r="L15" s="17" t="s">
        <v>12</v>
      </c>
      <c r="M15" s="18" t="s">
        <v>89</v>
      </c>
      <c r="N15" s="19" t="str">
        <f t="shared" si="4"/>
        <v>2</v>
      </c>
      <c r="O15" s="17" t="s">
        <v>89</v>
      </c>
      <c r="P15" s="18" t="s">
        <v>12</v>
      </c>
      <c r="Q15" s="19" t="str">
        <f t="shared" si="5"/>
        <v>5</v>
      </c>
      <c r="R15" s="17" t="s">
        <v>2</v>
      </c>
      <c r="S15" s="18" t="s">
        <v>88</v>
      </c>
      <c r="T15" s="77">
        <f t="shared" si="11"/>
        <v>12</v>
      </c>
      <c r="U15" s="17" t="s">
        <v>12</v>
      </c>
      <c r="V15" s="18" t="s">
        <v>89</v>
      </c>
      <c r="W15" s="19">
        <f t="shared" si="6"/>
        <v>0</v>
      </c>
      <c r="X15" s="17" t="s">
        <v>88</v>
      </c>
      <c r="Y15" s="18" t="s">
        <v>12</v>
      </c>
      <c r="Z15" s="19">
        <f t="shared" si="7"/>
        <v>0</v>
      </c>
      <c r="AA15" s="17" t="s">
        <v>89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26</v>
      </c>
      <c r="AH15" s="21">
        <f>'28.Spieltag'!AJ15</f>
        <v>361</v>
      </c>
      <c r="AI15" s="28">
        <f>'28.Spieltag'!AK15</f>
        <v>3</v>
      </c>
      <c r="AJ15" s="23">
        <f t="shared" si="9"/>
        <v>387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>
        <f t="shared" si="11"/>
        <v>0</v>
      </c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'28.Spieltag'!AJ16</f>
        <v>79</v>
      </c>
      <c r="AI16" s="28">
        <f>'28.Spieltag'!AK16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8</v>
      </c>
      <c r="B17" s="20" t="str">
        <f>'13.Spieltag'!B17</f>
        <v>Reinhold</v>
      </c>
      <c r="C17" s="17" t="s">
        <v>2</v>
      </c>
      <c r="D17" s="18" t="s">
        <v>88</v>
      </c>
      <c r="E17" s="19" t="str">
        <f t="shared" si="1"/>
        <v>2</v>
      </c>
      <c r="F17" s="17" t="s">
        <v>12</v>
      </c>
      <c r="G17" s="18" t="s">
        <v>89</v>
      </c>
      <c r="H17" s="19" t="str">
        <f t="shared" si="2"/>
        <v>2</v>
      </c>
      <c r="I17" s="17" t="s">
        <v>88</v>
      </c>
      <c r="J17" s="18" t="s">
        <v>88</v>
      </c>
      <c r="K17" s="19" t="str">
        <f t="shared" si="3"/>
        <v>5</v>
      </c>
      <c r="L17" s="17" t="s">
        <v>2</v>
      </c>
      <c r="M17" s="18" t="s">
        <v>88</v>
      </c>
      <c r="N17" s="19" t="str">
        <f t="shared" si="4"/>
        <v>2</v>
      </c>
      <c r="O17" s="17" t="s">
        <v>12</v>
      </c>
      <c r="P17" s="18" t="s">
        <v>89</v>
      </c>
      <c r="Q17" s="19">
        <f t="shared" si="5"/>
        <v>0</v>
      </c>
      <c r="R17" s="17" t="s">
        <v>2</v>
      </c>
      <c r="S17" s="18" t="s">
        <v>88</v>
      </c>
      <c r="T17" s="77">
        <f t="shared" si="11"/>
        <v>12</v>
      </c>
      <c r="U17" s="17" t="s">
        <v>91</v>
      </c>
      <c r="V17" s="18" t="s">
        <v>12</v>
      </c>
      <c r="W17" s="19">
        <f t="shared" si="6"/>
        <v>0</v>
      </c>
      <c r="X17" s="17" t="s">
        <v>88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>
        <f t="shared" si="12"/>
        <v>0</v>
      </c>
      <c r="AD17" s="27"/>
      <c r="AE17" s="25"/>
      <c r="AF17" s="19"/>
      <c r="AG17" s="20">
        <f t="shared" si="8"/>
        <v>26</v>
      </c>
      <c r="AH17" s="21">
        <f>'28.Spieltag'!AJ17</f>
        <v>338</v>
      </c>
      <c r="AI17" s="28">
        <f>'28.Spieltag'!AK17</f>
        <v>10</v>
      </c>
      <c r="AJ17" s="23">
        <f t="shared" si="9"/>
        <v>364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88</v>
      </c>
      <c r="D18" s="18" t="s">
        <v>12</v>
      </c>
      <c r="E18" s="19">
        <f t="shared" si="1"/>
        <v>0</v>
      </c>
      <c r="F18" s="17" t="s">
        <v>88</v>
      </c>
      <c r="G18" s="18" t="s">
        <v>12</v>
      </c>
      <c r="H18" s="19">
        <f t="shared" si="2"/>
        <v>0</v>
      </c>
      <c r="I18" s="17" t="s">
        <v>12</v>
      </c>
      <c r="J18" s="18" t="s">
        <v>12</v>
      </c>
      <c r="K18" s="19" t="str">
        <f t="shared" si="3"/>
        <v>3</v>
      </c>
      <c r="L18" s="17" t="s">
        <v>12</v>
      </c>
      <c r="M18" s="18" t="s">
        <v>89</v>
      </c>
      <c r="N18" s="19" t="str">
        <f t="shared" si="4"/>
        <v>2</v>
      </c>
      <c r="O18" s="17" t="s">
        <v>89</v>
      </c>
      <c r="P18" s="18" t="s">
        <v>12</v>
      </c>
      <c r="Q18" s="19" t="str">
        <f t="shared" si="5"/>
        <v>5</v>
      </c>
      <c r="R18" s="17" t="s">
        <v>12</v>
      </c>
      <c r="S18" s="18" t="s">
        <v>88</v>
      </c>
      <c r="T18" s="77">
        <f t="shared" si="11"/>
        <v>8</v>
      </c>
      <c r="U18" s="17" t="s">
        <v>2</v>
      </c>
      <c r="V18" s="18" t="s">
        <v>88</v>
      </c>
      <c r="W18" s="19">
        <f t="shared" si="6"/>
        <v>0</v>
      </c>
      <c r="X18" s="17" t="s">
        <v>88</v>
      </c>
      <c r="Y18" s="18" t="s">
        <v>2</v>
      </c>
      <c r="Z18" s="19">
        <f t="shared" si="7"/>
        <v>0</v>
      </c>
      <c r="AA18" s="17" t="s">
        <v>88</v>
      </c>
      <c r="AB18" s="18" t="s">
        <v>12</v>
      </c>
      <c r="AC18" s="19">
        <f t="shared" si="12"/>
        <v>0</v>
      </c>
      <c r="AD18" s="27"/>
      <c r="AE18" s="25"/>
      <c r="AF18" s="19"/>
      <c r="AG18" s="20">
        <f t="shared" si="8"/>
        <v>18</v>
      </c>
      <c r="AH18" s="21">
        <f>'28.Spieltag'!AJ18</f>
        <v>327</v>
      </c>
      <c r="AI18" s="28">
        <f>'28.Spieltag'!AK18</f>
        <v>11</v>
      </c>
      <c r="AJ18" s="23">
        <f t="shared" si="9"/>
        <v>345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>
        <f t="shared" si="11"/>
        <v>0</v>
      </c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'28.Spieltag'!AJ19</f>
        <v>7</v>
      </c>
      <c r="AI19" s="28">
        <f>'28.Spieltag'!AK19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si="0"/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>
        <f t="shared" si="11"/>
        <v>0</v>
      </c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si="8"/>
        <v>0</v>
      </c>
      <c r="AH20" s="21">
        <f>'28.Spieltag'!AJ20</f>
        <v>251</v>
      </c>
      <c r="AI20" s="28">
        <f>'28.Spieltag'!AK20</f>
        <v>14</v>
      </c>
      <c r="AJ20" s="23">
        <f t="shared" si="9"/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0"/>
        <v>9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"/>
        <v>2</v>
      </c>
      <c r="F21" s="17" t="s">
        <v>12</v>
      </c>
      <c r="G21" s="18" t="s">
        <v>88</v>
      </c>
      <c r="H21" s="19" t="str">
        <f t="shared" si="2"/>
        <v>5</v>
      </c>
      <c r="I21" s="17" t="s">
        <v>12</v>
      </c>
      <c r="J21" s="18" t="s">
        <v>88</v>
      </c>
      <c r="K21" s="19">
        <f t="shared" si="3"/>
        <v>0</v>
      </c>
      <c r="L21" s="17" t="s">
        <v>12</v>
      </c>
      <c r="M21" s="18" t="s">
        <v>88</v>
      </c>
      <c r="N21" s="19" t="str">
        <f t="shared" si="4"/>
        <v>2</v>
      </c>
      <c r="O21" s="17" t="s">
        <v>88</v>
      </c>
      <c r="P21" s="18" t="s">
        <v>12</v>
      </c>
      <c r="Q21" s="19" t="str">
        <f t="shared" si="5"/>
        <v>2</v>
      </c>
      <c r="R21" s="17" t="s">
        <v>12</v>
      </c>
      <c r="S21" s="18" t="s">
        <v>88</v>
      </c>
      <c r="T21" s="77">
        <f t="shared" si="11"/>
        <v>8</v>
      </c>
      <c r="U21" s="17" t="s">
        <v>12</v>
      </c>
      <c r="V21" s="18" t="s">
        <v>88</v>
      </c>
      <c r="W21" s="19">
        <f t="shared" si="6"/>
        <v>0</v>
      </c>
      <c r="X21" s="17" t="s">
        <v>88</v>
      </c>
      <c r="Y21" s="18" t="s">
        <v>12</v>
      </c>
      <c r="Z21" s="19">
        <f t="shared" si="7"/>
        <v>0</v>
      </c>
      <c r="AA21" s="17" t="s">
        <v>88</v>
      </c>
      <c r="AB21" s="18" t="s">
        <v>12</v>
      </c>
      <c r="AC21" s="19">
        <f t="shared" si="12"/>
        <v>0</v>
      </c>
      <c r="AD21" s="27"/>
      <c r="AE21" s="25"/>
      <c r="AF21" s="19"/>
      <c r="AG21" s="20">
        <f t="shared" si="8"/>
        <v>19</v>
      </c>
      <c r="AH21" s="21">
        <f>'28.Spieltag'!AJ21</f>
        <v>339</v>
      </c>
      <c r="AI21" s="28">
        <f>'28.Spieltag'!AK21</f>
        <v>9</v>
      </c>
      <c r="AJ21" s="23">
        <f t="shared" si="9"/>
        <v>358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0"/>
        <v>4</v>
      </c>
      <c r="B22" s="20" t="str">
        <f>'13.Spieltag'!B22</f>
        <v>Tanja04</v>
      </c>
      <c r="C22" s="17" t="s">
        <v>12</v>
      </c>
      <c r="D22" s="18" t="s">
        <v>89</v>
      </c>
      <c r="E22" s="19" t="str">
        <f t="shared" si="1"/>
        <v>2</v>
      </c>
      <c r="F22" s="17" t="s">
        <v>88</v>
      </c>
      <c r="G22" s="18" t="s">
        <v>88</v>
      </c>
      <c r="H22" s="19">
        <f t="shared" si="2"/>
        <v>0</v>
      </c>
      <c r="I22" s="17" t="s">
        <v>89</v>
      </c>
      <c r="J22" s="18" t="s">
        <v>12</v>
      </c>
      <c r="K22" s="19">
        <f t="shared" si="3"/>
        <v>0</v>
      </c>
      <c r="L22" s="17" t="s">
        <v>12</v>
      </c>
      <c r="M22" s="18" t="s">
        <v>89</v>
      </c>
      <c r="N22" s="19" t="str">
        <f t="shared" si="4"/>
        <v>2</v>
      </c>
      <c r="O22" s="17" t="s">
        <v>88</v>
      </c>
      <c r="P22" s="18" t="s">
        <v>12</v>
      </c>
      <c r="Q22" s="19" t="str">
        <f t="shared" si="5"/>
        <v>2</v>
      </c>
      <c r="R22" s="17" t="s">
        <v>12</v>
      </c>
      <c r="S22" s="18" t="s">
        <v>89</v>
      </c>
      <c r="T22" s="77">
        <f t="shared" si="11"/>
        <v>20</v>
      </c>
      <c r="U22" s="17" t="s">
        <v>2</v>
      </c>
      <c r="V22" s="18" t="s">
        <v>89</v>
      </c>
      <c r="W22" s="19">
        <f t="shared" si="6"/>
        <v>0</v>
      </c>
      <c r="X22" s="17" t="s">
        <v>88</v>
      </c>
      <c r="Y22" s="18" t="s">
        <v>12</v>
      </c>
      <c r="Z22" s="19">
        <f t="shared" si="7"/>
        <v>0</v>
      </c>
      <c r="AA22" s="17" t="s">
        <v>88</v>
      </c>
      <c r="AB22" s="18" t="s">
        <v>88</v>
      </c>
      <c r="AC22" s="19" t="str">
        <f t="shared" si="12"/>
        <v>3</v>
      </c>
      <c r="AD22" s="27"/>
      <c r="AE22" s="25"/>
      <c r="AF22" s="19"/>
      <c r="AG22" s="20">
        <f t="shared" si="8"/>
        <v>29</v>
      </c>
      <c r="AH22" s="21">
        <f>'28.Spieltag'!AJ22</f>
        <v>356</v>
      </c>
      <c r="AI22" s="28">
        <f>'28.Spieltag'!AK22</f>
        <v>5</v>
      </c>
      <c r="AJ22" s="23">
        <f t="shared" si="9"/>
        <v>385</v>
      </c>
      <c r="AK22" s="24">
        <f t="shared" si="10"/>
        <v>4</v>
      </c>
      <c r="AL22" s="1"/>
    </row>
    <row r="23" spans="1:38" ht="24.95" customHeight="1" thickBot="1" x14ac:dyDescent="0.25">
      <c r="A23" s="28">
        <f t="shared" si="0"/>
        <v>10</v>
      </c>
      <c r="B23" s="78" t="str">
        <f>'13.Spieltag'!B23</f>
        <v>Thomas Bülles</v>
      </c>
      <c r="C23" s="17" t="s">
        <v>12</v>
      </c>
      <c r="D23" s="18" t="s">
        <v>89</v>
      </c>
      <c r="E23" s="19" t="str">
        <f t="shared" si="1"/>
        <v>2</v>
      </c>
      <c r="F23" s="17" t="s">
        <v>12</v>
      </c>
      <c r="G23" s="18" t="s">
        <v>88</v>
      </c>
      <c r="H23" s="19" t="str">
        <f t="shared" si="2"/>
        <v>5</v>
      </c>
      <c r="I23" s="17" t="s">
        <v>88</v>
      </c>
      <c r="J23" s="18" t="s">
        <v>89</v>
      </c>
      <c r="K23" s="19">
        <f t="shared" si="3"/>
        <v>0</v>
      </c>
      <c r="L23" s="17" t="s">
        <v>12</v>
      </c>
      <c r="M23" s="18" t="s">
        <v>89</v>
      </c>
      <c r="N23" s="19" t="str">
        <f t="shared" si="4"/>
        <v>2</v>
      </c>
      <c r="O23" s="17" t="s">
        <v>88</v>
      </c>
      <c r="P23" s="18" t="s">
        <v>12</v>
      </c>
      <c r="Q23" s="19" t="str">
        <f t="shared" si="5"/>
        <v>2</v>
      </c>
      <c r="R23" s="17" t="s">
        <v>12</v>
      </c>
      <c r="S23" s="18" t="s">
        <v>89</v>
      </c>
      <c r="T23" s="77">
        <f t="shared" si="11"/>
        <v>20</v>
      </c>
      <c r="U23" s="17" t="s">
        <v>12</v>
      </c>
      <c r="V23" s="18" t="s">
        <v>89</v>
      </c>
      <c r="W23" s="19">
        <f t="shared" si="6"/>
        <v>0</v>
      </c>
      <c r="X23" s="17" t="s">
        <v>12</v>
      </c>
      <c r="Y23" s="18" t="s">
        <v>88</v>
      </c>
      <c r="Z23" s="19">
        <f t="shared" si="7"/>
        <v>0</v>
      </c>
      <c r="AA23" s="17" t="s">
        <v>88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8"/>
        <v>31</v>
      </c>
      <c r="AH23" s="21">
        <f>'28.Spieltag'!AJ23</f>
        <v>326</v>
      </c>
      <c r="AI23" s="28">
        <f>'28.Spieltag'!AK23</f>
        <v>12</v>
      </c>
      <c r="AJ23" s="23">
        <f t="shared" si="9"/>
        <v>357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11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"/>
        <v>2</v>
      </c>
      <c r="F24" s="17" t="s">
        <v>12</v>
      </c>
      <c r="G24" s="18" t="s">
        <v>88</v>
      </c>
      <c r="H24" s="19" t="str">
        <f t="shared" si="2"/>
        <v>5</v>
      </c>
      <c r="I24" s="17" t="s">
        <v>12</v>
      </c>
      <c r="J24" s="18" t="s">
        <v>12</v>
      </c>
      <c r="K24" s="19" t="str">
        <f t="shared" si="3"/>
        <v>3</v>
      </c>
      <c r="L24" s="17" t="s">
        <v>2</v>
      </c>
      <c r="M24" s="18" t="s">
        <v>88</v>
      </c>
      <c r="N24" s="19" t="str">
        <f t="shared" si="4"/>
        <v>2</v>
      </c>
      <c r="O24" s="17" t="s">
        <v>88</v>
      </c>
      <c r="P24" s="18" t="s">
        <v>12</v>
      </c>
      <c r="Q24" s="19" t="str">
        <f t="shared" si="5"/>
        <v>2</v>
      </c>
      <c r="R24" s="17" t="s">
        <v>12</v>
      </c>
      <c r="S24" s="18" t="s">
        <v>12</v>
      </c>
      <c r="T24" s="77">
        <f t="shared" si="11"/>
        <v>0</v>
      </c>
      <c r="U24" s="17" t="s">
        <v>91</v>
      </c>
      <c r="V24" s="18" t="s">
        <v>88</v>
      </c>
      <c r="W24" s="19">
        <f t="shared" si="6"/>
        <v>0</v>
      </c>
      <c r="X24" s="17" t="s">
        <v>88</v>
      </c>
      <c r="Y24" s="18" t="s">
        <v>12</v>
      </c>
      <c r="Z24" s="19">
        <f t="shared" si="7"/>
        <v>0</v>
      </c>
      <c r="AA24" s="17" t="s">
        <v>88</v>
      </c>
      <c r="AB24" s="18" t="s">
        <v>12</v>
      </c>
      <c r="AC24" s="19">
        <f t="shared" si="12"/>
        <v>0</v>
      </c>
      <c r="AD24" s="27"/>
      <c r="AE24" s="25"/>
      <c r="AF24" s="19"/>
      <c r="AG24" s="20">
        <f t="shared" si="8"/>
        <v>14</v>
      </c>
      <c r="AH24" s="21">
        <f>'28.Spieltag'!AJ24</f>
        <v>341</v>
      </c>
      <c r="AI24" s="28">
        <f>'28.Spieltag'!AK24</f>
        <v>8</v>
      </c>
      <c r="AJ24" s="23">
        <f t="shared" si="9"/>
        <v>355</v>
      </c>
      <c r="AK24" s="24">
        <f t="shared" si="10"/>
        <v>11</v>
      </c>
      <c r="AL24" s="1"/>
    </row>
    <row r="25" spans="1:38" ht="24.95" customHeight="1" thickBot="1" x14ac:dyDescent="0.25">
      <c r="A25" s="28">
        <f t="shared" ref="A25" si="13">AK25</f>
        <v>16</v>
      </c>
      <c r="B25" s="20" t="str">
        <f>'13.Spieltag'!B25</f>
        <v>frahe</v>
      </c>
      <c r="C25" s="17" t="s">
        <v>2</v>
      </c>
      <c r="D25" s="18" t="s">
        <v>88</v>
      </c>
      <c r="E25" s="19" t="str">
        <f t="shared" ref="E25" si="14">IF(OR(EXACT($C$7,C25)*(EXACT($D$7,D25)))=TRUE,$AO$9,IF(($D$7-$C$7=D25-C25),$AO$8,IF(OR(EXACT($C$7&gt;$D$7,C25&gt;D25)*EXACT($C$7=$D$7,C25=D25)*EXACT($C$7&lt;$D$7,C25&lt;D25)),$AO$7,0)))</f>
        <v>2</v>
      </c>
      <c r="F25" s="17" t="s">
        <v>12</v>
      </c>
      <c r="G25" s="18" t="s">
        <v>88</v>
      </c>
      <c r="H25" s="19" t="str">
        <f t="shared" ref="H25" si="15">IF(OR(EXACT($F$7,F25)*(EXACT($G$7,G25)))=TRUE,$AO$9,IF(($G$7-$F$7=G25-F25),$AO$8,IF(OR(EXACT($F$7&gt;$G$7,F25&gt;G25)*EXACT($F$7=$G$7,F25=G25)*EXACT($F$7&lt;$G$7,F25&lt;G25)),$AO$7,0)))</f>
        <v>5</v>
      </c>
      <c r="I25" s="17" t="s">
        <v>12</v>
      </c>
      <c r="J25" s="18" t="s">
        <v>12</v>
      </c>
      <c r="K25" s="19" t="str">
        <f t="shared" ref="K25" si="16">IF(OR(EXACT($I$7,I25)*(EXACT($J$7,J25)))=TRUE,$AO$9,IF(($J$7-$I$7=J25-I25),$AO$8,IF(OR(EXACT($I$7&gt;$J$7,I25&gt;J25)*EXACT($I$7=$J$7,I25=J25)*EXACT($I$7&lt;$J$7,I25&lt;J25)),$AO$7,0)))</f>
        <v>3</v>
      </c>
      <c r="L25" s="17" t="s">
        <v>2</v>
      </c>
      <c r="M25" s="18" t="s">
        <v>88</v>
      </c>
      <c r="N25" s="19" t="str">
        <f t="shared" ref="N25" si="17">IF(OR(EXACT($L$7,L25)*(EXACT($M$7,M25)))=TRUE,$AO$9,IF(($M$7-$L$7=M25-L25),$AO$8,IF(OR(EXACT($L$7&gt;$M$7,L25&gt;M25)*EXACT($L$7=$M$7,L25=M25)*EXACT($L$7&lt;$M$7,L25&lt;M25)),$AO$7,0)))</f>
        <v>2</v>
      </c>
      <c r="O25" s="17" t="s">
        <v>88</v>
      </c>
      <c r="P25" s="18" t="s">
        <v>12</v>
      </c>
      <c r="Q25" s="19" t="str">
        <f t="shared" ref="Q25" si="18">IF(OR(EXACT($O$7,O25)*(EXACT($P$7,P25)))=TRUE,$AO$9,IF(($P$7-$O$7=P25-O25),$AO$8,IF(OR(EXACT($O$7&gt;$P$7,O25&gt;P25)*EXACT($O$7=$P$7,O25=P25)*EXACT($O$7&lt;$P$7,O25&lt;P25)),$AO$7,0)))</f>
        <v>2</v>
      </c>
      <c r="R25" s="17" t="s">
        <v>2</v>
      </c>
      <c r="S25" s="18" t="s">
        <v>88</v>
      </c>
      <c r="T25" s="77">
        <f t="shared" si="11"/>
        <v>12</v>
      </c>
      <c r="U25" s="17" t="s">
        <v>2</v>
      </c>
      <c r="V25" s="18" t="s">
        <v>88</v>
      </c>
      <c r="W25" s="19">
        <f t="shared" ref="W25" si="19">IF(OR(EXACT($U$7,U25)*(EXACT($V$7,V25)))=TRUE,$AO$9,IF(($V$7-$U$7=V25-U25),$AO$8,IF(OR(EXACT($U$7&gt;$V$7,U25&gt;V25)*EXACT($U$7=$V$7,U25=V25)*EXACT($U$7&lt;$V$7,U25&lt;V25)),$AO$7,0)))</f>
        <v>0</v>
      </c>
      <c r="X25" s="17" t="s">
        <v>88</v>
      </c>
      <c r="Y25" s="18" t="s">
        <v>12</v>
      </c>
      <c r="Z25" s="19">
        <f t="shared" ref="Z25" si="20">IF(OR(EXACT($X$7,X25)*(EXACT($Y$7,Y25)))=TRUE,$AO$9,IF(($Y$7-$X$7=Y25-X25),$AO$8,IF(OR(EXACT($X$7&gt;$Y$7,X25&gt;Y25)*EXACT($X$7=$Y$7,X25=Y25)*EXACT($X$7&lt;$Y$7,X25&lt;Y25)),$AO$7,0)))</f>
        <v>0</v>
      </c>
      <c r="AA25" s="17" t="s">
        <v>88</v>
      </c>
      <c r="AB25" s="18" t="s">
        <v>12</v>
      </c>
      <c r="AC25" s="19">
        <f t="shared" ref="AC25" si="21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ref="AG25" si="22">E25+H25+K25+N25+Q25+T25+W25+Z25+AC25+AF25</f>
        <v>26</v>
      </c>
      <c r="AH25" s="21">
        <f>'28.Spieltag'!AJ25</f>
        <v>87</v>
      </c>
      <c r="AI25" s="28">
        <f>'28.Spieltag'!AK25</f>
        <v>16</v>
      </c>
      <c r="AJ25" s="23">
        <f t="shared" ref="AJ25" si="23">AG25+AH25</f>
        <v>113</v>
      </c>
      <c r="AK25" s="24">
        <f t="shared" ref="AK25" si="24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4" priority="6">
      <formula>($AG8&gt;40)</formula>
    </cfRule>
  </conditionalFormatting>
  <conditionalFormatting sqref="C4 I4 L4 R4 U4 X4 AA4 C6 L6 O6 R6 U6 X6 AA6">
    <cfRule type="cellIs" dxfId="33" priority="3" operator="equal">
      <formula>"Schalke 04"</formula>
    </cfRule>
  </conditionalFormatting>
  <conditionalFormatting sqref="F4 O4 F6 I6">
    <cfRule type="cellIs" dxfId="32" priority="2" operator="equal">
      <formula>"Schalke 04"</formula>
    </cfRule>
  </conditionalFormatting>
  <conditionalFormatting sqref="AG28:AG1048576 AG1:AG26">
    <cfRule type="top10" dxfId="31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0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4:AO25"/>
  <sheetViews>
    <sheetView topLeftCell="B1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43</v>
      </c>
      <c r="B4" s="16"/>
      <c r="C4" s="16" t="s">
        <v>83</v>
      </c>
      <c r="F4" s="16" t="s">
        <v>86</v>
      </c>
      <c r="I4" s="16" t="s">
        <v>73</v>
      </c>
      <c r="L4" s="16" t="s">
        <v>78</v>
      </c>
      <c r="O4" s="16" t="s">
        <v>87</v>
      </c>
      <c r="R4" s="16" t="s">
        <v>72</v>
      </c>
      <c r="U4" s="16" t="s">
        <v>76</v>
      </c>
      <c r="X4" s="16" t="s">
        <v>79</v>
      </c>
      <c r="AA4" s="16" t="s">
        <v>82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11</v>
      </c>
      <c r="I6" s="16" t="s">
        <v>81</v>
      </c>
      <c r="L6" s="16" t="s">
        <v>85</v>
      </c>
      <c r="O6" s="16" t="s">
        <v>84</v>
      </c>
      <c r="R6" s="16" t="s">
        <v>77</v>
      </c>
      <c r="U6" s="16" t="s">
        <v>67</v>
      </c>
      <c r="X6" s="16" t="s">
        <v>74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88</v>
      </c>
      <c r="M7" s="68" t="s">
        <v>88</v>
      </c>
      <c r="N7" s="69" t="s">
        <v>1</v>
      </c>
      <c r="O7" s="68" t="s">
        <v>89</v>
      </c>
      <c r="P7" s="68" t="s">
        <v>2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2</v>
      </c>
      <c r="V7" s="68" t="s">
        <v>12</v>
      </c>
      <c r="W7" s="69" t="s">
        <v>1</v>
      </c>
      <c r="X7" s="68" t="s">
        <v>88</v>
      </c>
      <c r="Y7" s="68" t="s">
        <v>12</v>
      </c>
      <c r="Z7" s="69" t="s">
        <v>1</v>
      </c>
      <c r="AA7" s="68" t="s">
        <v>89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7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89</v>
      </c>
      <c r="G8" s="18" t="s">
        <v>88</v>
      </c>
      <c r="H8" s="77">
        <f>IF(OR(EXACT($F$7,F8)*(EXACT($G$7,G8)))=TRUE,$AO$9,IF(($G$7-$F$7=G8-F8),$AO$8,IF(OR(EXACT($F$7&gt;$G$7,F8&gt;G8)*EXACT($F$7=$G$7,F8=G8)*EXACT($F$7&lt;$G$7,F8&lt;G8)),$AO$7,0)))*4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89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12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88</v>
      </c>
      <c r="S8" s="18" t="s">
        <v>12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8">E8+H8+K8+N8+Q8+T8+W8+Z8+AC8+AF8</f>
        <v>11</v>
      </c>
      <c r="AH8" s="21">
        <f>'29.Spieltag'!AJ8</f>
        <v>369</v>
      </c>
      <c r="AI8" s="28">
        <f>'29.Spieltag'!AK8</f>
        <v>7</v>
      </c>
      <c r="AJ8" s="23">
        <f t="shared" ref="AJ8:AJ24" si="9">AG8+AH8</f>
        <v>380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6</v>
      </c>
      <c r="B9" s="20" t="str">
        <f>'13.Spieltag'!B9</f>
        <v>Delze</v>
      </c>
      <c r="C9" s="17" t="s">
        <v>89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89</v>
      </c>
      <c r="G9" s="18" t="s">
        <v>88</v>
      </c>
      <c r="H9" s="77">
        <f t="shared" ref="H9:H24" si="12">IF(OR(EXACT($F$7,F9)*(EXACT($G$7,G9)))=TRUE,$AO$9,IF(($G$7-$F$7=G9-F9),$AO$8,IF(OR(EXACT($F$7&gt;$G$7,F9&gt;G9)*EXACT($F$7=$G$7,F9=G9)*EXACT($F$7&lt;$G$7,F9&lt;G9)),$AO$7,0)))*4</f>
        <v>0</v>
      </c>
      <c r="I9" s="17" t="s">
        <v>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12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5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12</v>
      </c>
      <c r="AH9" s="21">
        <f>'29.Spieltag'!AJ9</f>
        <v>377</v>
      </c>
      <c r="AI9" s="28">
        <f>'29.Spieltag'!AK9</f>
        <v>6</v>
      </c>
      <c r="AJ9" s="23">
        <f t="shared" si="9"/>
        <v>389</v>
      </c>
      <c r="AK9" s="24">
        <f t="shared" si="10"/>
        <v>6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88</v>
      </c>
      <c r="D10" s="18" t="s">
        <v>12</v>
      </c>
      <c r="E10" s="19" t="str">
        <f t="shared" si="11"/>
        <v>2</v>
      </c>
      <c r="F10" s="17" t="s">
        <v>88</v>
      </c>
      <c r="G10" s="18" t="s">
        <v>2</v>
      </c>
      <c r="H10" s="77">
        <f t="shared" si="12"/>
        <v>0</v>
      </c>
      <c r="I10" s="17" t="s">
        <v>88</v>
      </c>
      <c r="J10" s="18" t="s">
        <v>89</v>
      </c>
      <c r="K10" s="19" t="str">
        <f t="shared" si="13"/>
        <v>5</v>
      </c>
      <c r="L10" s="17" t="s">
        <v>88</v>
      </c>
      <c r="M10" s="18" t="s">
        <v>89</v>
      </c>
      <c r="N10" s="19">
        <f t="shared" si="14"/>
        <v>0</v>
      </c>
      <c r="O10" s="17" t="s">
        <v>12</v>
      </c>
      <c r="P10" s="18" t="s">
        <v>91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88</v>
      </c>
      <c r="V10" s="18" t="s">
        <v>12</v>
      </c>
      <c r="W10" s="19">
        <f t="shared" si="17"/>
        <v>0</v>
      </c>
      <c r="X10" s="17" t="s">
        <v>89</v>
      </c>
      <c r="Y10" s="18" t="s">
        <v>88</v>
      </c>
      <c r="Z10" s="19" t="str">
        <f t="shared" si="18"/>
        <v>3</v>
      </c>
      <c r="AA10" s="17" t="s">
        <v>91</v>
      </c>
      <c r="AB10" s="18" t="s">
        <v>2</v>
      </c>
      <c r="AC10" s="19">
        <f t="shared" si="19"/>
        <v>0</v>
      </c>
      <c r="AD10" s="27"/>
      <c r="AE10" s="25"/>
      <c r="AF10" s="19"/>
      <c r="AG10" s="20">
        <f t="shared" si="8"/>
        <v>14</v>
      </c>
      <c r="AH10" s="21">
        <f>'29.Spieltag'!AJ10</f>
        <v>344</v>
      </c>
      <c r="AI10" s="28">
        <f>'29.Spieltag'!AK10</f>
        <v>13</v>
      </c>
      <c r="AJ10" s="23">
        <f t="shared" si="9"/>
        <v>358</v>
      </c>
      <c r="AK10" s="24">
        <f t="shared" si="10"/>
        <v>12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2</v>
      </c>
      <c r="H11" s="77">
        <f t="shared" si="12"/>
        <v>0</v>
      </c>
      <c r="I11" s="17" t="s">
        <v>12</v>
      </c>
      <c r="J11" s="18" t="s">
        <v>88</v>
      </c>
      <c r="K11" s="19" t="str">
        <f t="shared" si="13"/>
        <v>3</v>
      </c>
      <c r="L11" s="17" t="s">
        <v>12</v>
      </c>
      <c r="M11" s="18" t="s">
        <v>88</v>
      </c>
      <c r="N11" s="19">
        <f t="shared" si="14"/>
        <v>0</v>
      </c>
      <c r="O11" s="17" t="s">
        <v>89</v>
      </c>
      <c r="P11" s="18" t="s">
        <v>88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 t="str">
        <f t="shared" si="18"/>
        <v>5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13</v>
      </c>
      <c r="AH11" s="21">
        <f>'29.Spieltag'!AJ11</f>
        <v>389</v>
      </c>
      <c r="AI11" s="28">
        <f>'29.Spieltag'!AK11</f>
        <v>1</v>
      </c>
      <c r="AJ11" s="23">
        <f t="shared" si="9"/>
        <v>402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'29.Spieltag'!AJ12</f>
        <v>197</v>
      </c>
      <c r="AI12" s="28">
        <f>'29.Spieltag'!AK12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2</v>
      </c>
      <c r="B13" s="78" t="str">
        <f>'13.Spieltag'!B13</f>
        <v>Lola04</v>
      </c>
      <c r="C13" s="17" t="s">
        <v>89</v>
      </c>
      <c r="D13" s="18" t="s">
        <v>88</v>
      </c>
      <c r="E13" s="19" t="str">
        <f t="shared" si="11"/>
        <v>2</v>
      </c>
      <c r="F13" s="17" t="s">
        <v>89</v>
      </c>
      <c r="G13" s="18" t="s">
        <v>88</v>
      </c>
      <c r="H13" s="77">
        <f t="shared" si="12"/>
        <v>0</v>
      </c>
      <c r="I13" s="17" t="s">
        <v>2</v>
      </c>
      <c r="J13" s="18" t="s">
        <v>89</v>
      </c>
      <c r="K13" s="19" t="str">
        <f t="shared" si="13"/>
        <v>2</v>
      </c>
      <c r="L13" s="17" t="s">
        <v>12</v>
      </c>
      <c r="M13" s="18" t="s">
        <v>88</v>
      </c>
      <c r="N13" s="19">
        <f t="shared" si="14"/>
        <v>0</v>
      </c>
      <c r="O13" s="17" t="s">
        <v>12</v>
      </c>
      <c r="P13" s="18" t="s">
        <v>12</v>
      </c>
      <c r="Q13" s="19">
        <f t="shared" si="15"/>
        <v>0</v>
      </c>
      <c r="R13" s="17" t="s">
        <v>12</v>
      </c>
      <c r="S13" s="18" t="s">
        <v>2</v>
      </c>
      <c r="T13" s="19" t="str">
        <f t="shared" si="16"/>
        <v>3</v>
      </c>
      <c r="U13" s="17" t="s">
        <v>88</v>
      </c>
      <c r="V13" s="18" t="s">
        <v>89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88</v>
      </c>
      <c r="AB13" s="18" t="s">
        <v>89</v>
      </c>
      <c r="AC13" s="19">
        <f t="shared" si="19"/>
        <v>0</v>
      </c>
      <c r="AD13" s="27"/>
      <c r="AE13" s="25"/>
      <c r="AF13" s="19"/>
      <c r="AG13" s="20">
        <f t="shared" si="8"/>
        <v>10</v>
      </c>
      <c r="AH13" s="21">
        <f>'29.Spieltag'!AJ13</f>
        <v>387</v>
      </c>
      <c r="AI13" s="28">
        <f>'29.Spieltag'!AK13</f>
        <v>2</v>
      </c>
      <c r="AJ13" s="23">
        <f t="shared" si="9"/>
        <v>397</v>
      </c>
      <c r="AK13" s="24">
        <f t="shared" si="10"/>
        <v>2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Master1</v>
      </c>
      <c r="C14" s="17" t="s">
        <v>88</v>
      </c>
      <c r="D14" s="18" t="s">
        <v>12</v>
      </c>
      <c r="E14" s="19" t="str">
        <f t="shared" si="11"/>
        <v>2</v>
      </c>
      <c r="F14" s="17" t="s">
        <v>88</v>
      </c>
      <c r="G14" s="18" t="s">
        <v>12</v>
      </c>
      <c r="H14" s="77">
        <f t="shared" si="12"/>
        <v>0</v>
      </c>
      <c r="I14" s="17" t="s">
        <v>2</v>
      </c>
      <c r="J14" s="18" t="s">
        <v>88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3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2</v>
      </c>
      <c r="Z14" s="19" t="str">
        <f t="shared" si="18"/>
        <v>2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12</v>
      </c>
      <c r="AH14" s="21">
        <f>'29.Spieltag'!AJ14</f>
        <v>379</v>
      </c>
      <c r="AI14" s="28">
        <f>'29.Spieltag'!AK14</f>
        <v>5</v>
      </c>
      <c r="AJ14" s="23">
        <f t="shared" si="9"/>
        <v>391</v>
      </c>
      <c r="AK14" s="24">
        <f t="shared" si="10"/>
        <v>5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89</v>
      </c>
      <c r="G15" s="18" t="s">
        <v>12</v>
      </c>
      <c r="H15" s="77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89</v>
      </c>
      <c r="N15" s="19">
        <f t="shared" si="14"/>
        <v>0</v>
      </c>
      <c r="O15" s="17" t="s">
        <v>88</v>
      </c>
      <c r="P15" s="18" t="s">
        <v>89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12</v>
      </c>
      <c r="V15" s="18" t="s">
        <v>88</v>
      </c>
      <c r="W15" s="19" t="str">
        <f t="shared" si="17"/>
        <v>3</v>
      </c>
      <c r="X15" s="17" t="s">
        <v>88</v>
      </c>
      <c r="Y15" s="18" t="s">
        <v>12</v>
      </c>
      <c r="Z15" s="19" t="str">
        <f t="shared" si="18"/>
        <v>5</v>
      </c>
      <c r="AA15" s="17" t="s">
        <v>88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10</v>
      </c>
      <c r="AH15" s="21">
        <f>'29.Spieltag'!AJ15</f>
        <v>387</v>
      </c>
      <c r="AI15" s="28">
        <f>'29.Spieltag'!AK15</f>
        <v>2</v>
      </c>
      <c r="AJ15" s="23">
        <f t="shared" si="9"/>
        <v>397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'29.Spieltag'!AJ16</f>
        <v>79</v>
      </c>
      <c r="AI16" s="28">
        <f>'29.Spieltag'!AK16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1"/>
        <v>0</v>
      </c>
      <c r="F17" s="17" t="s">
        <v>88</v>
      </c>
      <c r="G17" s="18" t="s">
        <v>2</v>
      </c>
      <c r="H17" s="77">
        <f t="shared" si="12"/>
        <v>0</v>
      </c>
      <c r="I17" s="17" t="s">
        <v>2</v>
      </c>
      <c r="J17" s="18" t="s">
        <v>88</v>
      </c>
      <c r="K17" s="19" t="str">
        <f t="shared" si="13"/>
        <v>2</v>
      </c>
      <c r="L17" s="17" t="s">
        <v>2</v>
      </c>
      <c r="M17" s="18" t="s">
        <v>88</v>
      </c>
      <c r="N17" s="19">
        <f t="shared" si="14"/>
        <v>0</v>
      </c>
      <c r="O17" s="17" t="s">
        <v>89</v>
      </c>
      <c r="P17" s="18" t="s">
        <v>12</v>
      </c>
      <c r="Q17" s="19" t="str">
        <f t="shared" si="15"/>
        <v>2</v>
      </c>
      <c r="R17" s="17" t="s">
        <v>2</v>
      </c>
      <c r="S17" s="18" t="s">
        <v>2</v>
      </c>
      <c r="T17" s="19">
        <f t="shared" si="16"/>
        <v>0</v>
      </c>
      <c r="U17" s="17" t="s">
        <v>88</v>
      </c>
      <c r="V17" s="18" t="s">
        <v>89</v>
      </c>
      <c r="W17" s="19" t="str">
        <f t="shared" si="17"/>
        <v>3</v>
      </c>
      <c r="X17" s="17" t="s">
        <v>12</v>
      </c>
      <c r="Y17" s="18" t="s">
        <v>88</v>
      </c>
      <c r="Z17" s="19">
        <f t="shared" si="18"/>
        <v>0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7</v>
      </c>
      <c r="AH17" s="21">
        <f>'29.Spieltag'!AJ17</f>
        <v>364</v>
      </c>
      <c r="AI17" s="28">
        <f>'29.Spieltag'!AK17</f>
        <v>8</v>
      </c>
      <c r="AJ17" s="23">
        <f t="shared" si="9"/>
        <v>371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Ricardo04</v>
      </c>
      <c r="C18" s="17" t="s">
        <v>12</v>
      </c>
      <c r="D18" s="18" t="s">
        <v>88</v>
      </c>
      <c r="E18" s="19">
        <f t="shared" si="11"/>
        <v>0</v>
      </c>
      <c r="F18" s="17" t="s">
        <v>89</v>
      </c>
      <c r="G18" s="18" t="s">
        <v>12</v>
      </c>
      <c r="H18" s="77">
        <f t="shared" si="12"/>
        <v>0</v>
      </c>
      <c r="I18" s="17" t="s">
        <v>12</v>
      </c>
      <c r="J18" s="18" t="s">
        <v>88</v>
      </c>
      <c r="K18" s="19" t="str">
        <f t="shared" si="13"/>
        <v>3</v>
      </c>
      <c r="L18" s="17" t="s">
        <v>2</v>
      </c>
      <c r="M18" s="18" t="s">
        <v>88</v>
      </c>
      <c r="N18" s="19">
        <f t="shared" si="14"/>
        <v>0</v>
      </c>
      <c r="O18" s="17" t="s">
        <v>89</v>
      </c>
      <c r="P18" s="18" t="s">
        <v>88</v>
      </c>
      <c r="Q18" s="19" t="str">
        <f t="shared" si="15"/>
        <v>2</v>
      </c>
      <c r="R18" s="17" t="s">
        <v>12</v>
      </c>
      <c r="S18" s="18" t="s">
        <v>88</v>
      </c>
      <c r="T18" s="19">
        <f t="shared" si="16"/>
        <v>0</v>
      </c>
      <c r="U18" s="17" t="s">
        <v>89</v>
      </c>
      <c r="V18" s="18" t="s">
        <v>12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5</v>
      </c>
      <c r="AA18" s="17" t="s">
        <v>12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10</v>
      </c>
      <c r="AH18" s="21">
        <f>'29.Spieltag'!AJ18</f>
        <v>345</v>
      </c>
      <c r="AI18" s="28">
        <f>'29.Spieltag'!AK18</f>
        <v>12</v>
      </c>
      <c r="AJ18" s="23">
        <f t="shared" si="9"/>
        <v>355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'29.Spieltag'!AJ19</f>
        <v>7</v>
      </c>
      <c r="AI19" s="28">
        <f>'29.Spieltag'!AK19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si="0"/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si="8"/>
        <v>0</v>
      </c>
      <c r="AH20" s="21">
        <f>'29.Spieltag'!AJ20</f>
        <v>251</v>
      </c>
      <c r="AI20" s="28">
        <f>'29.Spieltag'!AK20</f>
        <v>14</v>
      </c>
      <c r="AJ20" s="23">
        <f t="shared" si="9"/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0"/>
        <v>9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77">
        <f t="shared" si="12"/>
        <v>0</v>
      </c>
      <c r="I21" s="17" t="s">
        <v>12</v>
      </c>
      <c r="J21" s="18" t="s">
        <v>88</v>
      </c>
      <c r="K21" s="19" t="str">
        <f t="shared" si="13"/>
        <v>3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88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3</v>
      </c>
      <c r="X21" s="17" t="s">
        <v>88</v>
      </c>
      <c r="Y21" s="18" t="s">
        <v>12</v>
      </c>
      <c r="Z21" s="19" t="str">
        <f t="shared" si="18"/>
        <v>5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8"/>
        <v>13</v>
      </c>
      <c r="AH21" s="21">
        <f>'29.Spieltag'!AJ21</f>
        <v>358</v>
      </c>
      <c r="AI21" s="28">
        <f>'29.Spieltag'!AK21</f>
        <v>9</v>
      </c>
      <c r="AJ21" s="23">
        <f t="shared" si="9"/>
        <v>371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0"/>
        <v>4</v>
      </c>
      <c r="B22" s="20" t="str">
        <f>'13.Spieltag'!B22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2</v>
      </c>
      <c r="H22" s="77">
        <f t="shared" si="12"/>
        <v>0</v>
      </c>
      <c r="I22" s="17" t="s">
        <v>12</v>
      </c>
      <c r="J22" s="18" t="s">
        <v>88</v>
      </c>
      <c r="K22" s="19" t="str">
        <f t="shared" si="13"/>
        <v>3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>
        <f t="shared" si="15"/>
        <v>0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89</v>
      </c>
      <c r="W22" s="19" t="str">
        <f t="shared" si="17"/>
        <v>2</v>
      </c>
      <c r="X22" s="17" t="s">
        <v>88</v>
      </c>
      <c r="Y22" s="18" t="s">
        <v>88</v>
      </c>
      <c r="Z22" s="19">
        <f t="shared" si="18"/>
        <v>0</v>
      </c>
      <c r="AA22" s="17" t="s">
        <v>88</v>
      </c>
      <c r="AB22" s="18" t="s">
        <v>12</v>
      </c>
      <c r="AC22" s="19" t="str">
        <f t="shared" si="19"/>
        <v>2</v>
      </c>
      <c r="AD22" s="27"/>
      <c r="AE22" s="25"/>
      <c r="AF22" s="19"/>
      <c r="AG22" s="20">
        <f t="shared" si="8"/>
        <v>7</v>
      </c>
      <c r="AH22" s="21">
        <f>'29.Spieltag'!AJ22</f>
        <v>385</v>
      </c>
      <c r="AI22" s="28">
        <f>'29.Spieltag'!AK22</f>
        <v>4</v>
      </c>
      <c r="AJ22" s="23">
        <f t="shared" si="9"/>
        <v>392</v>
      </c>
      <c r="AK22" s="24">
        <f t="shared" si="10"/>
        <v>4</v>
      </c>
      <c r="AL22" s="1"/>
    </row>
    <row r="23" spans="1:38" ht="24.95" customHeight="1" thickBot="1" x14ac:dyDescent="0.25">
      <c r="A23" s="28">
        <f t="shared" si="0"/>
        <v>8</v>
      </c>
      <c r="B23" s="78" t="str">
        <f>'13.Spieltag'!B23</f>
        <v>Thomas Bülles</v>
      </c>
      <c r="C23" s="17" t="s">
        <v>12</v>
      </c>
      <c r="D23" s="18" t="s">
        <v>88</v>
      </c>
      <c r="E23" s="19">
        <f t="shared" si="11"/>
        <v>0</v>
      </c>
      <c r="F23" s="17" t="s">
        <v>88</v>
      </c>
      <c r="G23" s="18" t="s">
        <v>12</v>
      </c>
      <c r="H23" s="77">
        <f t="shared" si="12"/>
        <v>0</v>
      </c>
      <c r="I23" s="17" t="s">
        <v>12</v>
      </c>
      <c r="J23" s="18" t="s">
        <v>89</v>
      </c>
      <c r="K23" s="19" t="str">
        <f t="shared" si="13"/>
        <v>2</v>
      </c>
      <c r="L23" s="17" t="s">
        <v>88</v>
      </c>
      <c r="M23" s="18" t="s">
        <v>88</v>
      </c>
      <c r="N23" s="19" t="str">
        <f t="shared" si="14"/>
        <v>5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2</v>
      </c>
      <c r="T23" s="19" t="str">
        <f t="shared" si="16"/>
        <v>3</v>
      </c>
      <c r="U23" s="17" t="s">
        <v>12</v>
      </c>
      <c r="V23" s="18" t="s">
        <v>88</v>
      </c>
      <c r="W23" s="19" t="str">
        <f t="shared" si="17"/>
        <v>3</v>
      </c>
      <c r="X23" s="17" t="s">
        <v>88</v>
      </c>
      <c r="Y23" s="18" t="s">
        <v>2</v>
      </c>
      <c r="Z23" s="19" t="str">
        <f t="shared" si="18"/>
        <v>2</v>
      </c>
      <c r="AA23" s="17" t="s">
        <v>12</v>
      </c>
      <c r="AB23" s="18" t="s">
        <v>12</v>
      </c>
      <c r="AC23" s="19">
        <f t="shared" si="19"/>
        <v>0</v>
      </c>
      <c r="AD23" s="27"/>
      <c r="AE23" s="25"/>
      <c r="AF23" s="19"/>
      <c r="AG23" s="20">
        <f t="shared" si="8"/>
        <v>15</v>
      </c>
      <c r="AH23" s="21">
        <f>'29.Spieltag'!AJ23</f>
        <v>357</v>
      </c>
      <c r="AI23" s="28">
        <f>'29.Spieltag'!AK23</f>
        <v>10</v>
      </c>
      <c r="AJ23" s="23">
        <f t="shared" si="9"/>
        <v>372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11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1"/>
        <v>0</v>
      </c>
      <c r="F24" s="17" t="s">
        <v>88</v>
      </c>
      <c r="G24" s="18" t="s">
        <v>12</v>
      </c>
      <c r="H24" s="77">
        <f t="shared" si="12"/>
        <v>0</v>
      </c>
      <c r="I24" s="17" t="s">
        <v>2</v>
      </c>
      <c r="J24" s="18" t="s">
        <v>88</v>
      </c>
      <c r="K24" s="19" t="str">
        <f t="shared" si="13"/>
        <v>2</v>
      </c>
      <c r="L24" s="17" t="s">
        <v>12</v>
      </c>
      <c r="M24" s="18" t="s">
        <v>88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>
        <f t="shared" si="17"/>
        <v>0</v>
      </c>
      <c r="X24" s="17" t="s">
        <v>88</v>
      </c>
      <c r="Y24" s="18" t="s">
        <v>2</v>
      </c>
      <c r="Z24" s="19" t="str">
        <f t="shared" si="18"/>
        <v>2</v>
      </c>
      <c r="AA24" s="17" t="s">
        <v>12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8"/>
        <v>4</v>
      </c>
      <c r="AH24" s="21">
        <f>'29.Spieltag'!AJ24</f>
        <v>355</v>
      </c>
      <c r="AI24" s="28">
        <f>'29.Spieltag'!AK24</f>
        <v>11</v>
      </c>
      <c r="AJ24" s="23">
        <f t="shared" si="9"/>
        <v>359</v>
      </c>
      <c r="AK24" s="24">
        <f t="shared" si="10"/>
        <v>11</v>
      </c>
      <c r="AL24" s="1"/>
    </row>
    <row r="25" spans="1:38" ht="24.95" customHeight="1" thickBot="1" x14ac:dyDescent="0.25">
      <c r="A25" s="28">
        <f t="shared" ref="A25" si="20">AK25</f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1">E25+H25+K25+N25+Q25+T25+W25+Z25+AC25+AF25</f>
        <v>0</v>
      </c>
      <c r="AH25" s="21">
        <f>'29.Spieltag'!AJ25</f>
        <v>113</v>
      </c>
      <c r="AI25" s="28">
        <f>'29.Spieltag'!AK25</f>
        <v>16</v>
      </c>
      <c r="AJ25" s="23">
        <f t="shared" ref="AJ25" si="22">AG25+AH25</f>
        <v>113</v>
      </c>
      <c r="AK25" s="24">
        <f t="shared" ref="AK25" si="23">RANK(AJ25,$AJ$8:$AJ$26)</f>
        <v>16</v>
      </c>
      <c r="AL25" s="1"/>
    </row>
  </sheetData>
  <sortState xmlns:xlrd2="http://schemas.microsoft.com/office/spreadsheetml/2017/richdata2" ref="A8:AK27">
    <sortCondition ref="A8:A27"/>
  </sortState>
  <phoneticPr fontId="0" type="noConversion"/>
  <conditionalFormatting sqref="A1:A3 A31:A1048576 A5:A2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9" priority="6">
      <formula>($AG8&gt;40)</formula>
    </cfRule>
  </conditionalFormatting>
  <conditionalFormatting sqref="C4 L4 U4 X4 AA4 I6">
    <cfRule type="cellIs" dxfId="28" priority="3" operator="equal">
      <formula>"Schalke 04"</formula>
    </cfRule>
  </conditionalFormatting>
  <conditionalFormatting sqref="F4 I4 O4 R4 C6 F6 L6 O6 R6 U6 X6 AA6">
    <cfRule type="cellIs" dxfId="27" priority="2" operator="equal">
      <formula>"Schalke 04"</formula>
    </cfRule>
  </conditionalFormatting>
  <conditionalFormatting sqref="AG28:AG1048576 AG1:AG26">
    <cfRule type="top10" dxfId="26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4:AO25"/>
  <sheetViews>
    <sheetView topLeftCell="A4" workbookViewId="0">
      <selection activeCell="AU20" sqref="A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44</v>
      </c>
      <c r="B4" s="16"/>
      <c r="C4" s="16" t="s">
        <v>67</v>
      </c>
      <c r="F4" s="16" t="s">
        <v>74</v>
      </c>
      <c r="I4" s="16" t="s">
        <v>75</v>
      </c>
      <c r="L4" s="16" t="s">
        <v>77</v>
      </c>
      <c r="O4" s="16" t="s">
        <v>84</v>
      </c>
      <c r="R4" s="16" t="s">
        <v>11</v>
      </c>
      <c r="U4" s="16" t="s">
        <v>80</v>
      </c>
      <c r="X4" s="16" t="s">
        <v>83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82</v>
      </c>
      <c r="I6" s="16" t="s">
        <v>86</v>
      </c>
      <c r="L6" s="16" t="s">
        <v>78</v>
      </c>
      <c r="O6" s="16" t="s">
        <v>72</v>
      </c>
      <c r="R6" s="16" t="s">
        <v>73</v>
      </c>
      <c r="U6" s="16" t="s">
        <v>87</v>
      </c>
      <c r="X6" s="16" t="s">
        <v>76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2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89</v>
      </c>
      <c r="P7" s="68" t="s">
        <v>91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89</v>
      </c>
      <c r="Y7" s="68" t="s">
        <v>88</v>
      </c>
      <c r="Z7" s="69" t="s">
        <v>1</v>
      </c>
      <c r="AA7" s="68" t="s">
        <v>2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7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91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6</v>
      </c>
      <c r="AH8" s="21">
        <f>'30.Spieltag'!AJ8</f>
        <v>380</v>
      </c>
      <c r="AI8" s="28">
        <f>'30.Spieltag'!AK8</f>
        <v>7</v>
      </c>
      <c r="AJ8" s="23">
        <f t="shared" ref="AJ8:AJ19" si="9">AG8+AH8</f>
        <v>386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Delze</v>
      </c>
      <c r="C9" s="17" t="s">
        <v>12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2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6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88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 t="str">
        <f t="shared" ref="AC9:AC24" si="18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'30.Spieltag'!AJ9</f>
        <v>389</v>
      </c>
      <c r="AI9" s="28">
        <f>'30.Spieltag'!AK9</f>
        <v>6</v>
      </c>
      <c r="AJ9" s="23">
        <f t="shared" si="9"/>
        <v>397</v>
      </c>
      <c r="AK9" s="24">
        <f t="shared" si="10"/>
        <v>5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'30.Spieltag'!AJ10</f>
        <v>358</v>
      </c>
      <c r="AI10" s="28">
        <f>'30.Spieltag'!AK10</f>
        <v>12</v>
      </c>
      <c r="AJ10" s="23">
        <f t="shared" si="9"/>
        <v>358</v>
      </c>
      <c r="AK10" s="24">
        <f t="shared" si="10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12</v>
      </c>
      <c r="G11" s="18" t="s">
        <v>89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2</v>
      </c>
      <c r="L11" s="17" t="s">
        <v>12</v>
      </c>
      <c r="M11" s="18" t="s">
        <v>89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12</v>
      </c>
      <c r="S11" s="18" t="s">
        <v>88</v>
      </c>
      <c r="T11" s="77">
        <f t="shared" ref="T11:T24" si="19">IF(OR(EXACT($R$7,R11)*(EXACT($S$7,S11)))=TRUE,$AO$9,IF(($S$7-$R$7=S11-R11),$AO$8,IF(OR(EXACT($R$7&gt;$S$7,R11&gt;S11)*EXACT($R$7=$S$7,R11=S11)*EXACT($R$7&lt;$S$7,R11&lt;S11)),$AO$7,0)))*4</f>
        <v>0</v>
      </c>
      <c r="U11" s="17" t="s">
        <v>12</v>
      </c>
      <c r="V11" s="18" t="s">
        <v>88</v>
      </c>
      <c r="W11" s="19">
        <f t="shared" si="16"/>
        <v>0</v>
      </c>
      <c r="X11" s="17" t="s">
        <v>88</v>
      </c>
      <c r="Y11" s="18" t="s">
        <v>12</v>
      </c>
      <c r="Z11" s="19" t="str">
        <f t="shared" si="17"/>
        <v>3</v>
      </c>
      <c r="AA11" s="17" t="s">
        <v>89</v>
      </c>
      <c r="AB11" s="18" t="s">
        <v>12</v>
      </c>
      <c r="AC11" s="19" t="str">
        <f t="shared" si="18"/>
        <v>3</v>
      </c>
      <c r="AD11" s="27"/>
      <c r="AE11" s="25"/>
      <c r="AF11" s="19"/>
      <c r="AG11" s="20">
        <f t="shared" si="8"/>
        <v>12</v>
      </c>
      <c r="AH11" s="21">
        <f>'30.Spieltag'!AJ11</f>
        <v>402</v>
      </c>
      <c r="AI11" s="28">
        <f>'30.Spieltag'!AK11</f>
        <v>1</v>
      </c>
      <c r="AJ11" s="23">
        <f t="shared" si="9"/>
        <v>414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'30.Spieltag'!AJ12</f>
        <v>197</v>
      </c>
      <c r="AI12" s="28">
        <f>'30.Spieltag'!AK12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88</v>
      </c>
      <c r="E13" s="19">
        <f t="shared" si="11"/>
        <v>0</v>
      </c>
      <c r="F13" s="17" t="s">
        <v>91</v>
      </c>
      <c r="G13" s="18" t="s">
        <v>12</v>
      </c>
      <c r="H13" s="19" t="str">
        <f t="shared" si="12"/>
        <v>2</v>
      </c>
      <c r="I13" s="17" t="s">
        <v>12</v>
      </c>
      <c r="J13" s="18" t="s">
        <v>88</v>
      </c>
      <c r="K13" s="19" t="str">
        <f t="shared" si="13"/>
        <v>2</v>
      </c>
      <c r="L13" s="17" t="s">
        <v>91</v>
      </c>
      <c r="M13" s="18" t="s">
        <v>89</v>
      </c>
      <c r="N13" s="19">
        <f t="shared" si="14"/>
        <v>0</v>
      </c>
      <c r="O13" s="17" t="s">
        <v>88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77">
        <f t="shared" si="19"/>
        <v>0</v>
      </c>
      <c r="U13" s="17" t="s">
        <v>12</v>
      </c>
      <c r="V13" s="18" t="s">
        <v>89</v>
      </c>
      <c r="W13" s="19">
        <f t="shared" si="16"/>
        <v>0</v>
      </c>
      <c r="X13" s="17" t="s">
        <v>12</v>
      </c>
      <c r="Y13" s="18" t="s">
        <v>88</v>
      </c>
      <c r="Z13" s="19">
        <f t="shared" si="17"/>
        <v>0</v>
      </c>
      <c r="AA13" s="17" t="s">
        <v>12</v>
      </c>
      <c r="AB13" s="18" t="s">
        <v>12</v>
      </c>
      <c r="AC13" s="19">
        <f t="shared" si="18"/>
        <v>0</v>
      </c>
      <c r="AD13" s="27"/>
      <c r="AE13" s="25"/>
      <c r="AF13" s="19"/>
      <c r="AG13" s="20">
        <f t="shared" si="8"/>
        <v>4</v>
      </c>
      <c r="AH13" s="21">
        <f>'30.Spieltag'!AJ13</f>
        <v>397</v>
      </c>
      <c r="AI13" s="28">
        <f>'30.Spieltag'!AK13</f>
        <v>2</v>
      </c>
      <c r="AJ13" s="23">
        <f t="shared" si="9"/>
        <v>401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88</v>
      </c>
      <c r="D14" s="18" t="s">
        <v>88</v>
      </c>
      <c r="E14" s="19" t="str">
        <f t="shared" si="11"/>
        <v>5</v>
      </c>
      <c r="F14" s="17" t="s">
        <v>2</v>
      </c>
      <c r="G14" s="18" t="s">
        <v>88</v>
      </c>
      <c r="H14" s="19" t="str">
        <f t="shared" si="12"/>
        <v>2</v>
      </c>
      <c r="I14" s="17" t="s">
        <v>12</v>
      </c>
      <c r="J14" s="18" t="s">
        <v>89</v>
      </c>
      <c r="K14" s="19" t="str">
        <f t="shared" si="13"/>
        <v>3</v>
      </c>
      <c r="L14" s="17" t="s">
        <v>2</v>
      </c>
      <c r="M14" s="18" t="s">
        <v>89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77">
        <f t="shared" si="19"/>
        <v>0</v>
      </c>
      <c r="U14" s="17" t="s">
        <v>12</v>
      </c>
      <c r="V14" s="18" t="s">
        <v>89</v>
      </c>
      <c r="W14" s="19">
        <f t="shared" si="16"/>
        <v>0</v>
      </c>
      <c r="X14" s="17" t="s">
        <v>88</v>
      </c>
      <c r="Y14" s="18" t="s">
        <v>88</v>
      </c>
      <c r="Z14" s="19">
        <f t="shared" si="17"/>
        <v>0</v>
      </c>
      <c r="AA14" s="17" t="s">
        <v>88</v>
      </c>
      <c r="AB14" s="18" t="s">
        <v>12</v>
      </c>
      <c r="AC14" s="19" t="str">
        <f t="shared" si="18"/>
        <v>2</v>
      </c>
      <c r="AD14" s="27"/>
      <c r="AE14" s="25"/>
      <c r="AF14" s="19"/>
      <c r="AG14" s="20">
        <f t="shared" si="8"/>
        <v>12</v>
      </c>
      <c r="AH14" s="21">
        <f>'30.Spieltag'!AJ14</f>
        <v>391</v>
      </c>
      <c r="AI14" s="28">
        <f>'30.Spieltag'!AK14</f>
        <v>5</v>
      </c>
      <c r="AJ14" s="23">
        <f t="shared" si="9"/>
        <v>403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12</v>
      </c>
      <c r="D15" s="18" t="s">
        <v>88</v>
      </c>
      <c r="E15" s="19">
        <f t="shared" si="11"/>
        <v>0</v>
      </c>
      <c r="F15" s="17" t="s">
        <v>2</v>
      </c>
      <c r="G15" s="18" t="s">
        <v>89</v>
      </c>
      <c r="H15" s="19" t="str">
        <f t="shared" si="12"/>
        <v>2</v>
      </c>
      <c r="I15" s="17" t="s">
        <v>12</v>
      </c>
      <c r="J15" s="18" t="s">
        <v>89</v>
      </c>
      <c r="K15" s="19" t="str">
        <f t="shared" si="13"/>
        <v>3</v>
      </c>
      <c r="L15" s="17" t="s">
        <v>12</v>
      </c>
      <c r="M15" s="18" t="s">
        <v>89</v>
      </c>
      <c r="N15" s="19">
        <f t="shared" si="14"/>
        <v>0</v>
      </c>
      <c r="O15" s="17" t="s">
        <v>88</v>
      </c>
      <c r="P15" s="18" t="s">
        <v>12</v>
      </c>
      <c r="Q15" s="19" t="str">
        <f t="shared" si="15"/>
        <v>2</v>
      </c>
      <c r="R15" s="17" t="s">
        <v>12</v>
      </c>
      <c r="S15" s="18" t="s">
        <v>89</v>
      </c>
      <c r="T15" s="77">
        <f t="shared" si="19"/>
        <v>0</v>
      </c>
      <c r="U15" s="17" t="s">
        <v>12</v>
      </c>
      <c r="V15" s="18" t="s">
        <v>89</v>
      </c>
      <c r="W15" s="19">
        <f t="shared" si="16"/>
        <v>0</v>
      </c>
      <c r="X15" s="17" t="s">
        <v>12</v>
      </c>
      <c r="Y15" s="18" t="s">
        <v>88</v>
      </c>
      <c r="Z15" s="19">
        <f t="shared" si="17"/>
        <v>0</v>
      </c>
      <c r="AA15" s="17" t="s">
        <v>88</v>
      </c>
      <c r="AB15" s="18" t="s">
        <v>88</v>
      </c>
      <c r="AC15" s="19">
        <f t="shared" si="18"/>
        <v>0</v>
      </c>
      <c r="AD15" s="27"/>
      <c r="AE15" s="25"/>
      <c r="AF15" s="19"/>
      <c r="AG15" s="20">
        <f t="shared" si="8"/>
        <v>7</v>
      </c>
      <c r="AH15" s="21">
        <f>'30.Spieltag'!AJ15</f>
        <v>397</v>
      </c>
      <c r="AI15" s="28">
        <f>'30.Spieltag'!AK15</f>
        <v>2</v>
      </c>
      <c r="AJ15" s="23">
        <f t="shared" si="9"/>
        <v>404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'30.Spieltag'!AJ16</f>
        <v>79</v>
      </c>
      <c r="AI16" s="28">
        <f>'30.Spieltag'!AK16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 t="s">
        <v>12</v>
      </c>
      <c r="S17" s="18" t="s">
        <v>88</v>
      </c>
      <c r="T17" s="77">
        <f t="shared" si="19"/>
        <v>0</v>
      </c>
      <c r="U17" s="17" t="s">
        <v>12</v>
      </c>
      <c r="V17" s="18" t="s">
        <v>88</v>
      </c>
      <c r="W17" s="19">
        <f t="shared" si="16"/>
        <v>0</v>
      </c>
      <c r="X17" s="17" t="s">
        <v>88</v>
      </c>
      <c r="Y17" s="18" t="s">
        <v>88</v>
      </c>
      <c r="Z17" s="19">
        <f t="shared" si="17"/>
        <v>0</v>
      </c>
      <c r="AA17" s="17" t="s">
        <v>88</v>
      </c>
      <c r="AB17" s="18" t="s">
        <v>88</v>
      </c>
      <c r="AC17" s="19">
        <f t="shared" si="18"/>
        <v>0</v>
      </c>
      <c r="AD17" s="27"/>
      <c r="AE17" s="25"/>
      <c r="AF17" s="19"/>
      <c r="AG17" s="20">
        <f t="shared" si="8"/>
        <v>0</v>
      </c>
      <c r="AH17" s="21">
        <f>'30.Spieltag'!AJ17</f>
        <v>371</v>
      </c>
      <c r="AI17" s="28">
        <f>'30.Spieltag'!AK17</f>
        <v>9</v>
      </c>
      <c r="AJ17" s="23">
        <f t="shared" si="9"/>
        <v>371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88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3</v>
      </c>
      <c r="I18" s="17" t="s">
        <v>12</v>
      </c>
      <c r="J18" s="18" t="s">
        <v>89</v>
      </c>
      <c r="K18" s="19" t="str">
        <f t="shared" si="13"/>
        <v>3</v>
      </c>
      <c r="L18" s="17" t="s">
        <v>12</v>
      </c>
      <c r="M18" s="18" t="s">
        <v>89</v>
      </c>
      <c r="N18" s="19">
        <f t="shared" si="14"/>
        <v>0</v>
      </c>
      <c r="O18" s="17" t="s">
        <v>89</v>
      </c>
      <c r="P18" s="18" t="s">
        <v>12</v>
      </c>
      <c r="Q18" s="19" t="str">
        <f t="shared" si="15"/>
        <v>2</v>
      </c>
      <c r="R18" s="17" t="s">
        <v>12</v>
      </c>
      <c r="S18" s="18" t="s">
        <v>89</v>
      </c>
      <c r="T18" s="77">
        <f t="shared" si="19"/>
        <v>0</v>
      </c>
      <c r="U18" s="17" t="s">
        <v>12</v>
      </c>
      <c r="V18" s="18" t="s">
        <v>88</v>
      </c>
      <c r="W18" s="19">
        <f t="shared" si="16"/>
        <v>0</v>
      </c>
      <c r="X18" s="17" t="s">
        <v>12</v>
      </c>
      <c r="Y18" s="18" t="s">
        <v>88</v>
      </c>
      <c r="Z18" s="19">
        <f t="shared" si="17"/>
        <v>0</v>
      </c>
      <c r="AA18" s="17" t="s">
        <v>88</v>
      </c>
      <c r="AB18" s="18" t="s">
        <v>88</v>
      </c>
      <c r="AC18" s="19">
        <f t="shared" si="18"/>
        <v>0</v>
      </c>
      <c r="AD18" s="27"/>
      <c r="AE18" s="25"/>
      <c r="AF18" s="19"/>
      <c r="AG18" s="20">
        <f t="shared" si="8"/>
        <v>8</v>
      </c>
      <c r="AH18" s="21">
        <f>'30.Spieltag'!AJ18</f>
        <v>355</v>
      </c>
      <c r="AI18" s="28">
        <f>'30.Spieltag'!AK18</f>
        <v>13</v>
      </c>
      <c r="AJ18" s="23">
        <f t="shared" si="9"/>
        <v>363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'30.Spieltag'!AJ19</f>
        <v>7</v>
      </c>
      <c r="AI19" s="28">
        <f>'30.Spieltag'!AK19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'30.Spieltag'!AJ20</f>
        <v>251</v>
      </c>
      <c r="AI20" s="28">
        <f>'30.Spieltag'!AK20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1"/>
        <v>0</v>
      </c>
      <c r="F21" s="17" t="s">
        <v>2</v>
      </c>
      <c r="G21" s="18" t="s">
        <v>89</v>
      </c>
      <c r="H21" s="19" t="str">
        <f t="shared" si="12"/>
        <v>2</v>
      </c>
      <c r="I21" s="17" t="s">
        <v>12</v>
      </c>
      <c r="J21" s="18" t="s">
        <v>88</v>
      </c>
      <c r="K21" s="19" t="str">
        <f t="shared" si="13"/>
        <v>2</v>
      </c>
      <c r="L21" s="17" t="s">
        <v>2</v>
      </c>
      <c r="M21" s="18" t="s">
        <v>89</v>
      </c>
      <c r="N21" s="19">
        <f t="shared" si="14"/>
        <v>0</v>
      </c>
      <c r="O21" s="17" t="s">
        <v>88</v>
      </c>
      <c r="P21" s="18" t="s">
        <v>12</v>
      </c>
      <c r="Q21" s="19" t="str">
        <f t="shared" si="15"/>
        <v>2</v>
      </c>
      <c r="R21" s="17" t="s">
        <v>12</v>
      </c>
      <c r="S21" s="18" t="s">
        <v>88</v>
      </c>
      <c r="T21" s="77">
        <f t="shared" si="19"/>
        <v>0</v>
      </c>
      <c r="U21" s="17" t="s">
        <v>12</v>
      </c>
      <c r="V21" s="18" t="s">
        <v>88</v>
      </c>
      <c r="W21" s="19">
        <f t="shared" si="16"/>
        <v>0</v>
      </c>
      <c r="X21" s="17" t="s">
        <v>88</v>
      </c>
      <c r="Y21" s="18" t="s">
        <v>88</v>
      </c>
      <c r="Z21" s="19">
        <f t="shared" si="17"/>
        <v>0</v>
      </c>
      <c r="AA21" s="17" t="s">
        <v>88</v>
      </c>
      <c r="AB21" s="18" t="s">
        <v>88</v>
      </c>
      <c r="AC21" s="19">
        <f t="shared" si="18"/>
        <v>0</v>
      </c>
      <c r="AD21" s="27"/>
      <c r="AE21" s="25"/>
      <c r="AF21" s="19"/>
      <c r="AG21" s="20">
        <f t="shared" si="21"/>
        <v>6</v>
      </c>
      <c r="AH21" s="21">
        <f>'30.Spieltag'!AJ21</f>
        <v>371</v>
      </c>
      <c r="AI21" s="28">
        <f>'30.Spieltag'!AK21</f>
        <v>9</v>
      </c>
      <c r="AJ21" s="23">
        <f t="shared" si="22"/>
        <v>377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2</v>
      </c>
      <c r="D22" s="18" t="s">
        <v>12</v>
      </c>
      <c r="E22" s="19">
        <f t="shared" si="11"/>
        <v>0</v>
      </c>
      <c r="F22" s="17" t="s">
        <v>12</v>
      </c>
      <c r="G22" s="18" t="s">
        <v>89</v>
      </c>
      <c r="H22" s="19" t="str">
        <f t="shared" si="12"/>
        <v>2</v>
      </c>
      <c r="I22" s="17" t="s">
        <v>88</v>
      </c>
      <c r="J22" s="18" t="s">
        <v>89</v>
      </c>
      <c r="K22" s="19" t="str">
        <f t="shared" si="13"/>
        <v>2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>
        <f t="shared" si="15"/>
        <v>0</v>
      </c>
      <c r="R22" s="17" t="s">
        <v>2</v>
      </c>
      <c r="S22" s="18" t="s">
        <v>88</v>
      </c>
      <c r="T22" s="77">
        <f t="shared" si="19"/>
        <v>0</v>
      </c>
      <c r="U22" s="17" t="s">
        <v>12</v>
      </c>
      <c r="V22" s="18" t="s">
        <v>89</v>
      </c>
      <c r="W22" s="19">
        <f t="shared" si="16"/>
        <v>0</v>
      </c>
      <c r="X22" s="17" t="s">
        <v>88</v>
      </c>
      <c r="Y22" s="18" t="s">
        <v>88</v>
      </c>
      <c r="Z22" s="19">
        <f t="shared" si="17"/>
        <v>0</v>
      </c>
      <c r="AA22" s="17" t="s">
        <v>12</v>
      </c>
      <c r="AB22" s="18" t="s">
        <v>88</v>
      </c>
      <c r="AC22" s="19">
        <f t="shared" si="18"/>
        <v>0</v>
      </c>
      <c r="AD22" s="27"/>
      <c r="AE22" s="25"/>
      <c r="AF22" s="19"/>
      <c r="AG22" s="20">
        <f t="shared" si="21"/>
        <v>4</v>
      </c>
      <c r="AH22" s="21">
        <f>'30.Spieltag'!AJ22</f>
        <v>392</v>
      </c>
      <c r="AI22" s="28">
        <f>'30.Spieltag'!AK22</f>
        <v>4</v>
      </c>
      <c r="AJ22" s="23">
        <f t="shared" si="22"/>
        <v>396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8</v>
      </c>
      <c r="B23" s="78" t="str">
        <f>'13.Spieltag'!B23</f>
        <v>Thomas Bülles</v>
      </c>
      <c r="C23" s="17" t="s">
        <v>12</v>
      </c>
      <c r="D23" s="18" t="s">
        <v>88</v>
      </c>
      <c r="E23" s="19">
        <f t="shared" si="11"/>
        <v>0</v>
      </c>
      <c r="F23" s="17" t="s">
        <v>12</v>
      </c>
      <c r="G23" s="18" t="s">
        <v>89</v>
      </c>
      <c r="H23" s="19" t="str">
        <f t="shared" si="12"/>
        <v>2</v>
      </c>
      <c r="I23" s="17" t="s">
        <v>12</v>
      </c>
      <c r="J23" s="18" t="s">
        <v>88</v>
      </c>
      <c r="K23" s="19" t="str">
        <f t="shared" si="13"/>
        <v>2</v>
      </c>
      <c r="L23" s="17" t="s">
        <v>2</v>
      </c>
      <c r="M23" s="18" t="s">
        <v>89</v>
      </c>
      <c r="N23" s="19">
        <f t="shared" si="14"/>
        <v>0</v>
      </c>
      <c r="O23" s="17" t="s">
        <v>88</v>
      </c>
      <c r="P23" s="18" t="s">
        <v>12</v>
      </c>
      <c r="Q23" s="19" t="str">
        <f t="shared" si="15"/>
        <v>2</v>
      </c>
      <c r="R23" s="17" t="s">
        <v>12</v>
      </c>
      <c r="S23" s="18" t="s">
        <v>88</v>
      </c>
      <c r="T23" s="77">
        <f t="shared" si="19"/>
        <v>0</v>
      </c>
      <c r="U23" s="17" t="s">
        <v>12</v>
      </c>
      <c r="V23" s="18" t="s">
        <v>88</v>
      </c>
      <c r="W23" s="19">
        <f t="shared" si="16"/>
        <v>0</v>
      </c>
      <c r="X23" s="17" t="s">
        <v>12</v>
      </c>
      <c r="Y23" s="18" t="s">
        <v>88</v>
      </c>
      <c r="Z23" s="19">
        <f t="shared" si="17"/>
        <v>0</v>
      </c>
      <c r="AA23" s="17" t="s">
        <v>88</v>
      </c>
      <c r="AB23" s="18" t="s">
        <v>12</v>
      </c>
      <c r="AC23" s="19" t="str">
        <f t="shared" si="18"/>
        <v>2</v>
      </c>
      <c r="AD23" s="27"/>
      <c r="AE23" s="25"/>
      <c r="AF23" s="19"/>
      <c r="AG23" s="20">
        <f t="shared" si="21"/>
        <v>8</v>
      </c>
      <c r="AH23" s="21">
        <f>'30.Spieltag'!AJ23</f>
        <v>372</v>
      </c>
      <c r="AI23" s="28">
        <f>'30.Spieltag'!AK23</f>
        <v>8</v>
      </c>
      <c r="AJ23" s="23">
        <f t="shared" si="22"/>
        <v>380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20"/>
        <v>11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1"/>
        <v>0</v>
      </c>
      <c r="F24" s="17" t="s">
        <v>91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 t="str">
        <f t="shared" si="13"/>
        <v>2</v>
      </c>
      <c r="L24" s="17" t="s">
        <v>2</v>
      </c>
      <c r="M24" s="18" t="s">
        <v>88</v>
      </c>
      <c r="N24" s="19">
        <f t="shared" si="14"/>
        <v>0</v>
      </c>
      <c r="O24" s="17" t="s">
        <v>88</v>
      </c>
      <c r="P24" s="18" t="s">
        <v>12</v>
      </c>
      <c r="Q24" s="19" t="str">
        <f t="shared" si="15"/>
        <v>2</v>
      </c>
      <c r="R24" s="17" t="s">
        <v>12</v>
      </c>
      <c r="S24" s="18" t="s">
        <v>88</v>
      </c>
      <c r="T24" s="77">
        <f t="shared" si="19"/>
        <v>0</v>
      </c>
      <c r="U24" s="17" t="s">
        <v>12</v>
      </c>
      <c r="V24" s="18" t="s">
        <v>88</v>
      </c>
      <c r="W24" s="19">
        <f t="shared" si="16"/>
        <v>0</v>
      </c>
      <c r="X24" s="17" t="s">
        <v>12</v>
      </c>
      <c r="Y24" s="18" t="s">
        <v>88</v>
      </c>
      <c r="Z24" s="19">
        <f t="shared" si="17"/>
        <v>0</v>
      </c>
      <c r="AA24" s="17" t="s">
        <v>88</v>
      </c>
      <c r="AB24" s="18" t="s">
        <v>12</v>
      </c>
      <c r="AC24" s="19" t="str">
        <f t="shared" si="18"/>
        <v>2</v>
      </c>
      <c r="AD24" s="27"/>
      <c r="AE24" s="25"/>
      <c r="AF24" s="19"/>
      <c r="AG24" s="20">
        <f t="shared" si="21"/>
        <v>8</v>
      </c>
      <c r="AH24" s="21">
        <f>'30.Spieltag'!AJ24</f>
        <v>359</v>
      </c>
      <c r="AI24" s="28">
        <f>'30.Spieltag'!AK24</f>
        <v>11</v>
      </c>
      <c r="AJ24" s="23">
        <f t="shared" si="22"/>
        <v>367</v>
      </c>
      <c r="AK24" s="24">
        <f t="shared" si="10"/>
        <v>11</v>
      </c>
      <c r="AL24" s="1"/>
    </row>
    <row r="25" spans="1:38" ht="24.95" customHeight="1" thickBot="1" x14ac:dyDescent="0.25">
      <c r="A25" s="28">
        <f t="shared" si="20"/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'30.Spieltag'!AJ25</f>
        <v>113</v>
      </c>
      <c r="AI25" s="28">
        <f>'30.Spieltag'!AK25</f>
        <v>16</v>
      </c>
      <c r="AJ25" s="23">
        <f t="shared" si="22"/>
        <v>113</v>
      </c>
      <c r="AK25" s="24">
        <f t="shared" ref="AK25" si="23">RANK(AJ25,$AJ$8:$AJ$26)</f>
        <v>16</v>
      </c>
      <c r="AL25" s="1"/>
    </row>
  </sheetData>
  <sortState xmlns:xlrd2="http://schemas.microsoft.com/office/spreadsheetml/2017/richdata2" ref="A8:AJ25">
    <sortCondition ref="A8:A25"/>
  </sortState>
  <phoneticPr fontId="0" type="noConversion"/>
  <conditionalFormatting sqref="A1:A3 A31:A1048576 A5:A2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4" priority="6">
      <formula>($AG8&gt;40)</formula>
    </cfRule>
  </conditionalFormatting>
  <conditionalFormatting sqref="C4 F4 I4 O4 R4 U4 X4 AA4 F6 I6 L6 O6 R6 U6 X6 AA6">
    <cfRule type="cellIs" dxfId="23" priority="2" operator="equal">
      <formula>"Schalke 04"</formula>
    </cfRule>
  </conditionalFormatting>
  <conditionalFormatting sqref="L4 C6">
    <cfRule type="cellIs" dxfId="22" priority="3" operator="equal">
      <formula>"Schalke 04"</formula>
    </cfRule>
  </conditionalFormatting>
  <conditionalFormatting sqref="AG28:AG1048576 AG1:AG26">
    <cfRule type="top10" dxfId="21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4:AO25"/>
  <sheetViews>
    <sheetView topLeftCell="B4" workbookViewId="0">
      <selection activeCell="Q7" sqref="Q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45</v>
      </c>
      <c r="B4" s="16"/>
      <c r="C4" s="16" t="s">
        <v>72</v>
      </c>
      <c r="F4" s="16" t="s">
        <v>73</v>
      </c>
      <c r="I4" s="16" t="s">
        <v>81</v>
      </c>
      <c r="L4" s="16" t="s">
        <v>82</v>
      </c>
      <c r="O4" s="16" t="s">
        <v>87</v>
      </c>
      <c r="R4" s="16" t="s">
        <v>78</v>
      </c>
      <c r="U4" s="16" t="s">
        <v>79</v>
      </c>
      <c r="X4" s="16" t="s">
        <v>86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83</v>
      </c>
      <c r="I6" s="16" t="s">
        <v>84</v>
      </c>
      <c r="L6" s="16" t="s">
        <v>76</v>
      </c>
      <c r="O6" s="16" t="s">
        <v>11</v>
      </c>
      <c r="R6" s="16" t="s">
        <v>80</v>
      </c>
      <c r="U6" s="16" t="s">
        <v>75</v>
      </c>
      <c r="X6" s="16" t="s">
        <v>67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2</v>
      </c>
      <c r="J7" s="68" t="s">
        <v>2</v>
      </c>
      <c r="K7" s="69" t="s">
        <v>1</v>
      </c>
      <c r="L7" s="68" t="s">
        <v>88</v>
      </c>
      <c r="M7" s="68" t="s">
        <v>12</v>
      </c>
      <c r="N7" s="69" t="s">
        <v>1</v>
      </c>
      <c r="O7" s="68" t="s">
        <v>89</v>
      </c>
      <c r="P7" s="68" t="s">
        <v>91</v>
      </c>
      <c r="Q7" s="69" t="s">
        <v>1</v>
      </c>
      <c r="R7" s="68" t="s">
        <v>91</v>
      </c>
      <c r="S7" s="68" t="s">
        <v>88</v>
      </c>
      <c r="T7" s="69" t="s">
        <v>1</v>
      </c>
      <c r="U7" s="68" t="s">
        <v>2</v>
      </c>
      <c r="V7" s="68" t="s">
        <v>12</v>
      </c>
      <c r="W7" s="69" t="s">
        <v>1</v>
      </c>
      <c r="X7" s="68" t="s">
        <v>91</v>
      </c>
      <c r="Y7" s="68" t="s">
        <v>12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7</v>
      </c>
      <c r="B8" s="20" t="str">
        <f>'13.Spieltag'!B8</f>
        <v>atschi91</v>
      </c>
      <c r="C8" s="17" t="s">
        <v>89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8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88</v>
      </c>
      <c r="Y8" s="18" t="s">
        <v>12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20</v>
      </c>
      <c r="AH8" s="21">
        <f>'31.Spieltag'!AJ8</f>
        <v>386</v>
      </c>
      <c r="AI8" s="28">
        <f>'31.Spieltag'!AK8</f>
        <v>7</v>
      </c>
      <c r="AJ8" s="23">
        <f t="shared" ref="AJ8:AJ19" si="9">AG8+AH8</f>
        <v>406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Delze</v>
      </c>
      <c r="C9" s="17" t="s">
        <v>88</v>
      </c>
      <c r="D9" s="18" t="s">
        <v>12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5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8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91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18</v>
      </c>
      <c r="AH9" s="21">
        <f>'31.Spieltag'!AJ9</f>
        <v>397</v>
      </c>
      <c r="AI9" s="28">
        <f>'31.Spieltag'!AK9</f>
        <v>5</v>
      </c>
      <c r="AJ9" s="23">
        <f t="shared" si="9"/>
        <v>415</v>
      </c>
      <c r="AK9" s="24">
        <f t="shared" si="10"/>
        <v>5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'31.Spieltag'!AJ10</f>
        <v>358</v>
      </c>
      <c r="AI10" s="28">
        <f>'31.Spieltag'!AK10</f>
        <v>13</v>
      </c>
      <c r="AJ10" s="23">
        <f t="shared" si="9"/>
        <v>358</v>
      </c>
      <c r="AK10" s="24">
        <f t="shared" si="10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88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89</v>
      </c>
      <c r="M11" s="18" t="s">
        <v>12</v>
      </c>
      <c r="N11" s="19" t="str">
        <f t="shared" si="14"/>
        <v>2</v>
      </c>
      <c r="O11" s="17" t="s">
        <v>88</v>
      </c>
      <c r="P11" s="18" t="s">
        <v>12</v>
      </c>
      <c r="Q11" s="77">
        <f t="shared" si="15"/>
        <v>8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 t="str">
        <f t="shared" si="17"/>
        <v>3</v>
      </c>
      <c r="X11" s="17" t="s">
        <v>89</v>
      </c>
      <c r="Y11" s="18" t="s">
        <v>12</v>
      </c>
      <c r="Z11" s="19">
        <f t="shared" si="18"/>
        <v>0</v>
      </c>
      <c r="AA11" s="17" t="s">
        <v>88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23</v>
      </c>
      <c r="AH11" s="21">
        <f>'31.Spieltag'!AJ11</f>
        <v>414</v>
      </c>
      <c r="AI11" s="28">
        <f>'31.Spieltag'!AK11</f>
        <v>1</v>
      </c>
      <c r="AJ11" s="23">
        <f t="shared" si="9"/>
        <v>437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'31.Spieltag'!AJ12</f>
        <v>197</v>
      </c>
      <c r="AI12" s="28">
        <f>'31.Spieltag'!AK12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3</v>
      </c>
      <c r="B13" s="78" t="str">
        <f>'13.Spieltag'!B13</f>
        <v>Lola04</v>
      </c>
      <c r="C13" s="17" t="s">
        <v>12</v>
      </c>
      <c r="D13" s="18" t="s">
        <v>88</v>
      </c>
      <c r="E13" s="19" t="str">
        <f t="shared" si="11"/>
        <v>3</v>
      </c>
      <c r="F13" s="17" t="s">
        <v>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89</v>
      </c>
      <c r="P13" s="18" t="s">
        <v>12</v>
      </c>
      <c r="Q13" s="77">
        <f t="shared" si="15"/>
        <v>8</v>
      </c>
      <c r="R13" s="17" t="s">
        <v>12</v>
      </c>
      <c r="S13" s="18" t="s">
        <v>88</v>
      </c>
      <c r="T13" s="19" t="str">
        <f t="shared" si="16"/>
        <v>2</v>
      </c>
      <c r="U13" s="17" t="s">
        <v>88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19">
        <f t="shared" si="18"/>
        <v>0</v>
      </c>
      <c r="AA13" s="17" t="s">
        <v>88</v>
      </c>
      <c r="AB13" s="18" t="s">
        <v>91</v>
      </c>
      <c r="AC13" s="19" t="str">
        <f t="shared" si="19"/>
        <v>2</v>
      </c>
      <c r="AD13" s="27"/>
      <c r="AE13" s="25"/>
      <c r="AF13" s="19"/>
      <c r="AG13" s="20">
        <f t="shared" si="8"/>
        <v>17</v>
      </c>
      <c r="AH13" s="21">
        <f>'31.Spieltag'!AJ13</f>
        <v>401</v>
      </c>
      <c r="AI13" s="28">
        <f>'31.Spieltag'!AK13</f>
        <v>4</v>
      </c>
      <c r="AJ13" s="23">
        <f t="shared" si="9"/>
        <v>418</v>
      </c>
      <c r="AK13" s="24">
        <f t="shared" si="10"/>
        <v>3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2</v>
      </c>
      <c r="G14" s="18" t="s">
        <v>88</v>
      </c>
      <c r="H14" s="19" t="str">
        <f t="shared" si="12"/>
        <v>2</v>
      </c>
      <c r="I14" s="17" t="s">
        <v>12</v>
      </c>
      <c r="J14" s="18" t="s">
        <v>88</v>
      </c>
      <c r="K14" s="19">
        <f t="shared" si="13"/>
        <v>0</v>
      </c>
      <c r="L14" s="17" t="s">
        <v>88</v>
      </c>
      <c r="M14" s="18" t="s">
        <v>2</v>
      </c>
      <c r="N14" s="19" t="str">
        <f t="shared" si="14"/>
        <v>2</v>
      </c>
      <c r="O14" s="17" t="s">
        <v>88</v>
      </c>
      <c r="P14" s="18" t="s">
        <v>2</v>
      </c>
      <c r="Q14" s="77">
        <f t="shared" si="15"/>
        <v>8</v>
      </c>
      <c r="R14" s="17" t="s">
        <v>12</v>
      </c>
      <c r="S14" s="18" t="s">
        <v>12</v>
      </c>
      <c r="T14" s="19">
        <f t="shared" si="16"/>
        <v>0</v>
      </c>
      <c r="U14" s="17" t="s">
        <v>88</v>
      </c>
      <c r="V14" s="18" t="s">
        <v>88</v>
      </c>
      <c r="W14" s="19">
        <f t="shared" si="17"/>
        <v>0</v>
      </c>
      <c r="X14" s="17" t="s">
        <v>89</v>
      </c>
      <c r="Y14" s="18" t="s">
        <v>12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12</v>
      </c>
      <c r="AH14" s="21">
        <f>'31.Spieltag'!AJ14</f>
        <v>403</v>
      </c>
      <c r="AI14" s="28">
        <f>'31.Spieltag'!AK14</f>
        <v>3</v>
      </c>
      <c r="AJ14" s="23">
        <f t="shared" si="9"/>
        <v>415</v>
      </c>
      <c r="AK14" s="24">
        <f t="shared" si="10"/>
        <v>5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12</v>
      </c>
      <c r="G15" s="18" t="s">
        <v>89</v>
      </c>
      <c r="H15" s="19" t="str">
        <f t="shared" si="12"/>
        <v>2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77">
        <f t="shared" si="15"/>
        <v>8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89</v>
      </c>
      <c r="W15" s="19" t="str">
        <f t="shared" si="17"/>
        <v>2</v>
      </c>
      <c r="X15" s="17" t="s">
        <v>88</v>
      </c>
      <c r="Y15" s="18" t="s">
        <v>12</v>
      </c>
      <c r="Z15" s="19">
        <f t="shared" si="18"/>
        <v>0</v>
      </c>
      <c r="AA15" s="17" t="s">
        <v>88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20</v>
      </c>
      <c r="AH15" s="21">
        <f>'31.Spieltag'!AJ15</f>
        <v>404</v>
      </c>
      <c r="AI15" s="28">
        <f>'31.Spieltag'!AK15</f>
        <v>2</v>
      </c>
      <c r="AJ15" s="23">
        <f t="shared" si="9"/>
        <v>424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'31.Spieltag'!AJ16</f>
        <v>79</v>
      </c>
      <c r="AI16" s="28">
        <f>'31.Spieltag'!AK16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11</v>
      </c>
      <c r="B17" s="20" t="str">
        <f>'13.Spieltag'!B17</f>
        <v>Reinhold</v>
      </c>
      <c r="C17" s="17" t="s">
        <v>2</v>
      </c>
      <c r="D17" s="18" t="s">
        <v>2</v>
      </c>
      <c r="E17" s="19">
        <f t="shared" si="11"/>
        <v>0</v>
      </c>
      <c r="F17" s="17" t="s">
        <v>12</v>
      </c>
      <c r="G17" s="18" t="s">
        <v>89</v>
      </c>
      <c r="H17" s="19" t="str">
        <f t="shared" si="12"/>
        <v>2</v>
      </c>
      <c r="I17" s="17" t="s">
        <v>88</v>
      </c>
      <c r="J17" s="18" t="s">
        <v>88</v>
      </c>
      <c r="K17" s="19" t="str">
        <f t="shared" si="13"/>
        <v>3</v>
      </c>
      <c r="L17" s="17" t="s">
        <v>88</v>
      </c>
      <c r="M17" s="18" t="s">
        <v>88</v>
      </c>
      <c r="N17" s="19">
        <f t="shared" si="14"/>
        <v>0</v>
      </c>
      <c r="O17" s="17" t="s">
        <v>89</v>
      </c>
      <c r="P17" s="18" t="s">
        <v>88</v>
      </c>
      <c r="Q17" s="77">
        <f t="shared" si="15"/>
        <v>8</v>
      </c>
      <c r="R17" s="17" t="s">
        <v>12</v>
      </c>
      <c r="S17" s="18" t="s">
        <v>12</v>
      </c>
      <c r="T17" s="19">
        <f t="shared" si="16"/>
        <v>0</v>
      </c>
      <c r="U17" s="17" t="s">
        <v>12</v>
      </c>
      <c r="V17" s="18" t="s">
        <v>89</v>
      </c>
      <c r="W17" s="19" t="str">
        <f t="shared" si="17"/>
        <v>2</v>
      </c>
      <c r="X17" s="17" t="s">
        <v>88</v>
      </c>
      <c r="Y17" s="18" t="s">
        <v>12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'31.Spieltag'!AJ17</f>
        <v>371</v>
      </c>
      <c r="AI17" s="28">
        <f>'31.Spieltag'!AK17</f>
        <v>10</v>
      </c>
      <c r="AJ17" s="23">
        <f t="shared" si="9"/>
        <v>386</v>
      </c>
      <c r="AK17" s="24">
        <f t="shared" si="10"/>
        <v>11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88</v>
      </c>
      <c r="E18" s="19" t="str">
        <f t="shared" si="11"/>
        <v>3</v>
      </c>
      <c r="F18" s="17" t="s">
        <v>12</v>
      </c>
      <c r="G18" s="18" t="s">
        <v>88</v>
      </c>
      <c r="H18" s="19" t="str">
        <f t="shared" si="12"/>
        <v>5</v>
      </c>
      <c r="I18" s="17" t="s">
        <v>88</v>
      </c>
      <c r="J18" s="18" t="s">
        <v>12</v>
      </c>
      <c r="K18" s="19">
        <f t="shared" si="13"/>
        <v>0</v>
      </c>
      <c r="L18" s="17" t="s">
        <v>12</v>
      </c>
      <c r="M18" s="18" t="s">
        <v>88</v>
      </c>
      <c r="N18" s="19">
        <f t="shared" si="14"/>
        <v>0</v>
      </c>
      <c r="O18" s="17" t="s">
        <v>89</v>
      </c>
      <c r="P18" s="18" t="s">
        <v>2</v>
      </c>
      <c r="Q18" s="77">
        <f t="shared" si="15"/>
        <v>8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19" t="str">
        <f t="shared" si="17"/>
        <v>3</v>
      </c>
      <c r="X18" s="17" t="s">
        <v>89</v>
      </c>
      <c r="Y18" s="18" t="s">
        <v>12</v>
      </c>
      <c r="Z18" s="19">
        <f t="shared" si="18"/>
        <v>0</v>
      </c>
      <c r="AA18" s="17" t="s">
        <v>89</v>
      </c>
      <c r="AB18" s="18" t="s">
        <v>12</v>
      </c>
      <c r="AC18" s="19" t="str">
        <f t="shared" si="19"/>
        <v>2</v>
      </c>
      <c r="AD18" s="27"/>
      <c r="AE18" s="25"/>
      <c r="AF18" s="19"/>
      <c r="AG18" s="20">
        <f t="shared" si="8"/>
        <v>21</v>
      </c>
      <c r="AH18" s="21">
        <f>'31.Spieltag'!AJ18</f>
        <v>363</v>
      </c>
      <c r="AI18" s="28">
        <f>'31.Spieltag'!AK18</f>
        <v>12</v>
      </c>
      <c r="AJ18" s="23">
        <f t="shared" si="9"/>
        <v>384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'31.Spieltag'!AJ19</f>
        <v>7</v>
      </c>
      <c r="AI19" s="28">
        <f>'31.Spieltag'!AK19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'31.Spieltag'!AJ20</f>
        <v>251</v>
      </c>
      <c r="AI20" s="28">
        <f>'31.Spieltag'!AK20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12</v>
      </c>
      <c r="E21" s="19">
        <f t="shared" si="11"/>
        <v>0</v>
      </c>
      <c r="F21" s="17" t="s">
        <v>12</v>
      </c>
      <c r="G21" s="18" t="s">
        <v>89</v>
      </c>
      <c r="H21" s="19" t="str">
        <f t="shared" si="12"/>
        <v>2</v>
      </c>
      <c r="I21" s="17" t="s">
        <v>91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5</v>
      </c>
      <c r="O21" s="17" t="s">
        <v>88</v>
      </c>
      <c r="P21" s="18" t="s">
        <v>91</v>
      </c>
      <c r="Q21" s="77">
        <f t="shared" si="15"/>
        <v>8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12</v>
      </c>
      <c r="W21" s="19">
        <f t="shared" si="17"/>
        <v>0</v>
      </c>
      <c r="X21" s="17" t="s">
        <v>12</v>
      </c>
      <c r="Y21" s="18" t="s">
        <v>91</v>
      </c>
      <c r="Z21" s="19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 t="shared" si="21"/>
        <v>20</v>
      </c>
      <c r="AH21" s="21">
        <f>'31.Spieltag'!AJ21</f>
        <v>377</v>
      </c>
      <c r="AI21" s="28">
        <f>'31.Spieltag'!AK21</f>
        <v>9</v>
      </c>
      <c r="AJ21" s="23">
        <f t="shared" si="22"/>
        <v>397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4</v>
      </c>
      <c r="B22" s="20" t="str">
        <f>'13.Spieltag'!B22</f>
        <v>Tanja04</v>
      </c>
      <c r="C22" s="17" t="s">
        <v>88</v>
      </c>
      <c r="D22" s="18" t="s">
        <v>12</v>
      </c>
      <c r="E22" s="19">
        <f t="shared" si="11"/>
        <v>0</v>
      </c>
      <c r="F22" s="17" t="s">
        <v>12</v>
      </c>
      <c r="G22" s="18" t="s">
        <v>89</v>
      </c>
      <c r="H22" s="19" t="str">
        <f t="shared" si="12"/>
        <v>2</v>
      </c>
      <c r="I22" s="17" t="s">
        <v>2</v>
      </c>
      <c r="J22" s="18" t="s">
        <v>88</v>
      </c>
      <c r="K22" s="19">
        <f t="shared" si="13"/>
        <v>0</v>
      </c>
      <c r="L22" s="17" t="s">
        <v>88</v>
      </c>
      <c r="M22" s="18" t="s">
        <v>12</v>
      </c>
      <c r="N22" s="19" t="str">
        <f t="shared" si="14"/>
        <v>5</v>
      </c>
      <c r="O22" s="17" t="s">
        <v>89</v>
      </c>
      <c r="P22" s="18" t="s">
        <v>2</v>
      </c>
      <c r="Q22" s="77">
        <f t="shared" si="15"/>
        <v>8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19" t="str">
        <f t="shared" si="17"/>
        <v>2</v>
      </c>
      <c r="X22" s="17" t="s">
        <v>89</v>
      </c>
      <c r="Y22" s="18" t="s">
        <v>12</v>
      </c>
      <c r="Z22" s="19">
        <f t="shared" si="18"/>
        <v>0</v>
      </c>
      <c r="AA22" s="17" t="s">
        <v>89</v>
      </c>
      <c r="AB22" s="18" t="s">
        <v>12</v>
      </c>
      <c r="AC22" s="19" t="str">
        <f t="shared" si="19"/>
        <v>2</v>
      </c>
      <c r="AD22" s="27"/>
      <c r="AE22" s="25"/>
      <c r="AF22" s="19"/>
      <c r="AG22" s="20">
        <f t="shared" si="21"/>
        <v>21</v>
      </c>
      <c r="AH22" s="21">
        <f>'31.Spieltag'!AJ22</f>
        <v>396</v>
      </c>
      <c r="AI22" s="28">
        <f>'31.Spieltag'!AK22</f>
        <v>6</v>
      </c>
      <c r="AJ22" s="23">
        <f t="shared" si="22"/>
        <v>417</v>
      </c>
      <c r="AK22" s="24">
        <f t="shared" si="10"/>
        <v>4</v>
      </c>
      <c r="AL22" s="1"/>
    </row>
    <row r="23" spans="1:38" ht="24.95" customHeight="1" thickBot="1" x14ac:dyDescent="0.25">
      <c r="A23" s="28">
        <f t="shared" si="20"/>
        <v>9</v>
      </c>
      <c r="B23" s="78" t="str">
        <f>'13.Spieltag'!B23</f>
        <v>Thomas Bülles</v>
      </c>
      <c r="C23" s="17" t="s">
        <v>88</v>
      </c>
      <c r="D23" s="18" t="s">
        <v>12</v>
      </c>
      <c r="E23" s="19">
        <f t="shared" si="11"/>
        <v>0</v>
      </c>
      <c r="F23" s="17" t="s">
        <v>12</v>
      </c>
      <c r="G23" s="18" t="s">
        <v>89</v>
      </c>
      <c r="H23" s="19" t="str">
        <f t="shared" si="12"/>
        <v>2</v>
      </c>
      <c r="I23" s="17" t="s">
        <v>12</v>
      </c>
      <c r="J23" s="18" t="s">
        <v>89</v>
      </c>
      <c r="K23" s="19">
        <f t="shared" si="13"/>
        <v>0</v>
      </c>
      <c r="L23" s="17" t="s">
        <v>89</v>
      </c>
      <c r="M23" s="18" t="s">
        <v>88</v>
      </c>
      <c r="N23" s="19" t="str">
        <f t="shared" si="14"/>
        <v>3</v>
      </c>
      <c r="O23" s="17" t="s">
        <v>88</v>
      </c>
      <c r="P23" s="18" t="s">
        <v>12</v>
      </c>
      <c r="Q23" s="77">
        <f t="shared" si="15"/>
        <v>8</v>
      </c>
      <c r="R23" s="17" t="s">
        <v>88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 t="str">
        <f t="shared" si="17"/>
        <v>2</v>
      </c>
      <c r="X23" s="17" t="s">
        <v>89</v>
      </c>
      <c r="Y23" s="18" t="s">
        <v>2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15</v>
      </c>
      <c r="AH23" s="21">
        <f>'31.Spieltag'!AJ23</f>
        <v>380</v>
      </c>
      <c r="AI23" s="28">
        <f>'31.Spieltag'!AK23</f>
        <v>8</v>
      </c>
      <c r="AJ23" s="23">
        <f t="shared" si="22"/>
        <v>395</v>
      </c>
      <c r="AK23" s="24">
        <f t="shared" si="10"/>
        <v>9</v>
      </c>
      <c r="AL23" s="1"/>
    </row>
    <row r="24" spans="1:38" ht="24.95" customHeight="1" thickBot="1" x14ac:dyDescent="0.25">
      <c r="A24" s="28">
        <f t="shared" si="20"/>
        <v>10</v>
      </c>
      <c r="B24" s="20" t="str">
        <f>'13.Spieltag'!B24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2</v>
      </c>
      <c r="G24" s="18" t="s">
        <v>88</v>
      </c>
      <c r="H24" s="19" t="str">
        <f t="shared" si="12"/>
        <v>2</v>
      </c>
      <c r="I24" s="17" t="s">
        <v>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5</v>
      </c>
      <c r="O24" s="17" t="s">
        <v>88</v>
      </c>
      <c r="P24" s="18" t="s">
        <v>2</v>
      </c>
      <c r="Q24" s="77">
        <f t="shared" si="15"/>
        <v>8</v>
      </c>
      <c r="R24" s="17" t="s">
        <v>12</v>
      </c>
      <c r="S24" s="18" t="s">
        <v>88</v>
      </c>
      <c r="T24" s="19" t="str">
        <f t="shared" si="16"/>
        <v>2</v>
      </c>
      <c r="U24" s="17" t="s">
        <v>12</v>
      </c>
      <c r="V24" s="18" t="s">
        <v>88</v>
      </c>
      <c r="W24" s="19" t="str">
        <f t="shared" si="17"/>
        <v>3</v>
      </c>
      <c r="X24" s="17" t="s">
        <v>88</v>
      </c>
      <c r="Y24" s="18" t="s">
        <v>2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si="21"/>
        <v>23</v>
      </c>
      <c r="AH24" s="21">
        <f>'31.Spieltag'!AJ24</f>
        <v>367</v>
      </c>
      <c r="AI24" s="28">
        <f>'31.Spieltag'!AK24</f>
        <v>11</v>
      </c>
      <c r="AJ24" s="23">
        <f t="shared" si="22"/>
        <v>390</v>
      </c>
      <c r="AK24" s="24">
        <f t="shared" si="10"/>
        <v>10</v>
      </c>
      <c r="AL24" s="1"/>
    </row>
    <row r="25" spans="1:38" ht="24.95" customHeight="1" thickBot="1" x14ac:dyDescent="0.25">
      <c r="A25" s="28">
        <f t="shared" si="20"/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'31.Spieltag'!AJ25</f>
        <v>113</v>
      </c>
      <c r="AI25" s="28">
        <f>'31.Spieltag'!AK25</f>
        <v>16</v>
      </c>
      <c r="AJ25" s="23">
        <f t="shared" si="22"/>
        <v>113</v>
      </c>
      <c r="AK25" s="24">
        <f t="shared" ref="AK25" si="23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9" priority="6">
      <formula>($AG8&gt;40)</formula>
    </cfRule>
  </conditionalFormatting>
  <conditionalFormatting sqref="C4 I4 L4 O4 R4 U4 AA4 F6 I6 O6 X6 AA6">
    <cfRule type="cellIs" dxfId="18" priority="2" operator="equal">
      <formula>"Schalke 04"</formula>
    </cfRule>
  </conditionalFormatting>
  <conditionalFormatting sqref="F4 X4 C6 L6 R6 U6">
    <cfRule type="cellIs" dxfId="17" priority="3" operator="equal">
      <formula>"Schalke 04"</formula>
    </cfRule>
  </conditionalFormatting>
  <conditionalFormatting sqref="AG28:AG1048576 AG1:AG26">
    <cfRule type="top10" dxfId="16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4:AO25"/>
  <sheetViews>
    <sheetView topLeftCell="B4" workbookViewId="0">
      <selection activeCell="S24" sqref="S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46</v>
      </c>
      <c r="B4" s="16"/>
      <c r="C4" s="16" t="s">
        <v>75</v>
      </c>
      <c r="F4" s="16" t="s">
        <v>80</v>
      </c>
      <c r="I4" s="16" t="s">
        <v>11</v>
      </c>
      <c r="L4" s="16" t="s">
        <v>67</v>
      </c>
      <c r="O4" s="16" t="s">
        <v>83</v>
      </c>
      <c r="R4" s="16" t="s">
        <v>77</v>
      </c>
      <c r="U4" s="16" t="s">
        <v>74</v>
      </c>
      <c r="X4" s="16" t="s">
        <v>76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81</v>
      </c>
      <c r="I6" s="16" t="s">
        <v>82</v>
      </c>
      <c r="L6" s="16" t="s">
        <v>78</v>
      </c>
      <c r="O6" s="16" t="s">
        <v>86</v>
      </c>
      <c r="R6" s="16" t="s">
        <v>73</v>
      </c>
      <c r="U6" s="16" t="s">
        <v>87</v>
      </c>
      <c r="X6" s="16" t="s">
        <v>79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89</v>
      </c>
      <c r="G7" s="68" t="s">
        <v>89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2</v>
      </c>
      <c r="M7" s="68" t="s">
        <v>88</v>
      </c>
      <c r="N7" s="69" t="s">
        <v>1</v>
      </c>
      <c r="O7" s="68" t="s">
        <v>2</v>
      </c>
      <c r="P7" s="68" t="s">
        <v>89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2</v>
      </c>
      <c r="V7" s="68" t="s">
        <v>88</v>
      </c>
      <c r="W7" s="69" t="s">
        <v>1</v>
      </c>
      <c r="X7" s="68" t="s">
        <v>88</v>
      </c>
      <c r="Y7" s="68" t="s">
        <v>12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7</v>
      </c>
      <c r="B8" s="20" t="str">
        <f>'13.Spieltag'!B8</f>
        <v>atschi91</v>
      </c>
      <c r="C8" s="17" t="s">
        <v>88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77">
        <f>IF(OR(EXACT($I$7,I8)*(EXACT($J$7,J8)))=TRUE,$AO$9,IF(($J$7-$I$7=J8-I8),$AO$8,IF(OR(EXACT($I$7&gt;$J$7,I8&gt;J8)*EXACT($I$7=$J$7,I8=J8)*EXACT($I$7&lt;$J$7,I8&lt;J8)),$AO$7,0)))*4</f>
        <v>20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27</v>
      </c>
      <c r="AH8" s="21">
        <f>'32.Spieltag'!AJ8</f>
        <v>406</v>
      </c>
      <c r="AI8" s="28">
        <f>'32.Spieltag'!AK8</f>
        <v>7</v>
      </c>
      <c r="AJ8" s="23">
        <f t="shared" ref="AJ8:AJ19" si="9">AG8+AH8</f>
        <v>433</v>
      </c>
      <c r="AK8" s="24">
        <f t="shared" ref="AK8:AK24" si="10">RANK(AJ8,$AJ$8:$AJ$26)</f>
        <v>7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88</v>
      </c>
      <c r="D9" s="18" t="s">
        <v>12</v>
      </c>
      <c r="E9" s="19">
        <f t="shared" ref="E9:E22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12</v>
      </c>
      <c r="H9" s="19" t="str">
        <f t="shared" ref="H9:H22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77">
        <f t="shared" ref="K9:K22" si="13">IF(OR(EXACT($I$7,I9)*(EXACT($J$7,J9)))=TRUE,$AO$9,IF(($J$7-$I$7=J9-I9),$AO$8,IF(OR(EXACT($I$7&gt;$J$7,I9&gt;J9)*EXACT($I$7=$J$7,I9=J9)*EXACT($I$7&lt;$J$7,I9&lt;J9)),$AO$7,0)))*4</f>
        <v>8</v>
      </c>
      <c r="L9" s="17" t="s">
        <v>12</v>
      </c>
      <c r="M9" s="18" t="s">
        <v>89</v>
      </c>
      <c r="N9" s="19" t="str">
        <f t="shared" ref="N9:N22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2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 t="str">
        <f t="shared" ref="T9:T22" si="16">IF(OR(EXACT($R$7,R9)*(EXACT($S$7,S9)))=TRUE,$AO$9,IF(($S$7-$R$7=S9-R9),$AO$8,IF(OR(EXACT($R$7&gt;$S$7,R9&gt;S9)*EXACT($R$7=$S$7,R9=S9)*EXACT($R$7&lt;$S$7,R9&lt;S9)),$AO$7,0)))</f>
        <v>5</v>
      </c>
      <c r="U9" s="17" t="s">
        <v>91</v>
      </c>
      <c r="V9" s="18" t="s">
        <v>89</v>
      </c>
      <c r="W9" s="19" t="str">
        <f t="shared" ref="W9:W22" si="17">IF(OR(EXACT($U$7,U9)*(EXACT($V$7,V9)))=TRUE,$AO$9,IF(($V$7-$U$7=V9-U9),$AO$8,IF(OR(EXACT($U$7&gt;$V$7,U9&gt;V9)*EXACT($U$7=$V$7,U9=V9)*EXACT($U$7&lt;$V$7,U9&lt;V9)),$AO$7,0)))</f>
        <v>2</v>
      </c>
      <c r="X9" s="17" t="s">
        <v>2</v>
      </c>
      <c r="Y9" s="18" t="s">
        <v>12</v>
      </c>
      <c r="Z9" s="19">
        <f t="shared" ref="Z9:Z22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12</v>
      </c>
      <c r="AC9" s="19">
        <f t="shared" ref="AC9:AC22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21</v>
      </c>
      <c r="AH9" s="21">
        <f>'32.Spieltag'!AJ9</f>
        <v>415</v>
      </c>
      <c r="AI9" s="28">
        <f>'32.Spieltag'!AK9</f>
        <v>5</v>
      </c>
      <c r="AJ9" s="23">
        <f t="shared" si="9"/>
        <v>436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77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'32.Spieltag'!AJ10</f>
        <v>358</v>
      </c>
      <c r="AI10" s="28">
        <f>'32.Spieltag'!AK10</f>
        <v>13</v>
      </c>
      <c r="AJ10" s="23">
        <f t="shared" si="9"/>
        <v>358</v>
      </c>
      <c r="AK10" s="24">
        <f t="shared" si="10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77">
        <f t="shared" si="13"/>
        <v>20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19">
        <f t="shared" si="16"/>
        <v>0</v>
      </c>
      <c r="U11" s="17" t="s">
        <v>2</v>
      </c>
      <c r="V11" s="18" t="s">
        <v>89</v>
      </c>
      <c r="W11" s="19" t="str">
        <f t="shared" si="17"/>
        <v>2</v>
      </c>
      <c r="X11" s="17" t="s">
        <v>12</v>
      </c>
      <c r="Y11" s="18" t="s">
        <v>88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3</v>
      </c>
      <c r="AD11" s="27"/>
      <c r="AE11" s="25"/>
      <c r="AF11" s="19"/>
      <c r="AG11" s="20">
        <f t="shared" si="8"/>
        <v>25</v>
      </c>
      <c r="AH11" s="21">
        <f>'32.Spieltag'!AJ11</f>
        <v>437</v>
      </c>
      <c r="AI11" s="28">
        <f>'32.Spieltag'!AK11</f>
        <v>1</v>
      </c>
      <c r="AJ11" s="23">
        <f t="shared" si="9"/>
        <v>462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77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'32.Spieltag'!AJ12</f>
        <v>197</v>
      </c>
      <c r="AI12" s="28">
        <f>'32.Spieltag'!AK12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88</v>
      </c>
      <c r="D13" s="18" t="s">
        <v>12</v>
      </c>
      <c r="E13" s="19">
        <f t="shared" si="11"/>
        <v>0</v>
      </c>
      <c r="F13" s="17" t="s">
        <v>88</v>
      </c>
      <c r="G13" s="18" t="s">
        <v>88</v>
      </c>
      <c r="H13" s="19" t="str">
        <f t="shared" si="12"/>
        <v>3</v>
      </c>
      <c r="I13" s="17" t="s">
        <v>2</v>
      </c>
      <c r="J13" s="18" t="s">
        <v>88</v>
      </c>
      <c r="K13" s="77">
        <f t="shared" si="13"/>
        <v>8</v>
      </c>
      <c r="L13" s="17" t="s">
        <v>12</v>
      </c>
      <c r="M13" s="18" t="s">
        <v>88</v>
      </c>
      <c r="N13" s="19" t="str">
        <f t="shared" si="14"/>
        <v>2</v>
      </c>
      <c r="O13" s="17" t="s">
        <v>88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>
        <f t="shared" si="16"/>
        <v>0</v>
      </c>
      <c r="U13" s="17" t="s">
        <v>91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>
        <f t="shared" si="18"/>
        <v>0</v>
      </c>
      <c r="AA13" s="17" t="s">
        <v>12</v>
      </c>
      <c r="AB13" s="18" t="s">
        <v>89</v>
      </c>
      <c r="AC13" s="19" t="str">
        <f t="shared" si="19"/>
        <v>2</v>
      </c>
      <c r="AD13" s="27"/>
      <c r="AE13" s="25"/>
      <c r="AF13" s="19"/>
      <c r="AG13" s="20">
        <f t="shared" si="8"/>
        <v>17</v>
      </c>
      <c r="AH13" s="21">
        <f>'32.Spieltag'!AJ13</f>
        <v>418</v>
      </c>
      <c r="AI13" s="28">
        <f>'32.Spieltag'!AK13</f>
        <v>3</v>
      </c>
      <c r="AJ13" s="23">
        <f t="shared" si="9"/>
        <v>435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>
        <f t="shared" si="12"/>
        <v>0</v>
      </c>
      <c r="I14" s="17" t="s">
        <v>91</v>
      </c>
      <c r="J14" s="18" t="s">
        <v>88</v>
      </c>
      <c r="K14" s="77">
        <f t="shared" si="13"/>
        <v>8</v>
      </c>
      <c r="L14" s="17" t="s">
        <v>12</v>
      </c>
      <c r="M14" s="18" t="s">
        <v>88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88</v>
      </c>
      <c r="S14" s="18" t="s">
        <v>88</v>
      </c>
      <c r="T14" s="19" t="str">
        <f t="shared" si="16"/>
        <v>5</v>
      </c>
      <c r="U14" s="17" t="s">
        <v>91</v>
      </c>
      <c r="V14" s="18" t="s">
        <v>89</v>
      </c>
      <c r="W14" s="19" t="str">
        <f t="shared" si="17"/>
        <v>2</v>
      </c>
      <c r="X14" s="17" t="s">
        <v>12</v>
      </c>
      <c r="Y14" s="18" t="s">
        <v>12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3</v>
      </c>
      <c r="AD14" s="27"/>
      <c r="AE14" s="25"/>
      <c r="AF14" s="19"/>
      <c r="AG14" s="20">
        <f t="shared" si="8"/>
        <v>20</v>
      </c>
      <c r="AH14" s="21">
        <f>'32.Spieltag'!AJ14</f>
        <v>415</v>
      </c>
      <c r="AI14" s="28">
        <f>'32.Spieltag'!AK14</f>
        <v>5</v>
      </c>
      <c r="AJ14" s="23">
        <f t="shared" si="9"/>
        <v>435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2</v>
      </c>
      <c r="B15" s="20" t="str">
        <f>'13.Spieltag'!B15</f>
        <v>Mike04</v>
      </c>
      <c r="C15" s="17" t="s">
        <v>89</v>
      </c>
      <c r="D15" s="18" t="s">
        <v>12</v>
      </c>
      <c r="E15" s="19">
        <f t="shared" si="11"/>
        <v>0</v>
      </c>
      <c r="F15" s="17" t="s">
        <v>88</v>
      </c>
      <c r="G15" s="18" t="s">
        <v>88</v>
      </c>
      <c r="H15" s="19" t="str">
        <f t="shared" si="12"/>
        <v>3</v>
      </c>
      <c r="I15" s="17" t="s">
        <v>2</v>
      </c>
      <c r="J15" s="18" t="s">
        <v>89</v>
      </c>
      <c r="K15" s="77">
        <f t="shared" si="13"/>
        <v>8</v>
      </c>
      <c r="L15" s="17" t="s">
        <v>12</v>
      </c>
      <c r="M15" s="18" t="s">
        <v>89</v>
      </c>
      <c r="N15" s="19" t="str">
        <f t="shared" si="14"/>
        <v>3</v>
      </c>
      <c r="O15" s="17" t="s">
        <v>12</v>
      </c>
      <c r="P15" s="18" t="s">
        <v>88</v>
      </c>
      <c r="Q15" s="19" t="str">
        <f t="shared" si="15"/>
        <v>2</v>
      </c>
      <c r="R15" s="17" t="s">
        <v>88</v>
      </c>
      <c r="S15" s="18" t="s">
        <v>88</v>
      </c>
      <c r="T15" s="19" t="str">
        <f t="shared" si="16"/>
        <v>5</v>
      </c>
      <c r="U15" s="17" t="s">
        <v>2</v>
      </c>
      <c r="V15" s="18" t="s">
        <v>89</v>
      </c>
      <c r="W15" s="19" t="str">
        <f t="shared" si="17"/>
        <v>2</v>
      </c>
      <c r="X15" s="17" t="s">
        <v>12</v>
      </c>
      <c r="Y15" s="18" t="s">
        <v>89</v>
      </c>
      <c r="Z15" s="19">
        <f t="shared" si="18"/>
        <v>0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25</v>
      </c>
      <c r="AH15" s="21">
        <f>'32.Spieltag'!AJ15</f>
        <v>424</v>
      </c>
      <c r="AI15" s="28">
        <f>'32.Spieltag'!AK15</f>
        <v>2</v>
      </c>
      <c r="AJ15" s="23">
        <f t="shared" si="9"/>
        <v>449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77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'32.Spieltag'!AJ16</f>
        <v>79</v>
      </c>
      <c r="AI16" s="28">
        <f>'32.Spieltag'!AK16</f>
        <v>17</v>
      </c>
      <c r="AJ16" s="23">
        <f t="shared" si="9"/>
        <v>79</v>
      </c>
      <c r="AK16" s="24">
        <f t="shared" si="10"/>
        <v>17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88</v>
      </c>
      <c r="D17" s="18" t="s">
        <v>88</v>
      </c>
      <c r="E17" s="19">
        <f t="shared" si="11"/>
        <v>0</v>
      </c>
      <c r="F17" s="17" t="s">
        <v>88</v>
      </c>
      <c r="G17" s="18" t="s">
        <v>88</v>
      </c>
      <c r="H17" s="19" t="str">
        <f t="shared" si="12"/>
        <v>3</v>
      </c>
      <c r="I17" s="17" t="s">
        <v>96</v>
      </c>
      <c r="J17" s="18" t="s">
        <v>88</v>
      </c>
      <c r="K17" s="77">
        <f t="shared" si="13"/>
        <v>8</v>
      </c>
      <c r="L17" s="17" t="s">
        <v>88</v>
      </c>
      <c r="M17" s="18" t="s">
        <v>88</v>
      </c>
      <c r="N17" s="19">
        <f t="shared" si="14"/>
        <v>0</v>
      </c>
      <c r="O17" s="17" t="s">
        <v>12</v>
      </c>
      <c r="P17" s="18" t="s">
        <v>88</v>
      </c>
      <c r="Q17" s="19" t="str">
        <f t="shared" si="15"/>
        <v>2</v>
      </c>
      <c r="R17" s="17" t="s">
        <v>12</v>
      </c>
      <c r="S17" s="18" t="s">
        <v>12</v>
      </c>
      <c r="T17" s="19" t="str">
        <f t="shared" si="16"/>
        <v>3</v>
      </c>
      <c r="U17" s="17" t="s">
        <v>91</v>
      </c>
      <c r="V17" s="18" t="s">
        <v>89</v>
      </c>
      <c r="W17" s="19" t="str">
        <f t="shared" si="17"/>
        <v>2</v>
      </c>
      <c r="X17" s="17" t="s">
        <v>12</v>
      </c>
      <c r="Y17" s="18" t="s">
        <v>88</v>
      </c>
      <c r="Z17" s="19">
        <f t="shared" si="18"/>
        <v>0</v>
      </c>
      <c r="AA17" s="17" t="s">
        <v>12</v>
      </c>
      <c r="AB17" s="18" t="s">
        <v>89</v>
      </c>
      <c r="AC17" s="19" t="str">
        <f t="shared" si="19"/>
        <v>2</v>
      </c>
      <c r="AD17" s="27"/>
      <c r="AE17" s="25"/>
      <c r="AF17" s="19"/>
      <c r="AG17" s="20">
        <f t="shared" si="8"/>
        <v>20</v>
      </c>
      <c r="AH17" s="21">
        <f>'32.Spieltag'!AJ17</f>
        <v>386</v>
      </c>
      <c r="AI17" s="28">
        <f>'32.Spieltag'!AK17</f>
        <v>11</v>
      </c>
      <c r="AJ17" s="23">
        <f t="shared" si="9"/>
        <v>406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88</v>
      </c>
      <c r="D18" s="18" t="s">
        <v>12</v>
      </c>
      <c r="E18" s="19">
        <f t="shared" si="11"/>
        <v>0</v>
      </c>
      <c r="F18" s="17" t="s">
        <v>12</v>
      </c>
      <c r="G18" s="18" t="s">
        <v>88</v>
      </c>
      <c r="H18" s="19">
        <f t="shared" si="12"/>
        <v>0</v>
      </c>
      <c r="I18" s="17" t="s">
        <v>91</v>
      </c>
      <c r="J18" s="18" t="s">
        <v>88</v>
      </c>
      <c r="K18" s="77">
        <f t="shared" si="13"/>
        <v>8</v>
      </c>
      <c r="L18" s="17" t="s">
        <v>12</v>
      </c>
      <c r="M18" s="18" t="s">
        <v>88</v>
      </c>
      <c r="N18" s="19" t="str">
        <f t="shared" si="14"/>
        <v>2</v>
      </c>
      <c r="O18" s="17" t="s">
        <v>12</v>
      </c>
      <c r="P18" s="18" t="s">
        <v>88</v>
      </c>
      <c r="Q18" s="19" t="str">
        <f t="shared" si="15"/>
        <v>2</v>
      </c>
      <c r="R18" s="17" t="s">
        <v>88</v>
      </c>
      <c r="S18" s="18" t="s">
        <v>12</v>
      </c>
      <c r="T18" s="19">
        <f t="shared" si="16"/>
        <v>0</v>
      </c>
      <c r="U18" s="17" t="s">
        <v>91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 t="str">
        <f t="shared" si="18"/>
        <v>5</v>
      </c>
      <c r="AA18" s="17" t="s">
        <v>88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'32.Spieltag'!AJ18</f>
        <v>384</v>
      </c>
      <c r="AI18" s="28">
        <f>'32.Spieltag'!AK18</f>
        <v>12</v>
      </c>
      <c r="AJ18" s="23">
        <f t="shared" si="9"/>
        <v>403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77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'32.Spieltag'!AJ19</f>
        <v>7</v>
      </c>
      <c r="AI19" s="28">
        <f>'32.Spieltag'!AK19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77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'32.Spieltag'!AJ20</f>
        <v>251</v>
      </c>
      <c r="AI20" s="28">
        <f>'32.Spieltag'!AK20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88</v>
      </c>
      <c r="D21" s="18" t="s">
        <v>12</v>
      </c>
      <c r="E21" s="19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91</v>
      </c>
      <c r="J21" s="18" t="s">
        <v>88</v>
      </c>
      <c r="K21" s="77">
        <f t="shared" si="13"/>
        <v>8</v>
      </c>
      <c r="L21" s="17" t="s">
        <v>12</v>
      </c>
      <c r="M21" s="18" t="s">
        <v>89</v>
      </c>
      <c r="N21" s="19" t="str">
        <f t="shared" si="14"/>
        <v>3</v>
      </c>
      <c r="O21" s="17" t="s">
        <v>12</v>
      </c>
      <c r="P21" s="18" t="s">
        <v>88</v>
      </c>
      <c r="Q21" s="19" t="str">
        <f t="shared" si="15"/>
        <v>2</v>
      </c>
      <c r="R21" s="17" t="s">
        <v>12</v>
      </c>
      <c r="S21" s="18" t="s">
        <v>88</v>
      </c>
      <c r="T21" s="19">
        <f t="shared" si="16"/>
        <v>0</v>
      </c>
      <c r="U21" s="17" t="s">
        <v>91</v>
      </c>
      <c r="V21" s="18" t="s">
        <v>89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15</v>
      </c>
      <c r="AH21" s="21">
        <f>'32.Spieltag'!AJ21</f>
        <v>397</v>
      </c>
      <c r="AI21" s="28">
        <f>'32.Spieltag'!AK21</f>
        <v>8</v>
      </c>
      <c r="AJ21" s="23">
        <f t="shared" si="22"/>
        <v>412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88</v>
      </c>
      <c r="D22" s="18" t="s">
        <v>12</v>
      </c>
      <c r="E22" s="19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77">
        <f t="shared" si="13"/>
        <v>8</v>
      </c>
      <c r="L22" s="17" t="s">
        <v>12</v>
      </c>
      <c r="M22" s="18" t="s">
        <v>88</v>
      </c>
      <c r="N22" s="19" t="str">
        <f t="shared" si="14"/>
        <v>2</v>
      </c>
      <c r="O22" s="17" t="s">
        <v>88</v>
      </c>
      <c r="P22" s="18" t="s">
        <v>89</v>
      </c>
      <c r="Q22" s="19" t="str">
        <f t="shared" si="15"/>
        <v>2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89</v>
      </c>
      <c r="W22" s="19" t="str">
        <f t="shared" si="17"/>
        <v>3</v>
      </c>
      <c r="X22" s="17" t="s">
        <v>88</v>
      </c>
      <c r="Y22" s="18" t="s">
        <v>88</v>
      </c>
      <c r="Z22" s="19">
        <f t="shared" si="18"/>
        <v>0</v>
      </c>
      <c r="AA22" s="17" t="s">
        <v>2</v>
      </c>
      <c r="AB22" s="18" t="s">
        <v>88</v>
      </c>
      <c r="AC22" s="19" t="str">
        <f t="shared" si="19"/>
        <v>2</v>
      </c>
      <c r="AD22" s="27"/>
      <c r="AE22" s="25"/>
      <c r="AF22" s="19"/>
      <c r="AG22" s="20">
        <f t="shared" si="21"/>
        <v>17</v>
      </c>
      <c r="AH22" s="21">
        <f>'32.Spieltag'!AJ22</f>
        <v>417</v>
      </c>
      <c r="AI22" s="28">
        <f>'32.Spieltag'!AK22</f>
        <v>4</v>
      </c>
      <c r="AJ22" s="23">
        <f t="shared" si="22"/>
        <v>434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11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77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si="21"/>
        <v>0</v>
      </c>
      <c r="AH23" s="21">
        <f>'32.Spieltag'!AJ23</f>
        <v>395</v>
      </c>
      <c r="AI23" s="28">
        <f>'32.Spieltag'!AK23</f>
        <v>9</v>
      </c>
      <c r="AJ23" s="23">
        <f t="shared" si="22"/>
        <v>395</v>
      </c>
      <c r="AK23" s="24">
        <f t="shared" si="10"/>
        <v>11</v>
      </c>
      <c r="AL23" s="1"/>
    </row>
    <row r="24" spans="1:38" ht="24.95" customHeight="1" thickBot="1" x14ac:dyDescent="0.25">
      <c r="A24" s="28">
        <f t="shared" si="20"/>
        <v>12</v>
      </c>
      <c r="B24" s="20" t="str">
        <f>'13.Spieltag'!B24</f>
        <v>UltraGE</v>
      </c>
      <c r="C24" s="17"/>
      <c r="D24" s="18"/>
      <c r="E24" s="19"/>
      <c r="F24" s="17"/>
      <c r="G24" s="18"/>
      <c r="H24" s="19"/>
      <c r="I24" s="17"/>
      <c r="J24" s="18"/>
      <c r="K24" s="77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f t="shared" si="21"/>
        <v>0</v>
      </c>
      <c r="AH24" s="21">
        <f>'32.Spieltag'!AJ24</f>
        <v>390</v>
      </c>
      <c r="AI24" s="28">
        <f>'32.Spieltag'!AK24</f>
        <v>10</v>
      </c>
      <c r="AJ24" s="23">
        <f t="shared" si="22"/>
        <v>390</v>
      </c>
      <c r="AK24" s="24">
        <f t="shared" si="10"/>
        <v>12</v>
      </c>
      <c r="AL24" s="1"/>
    </row>
    <row r="25" spans="1:38" ht="24.95" customHeight="1" thickBot="1" x14ac:dyDescent="0.25">
      <c r="A25" s="28">
        <f t="shared" si="20"/>
        <v>16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77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'32.Spieltag'!AJ25</f>
        <v>113</v>
      </c>
      <c r="AI25" s="28">
        <f>'32.Spieltag'!AK25</f>
        <v>16</v>
      </c>
      <c r="AJ25" s="23">
        <f t="shared" si="22"/>
        <v>113</v>
      </c>
      <c r="AK25" s="24">
        <f t="shared" ref="AK25" si="23">RANK(AJ25,$AJ$8:$AJ$26)</f>
        <v>16</v>
      </c>
      <c r="AL25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" priority="6">
      <formula>($AG8&gt;40)</formula>
    </cfRule>
  </conditionalFormatting>
  <conditionalFormatting sqref="C4 F4 I4 O4 R4 X4 AA4 C6 I6 L6 O6 R6 X6 AA6">
    <cfRule type="cellIs" dxfId="13" priority="3" operator="equal">
      <formula>"Schalke 04"</formula>
    </cfRule>
  </conditionalFormatting>
  <conditionalFormatting sqref="L4 U4 F6 U6">
    <cfRule type="cellIs" dxfId="12" priority="2" operator="equal">
      <formula>"Schalke 04"</formula>
    </cfRule>
  </conditionalFormatting>
  <conditionalFormatting sqref="AG28:AG1048576 AG1:AG26">
    <cfRule type="top10" dxfId="11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4:AO25"/>
  <sheetViews>
    <sheetView topLeftCell="A4" workbookViewId="0">
      <selection activeCell="P22" sqref="P22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4" spans="1:41" ht="16.5" thickBot="1" x14ac:dyDescent="0.3">
      <c r="A4" s="2" t="s">
        <v>47</v>
      </c>
      <c r="B4" s="16"/>
      <c r="C4" s="16" t="s">
        <v>72</v>
      </c>
      <c r="F4" s="16" t="s">
        <v>73</v>
      </c>
      <c r="I4" s="16" t="s">
        <v>78</v>
      </c>
      <c r="L4" s="16" t="s">
        <v>79</v>
      </c>
      <c r="O4" s="16" t="s">
        <v>81</v>
      </c>
      <c r="R4" s="16" t="s">
        <v>82</v>
      </c>
      <c r="U4" s="16" t="s">
        <v>86</v>
      </c>
      <c r="X4" s="16" t="s">
        <v>87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80</v>
      </c>
      <c r="I6" s="16" t="s">
        <v>84</v>
      </c>
      <c r="L6" s="16" t="s">
        <v>77</v>
      </c>
      <c r="O6" s="16" t="s">
        <v>11</v>
      </c>
      <c r="R6" s="16" t="s">
        <v>75</v>
      </c>
      <c r="U6" s="16" t="s">
        <v>76</v>
      </c>
      <c r="X6" s="16" t="s">
        <v>67</v>
      </c>
      <c r="AA6" s="16" t="s">
        <v>74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9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0</v>
      </c>
      <c r="AH8" s="21">
        <f>'33.Spieltag'!AJ8</f>
        <v>433</v>
      </c>
      <c r="AI8" s="28">
        <f>'33.Spieltag'!AK8</f>
        <v>7</v>
      </c>
      <c r="AJ8" s="23">
        <f t="shared" ref="AJ8" si="9">AG8+AH8</f>
        <v>433</v>
      </c>
      <c r="AK8" s="24">
        <f t="shared" ref="AK8" si="10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'13.Spieltag'!B9</f>
        <v>Delze</v>
      </c>
      <c r="C9" s="17" t="s">
        <v>12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77">
        <f t="shared" ref="Q9:Q25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89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89</v>
      </c>
      <c r="Y9" s="18" t="s">
        <v>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3</v>
      </c>
      <c r="AH9" s="21">
        <f>'33.Spieltag'!AJ9</f>
        <v>436</v>
      </c>
      <c r="AI9" s="28">
        <f>'33.Spieltag'!AK9</f>
        <v>3</v>
      </c>
      <c r="AJ9" s="23">
        <f t="shared" ref="AJ9:AJ24" si="20">AG9+AH9</f>
        <v>439</v>
      </c>
      <c r="AK9" s="24">
        <f t="shared" ref="AK9:AK24" si="21">RANK(AJ9,$AJ$8:$AJ$26)</f>
        <v>7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/>
      <c r="D10" s="18"/>
      <c r="E10" s="19" t="str">
        <f t="shared" si="11"/>
        <v>5</v>
      </c>
      <c r="F10" s="17"/>
      <c r="G10" s="18"/>
      <c r="H10" s="19" t="str">
        <f t="shared" si="12"/>
        <v>5</v>
      </c>
      <c r="I10" s="17"/>
      <c r="J10" s="18"/>
      <c r="K10" s="19" t="str">
        <f t="shared" si="13"/>
        <v>5</v>
      </c>
      <c r="L10" s="17"/>
      <c r="M10" s="18"/>
      <c r="N10" s="19" t="str">
        <f t="shared" si="14"/>
        <v>5</v>
      </c>
      <c r="O10" s="17"/>
      <c r="P10" s="18"/>
      <c r="Q10" s="77">
        <f t="shared" si="15"/>
        <v>20</v>
      </c>
      <c r="R10" s="17"/>
      <c r="S10" s="18"/>
      <c r="T10" s="19" t="str">
        <f t="shared" si="16"/>
        <v>5</v>
      </c>
      <c r="U10" s="17"/>
      <c r="V10" s="18"/>
      <c r="W10" s="19" t="str">
        <f t="shared" si="17"/>
        <v>5</v>
      </c>
      <c r="X10" s="17"/>
      <c r="Y10" s="18"/>
      <c r="Z10" s="19" t="str">
        <f t="shared" si="18"/>
        <v>5</v>
      </c>
      <c r="AA10" s="17"/>
      <c r="AB10" s="18"/>
      <c r="AC10" s="19" t="str">
        <f t="shared" si="19"/>
        <v>5</v>
      </c>
      <c r="AD10" s="26"/>
      <c r="AE10" s="25"/>
      <c r="AF10" s="19"/>
      <c r="AG10" s="20">
        <f t="shared" si="8"/>
        <v>60</v>
      </c>
      <c r="AH10" s="21">
        <f>'33.Spieltag'!AJ10</f>
        <v>358</v>
      </c>
      <c r="AI10" s="28">
        <f>'33.Spieltag'!AK10</f>
        <v>13</v>
      </c>
      <c r="AJ10" s="23">
        <f t="shared" si="20"/>
        <v>418</v>
      </c>
      <c r="AK10" s="24">
        <f t="shared" si="21"/>
        <v>10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12</v>
      </c>
      <c r="G11" s="18" t="s">
        <v>88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88</v>
      </c>
      <c r="S11" s="18" t="s">
        <v>12</v>
      </c>
      <c r="T11" s="19">
        <f t="shared" si="16"/>
        <v>0</v>
      </c>
      <c r="U11" s="17" t="s">
        <v>12</v>
      </c>
      <c r="V11" s="18" t="s">
        <v>12</v>
      </c>
      <c r="W11" s="19" t="str">
        <f t="shared" si="17"/>
        <v>3</v>
      </c>
      <c r="X11" s="17" t="s">
        <v>89</v>
      </c>
      <c r="Y11" s="18" t="s">
        <v>12</v>
      </c>
      <c r="Z11" s="19">
        <f t="shared" si="18"/>
        <v>0</v>
      </c>
      <c r="AA11" s="17" t="s">
        <v>88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3</v>
      </c>
      <c r="AH11" s="21">
        <f>'33.Spieltag'!AJ11</f>
        <v>462</v>
      </c>
      <c r="AI11" s="28">
        <f>'33.Spieltag'!AK11</f>
        <v>1</v>
      </c>
      <c r="AJ11" s="23">
        <f t="shared" si="20"/>
        <v>465</v>
      </c>
      <c r="AK11" s="24">
        <f t="shared" si="2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 t="str">
        <f t="shared" si="11"/>
        <v>5</v>
      </c>
      <c r="F12" s="17"/>
      <c r="G12" s="18"/>
      <c r="H12" s="19" t="str">
        <f t="shared" si="12"/>
        <v>5</v>
      </c>
      <c r="I12" s="17"/>
      <c r="J12" s="18"/>
      <c r="K12" s="19" t="str">
        <f t="shared" si="13"/>
        <v>5</v>
      </c>
      <c r="L12" s="17"/>
      <c r="M12" s="18"/>
      <c r="N12" s="19" t="str">
        <f t="shared" si="14"/>
        <v>5</v>
      </c>
      <c r="O12" s="17"/>
      <c r="P12" s="18"/>
      <c r="Q12" s="77">
        <f t="shared" si="15"/>
        <v>20</v>
      </c>
      <c r="R12" s="17"/>
      <c r="S12" s="18"/>
      <c r="T12" s="19" t="str">
        <f t="shared" si="16"/>
        <v>5</v>
      </c>
      <c r="U12" s="17"/>
      <c r="V12" s="18"/>
      <c r="W12" s="19" t="str">
        <f t="shared" si="17"/>
        <v>5</v>
      </c>
      <c r="X12" s="17"/>
      <c r="Y12" s="18"/>
      <c r="Z12" s="19" t="str">
        <f t="shared" si="18"/>
        <v>5</v>
      </c>
      <c r="AA12" s="17"/>
      <c r="AB12" s="18"/>
      <c r="AC12" s="19" t="str">
        <f t="shared" si="19"/>
        <v>5</v>
      </c>
      <c r="AD12" s="27"/>
      <c r="AE12" s="25"/>
      <c r="AF12" s="19"/>
      <c r="AG12" s="20">
        <f t="shared" si="8"/>
        <v>60</v>
      </c>
      <c r="AH12" s="21">
        <f>'33.Spieltag'!AJ12</f>
        <v>197</v>
      </c>
      <c r="AI12" s="28">
        <f>'33.Spieltag'!AK12</f>
        <v>15</v>
      </c>
      <c r="AJ12" s="23">
        <f t="shared" si="20"/>
        <v>257</v>
      </c>
      <c r="AK12" s="24">
        <f t="shared" si="21"/>
        <v>15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 t="s">
        <v>12</v>
      </c>
      <c r="D13" s="18" t="s">
        <v>88</v>
      </c>
      <c r="E13" s="19">
        <f t="shared" si="11"/>
        <v>0</v>
      </c>
      <c r="F13" s="17" t="s">
        <v>12</v>
      </c>
      <c r="G13" s="18" t="s">
        <v>89</v>
      </c>
      <c r="H13" s="19">
        <f t="shared" si="12"/>
        <v>0</v>
      </c>
      <c r="I13" s="17" t="s">
        <v>91</v>
      </c>
      <c r="J13" s="18" t="s">
        <v>88</v>
      </c>
      <c r="K13" s="19">
        <f t="shared" si="13"/>
        <v>0</v>
      </c>
      <c r="L13" s="17" t="s">
        <v>88</v>
      </c>
      <c r="M13" s="18" t="s">
        <v>88</v>
      </c>
      <c r="N13" s="19" t="str">
        <f t="shared" si="14"/>
        <v>3</v>
      </c>
      <c r="O13" s="17" t="s">
        <v>89</v>
      </c>
      <c r="P13" s="18" t="s">
        <v>2</v>
      </c>
      <c r="Q13" s="77">
        <f t="shared" si="15"/>
        <v>0</v>
      </c>
      <c r="R13" s="17" t="s">
        <v>12</v>
      </c>
      <c r="S13" s="18" t="s">
        <v>88</v>
      </c>
      <c r="T13" s="19">
        <f t="shared" si="16"/>
        <v>0</v>
      </c>
      <c r="U13" s="17" t="s">
        <v>89</v>
      </c>
      <c r="V13" s="18" t="s">
        <v>89</v>
      </c>
      <c r="W13" s="19" t="str">
        <f t="shared" si="17"/>
        <v>3</v>
      </c>
      <c r="X13" s="17" t="s">
        <v>88</v>
      </c>
      <c r="Y13" s="18" t="s">
        <v>91</v>
      </c>
      <c r="Z13" s="19">
        <f t="shared" si="18"/>
        <v>0</v>
      </c>
      <c r="AA13" s="17" t="s">
        <v>12</v>
      </c>
      <c r="AB13" s="18" t="s">
        <v>2</v>
      </c>
      <c r="AC13" s="19">
        <f t="shared" si="19"/>
        <v>0</v>
      </c>
      <c r="AD13" s="27"/>
      <c r="AE13" s="25"/>
      <c r="AF13" s="19"/>
      <c r="AG13" s="20">
        <f t="shared" si="8"/>
        <v>6</v>
      </c>
      <c r="AH13" s="21">
        <f>'33.Spieltag'!AJ13</f>
        <v>435</v>
      </c>
      <c r="AI13" s="28">
        <f>'33.Spieltag'!AK13</f>
        <v>4</v>
      </c>
      <c r="AJ13" s="23">
        <f t="shared" si="20"/>
        <v>441</v>
      </c>
      <c r="AK13" s="24">
        <f t="shared" si="21"/>
        <v>6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/>
      <c r="D14" s="18"/>
      <c r="E14" s="19" t="str">
        <f t="shared" si="11"/>
        <v>5</v>
      </c>
      <c r="F14" s="17"/>
      <c r="G14" s="18"/>
      <c r="H14" s="19" t="str">
        <f t="shared" si="12"/>
        <v>5</v>
      </c>
      <c r="I14" s="17"/>
      <c r="J14" s="18"/>
      <c r="K14" s="19" t="str">
        <f t="shared" si="13"/>
        <v>5</v>
      </c>
      <c r="L14" s="17"/>
      <c r="M14" s="18"/>
      <c r="N14" s="19" t="str">
        <f t="shared" si="14"/>
        <v>5</v>
      </c>
      <c r="O14" s="17"/>
      <c r="P14" s="18"/>
      <c r="Q14" s="77">
        <f t="shared" si="15"/>
        <v>20</v>
      </c>
      <c r="R14" s="17"/>
      <c r="S14" s="18"/>
      <c r="T14" s="19" t="str">
        <f t="shared" si="16"/>
        <v>5</v>
      </c>
      <c r="U14" s="17"/>
      <c r="V14" s="18"/>
      <c r="W14" s="19" t="str">
        <f t="shared" si="17"/>
        <v>5</v>
      </c>
      <c r="X14" s="17"/>
      <c r="Y14" s="18"/>
      <c r="Z14" s="19" t="str">
        <f t="shared" si="18"/>
        <v>5</v>
      </c>
      <c r="AA14" s="17"/>
      <c r="AB14" s="18"/>
      <c r="AC14" s="19" t="str">
        <f t="shared" si="19"/>
        <v>5</v>
      </c>
      <c r="AD14" s="27"/>
      <c r="AE14" s="25"/>
      <c r="AF14" s="19"/>
      <c r="AG14" s="20">
        <f t="shared" si="8"/>
        <v>60</v>
      </c>
      <c r="AH14" s="21">
        <f>'33.Spieltag'!AJ14</f>
        <v>435</v>
      </c>
      <c r="AI14" s="28">
        <f>'33.Spieltag'!AK14</f>
        <v>4</v>
      </c>
      <c r="AJ14" s="23">
        <f t="shared" si="20"/>
        <v>495</v>
      </c>
      <c r="AK14" s="24">
        <f t="shared" si="21"/>
        <v>1</v>
      </c>
      <c r="AL14" s="1"/>
    </row>
    <row r="15" spans="1:41" ht="24.95" customHeight="1" thickBot="1" x14ac:dyDescent="0.25">
      <c r="A15" s="28">
        <f t="shared" si="0"/>
        <v>5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2</v>
      </c>
      <c r="M15" s="18" t="s">
        <v>88</v>
      </c>
      <c r="N15" s="19">
        <f t="shared" si="14"/>
        <v>0</v>
      </c>
      <c r="O15" s="17" t="s">
        <v>88</v>
      </c>
      <c r="P15" s="18" t="s">
        <v>12</v>
      </c>
      <c r="Q15" s="77">
        <f t="shared" si="15"/>
        <v>0</v>
      </c>
      <c r="R15" s="17" t="s">
        <v>12</v>
      </c>
      <c r="S15" s="18" t="s">
        <v>88</v>
      </c>
      <c r="T15" s="19">
        <f t="shared" si="16"/>
        <v>0</v>
      </c>
      <c r="U15" s="17" t="s">
        <v>89</v>
      </c>
      <c r="V15" s="18" t="s">
        <v>12</v>
      </c>
      <c r="W15" s="19">
        <f t="shared" si="17"/>
        <v>0</v>
      </c>
      <c r="X15" s="17" t="s">
        <v>89</v>
      </c>
      <c r="Y15" s="18" t="s">
        <v>12</v>
      </c>
      <c r="Z15" s="19">
        <f t="shared" si="18"/>
        <v>0</v>
      </c>
      <c r="AA15" s="17" t="s">
        <v>89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0</v>
      </c>
      <c r="AH15" s="21">
        <f>'33.Spieltag'!AJ15</f>
        <v>449</v>
      </c>
      <c r="AI15" s="28">
        <f>'33.Spieltag'!AK15</f>
        <v>2</v>
      </c>
      <c r="AJ15" s="23">
        <f t="shared" si="20"/>
        <v>449</v>
      </c>
      <c r="AK15" s="24">
        <f t="shared" si="21"/>
        <v>5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 t="str">
        <f t="shared" si="11"/>
        <v>5</v>
      </c>
      <c r="F16" s="17"/>
      <c r="G16" s="18"/>
      <c r="H16" s="19" t="str">
        <f t="shared" si="12"/>
        <v>5</v>
      </c>
      <c r="I16" s="17"/>
      <c r="J16" s="18"/>
      <c r="K16" s="19" t="str">
        <f t="shared" si="13"/>
        <v>5</v>
      </c>
      <c r="L16" s="17"/>
      <c r="M16" s="18"/>
      <c r="N16" s="19" t="str">
        <f t="shared" si="14"/>
        <v>5</v>
      </c>
      <c r="O16" s="17"/>
      <c r="P16" s="18"/>
      <c r="Q16" s="77">
        <f t="shared" si="15"/>
        <v>20</v>
      </c>
      <c r="R16" s="17"/>
      <c r="S16" s="18"/>
      <c r="T16" s="19" t="str">
        <f t="shared" si="16"/>
        <v>5</v>
      </c>
      <c r="U16" s="17"/>
      <c r="V16" s="18"/>
      <c r="W16" s="19" t="str">
        <f t="shared" si="17"/>
        <v>5</v>
      </c>
      <c r="X16" s="17"/>
      <c r="Y16" s="18"/>
      <c r="Z16" s="19" t="str">
        <f t="shared" si="18"/>
        <v>5</v>
      </c>
      <c r="AA16" s="17"/>
      <c r="AB16" s="18"/>
      <c r="AC16" s="19" t="str">
        <f t="shared" si="19"/>
        <v>5</v>
      </c>
      <c r="AD16" s="27"/>
      <c r="AE16" s="25"/>
      <c r="AF16" s="19"/>
      <c r="AG16" s="20">
        <f t="shared" si="8"/>
        <v>60</v>
      </c>
      <c r="AH16" s="21">
        <f>'33.Spieltag'!AJ16</f>
        <v>79</v>
      </c>
      <c r="AI16" s="28">
        <f>'33.Spieltag'!AK16</f>
        <v>17</v>
      </c>
      <c r="AJ16" s="23">
        <f t="shared" si="20"/>
        <v>139</v>
      </c>
      <c r="AK16" s="24">
        <f t="shared" si="21"/>
        <v>17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88</v>
      </c>
      <c r="D17" s="18" t="s">
        <v>88</v>
      </c>
      <c r="E17" s="19" t="str">
        <f t="shared" si="11"/>
        <v>3</v>
      </c>
      <c r="F17" s="17" t="s">
        <v>2</v>
      </c>
      <c r="G17" s="18" t="s">
        <v>88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88</v>
      </c>
      <c r="M17" s="18" t="s">
        <v>12</v>
      </c>
      <c r="N17" s="19">
        <f t="shared" si="14"/>
        <v>0</v>
      </c>
      <c r="O17" s="17" t="s">
        <v>89</v>
      </c>
      <c r="P17" s="18" t="s">
        <v>12</v>
      </c>
      <c r="Q17" s="77">
        <f t="shared" si="15"/>
        <v>0</v>
      </c>
      <c r="R17" s="17" t="s">
        <v>88</v>
      </c>
      <c r="S17" s="18" t="s">
        <v>88</v>
      </c>
      <c r="T17" s="19" t="str">
        <f t="shared" si="16"/>
        <v>3</v>
      </c>
      <c r="U17" s="17" t="s">
        <v>89</v>
      </c>
      <c r="V17" s="18" t="s">
        <v>88</v>
      </c>
      <c r="W17" s="19">
        <f t="shared" si="17"/>
        <v>0</v>
      </c>
      <c r="X17" s="17" t="s">
        <v>89</v>
      </c>
      <c r="Y17" s="18" t="s">
        <v>89</v>
      </c>
      <c r="Z17" s="19" t="str">
        <f t="shared" si="18"/>
        <v>3</v>
      </c>
      <c r="AA17" s="17" t="s">
        <v>88</v>
      </c>
      <c r="AB17" s="18" t="s">
        <v>88</v>
      </c>
      <c r="AC17" s="19" t="str">
        <f t="shared" si="19"/>
        <v>3</v>
      </c>
      <c r="AD17" s="27"/>
      <c r="AE17" s="25"/>
      <c r="AF17" s="19"/>
      <c r="AG17" s="20">
        <f t="shared" si="8"/>
        <v>12</v>
      </c>
      <c r="AH17" s="21">
        <f>'33.Spieltag'!AJ17</f>
        <v>406</v>
      </c>
      <c r="AI17" s="28">
        <f>'33.Spieltag'!AK17</f>
        <v>9</v>
      </c>
      <c r="AJ17" s="23">
        <f t="shared" si="20"/>
        <v>418</v>
      </c>
      <c r="AK17" s="24">
        <f t="shared" si="21"/>
        <v>10</v>
      </c>
      <c r="AL17" s="1"/>
    </row>
    <row r="18" spans="1:38" ht="24.95" customHeight="1" thickBot="1" x14ac:dyDescent="0.25">
      <c r="A18" s="28">
        <f t="shared" si="0"/>
        <v>3</v>
      </c>
      <c r="B18" s="20" t="str">
        <f>'13.Spieltag'!B18</f>
        <v>Ricardo04</v>
      </c>
      <c r="C18" s="17"/>
      <c r="D18" s="18"/>
      <c r="E18" s="19" t="str">
        <f t="shared" si="11"/>
        <v>5</v>
      </c>
      <c r="F18" s="17"/>
      <c r="G18" s="18"/>
      <c r="H18" s="19" t="str">
        <f t="shared" si="12"/>
        <v>5</v>
      </c>
      <c r="I18" s="17"/>
      <c r="J18" s="18"/>
      <c r="K18" s="19" t="str">
        <f t="shared" si="13"/>
        <v>5</v>
      </c>
      <c r="L18" s="17"/>
      <c r="M18" s="18"/>
      <c r="N18" s="19" t="str">
        <f t="shared" si="14"/>
        <v>5</v>
      </c>
      <c r="O18" s="17"/>
      <c r="P18" s="18"/>
      <c r="Q18" s="77">
        <f t="shared" si="15"/>
        <v>20</v>
      </c>
      <c r="R18" s="17"/>
      <c r="S18" s="18"/>
      <c r="T18" s="19" t="str">
        <f t="shared" si="16"/>
        <v>5</v>
      </c>
      <c r="U18" s="17"/>
      <c r="V18" s="18"/>
      <c r="W18" s="19" t="str">
        <f t="shared" si="17"/>
        <v>5</v>
      </c>
      <c r="X18" s="17"/>
      <c r="Y18" s="18"/>
      <c r="Z18" s="19" t="str">
        <f t="shared" si="18"/>
        <v>5</v>
      </c>
      <c r="AA18" s="17"/>
      <c r="AB18" s="18"/>
      <c r="AC18" s="19" t="str">
        <f t="shared" si="19"/>
        <v>5</v>
      </c>
      <c r="AD18" s="27"/>
      <c r="AE18" s="25"/>
      <c r="AF18" s="19"/>
      <c r="AG18" s="20">
        <f t="shared" si="8"/>
        <v>60</v>
      </c>
      <c r="AH18" s="21">
        <f>'33.Spieltag'!AJ18</f>
        <v>403</v>
      </c>
      <c r="AI18" s="28">
        <f>'33.Spieltag'!AK18</f>
        <v>10</v>
      </c>
      <c r="AJ18" s="23">
        <f t="shared" si="20"/>
        <v>463</v>
      </c>
      <c r="AK18" s="24">
        <f t="shared" si="21"/>
        <v>3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 t="str">
        <f t="shared" si="11"/>
        <v>5</v>
      </c>
      <c r="F19" s="17"/>
      <c r="G19" s="18"/>
      <c r="H19" s="19" t="str">
        <f t="shared" si="12"/>
        <v>5</v>
      </c>
      <c r="I19" s="17"/>
      <c r="J19" s="18"/>
      <c r="K19" s="19" t="str">
        <f t="shared" si="13"/>
        <v>5</v>
      </c>
      <c r="L19" s="17"/>
      <c r="M19" s="18"/>
      <c r="N19" s="19" t="str">
        <f t="shared" si="14"/>
        <v>5</v>
      </c>
      <c r="O19" s="17"/>
      <c r="P19" s="18"/>
      <c r="Q19" s="77">
        <f t="shared" si="15"/>
        <v>20</v>
      </c>
      <c r="R19" s="17"/>
      <c r="S19" s="18"/>
      <c r="T19" s="19" t="str">
        <f t="shared" si="16"/>
        <v>5</v>
      </c>
      <c r="U19" s="17"/>
      <c r="V19" s="18"/>
      <c r="W19" s="19" t="str">
        <f t="shared" si="17"/>
        <v>5</v>
      </c>
      <c r="X19" s="17"/>
      <c r="Y19" s="18"/>
      <c r="Z19" s="19" t="str">
        <f t="shared" si="18"/>
        <v>5</v>
      </c>
      <c r="AA19" s="17"/>
      <c r="AB19" s="18"/>
      <c r="AC19" s="19" t="str">
        <f t="shared" si="19"/>
        <v>5</v>
      </c>
      <c r="AD19" s="27"/>
      <c r="AE19" s="25"/>
      <c r="AF19" s="19"/>
      <c r="AG19" s="20">
        <f t="shared" si="8"/>
        <v>60</v>
      </c>
      <c r="AH19" s="21">
        <f>'33.Spieltag'!AJ19</f>
        <v>7</v>
      </c>
      <c r="AI19" s="28">
        <f>'33.Spieltag'!AK19</f>
        <v>18</v>
      </c>
      <c r="AJ19" s="23">
        <f t="shared" si="20"/>
        <v>67</v>
      </c>
      <c r="AK19" s="24">
        <f t="shared" si="21"/>
        <v>18</v>
      </c>
      <c r="AL19" s="1"/>
    </row>
    <row r="20" spans="1:38" ht="24.95" customHeight="1" thickBot="1" x14ac:dyDescent="0.25">
      <c r="A20" s="28">
        <f t="shared" si="0"/>
        <v>14</v>
      </c>
      <c r="B20" s="20" t="str">
        <f>'13.Spieltag'!B20</f>
        <v>schmiddi04</v>
      </c>
      <c r="C20" s="17"/>
      <c r="D20" s="18"/>
      <c r="E20" s="19" t="str">
        <f t="shared" si="11"/>
        <v>5</v>
      </c>
      <c r="F20" s="17"/>
      <c r="G20" s="18"/>
      <c r="H20" s="19" t="str">
        <f t="shared" si="12"/>
        <v>5</v>
      </c>
      <c r="I20" s="17"/>
      <c r="J20" s="18"/>
      <c r="K20" s="19" t="str">
        <f t="shared" si="13"/>
        <v>5</v>
      </c>
      <c r="L20" s="17"/>
      <c r="M20" s="18"/>
      <c r="N20" s="19" t="str">
        <f t="shared" si="14"/>
        <v>5</v>
      </c>
      <c r="O20" s="17"/>
      <c r="P20" s="18"/>
      <c r="Q20" s="77">
        <f t="shared" si="15"/>
        <v>20</v>
      </c>
      <c r="R20" s="17"/>
      <c r="S20" s="18"/>
      <c r="T20" s="19" t="str">
        <f t="shared" si="16"/>
        <v>5</v>
      </c>
      <c r="U20" s="17"/>
      <c r="V20" s="18"/>
      <c r="W20" s="19" t="str">
        <f t="shared" si="17"/>
        <v>5</v>
      </c>
      <c r="X20" s="17"/>
      <c r="Y20" s="18"/>
      <c r="Z20" s="19" t="str">
        <f t="shared" si="18"/>
        <v>5</v>
      </c>
      <c r="AA20" s="17"/>
      <c r="AB20" s="18"/>
      <c r="AC20" s="19" t="str">
        <f t="shared" si="19"/>
        <v>5</v>
      </c>
      <c r="AD20" s="27"/>
      <c r="AE20" s="25"/>
      <c r="AF20" s="19"/>
      <c r="AG20" s="20">
        <f t="shared" ref="AG20:AG25" si="22">E20+H20+K20+N20+Q20+T20+W20+Z20+AC20+AF20</f>
        <v>60</v>
      </c>
      <c r="AH20" s="21">
        <f>'33.Spieltag'!AJ20</f>
        <v>251</v>
      </c>
      <c r="AI20" s="28">
        <f>'33.Spieltag'!AK20</f>
        <v>14</v>
      </c>
      <c r="AJ20" s="23">
        <f t="shared" si="20"/>
        <v>311</v>
      </c>
      <c r="AK20" s="24">
        <f t="shared" si="21"/>
        <v>14</v>
      </c>
      <c r="AL20" s="1"/>
    </row>
    <row r="21" spans="1:38" ht="24.95" customHeight="1" thickBot="1" x14ac:dyDescent="0.25">
      <c r="A21" s="28">
        <f t="shared" si="0"/>
        <v>10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1"/>
        <v>0</v>
      </c>
      <c r="F21" s="17" t="s">
        <v>12</v>
      </c>
      <c r="G21" s="18" t="s">
        <v>89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88</v>
      </c>
      <c r="N21" s="19" t="str">
        <f t="shared" si="14"/>
        <v>3</v>
      </c>
      <c r="O21" s="17" t="s">
        <v>88</v>
      </c>
      <c r="P21" s="18" t="s">
        <v>91</v>
      </c>
      <c r="Q21" s="77">
        <f t="shared" si="15"/>
        <v>0</v>
      </c>
      <c r="R21" s="17" t="s">
        <v>12</v>
      </c>
      <c r="S21" s="18" t="s">
        <v>88</v>
      </c>
      <c r="T21" s="19">
        <f t="shared" si="16"/>
        <v>0</v>
      </c>
      <c r="U21" s="17" t="s">
        <v>88</v>
      </c>
      <c r="V21" s="18" t="s">
        <v>88</v>
      </c>
      <c r="W21" s="19" t="str">
        <f t="shared" si="17"/>
        <v>3</v>
      </c>
      <c r="X21" s="17" t="s">
        <v>88</v>
      </c>
      <c r="Y21" s="18" t="s">
        <v>12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2"/>
        <v>6</v>
      </c>
      <c r="AH21" s="21">
        <f>'33.Spieltag'!AJ21</f>
        <v>412</v>
      </c>
      <c r="AI21" s="28">
        <f>'33.Spieltag'!AK21</f>
        <v>8</v>
      </c>
      <c r="AJ21" s="23">
        <f t="shared" si="20"/>
        <v>418</v>
      </c>
      <c r="AK21" s="24">
        <f t="shared" si="21"/>
        <v>10</v>
      </c>
      <c r="AL21" s="1"/>
    </row>
    <row r="22" spans="1:38" ht="24.95" customHeight="1" thickBot="1" x14ac:dyDescent="0.25">
      <c r="A22" s="28">
        <f t="shared" si="0"/>
        <v>8</v>
      </c>
      <c r="B22" s="20" t="str">
        <f>'13.Spieltag'!B22</f>
        <v>Tanja04</v>
      </c>
      <c r="C22" s="17" t="s">
        <v>12</v>
      </c>
      <c r="D22" s="18" t="s">
        <v>89</v>
      </c>
      <c r="E22" s="19">
        <f t="shared" si="11"/>
        <v>0</v>
      </c>
      <c r="F22" s="17" t="s">
        <v>2</v>
      </c>
      <c r="G22" s="18" t="s">
        <v>88</v>
      </c>
      <c r="H22" s="19">
        <f t="shared" si="12"/>
        <v>0</v>
      </c>
      <c r="I22" s="17" t="s">
        <v>12</v>
      </c>
      <c r="J22" s="18" t="s">
        <v>88</v>
      </c>
      <c r="K22" s="19">
        <f t="shared" si="13"/>
        <v>0</v>
      </c>
      <c r="L22" s="17" t="s">
        <v>88</v>
      </c>
      <c r="M22" s="18" t="s">
        <v>88</v>
      </c>
      <c r="N22" s="19" t="str">
        <f t="shared" si="14"/>
        <v>3</v>
      </c>
      <c r="O22" s="17" t="s">
        <v>89</v>
      </c>
      <c r="P22" s="18" t="s">
        <v>12</v>
      </c>
      <c r="Q22" s="77">
        <f t="shared" si="15"/>
        <v>0</v>
      </c>
      <c r="R22" s="17" t="s">
        <v>88</v>
      </c>
      <c r="S22" s="18" t="s">
        <v>89</v>
      </c>
      <c r="T22" s="19">
        <f t="shared" si="16"/>
        <v>0</v>
      </c>
      <c r="U22" s="17" t="s">
        <v>88</v>
      </c>
      <c r="V22" s="18" t="s">
        <v>12</v>
      </c>
      <c r="W22" s="19">
        <f t="shared" si="17"/>
        <v>0</v>
      </c>
      <c r="X22" s="17" t="s">
        <v>89</v>
      </c>
      <c r="Y22" s="18" t="s">
        <v>2</v>
      </c>
      <c r="Z22" s="19">
        <f t="shared" si="18"/>
        <v>0</v>
      </c>
      <c r="AA22" s="17" t="s">
        <v>89</v>
      </c>
      <c r="AB22" s="18" t="s">
        <v>12</v>
      </c>
      <c r="AC22" s="19">
        <f t="shared" si="19"/>
        <v>0</v>
      </c>
      <c r="AD22" s="27"/>
      <c r="AE22" s="25"/>
      <c r="AF22" s="19"/>
      <c r="AG22" s="20">
        <f t="shared" si="22"/>
        <v>3</v>
      </c>
      <c r="AH22" s="21">
        <f>'33.Spieltag'!AJ22</f>
        <v>434</v>
      </c>
      <c r="AI22" s="28">
        <f>'33.Spieltag'!AK22</f>
        <v>6</v>
      </c>
      <c r="AJ22" s="23">
        <f t="shared" si="20"/>
        <v>437</v>
      </c>
      <c r="AK22" s="24">
        <f t="shared" si="21"/>
        <v>8</v>
      </c>
      <c r="AL22" s="1"/>
    </row>
    <row r="23" spans="1:38" ht="24.95" customHeight="1" thickBot="1" x14ac:dyDescent="0.25">
      <c r="A23" s="28">
        <f t="shared" si="0"/>
        <v>4</v>
      </c>
      <c r="B23" s="20" t="str">
        <f>'13.Spieltag'!B23</f>
        <v>Thomas Bülles</v>
      </c>
      <c r="C23" s="17"/>
      <c r="D23" s="18"/>
      <c r="E23" s="19" t="str">
        <f t="shared" si="11"/>
        <v>5</v>
      </c>
      <c r="F23" s="17"/>
      <c r="G23" s="18"/>
      <c r="H23" s="19" t="str">
        <f t="shared" si="12"/>
        <v>5</v>
      </c>
      <c r="I23" s="17"/>
      <c r="J23" s="18"/>
      <c r="K23" s="19" t="str">
        <f t="shared" si="13"/>
        <v>5</v>
      </c>
      <c r="L23" s="17"/>
      <c r="M23" s="18"/>
      <c r="N23" s="19" t="str">
        <f t="shared" si="14"/>
        <v>5</v>
      </c>
      <c r="O23" s="17"/>
      <c r="P23" s="18"/>
      <c r="Q23" s="77">
        <f t="shared" si="15"/>
        <v>20</v>
      </c>
      <c r="R23" s="17"/>
      <c r="S23" s="18"/>
      <c r="T23" s="19" t="str">
        <f t="shared" si="16"/>
        <v>5</v>
      </c>
      <c r="U23" s="17"/>
      <c r="V23" s="18"/>
      <c r="W23" s="19" t="str">
        <f t="shared" si="17"/>
        <v>5</v>
      </c>
      <c r="X23" s="17"/>
      <c r="Y23" s="18"/>
      <c r="Z23" s="19" t="str">
        <f t="shared" si="18"/>
        <v>5</v>
      </c>
      <c r="AA23" s="17"/>
      <c r="AB23" s="18"/>
      <c r="AC23" s="19" t="str">
        <f t="shared" si="19"/>
        <v>5</v>
      </c>
      <c r="AD23" s="27"/>
      <c r="AE23" s="25"/>
      <c r="AF23" s="19"/>
      <c r="AG23" s="20">
        <f t="shared" si="22"/>
        <v>60</v>
      </c>
      <c r="AH23" s="21">
        <f>'33.Spieltag'!AJ23</f>
        <v>395</v>
      </c>
      <c r="AI23" s="28">
        <f>'33.Spieltag'!AK23</f>
        <v>11</v>
      </c>
      <c r="AJ23" s="23">
        <f t="shared" si="20"/>
        <v>455</v>
      </c>
      <c r="AK23" s="24">
        <f t="shared" si="21"/>
        <v>4</v>
      </c>
      <c r="AL23" s="1"/>
    </row>
    <row r="24" spans="1:38" ht="24.95" customHeight="1" thickBot="1" x14ac:dyDescent="0.25">
      <c r="A24" s="28">
        <f t="shared" si="0"/>
        <v>13</v>
      </c>
      <c r="B24" s="20" t="str">
        <f>'13.Spieltag'!B24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2</v>
      </c>
      <c r="G24" s="18" t="s">
        <v>88</v>
      </c>
      <c r="H24" s="19">
        <f t="shared" si="12"/>
        <v>0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2</v>
      </c>
      <c r="T24" s="19">
        <f t="shared" si="16"/>
        <v>0</v>
      </c>
      <c r="U24" s="17" t="s">
        <v>12</v>
      </c>
      <c r="V24" s="18" t="s">
        <v>88</v>
      </c>
      <c r="W24" s="19">
        <f t="shared" si="17"/>
        <v>0</v>
      </c>
      <c r="X24" s="17" t="s">
        <v>89</v>
      </c>
      <c r="Y24" s="18" t="s">
        <v>2</v>
      </c>
      <c r="Z24" s="19">
        <f t="shared" si="18"/>
        <v>0</v>
      </c>
      <c r="AA24" s="17" t="s">
        <v>88</v>
      </c>
      <c r="AB24" s="18" t="s">
        <v>2</v>
      </c>
      <c r="AC24" s="19">
        <f t="shared" si="19"/>
        <v>0</v>
      </c>
      <c r="AD24" s="27"/>
      <c r="AE24" s="25"/>
      <c r="AF24" s="19"/>
      <c r="AG24" s="20">
        <f t="shared" si="22"/>
        <v>0</v>
      </c>
      <c r="AH24" s="21">
        <f>'33.Spieltag'!AJ24</f>
        <v>390</v>
      </c>
      <c r="AI24" s="28">
        <f>'33.Spieltag'!AK24</f>
        <v>12</v>
      </c>
      <c r="AJ24" s="23">
        <f t="shared" si="20"/>
        <v>390</v>
      </c>
      <c r="AK24" s="24">
        <f t="shared" si="21"/>
        <v>13</v>
      </c>
      <c r="AL24" s="1"/>
    </row>
    <row r="25" spans="1:38" ht="24.95" customHeight="1" thickBot="1" x14ac:dyDescent="0.25">
      <c r="A25" s="28">
        <f t="shared" ref="A25" si="23">AK25</f>
        <v>16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77">
        <f t="shared" si="15"/>
        <v>20</v>
      </c>
      <c r="R25" s="17"/>
      <c r="S25" s="18"/>
      <c r="T25" s="19" t="str">
        <f t="shared" ref="T25" si="28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29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0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1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60</v>
      </c>
      <c r="AH25" s="21">
        <f>'33.Spieltag'!AJ25</f>
        <v>113</v>
      </c>
      <c r="AI25" s="28">
        <f>'33.Spieltag'!AK25</f>
        <v>16</v>
      </c>
      <c r="AJ25" s="23">
        <f t="shared" ref="AJ25" si="32">AG25+AH25</f>
        <v>173</v>
      </c>
      <c r="AK25" s="24">
        <f t="shared" ref="AK25" si="33">RANK(AJ25,$AJ$8:$AJ$26)</f>
        <v>16</v>
      </c>
      <c r="AL25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5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" priority="2">
      <formula>($AG8&gt;40)</formula>
    </cfRule>
  </conditionalFormatting>
  <conditionalFormatting sqref="C4 F4 I4 L4 R4 C6 I6 L6 O6 R6 U6 AA6">
    <cfRule type="cellIs" dxfId="8" priority="6" operator="equal">
      <formula>"Schalke 04"</formula>
    </cfRule>
  </conditionalFormatting>
  <conditionalFormatting sqref="O4 U4 X4 AA4 F6 X6">
    <cfRule type="cellIs" dxfId="7" priority="7" operator="equal">
      <formula>"Schalke 04"</formula>
    </cfRule>
  </conditionalFormatting>
  <conditionalFormatting sqref="AD1:AF6">
    <cfRule type="cellIs" dxfId="6" priority="29" operator="equal">
      <formula>"Schalke 04"</formula>
    </cfRule>
  </conditionalFormatting>
  <conditionalFormatting sqref="AG1:AG7 AG28:AG1048576 AG26">
    <cfRule type="top10" dxfId="5" priority="1410" rank="3"/>
  </conditionalFormatting>
  <conditionalFormatting sqref="AG8:AG25">
    <cfRule type="top10" dxfId="4" priority="4" rank="3"/>
  </conditionalFormatting>
  <conditionalFormatting sqref="AI8:AI25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6</v>
      </c>
      <c r="H3" s="55">
        <f>'6.Spieltag'!$AG8</f>
        <v>19</v>
      </c>
      <c r="I3" s="55">
        <f>'7.Spieltag'!$AG8</f>
        <v>12</v>
      </c>
      <c r="J3" s="55">
        <f>'8.Spieltag'!$AG8</f>
        <v>2</v>
      </c>
      <c r="K3" s="55">
        <f>'9.Spieltag'!$AG8</f>
        <v>18</v>
      </c>
      <c r="L3" s="55">
        <f>'10.Spieltag'!$AG8</f>
        <v>10</v>
      </c>
      <c r="M3" s="55">
        <f>'11.Spieltag'!$AG8</f>
        <v>12</v>
      </c>
      <c r="N3" s="55">
        <f>'12.Spieltag'!$AG8</f>
        <v>29</v>
      </c>
      <c r="O3" s="55">
        <f>'13.Spieltag'!$AG8</f>
        <v>13</v>
      </c>
      <c r="P3" s="55">
        <f>'14.Spieltag'!$AG8</f>
        <v>13</v>
      </c>
      <c r="Q3" s="55">
        <f>'15.Spieltag'!$AG8</f>
        <v>22</v>
      </c>
      <c r="R3" s="55">
        <f>'16.Spieltag'!$AG8</f>
        <v>8</v>
      </c>
      <c r="S3" s="55">
        <f>'17.Spieltag'!$AG8</f>
        <v>7</v>
      </c>
      <c r="T3" s="55">
        <f>'18.Spieltag'!$AG8</f>
        <v>9</v>
      </c>
      <c r="U3" s="55">
        <f>'19.Spieltag'!$AG8</f>
        <v>17</v>
      </c>
      <c r="V3" s="55">
        <f>'20.Spieltag'!$AG8</f>
        <v>13</v>
      </c>
      <c r="W3" s="55">
        <f>'21.Spieltag'!$AG8</f>
        <v>0</v>
      </c>
      <c r="X3" s="55">
        <f>'22.Spieltag'!$AG8</f>
        <v>23</v>
      </c>
      <c r="Y3" s="55">
        <f>'23.Spieltag'!$AG8</f>
        <v>10</v>
      </c>
      <c r="Z3" s="55">
        <f>'24.Spieltag'!$AG8</f>
        <v>17</v>
      </c>
      <c r="AA3" s="55">
        <f>'25.Spieltag'!$AG8</f>
        <v>10</v>
      </c>
      <c r="AB3" s="55">
        <f>'26.Spieltag'!$AG8</f>
        <v>13</v>
      </c>
      <c r="AC3" s="55">
        <f>'27.Spieltag'!$AG8</f>
        <v>14</v>
      </c>
      <c r="AD3" s="55">
        <f>'28.Spieltag'!$AG8</f>
        <v>17</v>
      </c>
      <c r="AE3" s="55">
        <f>'29.Spieltag'!$AG8</f>
        <v>22</v>
      </c>
      <c r="AF3" s="55">
        <f>'30.Spieltag'!$AG8</f>
        <v>11</v>
      </c>
      <c r="AG3" s="55">
        <f>'31.Spieltag'!$AG8</f>
        <v>6</v>
      </c>
      <c r="AH3" s="55">
        <f>'32.Spieltag'!$AG8</f>
        <v>20</v>
      </c>
      <c r="AI3" s="55">
        <f>'33.Spieltag'!$AG8</f>
        <v>27</v>
      </c>
      <c r="AJ3" s="55">
        <f>'34.Spieltag'!$AG8</f>
        <v>0</v>
      </c>
      <c r="AK3" s="59">
        <f t="shared" ref="AK3:AK20" si="0">SUM(C3:AJ3)</f>
        <v>433</v>
      </c>
      <c r="AL3" s="58">
        <f t="shared" ref="AL3:AL24" si="1">SMALL($C3:$AJ3,1)</f>
        <v>0</v>
      </c>
      <c r="AM3" s="58">
        <f t="shared" ref="AM3:AM24" si="2">SMALL($C3:$AJ3,2)</f>
        <v>0</v>
      </c>
      <c r="AN3" s="58">
        <f t="shared" ref="AN3:AN24" si="3">SMALL($C3:$AJ3,3)</f>
        <v>2</v>
      </c>
      <c r="AO3" s="58">
        <f t="shared" ref="AO3:AO24" si="4">SMALL($C3:$AJ3,4)</f>
        <v>6</v>
      </c>
      <c r="AP3" s="59">
        <f t="shared" ref="AP3:AP24" si="5">AK3-AO3-AN3-AM3-AL3</f>
        <v>425</v>
      </c>
      <c r="AQ3" s="63">
        <f t="shared" ref="AQ3:AQ24" si="6">SUM(AL3:AO3)</f>
        <v>8</v>
      </c>
      <c r="AS3" s="53">
        <v>1</v>
      </c>
      <c r="AT3" s="57" t="s">
        <v>92</v>
      </c>
      <c r="AU3" s="54">
        <v>14</v>
      </c>
    </row>
    <row r="4" spans="1:47" ht="14.25" x14ac:dyDescent="0.25">
      <c r="A4" s="55"/>
      <c r="B4" s="55" t="str">
        <f>'1.Spieltag'!B9</f>
        <v>Delze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22</v>
      </c>
      <c r="I4" s="55">
        <f>'7.Spieltag'!$AG9</f>
        <v>6</v>
      </c>
      <c r="J4" s="55">
        <f>'8.Spieltag'!$AG9</f>
        <v>8</v>
      </c>
      <c r="K4" s="55">
        <f>'9.Spieltag'!$AG9</f>
        <v>11</v>
      </c>
      <c r="L4" s="55">
        <f>'10.Spieltag'!$AG9</f>
        <v>16</v>
      </c>
      <c r="M4" s="55">
        <f>'11.Spieltag'!$AG9</f>
        <v>26</v>
      </c>
      <c r="N4" s="55">
        <f>'12.Spieltag'!$AG9</f>
        <v>32</v>
      </c>
      <c r="O4" s="55">
        <f>'13.Spieltag'!$AG9</f>
        <v>3</v>
      </c>
      <c r="P4" s="55">
        <f>'14.Spieltag'!$AG9</f>
        <v>7</v>
      </c>
      <c r="Q4" s="55">
        <f>'15.Spieltag'!$AG9</f>
        <v>20</v>
      </c>
      <c r="R4" s="55">
        <f>'16.Spieltag'!$AG9</f>
        <v>8</v>
      </c>
      <c r="S4" s="55">
        <f>'17.Spieltag'!$AG9</f>
        <v>15</v>
      </c>
      <c r="T4" s="55">
        <f>'18.Spieltag'!$AG9</f>
        <v>10</v>
      </c>
      <c r="U4" s="55">
        <f>'19.Spieltag'!$AG9</f>
        <v>2</v>
      </c>
      <c r="V4" s="55">
        <f>'20.Spieltag'!$AG9</f>
        <v>24</v>
      </c>
      <c r="W4" s="55">
        <f>'21.Spieltag'!$AG9</f>
        <v>3</v>
      </c>
      <c r="X4" s="55">
        <f>'22.Spieltag'!$AG9</f>
        <v>18</v>
      </c>
      <c r="Y4" s="55">
        <f>'23.Spieltag'!$AG9</f>
        <v>20</v>
      </c>
      <c r="Z4" s="55">
        <f>'24.Spieltag'!$AG9</f>
        <v>5</v>
      </c>
      <c r="AA4" s="55">
        <f>'25.Spieltag'!$AG9</f>
        <v>8</v>
      </c>
      <c r="AB4" s="55">
        <f>'26.Spieltag'!$AG9</f>
        <v>4</v>
      </c>
      <c r="AC4" s="55">
        <f>'27.Spieltag'!$AG9</f>
        <v>11</v>
      </c>
      <c r="AD4" s="55">
        <f>'28.Spieltag'!$AG9</f>
        <v>11</v>
      </c>
      <c r="AE4" s="55">
        <f>'29.Spieltag'!$AG9</f>
        <v>20</v>
      </c>
      <c r="AF4" s="55">
        <f>'30.Spieltag'!$AG9</f>
        <v>12</v>
      </c>
      <c r="AG4" s="55">
        <f>'31.Spieltag'!$AG9</f>
        <v>8</v>
      </c>
      <c r="AH4" s="55">
        <f>'32.Spieltag'!$AG9</f>
        <v>18</v>
      </c>
      <c r="AI4" s="55">
        <f>'33.Spieltag'!$AG9</f>
        <v>21</v>
      </c>
      <c r="AJ4" s="55">
        <f>'34.Spieltag'!$AG9</f>
        <v>3</v>
      </c>
      <c r="AK4" s="59">
        <f t="shared" ref="AK4:AK15" si="7">SUM(C4:AJ4)</f>
        <v>439</v>
      </c>
      <c r="AL4" s="58">
        <f t="shared" si="1"/>
        <v>0</v>
      </c>
      <c r="AM4" s="58">
        <f t="shared" si="2"/>
        <v>2</v>
      </c>
      <c r="AN4" s="58">
        <f t="shared" si="3"/>
        <v>3</v>
      </c>
      <c r="AO4" s="58">
        <f t="shared" si="4"/>
        <v>3</v>
      </c>
      <c r="AP4" s="59">
        <f t="shared" si="5"/>
        <v>431</v>
      </c>
      <c r="AQ4" s="63">
        <f t="shared" si="6"/>
        <v>8</v>
      </c>
      <c r="AS4" s="53">
        <v>2</v>
      </c>
      <c r="AT4" s="57" t="s">
        <v>94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17</v>
      </c>
      <c r="H5" s="55">
        <f>'6.Spieltag'!$AG10</f>
        <v>19</v>
      </c>
      <c r="I5" s="55">
        <f>'7.Spieltag'!$AG10</f>
        <v>4</v>
      </c>
      <c r="J5" s="55">
        <f>'8.Spieltag'!$AG10</f>
        <v>11</v>
      </c>
      <c r="K5" s="55">
        <f>'9.Spieltag'!$AG10</f>
        <v>5</v>
      </c>
      <c r="L5" s="55">
        <f>'10.Spieltag'!$AG10</f>
        <v>9</v>
      </c>
      <c r="M5" s="55">
        <f>'11.Spieltag'!$AG10</f>
        <v>4</v>
      </c>
      <c r="N5" s="55">
        <f>'12.Spieltag'!$AG10</f>
        <v>29</v>
      </c>
      <c r="O5" s="55">
        <f>'13.Spieltag'!$AG10</f>
        <v>3</v>
      </c>
      <c r="P5" s="55">
        <f>'14.Spieltag'!$AG10</f>
        <v>7</v>
      </c>
      <c r="Q5" s="55">
        <f>'15.Spieltag'!$AG10</f>
        <v>23</v>
      </c>
      <c r="R5" s="55">
        <f>'16.Spieltag'!$AG10</f>
        <v>10</v>
      </c>
      <c r="S5" s="55">
        <f>'17.Spieltag'!$AG10</f>
        <v>4</v>
      </c>
      <c r="T5" s="55">
        <f>'18.Spieltag'!$AG10</f>
        <v>0</v>
      </c>
      <c r="U5" s="55">
        <f>'19.Spieltag'!$AG10</f>
        <v>8</v>
      </c>
      <c r="V5" s="55">
        <f>'20.Spieltag'!$AG10</f>
        <v>19</v>
      </c>
      <c r="W5" s="55">
        <f>'21.Spieltag'!$AG10</f>
        <v>8</v>
      </c>
      <c r="X5" s="55">
        <f>'22.Spieltag'!$AG10</f>
        <v>29</v>
      </c>
      <c r="Y5" s="55">
        <f>'23.Spieltag'!$AG10</f>
        <v>12</v>
      </c>
      <c r="Z5" s="55">
        <f>'24.Spieltag'!$AG10</f>
        <v>14</v>
      </c>
      <c r="AA5" s="55">
        <f>'25.Spieltag'!$AG10</f>
        <v>14</v>
      </c>
      <c r="AB5" s="55">
        <f>'26.Spieltag'!$AG10</f>
        <v>0</v>
      </c>
      <c r="AC5" s="55">
        <f>'27.Spieltag'!$AG10</f>
        <v>15</v>
      </c>
      <c r="AD5" s="55">
        <f>'28.Spieltag'!$AG10</f>
        <v>5</v>
      </c>
      <c r="AE5" s="55">
        <f>'29.Spieltag'!$AG10</f>
        <v>18</v>
      </c>
      <c r="AF5" s="55">
        <f>'30.Spieltag'!$AG10</f>
        <v>14</v>
      </c>
      <c r="AG5" s="55">
        <f>'31.Spieltag'!$AG10</f>
        <v>0</v>
      </c>
      <c r="AH5" s="55">
        <f>'32.Spieltag'!$AG10</f>
        <v>0</v>
      </c>
      <c r="AI5" s="55">
        <f>'33.Spieltag'!$AG10</f>
        <v>0</v>
      </c>
      <c r="AJ5" s="55">
        <f>'34.Spieltag'!$AG10</f>
        <v>60</v>
      </c>
      <c r="AK5" s="59">
        <f t="shared" si="7"/>
        <v>418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418</v>
      </c>
      <c r="AQ5" s="63">
        <f t="shared" si="6"/>
        <v>0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22</v>
      </c>
      <c r="I6" s="55">
        <f>'7.Spieltag'!$AG11</f>
        <v>2</v>
      </c>
      <c r="J6" s="55">
        <f>'8.Spieltag'!$AG11</f>
        <v>9</v>
      </c>
      <c r="K6" s="55">
        <f>'9.Spieltag'!$AG11</f>
        <v>5</v>
      </c>
      <c r="L6" s="55">
        <f>'10.Spieltag'!$AG11</f>
        <v>11</v>
      </c>
      <c r="M6" s="55">
        <f>'11.Spieltag'!$AG11</f>
        <v>24</v>
      </c>
      <c r="N6" s="55">
        <f>'12.Spieltag'!$AG11</f>
        <v>26</v>
      </c>
      <c r="O6" s="55">
        <f>'13.Spieltag'!$AG11</f>
        <v>7</v>
      </c>
      <c r="P6" s="55">
        <f>'14.Spieltag'!$AG11</f>
        <v>10</v>
      </c>
      <c r="Q6" s="55">
        <f>'15.Spieltag'!$AG11</f>
        <v>27</v>
      </c>
      <c r="R6" s="55">
        <f>'16.Spieltag'!$AG11</f>
        <v>16</v>
      </c>
      <c r="S6" s="55">
        <f>'17.Spieltag'!$AG11</f>
        <v>7</v>
      </c>
      <c r="T6" s="55">
        <f>'18.Spieltag'!$AG11</f>
        <v>0</v>
      </c>
      <c r="U6" s="55">
        <f>'19.Spieltag'!$AG11</f>
        <v>10</v>
      </c>
      <c r="V6" s="55">
        <f>'20.Spieltag'!$AG11</f>
        <v>27</v>
      </c>
      <c r="W6" s="55">
        <f>'21.Spieltag'!$AG11</f>
        <v>11</v>
      </c>
      <c r="X6" s="55">
        <f>'22.Spieltag'!$AG11</f>
        <v>27</v>
      </c>
      <c r="Y6" s="55">
        <f>'23.Spieltag'!$AG11</f>
        <v>14</v>
      </c>
      <c r="Z6" s="55">
        <f>'24.Spieltag'!$AG11</f>
        <v>5</v>
      </c>
      <c r="AA6" s="55">
        <f>'25.Spieltag'!$AG11</f>
        <v>8</v>
      </c>
      <c r="AB6" s="55">
        <f>'26.Spieltag'!$AG11</f>
        <v>10</v>
      </c>
      <c r="AC6" s="55">
        <f>'27.Spieltag'!$AG11</f>
        <v>11</v>
      </c>
      <c r="AD6" s="55">
        <f>'28.Spieltag'!$AG11</f>
        <v>15</v>
      </c>
      <c r="AE6" s="55">
        <f>'29.Spieltag'!$AG11</f>
        <v>19</v>
      </c>
      <c r="AF6" s="55">
        <f>'30.Spieltag'!$AG11</f>
        <v>13</v>
      </c>
      <c r="AG6" s="55">
        <f>'31.Spieltag'!$AG11</f>
        <v>12</v>
      </c>
      <c r="AH6" s="55">
        <f>'32.Spieltag'!$AG11</f>
        <v>23</v>
      </c>
      <c r="AI6" s="55">
        <f>'33.Spieltag'!$AG11</f>
        <v>25</v>
      </c>
      <c r="AJ6" s="55">
        <f>'34.Spieltag'!$AG11</f>
        <v>3</v>
      </c>
      <c r="AK6" s="59">
        <f t="shared" si="7"/>
        <v>465</v>
      </c>
      <c r="AL6" s="58">
        <f t="shared" si="1"/>
        <v>0</v>
      </c>
      <c r="AM6" s="58">
        <f t="shared" si="2"/>
        <v>2</v>
      </c>
      <c r="AN6" s="58">
        <f t="shared" si="3"/>
        <v>3</v>
      </c>
      <c r="AO6" s="58">
        <f t="shared" si="4"/>
        <v>5</v>
      </c>
      <c r="AP6" s="59">
        <f t="shared" si="5"/>
        <v>455</v>
      </c>
      <c r="AQ6" s="63">
        <f t="shared" si="6"/>
        <v>10</v>
      </c>
      <c r="AS6" s="53">
        <v>4</v>
      </c>
      <c r="AT6" s="54" t="s">
        <v>95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14</v>
      </c>
      <c r="H7" s="55">
        <f>'6.Spieltag'!$AG12</f>
        <v>29</v>
      </c>
      <c r="I7" s="55">
        <f>'7.Spieltag'!$AG12</f>
        <v>11</v>
      </c>
      <c r="J7" s="55">
        <f>'8.Spieltag'!$AG12</f>
        <v>5</v>
      </c>
      <c r="K7" s="55">
        <f>'9.Spieltag'!$AG12</f>
        <v>4</v>
      </c>
      <c r="L7" s="55">
        <f>'10.Spieltag'!$AG12</f>
        <v>8</v>
      </c>
      <c r="M7" s="55">
        <f>'11.Spieltag'!$AG12</f>
        <v>0</v>
      </c>
      <c r="N7" s="55">
        <f>'12.Spieltag'!$AG12</f>
        <v>19</v>
      </c>
      <c r="O7" s="55">
        <f>'13.Spieltag'!$AG12</f>
        <v>2</v>
      </c>
      <c r="P7" s="55">
        <f>'14.Spieltag'!$AG12</f>
        <v>13</v>
      </c>
      <c r="Q7" s="55">
        <f>'15.Spieltag'!$AG12</f>
        <v>22</v>
      </c>
      <c r="R7" s="55">
        <f>'16.Spieltag'!$AG12</f>
        <v>13</v>
      </c>
      <c r="S7" s="55">
        <f>'17.Spieltag'!$AG12</f>
        <v>10</v>
      </c>
      <c r="T7" s="55">
        <f>'18.Spieltag'!$AG12</f>
        <v>17</v>
      </c>
      <c r="U7" s="55">
        <f>'19.Spieltag'!$AG12</f>
        <v>0</v>
      </c>
      <c r="V7" s="55">
        <f>'20.Spieltag'!$AG12</f>
        <v>0</v>
      </c>
      <c r="W7" s="55">
        <f>'21.Spieltag'!$AG12</f>
        <v>0</v>
      </c>
      <c r="X7" s="55">
        <f>'22.Spieltag'!$AG12</f>
        <v>0</v>
      </c>
      <c r="Y7" s="55">
        <f>'23.Spieltag'!$AG12</f>
        <v>0</v>
      </c>
      <c r="Z7" s="55">
        <f>'24.Spieltag'!$AG12</f>
        <v>0</v>
      </c>
      <c r="AA7" s="55">
        <f>'25.Spieltag'!$AG12</f>
        <v>0</v>
      </c>
      <c r="AB7" s="55">
        <f>'26.Spieltag'!$AG12</f>
        <v>0</v>
      </c>
      <c r="AC7" s="55">
        <f>'27.Spieltag'!$AG12</f>
        <v>0</v>
      </c>
      <c r="AD7" s="55">
        <f>'28.Spieltag'!$AG12</f>
        <v>0</v>
      </c>
      <c r="AE7" s="55">
        <f>'29.Spieltag'!$AG12</f>
        <v>0</v>
      </c>
      <c r="AF7" s="55">
        <f>'30.Spieltag'!$AG12</f>
        <v>0</v>
      </c>
      <c r="AG7" s="55">
        <f>'31.Spieltag'!$AG12</f>
        <v>0</v>
      </c>
      <c r="AH7" s="55">
        <f>'32.Spieltag'!$AG12</f>
        <v>0</v>
      </c>
      <c r="AI7" s="55">
        <f>'33.Spieltag'!$AG12</f>
        <v>0</v>
      </c>
      <c r="AJ7" s="55">
        <f>'34.Spieltag'!$AG12</f>
        <v>60</v>
      </c>
      <c r="AK7" s="52">
        <f t="shared" si="7"/>
        <v>257</v>
      </c>
      <c r="AL7" s="58">
        <f t="shared" si="1"/>
        <v>0</v>
      </c>
      <c r="AM7" s="58">
        <f t="shared" si="2"/>
        <v>0</v>
      </c>
      <c r="AN7" s="58">
        <f t="shared" si="3"/>
        <v>0</v>
      </c>
      <c r="AO7" s="58">
        <f t="shared" si="4"/>
        <v>0</v>
      </c>
      <c r="AP7" s="59">
        <f t="shared" si="5"/>
        <v>257</v>
      </c>
      <c r="AQ7" s="63">
        <f t="shared" si="6"/>
        <v>0</v>
      </c>
      <c r="AS7" s="53">
        <v>5</v>
      </c>
      <c r="AT7" s="57" t="s">
        <v>97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22</v>
      </c>
      <c r="I8" s="55">
        <f>'7.Spieltag'!$AG13</f>
        <v>7</v>
      </c>
      <c r="J8" s="55">
        <f>'8.Spieltag'!$AG13</f>
        <v>7</v>
      </c>
      <c r="K8" s="55">
        <f>'9.Spieltag'!$AG13</f>
        <v>4</v>
      </c>
      <c r="L8" s="55">
        <f>'10.Spieltag'!$AG13</f>
        <v>11</v>
      </c>
      <c r="M8" s="55">
        <f>'11.Spieltag'!$AG13</f>
        <v>15</v>
      </c>
      <c r="N8" s="55">
        <f>'12.Spieltag'!$AG13</f>
        <v>30</v>
      </c>
      <c r="O8" s="55">
        <f>'13.Spieltag'!$AG13</f>
        <v>2</v>
      </c>
      <c r="P8" s="55">
        <f>'14.Spieltag'!$AG13</f>
        <v>12</v>
      </c>
      <c r="Q8" s="55">
        <f>'15.Spieltag'!$AG13</f>
        <v>17</v>
      </c>
      <c r="R8" s="55">
        <f>'16.Spieltag'!$AG13</f>
        <v>15</v>
      </c>
      <c r="S8" s="55">
        <f>'17.Spieltag'!$AG13</f>
        <v>10</v>
      </c>
      <c r="T8" s="55">
        <f>'18.Spieltag'!$AG13</f>
        <v>22</v>
      </c>
      <c r="U8" s="55">
        <f>'19.Spieltag'!$AG13</f>
        <v>10</v>
      </c>
      <c r="V8" s="55">
        <f>'20.Spieltag'!$AG13</f>
        <v>21</v>
      </c>
      <c r="W8" s="55">
        <f>'21.Spieltag'!$AG13</f>
        <v>8</v>
      </c>
      <c r="X8" s="55">
        <f>'22.Spieltag'!$AG13</f>
        <v>21</v>
      </c>
      <c r="Y8" s="55">
        <f>'23.Spieltag'!$AG13</f>
        <v>14</v>
      </c>
      <c r="Z8" s="55">
        <f>'24.Spieltag'!$AG13</f>
        <v>15</v>
      </c>
      <c r="AA8" s="55">
        <f>'25.Spieltag'!$AG13</f>
        <v>9</v>
      </c>
      <c r="AB8" s="55">
        <f>'26.Spieltag'!$AG13</f>
        <v>9</v>
      </c>
      <c r="AC8" s="55">
        <f>'27.Spieltag'!$AG13</f>
        <v>7</v>
      </c>
      <c r="AD8" s="55">
        <f>'28.Spieltag'!$AG13</f>
        <v>23</v>
      </c>
      <c r="AE8" s="55">
        <f>'29.Spieltag'!$AG13</f>
        <v>21</v>
      </c>
      <c r="AF8" s="55">
        <f>'30.Spieltag'!$AG13</f>
        <v>10</v>
      </c>
      <c r="AG8" s="55">
        <f>'31.Spieltag'!$AG13</f>
        <v>4</v>
      </c>
      <c r="AH8" s="55">
        <f>'32.Spieltag'!$AG13</f>
        <v>17</v>
      </c>
      <c r="AI8" s="55">
        <f>'33.Spieltag'!$AG13</f>
        <v>17</v>
      </c>
      <c r="AJ8" s="55">
        <f>'34.Spieltag'!$AG13</f>
        <v>6</v>
      </c>
      <c r="AK8" s="59">
        <f t="shared" si="7"/>
        <v>441</v>
      </c>
      <c r="AL8" s="58">
        <f t="shared" si="1"/>
        <v>2</v>
      </c>
      <c r="AM8" s="58">
        <f t="shared" si="2"/>
        <v>4</v>
      </c>
      <c r="AN8" s="58">
        <f t="shared" si="3"/>
        <v>4</v>
      </c>
      <c r="AO8" s="58">
        <f t="shared" si="4"/>
        <v>5</v>
      </c>
      <c r="AP8" s="59">
        <f t="shared" si="5"/>
        <v>426</v>
      </c>
      <c r="AQ8" s="63">
        <f t="shared" si="6"/>
        <v>15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17</v>
      </c>
      <c r="H9" s="55">
        <f>'6.Spieltag'!$AG14</f>
        <v>28</v>
      </c>
      <c r="I9" s="55">
        <f>'7.Spieltag'!$AG14</f>
        <v>10</v>
      </c>
      <c r="J9" s="55">
        <f>'8.Spieltag'!$AG14</f>
        <v>8</v>
      </c>
      <c r="K9" s="55">
        <f>'9.Spieltag'!$AG14</f>
        <v>5</v>
      </c>
      <c r="L9" s="55">
        <f>'10.Spieltag'!$AG14</f>
        <v>16</v>
      </c>
      <c r="M9" s="55">
        <f>'11.Spieltag'!$AG14</f>
        <v>24</v>
      </c>
      <c r="N9" s="55">
        <f>'12.Spieltag'!$AG14</f>
        <v>30</v>
      </c>
      <c r="O9" s="55">
        <f>'13.Spieltag'!$AG14</f>
        <v>0</v>
      </c>
      <c r="P9" s="55">
        <f>'14.Spieltag'!$AG14</f>
        <v>9</v>
      </c>
      <c r="Q9" s="55">
        <f>'15.Spieltag'!$AG14</f>
        <v>15</v>
      </c>
      <c r="R9" s="55">
        <f>'16.Spieltag'!$AG14</f>
        <v>8</v>
      </c>
      <c r="S9" s="55">
        <f>'17.Spieltag'!$AG14</f>
        <v>10</v>
      </c>
      <c r="T9" s="55">
        <f>'18.Spieltag'!$AG14</f>
        <v>21</v>
      </c>
      <c r="U9" s="55">
        <f>'19.Spieltag'!$AG14</f>
        <v>5</v>
      </c>
      <c r="V9" s="55">
        <f>'20.Spieltag'!$AG14</f>
        <v>27</v>
      </c>
      <c r="W9" s="55">
        <f>'21.Spieltag'!$AG14</f>
        <v>13</v>
      </c>
      <c r="X9" s="55">
        <f>'22.Spieltag'!$AG14</f>
        <v>25</v>
      </c>
      <c r="Y9" s="55">
        <f>'23.Spieltag'!$AG14</f>
        <v>8</v>
      </c>
      <c r="Z9" s="55">
        <f>'24.Spieltag'!$AG14</f>
        <v>13</v>
      </c>
      <c r="AA9" s="55">
        <f>'25.Spieltag'!$AG14</f>
        <v>5</v>
      </c>
      <c r="AB9" s="55">
        <f>'26.Spieltag'!$AG14</f>
        <v>9</v>
      </c>
      <c r="AC9" s="55">
        <f>'27.Spieltag'!$AG14</f>
        <v>0</v>
      </c>
      <c r="AD9" s="55">
        <f>'28.Spieltag'!$AG14</f>
        <v>9</v>
      </c>
      <c r="AE9" s="55">
        <f>'29.Spieltag'!$AG14</f>
        <v>26</v>
      </c>
      <c r="AF9" s="55">
        <f>'30.Spieltag'!$AG14</f>
        <v>12</v>
      </c>
      <c r="AG9" s="55">
        <f>'31.Spieltag'!$AG14</f>
        <v>12</v>
      </c>
      <c r="AH9" s="55">
        <f>'32.Spieltag'!$AG14</f>
        <v>12</v>
      </c>
      <c r="AI9" s="55">
        <f>'33.Spieltag'!$AG14</f>
        <v>20</v>
      </c>
      <c r="AJ9" s="55">
        <f>'34.Spieltag'!$AG14</f>
        <v>60</v>
      </c>
      <c r="AK9" s="59">
        <f t="shared" si="7"/>
        <v>495</v>
      </c>
      <c r="AL9" s="58">
        <f t="shared" si="1"/>
        <v>0</v>
      </c>
      <c r="AM9" s="58">
        <f t="shared" si="2"/>
        <v>0</v>
      </c>
      <c r="AN9" s="58">
        <f t="shared" si="3"/>
        <v>2</v>
      </c>
      <c r="AO9" s="58">
        <f t="shared" si="4"/>
        <v>5</v>
      </c>
      <c r="AP9" s="59">
        <f t="shared" si="5"/>
        <v>488</v>
      </c>
      <c r="AQ9" s="63">
        <f t="shared" si="6"/>
        <v>7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16</v>
      </c>
      <c r="I10" s="55">
        <f>'7.Spieltag'!$AG15</f>
        <v>8</v>
      </c>
      <c r="J10" s="55">
        <f>'8.Spieltag'!$AG15</f>
        <v>12</v>
      </c>
      <c r="K10" s="55">
        <f>'9.Spieltag'!$AG15</f>
        <v>4</v>
      </c>
      <c r="L10" s="55">
        <f>'10.Spieltag'!$AG15</f>
        <v>16</v>
      </c>
      <c r="M10" s="55">
        <f>'11.Spieltag'!$AG15</f>
        <v>16</v>
      </c>
      <c r="N10" s="55">
        <f>'12.Spieltag'!$AG15</f>
        <v>16</v>
      </c>
      <c r="O10" s="55">
        <f>'13.Spieltag'!$AG15</f>
        <v>3</v>
      </c>
      <c r="P10" s="55">
        <f>'14.Spieltag'!$AG15</f>
        <v>8</v>
      </c>
      <c r="Q10" s="55">
        <f>'15.Spieltag'!$AG15</f>
        <v>14</v>
      </c>
      <c r="R10" s="55">
        <f>'16.Spieltag'!$AG15</f>
        <v>23</v>
      </c>
      <c r="S10" s="55">
        <f>'17.Spieltag'!$AG15</f>
        <v>9</v>
      </c>
      <c r="T10" s="55">
        <f>'18.Spieltag'!$AG15</f>
        <v>9</v>
      </c>
      <c r="U10" s="55">
        <f>'19.Spieltag'!$AG15</f>
        <v>12</v>
      </c>
      <c r="V10" s="55">
        <f>'20.Spieltag'!$AG15</f>
        <v>22</v>
      </c>
      <c r="W10" s="55">
        <f>'21.Spieltag'!$AG15</f>
        <v>0</v>
      </c>
      <c r="X10" s="55">
        <f>'22.Spieltag'!$AG15</f>
        <v>14</v>
      </c>
      <c r="Y10" s="55">
        <f>'23.Spieltag'!$AG15</f>
        <v>12</v>
      </c>
      <c r="Z10" s="55">
        <f>'24.Spieltag'!$AG15</f>
        <v>27</v>
      </c>
      <c r="AA10" s="55">
        <f>'25.Spieltag'!$AG15</f>
        <v>10</v>
      </c>
      <c r="AB10" s="55">
        <f>'26.Spieltag'!$AG15</f>
        <v>18</v>
      </c>
      <c r="AC10" s="55">
        <f>'27.Spieltag'!$AG15</f>
        <v>11</v>
      </c>
      <c r="AD10" s="55">
        <f>'28.Spieltag'!$AG15</f>
        <v>15</v>
      </c>
      <c r="AE10" s="55">
        <f>'29.Spieltag'!$AG15</f>
        <v>26</v>
      </c>
      <c r="AF10" s="55">
        <f>'30.Spieltag'!$AG15</f>
        <v>10</v>
      </c>
      <c r="AG10" s="55">
        <f>'31.Spieltag'!$AG15</f>
        <v>7</v>
      </c>
      <c r="AH10" s="55">
        <f>'32.Spieltag'!$AG15</f>
        <v>20</v>
      </c>
      <c r="AI10" s="55">
        <f>'33.Spieltag'!$AG15</f>
        <v>25</v>
      </c>
      <c r="AJ10" s="55">
        <f>'34.Spieltag'!$AG15</f>
        <v>0</v>
      </c>
      <c r="AK10" s="59">
        <f t="shared" si="7"/>
        <v>449</v>
      </c>
      <c r="AL10" s="58">
        <f t="shared" si="1"/>
        <v>0</v>
      </c>
      <c r="AM10" s="58">
        <f t="shared" si="2"/>
        <v>0</v>
      </c>
      <c r="AN10" s="58">
        <f t="shared" si="3"/>
        <v>3</v>
      </c>
      <c r="AO10" s="58">
        <f t="shared" si="4"/>
        <v>4</v>
      </c>
      <c r="AP10" s="59">
        <f t="shared" si="5"/>
        <v>442</v>
      </c>
      <c r="AQ10" s="63">
        <f t="shared" si="6"/>
        <v>7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0</v>
      </c>
      <c r="H11" s="55">
        <f>'6.Spieltag'!$AG16</f>
        <v>0</v>
      </c>
      <c r="I11" s="55">
        <f>'7.Spieltag'!$AG16</f>
        <v>5</v>
      </c>
      <c r="J11" s="55">
        <f>'8.Spieltag'!$AG16</f>
        <v>0</v>
      </c>
      <c r="K11" s="55">
        <f>'9.Spieltag'!$AG16</f>
        <v>0</v>
      </c>
      <c r="L11" s="55">
        <f>'10.Spieltag'!$AG16</f>
        <v>6</v>
      </c>
      <c r="M11" s="55">
        <f>'11.Spieltag'!$AG16</f>
        <v>22</v>
      </c>
      <c r="N11" s="55">
        <f>'12.Spieltag'!$AG16</f>
        <v>24</v>
      </c>
      <c r="O11" s="55">
        <f>'13.Spieltag'!$AG16</f>
        <v>0</v>
      </c>
      <c r="P11" s="55">
        <f>'14.Spieltag'!$AG16</f>
        <v>0</v>
      </c>
      <c r="Q11" s="55">
        <f>'15.Spieltag'!$AG16</f>
        <v>0</v>
      </c>
      <c r="R11" s="55">
        <f>'16.Spieltag'!$AG16</f>
        <v>0</v>
      </c>
      <c r="S11" s="55">
        <f>'17.Spieltag'!$AG16</f>
        <v>0</v>
      </c>
      <c r="T11" s="55">
        <f>'18.Spieltag'!$AG16</f>
        <v>0</v>
      </c>
      <c r="U11" s="55">
        <f>'19.Spieltag'!$AG16</f>
        <v>0</v>
      </c>
      <c r="V11" s="55">
        <f>'20.Spieltag'!$AG16</f>
        <v>0</v>
      </c>
      <c r="W11" s="55">
        <f>'21.Spieltag'!$AG16</f>
        <v>0</v>
      </c>
      <c r="X11" s="55">
        <f>'22.Spieltag'!$AG16</f>
        <v>0</v>
      </c>
      <c r="Y11" s="55">
        <f>'23.Spieltag'!$AG16</f>
        <v>0</v>
      </c>
      <c r="Z11" s="55">
        <f>'24.Spieltag'!$AG16</f>
        <v>0</v>
      </c>
      <c r="AA11" s="55">
        <f>'25.Spieltag'!$AG16</f>
        <v>0</v>
      </c>
      <c r="AB11" s="55">
        <f>'26.Spieltag'!$AG16</f>
        <v>0</v>
      </c>
      <c r="AC11" s="55">
        <f>'27.Spieltag'!$AG16</f>
        <v>0</v>
      </c>
      <c r="AD11" s="55">
        <f>'28.Spieltag'!$AG16</f>
        <v>0</v>
      </c>
      <c r="AE11" s="55">
        <f>'29.Spieltag'!$AG16</f>
        <v>0</v>
      </c>
      <c r="AF11" s="55">
        <f>'30.Spieltag'!$AG16</f>
        <v>0</v>
      </c>
      <c r="AG11" s="55">
        <f>'31.Spieltag'!$AG16</f>
        <v>0</v>
      </c>
      <c r="AH11" s="55">
        <f>'32.Spieltag'!$AG16</f>
        <v>0</v>
      </c>
      <c r="AI11" s="55">
        <f>'33.Spieltag'!$AG16</f>
        <v>0</v>
      </c>
      <c r="AJ11" s="55">
        <f>'34.Spieltag'!$AG16</f>
        <v>60</v>
      </c>
      <c r="AK11" s="59">
        <f t="shared" si="7"/>
        <v>139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0</v>
      </c>
      <c r="AP11" s="59">
        <f t="shared" si="5"/>
        <v>139</v>
      </c>
      <c r="AQ11" s="63">
        <f t="shared" si="6"/>
        <v>0</v>
      </c>
      <c r="AS11" s="53">
        <v>9</v>
      </c>
      <c r="AT11" s="54" t="s">
        <v>99</v>
      </c>
      <c r="AU11" s="56">
        <v>18</v>
      </c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11</v>
      </c>
      <c r="H12" s="55">
        <f>'6.Spieltag'!$AG17</f>
        <v>23</v>
      </c>
      <c r="I12" s="55">
        <f>'7.Spieltag'!$AG17</f>
        <v>2</v>
      </c>
      <c r="J12" s="55">
        <f>'8.Spieltag'!$AG17</f>
        <v>7</v>
      </c>
      <c r="K12" s="55">
        <f>'9.Spieltag'!$AG17</f>
        <v>5</v>
      </c>
      <c r="L12" s="55">
        <f>'10.Spieltag'!$AG17</f>
        <v>15</v>
      </c>
      <c r="M12" s="55">
        <f>'11.Spieltag'!$AG17</f>
        <v>15</v>
      </c>
      <c r="N12" s="55">
        <f>'12.Spieltag'!$AG17</f>
        <v>28</v>
      </c>
      <c r="O12" s="55">
        <f>'13.Spieltag'!$AG17</f>
        <v>3</v>
      </c>
      <c r="P12" s="55">
        <f>'14.Spieltag'!$AG17</f>
        <v>7</v>
      </c>
      <c r="Q12" s="55">
        <f>'15.Spieltag'!$AG17</f>
        <v>12</v>
      </c>
      <c r="R12" s="55">
        <f>'16.Spieltag'!$AG17</f>
        <v>12</v>
      </c>
      <c r="S12" s="55">
        <f>'17.Spieltag'!$AG17</f>
        <v>7</v>
      </c>
      <c r="T12" s="55">
        <f>'18.Spieltag'!$AG17</f>
        <v>15</v>
      </c>
      <c r="U12" s="55">
        <f>'19.Spieltag'!$AG17</f>
        <v>7</v>
      </c>
      <c r="V12" s="55">
        <f>'20.Spieltag'!$AG17</f>
        <v>20</v>
      </c>
      <c r="W12" s="55">
        <f>'21.Spieltag'!$AG17</f>
        <v>16</v>
      </c>
      <c r="X12" s="55">
        <f>'22.Spieltag'!$AG17</f>
        <v>22</v>
      </c>
      <c r="Y12" s="55">
        <f>'23.Spieltag'!$AG17</f>
        <v>14</v>
      </c>
      <c r="Z12" s="55">
        <f>'24.Spieltag'!$AG17</f>
        <v>13</v>
      </c>
      <c r="AA12" s="55">
        <f>'25.Spieltag'!$AG17</f>
        <v>12</v>
      </c>
      <c r="AB12" s="55">
        <f>'26.Spieltag'!$AG17</f>
        <v>6</v>
      </c>
      <c r="AC12" s="55">
        <f>'27.Spieltag'!$AG17</f>
        <v>6</v>
      </c>
      <c r="AD12" s="55">
        <f>'28.Spieltag'!$AG17</f>
        <v>10</v>
      </c>
      <c r="AE12" s="55">
        <f>'29.Spieltag'!$AG17</f>
        <v>26</v>
      </c>
      <c r="AF12" s="55">
        <f>'30.Spieltag'!$AG17</f>
        <v>7</v>
      </c>
      <c r="AG12" s="55">
        <f>'31.Spieltag'!$AG17</f>
        <v>0</v>
      </c>
      <c r="AH12" s="55">
        <f>'32.Spieltag'!$AG17</f>
        <v>15</v>
      </c>
      <c r="AI12" s="55">
        <f>'33.Spieltag'!$AG17</f>
        <v>20</v>
      </c>
      <c r="AJ12" s="55">
        <f>'34.Spieltag'!$AG17</f>
        <v>12</v>
      </c>
      <c r="AK12" s="59">
        <f t="shared" si="7"/>
        <v>418</v>
      </c>
      <c r="AL12" s="58">
        <f t="shared" si="1"/>
        <v>0</v>
      </c>
      <c r="AM12" s="58">
        <f t="shared" si="2"/>
        <v>2</v>
      </c>
      <c r="AN12" s="58">
        <f t="shared" si="3"/>
        <v>3</v>
      </c>
      <c r="AO12" s="58">
        <f t="shared" si="4"/>
        <v>5</v>
      </c>
      <c r="AP12" s="59">
        <f t="shared" si="5"/>
        <v>408</v>
      </c>
      <c r="AQ12" s="63">
        <f t="shared" si="6"/>
        <v>10</v>
      </c>
      <c r="AS12" s="53">
        <v>10</v>
      </c>
      <c r="AT12" s="54" t="s">
        <v>100</v>
      </c>
      <c r="AU12" s="56">
        <v>16</v>
      </c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12</v>
      </c>
      <c r="H13" s="55">
        <f>'6.Spieltag'!$AG18</f>
        <v>19</v>
      </c>
      <c r="I13" s="55">
        <f>'7.Spieltag'!$AG18</f>
        <v>8</v>
      </c>
      <c r="J13" s="55">
        <f>'8.Spieltag'!$AG18</f>
        <v>14</v>
      </c>
      <c r="K13" s="55">
        <f>'9.Spieltag'!$AG18</f>
        <v>4</v>
      </c>
      <c r="L13" s="55">
        <f>'10.Spieltag'!$AG18</f>
        <v>10</v>
      </c>
      <c r="M13" s="55">
        <f>'11.Spieltag'!$AG18</f>
        <v>20</v>
      </c>
      <c r="N13" s="55">
        <f>'12.Spieltag'!$AG18</f>
        <v>31</v>
      </c>
      <c r="O13" s="55">
        <f>'13.Spieltag'!$AG18</f>
        <v>13</v>
      </c>
      <c r="P13" s="55">
        <f>'14.Spieltag'!$AG18</f>
        <v>4</v>
      </c>
      <c r="Q13" s="55">
        <f>'15.Spieltag'!$AG18</f>
        <v>19</v>
      </c>
      <c r="R13" s="55">
        <f>'16.Spieltag'!$AG18</f>
        <v>0</v>
      </c>
      <c r="S13" s="55">
        <f>'17.Spieltag'!$AG18</f>
        <v>8</v>
      </c>
      <c r="T13" s="55">
        <f>'18.Spieltag'!$AG18</f>
        <v>6</v>
      </c>
      <c r="U13" s="55">
        <f>'19.Spieltag'!$AG18</f>
        <v>10</v>
      </c>
      <c r="V13" s="55">
        <f>'20.Spieltag'!$AG18</f>
        <v>16</v>
      </c>
      <c r="W13" s="55">
        <f>'21.Spieltag'!$AG18</f>
        <v>10</v>
      </c>
      <c r="X13" s="55">
        <f>'22.Spieltag'!$AG18</f>
        <v>20</v>
      </c>
      <c r="Y13" s="55">
        <f>'23.Spieltag'!$AG18</f>
        <v>8</v>
      </c>
      <c r="Z13" s="55">
        <f>'24.Spieltag'!$AG18</f>
        <v>13</v>
      </c>
      <c r="AA13" s="55">
        <f>'25.Spieltag'!$AG18</f>
        <v>10</v>
      </c>
      <c r="AB13" s="55">
        <f>'26.Spieltag'!$AG18</f>
        <v>17</v>
      </c>
      <c r="AC13" s="55">
        <f>'27.Spieltag'!$AG18</f>
        <v>6</v>
      </c>
      <c r="AD13" s="55">
        <f>'28.Spieltag'!$AG18</f>
        <v>9</v>
      </c>
      <c r="AE13" s="55">
        <f>'29.Spieltag'!$AG18</f>
        <v>18</v>
      </c>
      <c r="AF13" s="55">
        <f>'30.Spieltag'!$AG18</f>
        <v>10</v>
      </c>
      <c r="AG13" s="55">
        <f>'31.Spieltag'!$AG18</f>
        <v>8</v>
      </c>
      <c r="AH13" s="55">
        <f>'32.Spieltag'!$AG18</f>
        <v>21</v>
      </c>
      <c r="AI13" s="55">
        <f>'33.Spieltag'!$AG18</f>
        <v>19</v>
      </c>
      <c r="AJ13" s="55">
        <f>'34.Spieltag'!$AG18</f>
        <v>60</v>
      </c>
      <c r="AK13" s="59">
        <f t="shared" si="7"/>
        <v>463</v>
      </c>
      <c r="AL13" s="58">
        <f t="shared" si="1"/>
        <v>0</v>
      </c>
      <c r="AM13" s="58">
        <f t="shared" si="2"/>
        <v>0</v>
      </c>
      <c r="AN13" s="58">
        <f t="shared" si="3"/>
        <v>4</v>
      </c>
      <c r="AO13" s="58">
        <f t="shared" si="4"/>
        <v>4</v>
      </c>
      <c r="AP13" s="59">
        <f t="shared" si="5"/>
        <v>455</v>
      </c>
      <c r="AQ13" s="63">
        <f t="shared" si="6"/>
        <v>8</v>
      </c>
      <c r="AS13" s="53">
        <v>11</v>
      </c>
      <c r="AT13" s="54" t="s">
        <v>101</v>
      </c>
      <c r="AU13" s="56">
        <v>26</v>
      </c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0</v>
      </c>
      <c r="H14" s="55">
        <f>'6.Spieltag'!$AG19</f>
        <v>0</v>
      </c>
      <c r="I14" s="55">
        <f>'7.Spieltag'!$AG19</f>
        <v>0</v>
      </c>
      <c r="J14" s="55">
        <f>'8.Spieltag'!$AG19</f>
        <v>0</v>
      </c>
      <c r="K14" s="55">
        <f>'9.Spieltag'!$AG19</f>
        <v>0</v>
      </c>
      <c r="L14" s="55">
        <f>'10.Spieltag'!$AG19</f>
        <v>0</v>
      </c>
      <c r="M14" s="55">
        <f>'11.Spieltag'!$AG19</f>
        <v>0</v>
      </c>
      <c r="N14" s="55">
        <f>'12.Spieltag'!$AG19</f>
        <v>0</v>
      </c>
      <c r="O14" s="55">
        <f>'13.Spieltag'!$AG19</f>
        <v>0</v>
      </c>
      <c r="P14" s="55">
        <f>'14.Spieltag'!$AG19</f>
        <v>0</v>
      </c>
      <c r="Q14" s="55">
        <f>'15.Spieltag'!$AG19</f>
        <v>0</v>
      </c>
      <c r="R14" s="55">
        <f>'16.Spieltag'!$AG19</f>
        <v>0</v>
      </c>
      <c r="S14" s="55">
        <f>'17.Spieltag'!$AG19</f>
        <v>0</v>
      </c>
      <c r="T14" s="55">
        <f>'18.Spieltag'!$AG19</f>
        <v>0</v>
      </c>
      <c r="U14" s="55">
        <f>'19.Spieltag'!$AG19</f>
        <v>0</v>
      </c>
      <c r="V14" s="55">
        <f>'20.Spieltag'!$AG19</f>
        <v>0</v>
      </c>
      <c r="W14" s="55">
        <f>'21.Spieltag'!$AG19</f>
        <v>0</v>
      </c>
      <c r="X14" s="55">
        <f>'22.Spieltag'!$AG19</f>
        <v>0</v>
      </c>
      <c r="Y14" s="55">
        <f>'23.Spieltag'!$AG19</f>
        <v>0</v>
      </c>
      <c r="Z14" s="55">
        <f>'24.Spieltag'!$AG19</f>
        <v>0</v>
      </c>
      <c r="AA14" s="55">
        <f>'25.Spieltag'!$AG19</f>
        <v>0</v>
      </c>
      <c r="AB14" s="55">
        <f>'26.Spieltag'!$AG19</f>
        <v>0</v>
      </c>
      <c r="AC14" s="55">
        <f>'27.Spieltag'!$AG19</f>
        <v>0</v>
      </c>
      <c r="AD14" s="55">
        <f>'28.Spieltag'!$AG19</f>
        <v>0</v>
      </c>
      <c r="AE14" s="55">
        <f>'29.Spieltag'!$AG19</f>
        <v>0</v>
      </c>
      <c r="AF14" s="55">
        <f>'30.Spieltag'!$AG19</f>
        <v>0</v>
      </c>
      <c r="AG14" s="55">
        <f>'31.Spieltag'!$AG19</f>
        <v>0</v>
      </c>
      <c r="AH14" s="55">
        <f>'32.Spieltag'!$AG19</f>
        <v>0</v>
      </c>
      <c r="AI14" s="55">
        <f>'33.Spieltag'!$AG19</f>
        <v>0</v>
      </c>
      <c r="AJ14" s="55">
        <f>'34.Spieltag'!$AG19</f>
        <v>60</v>
      </c>
      <c r="AK14" s="52">
        <f t="shared" si="7"/>
        <v>67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0</v>
      </c>
      <c r="AP14" s="59">
        <f t="shared" si="5"/>
        <v>67</v>
      </c>
      <c r="AQ14" s="63">
        <f t="shared" si="6"/>
        <v>0</v>
      </c>
      <c r="AS14" s="53">
        <v>12</v>
      </c>
      <c r="AT14" s="54" t="s">
        <v>101</v>
      </c>
      <c r="AU14" s="56">
        <v>32</v>
      </c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14</v>
      </c>
      <c r="H15" s="55">
        <f>'6.Spieltag'!$AG20</f>
        <v>16</v>
      </c>
      <c r="I15" s="55">
        <f>'7.Spieltag'!$AG20</f>
        <v>2</v>
      </c>
      <c r="J15" s="55">
        <f>'8.Spieltag'!$AG20</f>
        <v>15</v>
      </c>
      <c r="K15" s="55">
        <f>'9.Spieltag'!$AG20</f>
        <v>7</v>
      </c>
      <c r="L15" s="55">
        <f>'10.Spieltag'!$AG20</f>
        <v>7</v>
      </c>
      <c r="M15" s="55">
        <f>'11.Spieltag'!$AG20</f>
        <v>20</v>
      </c>
      <c r="N15" s="55">
        <f>'12.Spieltag'!$AG20</f>
        <v>23</v>
      </c>
      <c r="O15" s="55">
        <f>'13.Spieltag'!$AG20</f>
        <v>5</v>
      </c>
      <c r="P15" s="55">
        <f>'14.Spieltag'!$AG20</f>
        <v>8</v>
      </c>
      <c r="Q15" s="55">
        <f>'15.Spieltag'!$AG20</f>
        <v>11</v>
      </c>
      <c r="R15" s="55">
        <f>'16.Spieltag'!$AG20</f>
        <v>10</v>
      </c>
      <c r="S15" s="55">
        <f>'17.Spieltag'!$AG20</f>
        <v>8</v>
      </c>
      <c r="T15" s="55">
        <f>'18.Spieltag'!$AG20</f>
        <v>9</v>
      </c>
      <c r="U15" s="55">
        <f>'19.Spieltag'!$AG20</f>
        <v>5</v>
      </c>
      <c r="V15" s="55">
        <f>'20.Spieltag'!$AG20</f>
        <v>15</v>
      </c>
      <c r="W15" s="55">
        <f>'21.Spieltag'!$AG20</f>
        <v>2</v>
      </c>
      <c r="X15" s="55">
        <f>'22.Spieltag'!$AG20</f>
        <v>26</v>
      </c>
      <c r="Y15" s="55">
        <f>'23.Spieltag'!$AG20</f>
        <v>9</v>
      </c>
      <c r="Z15" s="55">
        <f>'24.Spieltag'!$AG20</f>
        <v>0</v>
      </c>
      <c r="AA15" s="55">
        <f>'25.Spieltag'!$AG20</f>
        <v>0</v>
      </c>
      <c r="AB15" s="55">
        <f>'26.Spieltag'!$AG20</f>
        <v>0</v>
      </c>
      <c r="AC15" s="55">
        <f>'27.Spieltag'!$AG20</f>
        <v>0</v>
      </c>
      <c r="AD15" s="55">
        <f>'28.Spieltag'!$AG20</f>
        <v>0</v>
      </c>
      <c r="AE15" s="55">
        <f>'29.Spieltag'!$AG20</f>
        <v>0</v>
      </c>
      <c r="AF15" s="55">
        <f>'30.Spieltag'!$AG20</f>
        <v>0</v>
      </c>
      <c r="AG15" s="55">
        <f>'31.Spieltag'!$AG20</f>
        <v>0</v>
      </c>
      <c r="AH15" s="55">
        <f>'32.Spieltag'!$AG20</f>
        <v>0</v>
      </c>
      <c r="AI15" s="55">
        <f>'33.Spieltag'!$AG20</f>
        <v>0</v>
      </c>
      <c r="AJ15" s="55">
        <f>'34.Spieltag'!$AG20</f>
        <v>60</v>
      </c>
      <c r="AK15" s="59">
        <f t="shared" si="7"/>
        <v>311</v>
      </c>
      <c r="AL15" s="58">
        <f t="shared" si="1"/>
        <v>0</v>
      </c>
      <c r="AM15" s="58">
        <f t="shared" si="2"/>
        <v>0</v>
      </c>
      <c r="AN15" s="58">
        <f t="shared" si="3"/>
        <v>0</v>
      </c>
      <c r="AO15" s="58">
        <f t="shared" si="4"/>
        <v>0</v>
      </c>
      <c r="AP15" s="59">
        <f t="shared" si="5"/>
        <v>311</v>
      </c>
      <c r="AQ15" s="63">
        <f t="shared" si="6"/>
        <v>0</v>
      </c>
      <c r="AS15" s="53">
        <v>13</v>
      </c>
      <c r="AT15" s="81" t="s">
        <v>102</v>
      </c>
      <c r="AU15" s="56">
        <v>13</v>
      </c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9</v>
      </c>
      <c r="H16" s="55">
        <f>'6.Spieltag'!$AG21</f>
        <v>18</v>
      </c>
      <c r="I16" s="55">
        <f>'7.Spieltag'!$AG21</f>
        <v>5</v>
      </c>
      <c r="J16" s="55">
        <f>'8.Spieltag'!$AG21</f>
        <v>11</v>
      </c>
      <c r="K16" s="55">
        <f>'9.Spieltag'!$AG21</f>
        <v>5</v>
      </c>
      <c r="L16" s="55">
        <f>'10.Spieltag'!$AG21</f>
        <v>12</v>
      </c>
      <c r="M16" s="55">
        <f>'11.Spieltag'!$AG21</f>
        <v>17</v>
      </c>
      <c r="N16" s="55">
        <f>'12.Spieltag'!$AG21</f>
        <v>26</v>
      </c>
      <c r="O16" s="55">
        <f>'13.Spieltag'!$AG21</f>
        <v>0</v>
      </c>
      <c r="P16" s="55">
        <f>'14.Spieltag'!$AG21</f>
        <v>12</v>
      </c>
      <c r="Q16" s="55">
        <f>'15.Spieltag'!$AG21</f>
        <v>19</v>
      </c>
      <c r="R16" s="55">
        <f>'16.Spieltag'!$AG21</f>
        <v>8</v>
      </c>
      <c r="S16" s="55">
        <f>'17.Spieltag'!$AG21</f>
        <v>7</v>
      </c>
      <c r="T16" s="55">
        <f>'18.Spieltag'!$AG21</f>
        <v>13</v>
      </c>
      <c r="U16" s="55">
        <f>'19.Spieltag'!$AG21</f>
        <v>14</v>
      </c>
      <c r="V16" s="55">
        <f>'20.Spieltag'!$AG21</f>
        <v>16</v>
      </c>
      <c r="W16" s="55">
        <f>'21.Spieltag'!$AG21</f>
        <v>0</v>
      </c>
      <c r="X16" s="55">
        <f>'22.Spieltag'!$AG21</f>
        <v>27</v>
      </c>
      <c r="Y16" s="55">
        <f>'23.Spieltag'!$AG21</f>
        <v>4</v>
      </c>
      <c r="Z16" s="55">
        <f>'24.Spieltag'!$AG21</f>
        <v>18</v>
      </c>
      <c r="AA16" s="55">
        <f>'25.Spieltag'!$AG21</f>
        <v>11</v>
      </c>
      <c r="AB16" s="55">
        <f>'26.Spieltag'!$AG21</f>
        <v>13</v>
      </c>
      <c r="AC16" s="55">
        <f>'27.Spieltag'!$AG21</f>
        <v>7</v>
      </c>
      <c r="AD16" s="55">
        <f>'28.Spieltag'!$AG21</f>
        <v>9</v>
      </c>
      <c r="AE16" s="55">
        <f>'29.Spieltag'!$AG21</f>
        <v>19</v>
      </c>
      <c r="AF16" s="55">
        <f>'30.Spieltag'!$AG21</f>
        <v>13</v>
      </c>
      <c r="AG16" s="55">
        <f>'31.Spieltag'!$AG21</f>
        <v>6</v>
      </c>
      <c r="AH16" s="55">
        <f>'32.Spieltag'!$AG21</f>
        <v>20</v>
      </c>
      <c r="AI16" s="55">
        <f>'33.Spieltag'!$AG21</f>
        <v>15</v>
      </c>
      <c r="AJ16" s="55">
        <f>'34.Spieltag'!$AG21</f>
        <v>6</v>
      </c>
      <c r="AK16" s="59">
        <f t="shared" si="0"/>
        <v>418</v>
      </c>
      <c r="AL16" s="58">
        <f t="shared" si="1"/>
        <v>0</v>
      </c>
      <c r="AM16" s="58">
        <f t="shared" si="2"/>
        <v>0</v>
      </c>
      <c r="AN16" s="58">
        <f t="shared" si="3"/>
        <v>4</v>
      </c>
      <c r="AO16" s="58">
        <f t="shared" si="4"/>
        <v>5</v>
      </c>
      <c r="AP16" s="59">
        <f t="shared" si="5"/>
        <v>409</v>
      </c>
      <c r="AQ16" s="63">
        <f t="shared" si="6"/>
        <v>9</v>
      </c>
      <c r="AS16" s="53">
        <v>14</v>
      </c>
      <c r="AT16" s="54" t="s">
        <v>103</v>
      </c>
      <c r="AU16" s="56">
        <v>13</v>
      </c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9</v>
      </c>
      <c r="H17" s="55">
        <f>'6.Spieltag'!$AG22</f>
        <v>20</v>
      </c>
      <c r="I17" s="55">
        <f>'7.Spieltag'!$AG22</f>
        <v>3</v>
      </c>
      <c r="J17" s="55">
        <f>'8.Spieltag'!$AG22</f>
        <v>17</v>
      </c>
      <c r="K17" s="55">
        <f>'9.Spieltag'!$AG22</f>
        <v>10</v>
      </c>
      <c r="L17" s="55">
        <f>'10.Spieltag'!$AG22</f>
        <v>10</v>
      </c>
      <c r="M17" s="55">
        <f>'11.Spieltag'!$AG22</f>
        <v>23</v>
      </c>
      <c r="N17" s="55">
        <f>'12.Spieltag'!$AG22</f>
        <v>25</v>
      </c>
      <c r="O17" s="55">
        <f>'13.Spieltag'!$AG22</f>
        <v>3</v>
      </c>
      <c r="P17" s="55">
        <f>'14.Spieltag'!$AG22</f>
        <v>11</v>
      </c>
      <c r="Q17" s="55">
        <f>'15.Spieltag'!$AG22</f>
        <v>17</v>
      </c>
      <c r="R17" s="55">
        <f>'16.Spieltag'!$AG22</f>
        <v>14</v>
      </c>
      <c r="S17" s="55">
        <f>'17.Spieltag'!$AG22</f>
        <v>12</v>
      </c>
      <c r="T17" s="55">
        <f>'18.Spieltag'!$AG22</f>
        <v>15</v>
      </c>
      <c r="U17" s="55">
        <f>'19.Spieltag'!$AG22</f>
        <v>6</v>
      </c>
      <c r="V17" s="55">
        <f>'20.Spieltag'!$AG22</f>
        <v>12</v>
      </c>
      <c r="W17" s="55">
        <f>'21.Spieltag'!$AG22</f>
        <v>5</v>
      </c>
      <c r="X17" s="55">
        <f>'22.Spieltag'!$AG22</f>
        <v>28</v>
      </c>
      <c r="Y17" s="55">
        <f>'23.Spieltag'!$AG22</f>
        <v>12</v>
      </c>
      <c r="Z17" s="55">
        <f>'24.Spieltag'!$AG22</f>
        <v>19</v>
      </c>
      <c r="AA17" s="55">
        <f>'25.Spieltag'!$AG22</f>
        <v>8</v>
      </c>
      <c r="AB17" s="55">
        <f>'26.Spieltag'!$AG22</f>
        <v>13</v>
      </c>
      <c r="AC17" s="55">
        <f>'27.Spieltag'!$AG22</f>
        <v>11</v>
      </c>
      <c r="AD17" s="55">
        <f>'28.Spieltag'!$AG22</f>
        <v>9</v>
      </c>
      <c r="AE17" s="55">
        <f>'29.Spieltag'!$AG22</f>
        <v>29</v>
      </c>
      <c r="AF17" s="55">
        <f>'30.Spieltag'!$AG22</f>
        <v>7</v>
      </c>
      <c r="AG17" s="55">
        <f>'31.Spieltag'!$AG22</f>
        <v>4</v>
      </c>
      <c r="AH17" s="55">
        <f>'32.Spieltag'!$AG22</f>
        <v>21</v>
      </c>
      <c r="AI17" s="55">
        <f>'33.Spieltag'!$AG22</f>
        <v>17</v>
      </c>
      <c r="AJ17" s="55">
        <f>'34.Spieltag'!$AG22</f>
        <v>3</v>
      </c>
      <c r="AK17" s="59">
        <f t="shared" si="0"/>
        <v>437</v>
      </c>
      <c r="AL17" s="58">
        <f t="shared" si="1"/>
        <v>2</v>
      </c>
      <c r="AM17" s="58">
        <f t="shared" si="2"/>
        <v>3</v>
      </c>
      <c r="AN17" s="58">
        <f t="shared" si="3"/>
        <v>3</v>
      </c>
      <c r="AO17" s="58">
        <f t="shared" si="4"/>
        <v>3</v>
      </c>
      <c r="AP17" s="59">
        <f t="shared" si="5"/>
        <v>426</v>
      </c>
      <c r="AQ17" s="63">
        <f t="shared" si="6"/>
        <v>11</v>
      </c>
      <c r="AS17" s="53">
        <v>15</v>
      </c>
      <c r="AT17" s="57" t="s">
        <v>64</v>
      </c>
      <c r="AU17" s="56">
        <v>27</v>
      </c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14</v>
      </c>
      <c r="H18" s="55">
        <f>'6.Spieltag'!$AG23</f>
        <v>16</v>
      </c>
      <c r="I18" s="55">
        <f>'7.Spieltag'!$AG23</f>
        <v>5</v>
      </c>
      <c r="J18" s="55">
        <f>'8.Spieltag'!$AG23</f>
        <v>15</v>
      </c>
      <c r="K18" s="55">
        <f>'9.Spieltag'!$AG23</f>
        <v>6</v>
      </c>
      <c r="L18" s="55">
        <f>'10.Spieltag'!$AG23</f>
        <v>14</v>
      </c>
      <c r="M18" s="55">
        <f>'11.Spieltag'!$AG23</f>
        <v>9</v>
      </c>
      <c r="N18" s="55">
        <f>'12.Spieltag'!$AG23</f>
        <v>15</v>
      </c>
      <c r="O18" s="55">
        <f>'13.Spieltag'!$AG23</f>
        <v>13</v>
      </c>
      <c r="P18" s="55">
        <f>'14.Spieltag'!$AG23</f>
        <v>8</v>
      </c>
      <c r="Q18" s="55">
        <f>'15.Spieltag'!$AG23</f>
        <v>21</v>
      </c>
      <c r="R18" s="55">
        <f>'16.Spieltag'!$AG23</f>
        <v>8</v>
      </c>
      <c r="S18" s="55">
        <f>'17.Spieltag'!$AG23</f>
        <v>9</v>
      </c>
      <c r="T18" s="55">
        <f>'18.Spieltag'!$AG23</f>
        <v>12</v>
      </c>
      <c r="U18" s="55">
        <f>'19.Spieltag'!$AG23</f>
        <v>0</v>
      </c>
      <c r="V18" s="55">
        <f>'20.Spieltag'!$AG23</f>
        <v>13</v>
      </c>
      <c r="W18" s="55">
        <f>'21.Spieltag'!$AG23</f>
        <v>7</v>
      </c>
      <c r="X18" s="55">
        <f>'22.Spieltag'!$AG23</f>
        <v>29</v>
      </c>
      <c r="Y18" s="55">
        <f>'23.Spieltag'!$AG23</f>
        <v>16</v>
      </c>
      <c r="Z18" s="55">
        <f>'24.Spieltag'!$AG23</f>
        <v>7</v>
      </c>
      <c r="AA18" s="55">
        <f>'25.Spieltag'!$AG23</f>
        <v>9</v>
      </c>
      <c r="AB18" s="55">
        <f>'26.Spieltag'!$AG23</f>
        <v>8</v>
      </c>
      <c r="AC18" s="55">
        <f>'27.Spieltag'!$AG23</f>
        <v>14</v>
      </c>
      <c r="AD18" s="55">
        <f>'28.Spieltag'!$AG23</f>
        <v>17</v>
      </c>
      <c r="AE18" s="55">
        <f>'29.Spieltag'!$AG23</f>
        <v>31</v>
      </c>
      <c r="AF18" s="55">
        <f>'30.Spieltag'!$AG23</f>
        <v>15</v>
      </c>
      <c r="AG18" s="55">
        <f>'31.Spieltag'!$AG23</f>
        <v>8</v>
      </c>
      <c r="AH18" s="55">
        <f>'32.Spieltag'!$AG23</f>
        <v>15</v>
      </c>
      <c r="AI18" s="55">
        <f>'33.Spieltag'!$AG23</f>
        <v>0</v>
      </c>
      <c r="AJ18" s="55">
        <f>'34.Spieltag'!$AG23</f>
        <v>60</v>
      </c>
      <c r="AK18" s="59">
        <f t="shared" si="0"/>
        <v>455</v>
      </c>
      <c r="AL18" s="58">
        <f t="shared" si="1"/>
        <v>0</v>
      </c>
      <c r="AM18" s="58">
        <f t="shared" si="2"/>
        <v>0</v>
      </c>
      <c r="AN18" s="58">
        <f t="shared" si="3"/>
        <v>5</v>
      </c>
      <c r="AO18" s="58">
        <f t="shared" si="4"/>
        <v>6</v>
      </c>
      <c r="AP18" s="59">
        <f t="shared" si="5"/>
        <v>444</v>
      </c>
      <c r="AQ18" s="63">
        <f t="shared" si="6"/>
        <v>11</v>
      </c>
      <c r="AS18" s="53">
        <v>16</v>
      </c>
      <c r="AT18" s="54" t="s">
        <v>56</v>
      </c>
      <c r="AU18" s="56">
        <v>23</v>
      </c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6</v>
      </c>
      <c r="H19" s="55">
        <f>'6.Spieltag'!$AG24</f>
        <v>25</v>
      </c>
      <c r="I19" s="55">
        <f>'7.Spieltag'!$AG24</f>
        <v>14</v>
      </c>
      <c r="J19" s="55">
        <f>'8.Spieltag'!$AG24</f>
        <v>12</v>
      </c>
      <c r="K19" s="55">
        <f>'9.Spieltag'!$AG24</f>
        <v>4</v>
      </c>
      <c r="L19" s="55">
        <f>'10.Spieltag'!$AG24</f>
        <v>7</v>
      </c>
      <c r="M19" s="55">
        <f>'11.Spieltag'!$AG24</f>
        <v>18</v>
      </c>
      <c r="N19" s="55">
        <f>'12.Spieltag'!$AG24</f>
        <v>28</v>
      </c>
      <c r="O19" s="55">
        <f>'13.Spieltag'!$AG24</f>
        <v>7</v>
      </c>
      <c r="P19" s="55">
        <f>'14.Spieltag'!$AG24</f>
        <v>10</v>
      </c>
      <c r="Q19" s="55">
        <f>'15.Spieltag'!$AG24</f>
        <v>15</v>
      </c>
      <c r="R19" s="55">
        <f>'16.Spieltag'!$AG24</f>
        <v>16</v>
      </c>
      <c r="S19" s="55">
        <f>'17.Spieltag'!$AG24</f>
        <v>13</v>
      </c>
      <c r="T19" s="55">
        <f>'18.Spieltag'!$AG24</f>
        <v>9</v>
      </c>
      <c r="U19" s="55">
        <f>'19.Spieltag'!$AG24</f>
        <v>5</v>
      </c>
      <c r="V19" s="55">
        <f>'20.Spieltag'!$AG24</f>
        <v>22</v>
      </c>
      <c r="W19" s="55">
        <f>'21.Spieltag'!$AG24</f>
        <v>5</v>
      </c>
      <c r="X19" s="55">
        <f>'22.Spieltag'!$AG24</f>
        <v>16</v>
      </c>
      <c r="Y19" s="55">
        <f>'23.Spieltag'!$AG24</f>
        <v>12</v>
      </c>
      <c r="Z19" s="55">
        <f>'24.Spieltag'!$AG24</f>
        <v>5</v>
      </c>
      <c r="AA19" s="55">
        <f>'25.Spieltag'!$AG24</f>
        <v>10</v>
      </c>
      <c r="AB19" s="55">
        <f>'26.Spieltag'!$AG24</f>
        <v>11</v>
      </c>
      <c r="AC19" s="55">
        <f>'27.Spieltag'!$AG24</f>
        <v>14</v>
      </c>
      <c r="AD19" s="55">
        <f>'28.Spieltag'!$AG24</f>
        <v>9</v>
      </c>
      <c r="AE19" s="55">
        <f>'29.Spieltag'!$AG24</f>
        <v>14</v>
      </c>
      <c r="AF19" s="55">
        <f>'30.Spieltag'!$AG24</f>
        <v>4</v>
      </c>
      <c r="AG19" s="55">
        <f>'31.Spieltag'!$AG24</f>
        <v>8</v>
      </c>
      <c r="AH19" s="55">
        <f>'32.Spieltag'!$AG24</f>
        <v>23</v>
      </c>
      <c r="AI19" s="55">
        <f>'33.Spieltag'!$AG24</f>
        <v>0</v>
      </c>
      <c r="AJ19" s="55">
        <f>'34.Spieltag'!$AG24</f>
        <v>0</v>
      </c>
      <c r="AK19" s="59">
        <f t="shared" si="0"/>
        <v>390</v>
      </c>
      <c r="AL19" s="58">
        <f t="shared" si="1"/>
        <v>0</v>
      </c>
      <c r="AM19" s="58">
        <f t="shared" si="2"/>
        <v>0</v>
      </c>
      <c r="AN19" s="58">
        <f t="shared" si="3"/>
        <v>4</v>
      </c>
      <c r="AO19" s="58">
        <f t="shared" si="4"/>
        <v>4</v>
      </c>
      <c r="AP19" s="59">
        <f t="shared" si="5"/>
        <v>382</v>
      </c>
      <c r="AQ19" s="63">
        <f t="shared" si="6"/>
        <v>8</v>
      </c>
      <c r="AS19" s="53">
        <v>17</v>
      </c>
      <c r="AT19" s="54" t="s">
        <v>101</v>
      </c>
      <c r="AU19" s="56">
        <v>15</v>
      </c>
    </row>
    <row r="20" spans="1:47" ht="14.25" x14ac:dyDescent="0.25">
      <c r="A20" s="55"/>
      <c r="B20" s="55" t="str">
        <f>'1.Spieltag'!B25</f>
        <v>frahe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2</v>
      </c>
      <c r="X20" s="55">
        <f>'22.Spieltag'!$AG25</f>
        <v>24</v>
      </c>
      <c r="Y20" s="55">
        <f>'23.Spieltag'!$AG25</f>
        <v>10</v>
      </c>
      <c r="Z20" s="55">
        <f>'24.Spieltag'!$AG25</f>
        <v>30</v>
      </c>
      <c r="AA20" s="55">
        <f>'25.Spieltag'!$AG25</f>
        <v>0</v>
      </c>
      <c r="AB20" s="55">
        <f>'26.Spieltag'!$AG25</f>
        <v>10</v>
      </c>
      <c r="AC20" s="55">
        <f>'27.Spieltag'!$AG25</f>
        <v>11</v>
      </c>
      <c r="AD20" s="55">
        <f>'28.Spieltag'!$AG25</f>
        <v>0</v>
      </c>
      <c r="AE20" s="55">
        <f>'29.Spieltag'!$AG25</f>
        <v>26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60</v>
      </c>
      <c r="AK20" s="59">
        <f t="shared" si="0"/>
        <v>173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173</v>
      </c>
      <c r="AQ20" s="63">
        <f t="shared" si="6"/>
        <v>0</v>
      </c>
      <c r="AS20" s="53">
        <v>18</v>
      </c>
      <c r="AT20" s="54" t="s">
        <v>66</v>
      </c>
      <c r="AU20" s="56">
        <v>22</v>
      </c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 t="s">
        <v>90</v>
      </c>
      <c r="AU21" s="56">
        <v>17</v>
      </c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 t="s">
        <v>104</v>
      </c>
      <c r="AU22" s="56">
        <v>27</v>
      </c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 t="s">
        <v>59</v>
      </c>
      <c r="AU23" s="56">
        <v>16</v>
      </c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 t="s">
        <v>106</v>
      </c>
      <c r="AU24" s="56">
        <v>29</v>
      </c>
    </row>
    <row r="25" spans="1:47" x14ac:dyDescent="0.2">
      <c r="AS25" s="53">
        <v>23</v>
      </c>
      <c r="AT25" s="57" t="s">
        <v>101</v>
      </c>
      <c r="AU25" s="54">
        <v>20</v>
      </c>
    </row>
    <row r="26" spans="1:47" x14ac:dyDescent="0.2">
      <c r="AS26" s="53">
        <v>24</v>
      </c>
      <c r="AT26" s="54" t="s">
        <v>105</v>
      </c>
      <c r="AU26" s="54">
        <v>30</v>
      </c>
    </row>
    <row r="27" spans="1:47" x14ac:dyDescent="0.2">
      <c r="AS27" s="53">
        <v>25</v>
      </c>
      <c r="AT27" s="54" t="s">
        <v>69</v>
      </c>
      <c r="AU27" s="54">
        <v>14</v>
      </c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168</v>
      </c>
      <c r="H28" s="64">
        <f t="shared" si="9"/>
        <v>273</v>
      </c>
      <c r="I28" s="64">
        <f t="shared" si="9"/>
        <v>86</v>
      </c>
      <c r="J28" s="64">
        <f t="shared" si="9"/>
        <v>143</v>
      </c>
      <c r="K28" s="64">
        <f t="shared" si="9"/>
        <v>68</v>
      </c>
      <c r="L28" s="64">
        <f t="shared" si="9"/>
        <v>152</v>
      </c>
      <c r="M28" s="64">
        <f t="shared" si="9"/>
        <v>227</v>
      </c>
      <c r="N28" s="64">
        <f t="shared" si="9"/>
        <v>350</v>
      </c>
      <c r="O28" s="64">
        <f t="shared" si="9"/>
        <v>61</v>
      </c>
      <c r="P28" s="64">
        <f t="shared" si="9"/>
        <v>119</v>
      </c>
      <c r="Q28" s="64">
        <f t="shared" si="9"/>
        <v>232</v>
      </c>
      <c r="R28" s="64">
        <f t="shared" si="9"/>
        <v>153</v>
      </c>
      <c r="S28" s="64">
        <f t="shared" si="9"/>
        <v>114</v>
      </c>
      <c r="T28" s="64">
        <f t="shared" si="9"/>
        <v>148</v>
      </c>
      <c r="U28" s="64">
        <f t="shared" si="9"/>
        <v>92</v>
      </c>
      <c r="V28" s="64">
        <f t="shared" si="9"/>
        <v>230</v>
      </c>
      <c r="W28" s="64">
        <f t="shared" si="9"/>
        <v>87</v>
      </c>
      <c r="X28" s="64">
        <f t="shared" si="9"/>
        <v>308</v>
      </c>
      <c r="Y28" s="64">
        <f t="shared" si="9"/>
        <v>145</v>
      </c>
      <c r="Z28" s="64">
        <f t="shared" si="9"/>
        <v>179</v>
      </c>
      <c r="AA28" s="64">
        <f t="shared" si="9"/>
        <v>106</v>
      </c>
      <c r="AB28" s="64">
        <f t="shared" si="9"/>
        <v>124</v>
      </c>
      <c r="AC28" s="64">
        <f t="shared" si="9"/>
        <v>113</v>
      </c>
      <c r="AD28" s="64">
        <f t="shared" si="9"/>
        <v>130</v>
      </c>
      <c r="AE28" s="64">
        <f t="shared" si="9"/>
        <v>273</v>
      </c>
      <c r="AF28" s="64">
        <f t="shared" si="9"/>
        <v>115</v>
      </c>
      <c r="AG28" s="64">
        <f t="shared" si="9"/>
        <v>69</v>
      </c>
      <c r="AH28" s="64">
        <f t="shared" si="9"/>
        <v>187</v>
      </c>
      <c r="AI28" s="64">
        <f t="shared" si="9"/>
        <v>158</v>
      </c>
      <c r="AJ28" s="64">
        <f t="shared" si="9"/>
        <v>570</v>
      </c>
      <c r="AK28" s="64">
        <f t="shared" si="9"/>
        <v>5796</v>
      </c>
      <c r="AL28" s="64">
        <f t="shared" si="9"/>
        <v>4</v>
      </c>
      <c r="AM28" s="64">
        <f t="shared" si="9"/>
        <v>11</v>
      </c>
      <c r="AN28" s="64">
        <f t="shared" si="9"/>
        <v>35</v>
      </c>
      <c r="AO28" s="64">
        <f t="shared" si="9"/>
        <v>46</v>
      </c>
      <c r="AP28" s="64">
        <f t="shared" si="9"/>
        <v>5700</v>
      </c>
      <c r="AQ28" s="64">
        <f>SUM(AQ4:AQ24)</f>
        <v>104</v>
      </c>
      <c r="AS28" s="53">
        <v>26</v>
      </c>
      <c r="AT28" s="54" t="s">
        <v>56</v>
      </c>
      <c r="AU28" s="54">
        <v>18</v>
      </c>
    </row>
    <row r="29" spans="1:47" x14ac:dyDescent="0.2">
      <c r="AS29" s="53">
        <v>27</v>
      </c>
      <c r="AT29" s="54" t="s">
        <v>107</v>
      </c>
      <c r="AU29" s="54">
        <v>15</v>
      </c>
    </row>
    <row r="30" spans="1:47" x14ac:dyDescent="0.2">
      <c r="AS30" s="53">
        <v>28</v>
      </c>
      <c r="AT30" s="54" t="s">
        <v>66</v>
      </c>
      <c r="AU30" s="54">
        <v>23</v>
      </c>
    </row>
    <row r="31" spans="1:47" x14ac:dyDescent="0.2">
      <c r="AS31" s="53">
        <v>29</v>
      </c>
      <c r="AT31" s="54" t="s">
        <v>68</v>
      </c>
      <c r="AU31" s="54">
        <v>31</v>
      </c>
    </row>
    <row r="32" spans="1:47" x14ac:dyDescent="0.2">
      <c r="AS32" s="53">
        <v>30</v>
      </c>
      <c r="AT32" s="54" t="s">
        <v>68</v>
      </c>
      <c r="AU32" s="54">
        <v>15</v>
      </c>
    </row>
    <row r="33" spans="45:47" x14ac:dyDescent="0.2">
      <c r="AS33" s="53">
        <v>31</v>
      </c>
      <c r="AT33" s="54" t="s">
        <v>109</v>
      </c>
      <c r="AU33" s="54">
        <v>12</v>
      </c>
    </row>
    <row r="34" spans="45:47" x14ac:dyDescent="0.2">
      <c r="AS34" s="53">
        <v>32</v>
      </c>
      <c r="AT34" s="54" t="s">
        <v>110</v>
      </c>
      <c r="AU34" s="54">
        <v>23</v>
      </c>
    </row>
    <row r="35" spans="45:47" x14ac:dyDescent="0.2">
      <c r="AS35" s="53">
        <v>33</v>
      </c>
      <c r="AT35" s="54" t="s">
        <v>90</v>
      </c>
      <c r="AU35" s="54">
        <v>27</v>
      </c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3" priority="3" bottom="1" rank="4"/>
  </conditionalFormatting>
  <conditionalFormatting sqref="AU3:AU36">
    <cfRule type="top10" dxfId="2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776FE-C41A-43F8-8980-6B7BE4EB0270}">
  <sheetPr>
    <tabColor theme="3"/>
  </sheetPr>
  <dimension ref="A1:AU36"/>
  <sheetViews>
    <sheetView tabSelected="1" workbookViewId="0">
      <pane xSplit="2" ySplit="2" topLeftCell="M3" activePane="bottomRight" state="frozen"/>
      <selection activeCell="AN15" sqref="AN15"/>
      <selection pane="topRight" activeCell="AN15" sqref="AN15"/>
      <selection pane="bottomLeft" activeCell="AN15" sqref="AN15"/>
      <selection pane="bottomRight" activeCell="AQ33" sqref="AQ33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hidden="1" customWidth="1"/>
    <col min="4" max="4" width="8.5703125" hidden="1" customWidth="1"/>
    <col min="5" max="34" width="8" hidden="1" customWidth="1"/>
    <col min="3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/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/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">
        <v>64</v>
      </c>
      <c r="C3" s="55">
        <v>14</v>
      </c>
      <c r="D3" s="55">
        <v>13</v>
      </c>
      <c r="E3" s="55">
        <v>7</v>
      </c>
      <c r="F3" s="55">
        <v>15</v>
      </c>
      <c r="G3" s="55">
        <v>17</v>
      </c>
      <c r="H3" s="55">
        <v>22</v>
      </c>
      <c r="I3" s="55">
        <v>2</v>
      </c>
      <c r="J3" s="55">
        <v>9</v>
      </c>
      <c r="K3" s="55">
        <v>5</v>
      </c>
      <c r="L3" s="55">
        <v>11</v>
      </c>
      <c r="M3" s="55">
        <v>24</v>
      </c>
      <c r="N3" s="55">
        <v>26</v>
      </c>
      <c r="O3" s="55">
        <v>7</v>
      </c>
      <c r="P3" s="55">
        <v>10</v>
      </c>
      <c r="Q3" s="55">
        <v>27</v>
      </c>
      <c r="R3" s="55">
        <v>16</v>
      </c>
      <c r="S3" s="55">
        <v>7</v>
      </c>
      <c r="T3" s="55">
        <v>0</v>
      </c>
      <c r="U3" s="55">
        <v>10</v>
      </c>
      <c r="V3" s="55">
        <v>27</v>
      </c>
      <c r="W3" s="55">
        <v>11</v>
      </c>
      <c r="X3" s="55">
        <v>27</v>
      </c>
      <c r="Y3" s="55">
        <v>14</v>
      </c>
      <c r="Z3" s="55">
        <v>5</v>
      </c>
      <c r="AA3" s="55">
        <v>8</v>
      </c>
      <c r="AB3" s="55">
        <v>10</v>
      </c>
      <c r="AC3" s="55">
        <v>11</v>
      </c>
      <c r="AD3" s="55">
        <v>15</v>
      </c>
      <c r="AE3" s="55">
        <v>19</v>
      </c>
      <c r="AF3" s="55">
        <v>13</v>
      </c>
      <c r="AG3" s="55">
        <v>12</v>
      </c>
      <c r="AH3" s="55">
        <v>23</v>
      </c>
      <c r="AI3" s="55">
        <v>25</v>
      </c>
      <c r="AJ3" s="55"/>
      <c r="AK3" s="59">
        <v>462</v>
      </c>
      <c r="AL3" s="58">
        <v>0</v>
      </c>
      <c r="AM3" s="58">
        <v>2</v>
      </c>
      <c r="AN3" s="58">
        <v>5</v>
      </c>
      <c r="AO3" s="58">
        <v>5</v>
      </c>
      <c r="AP3" s="59">
        <v>450</v>
      </c>
      <c r="AQ3" s="63">
        <v>12</v>
      </c>
      <c r="AS3" s="53">
        <v>1</v>
      </c>
      <c r="AT3" s="57" t="s">
        <v>92</v>
      </c>
      <c r="AU3" s="54">
        <v>14</v>
      </c>
    </row>
    <row r="4" spans="1:47" ht="14.25" x14ac:dyDescent="0.25">
      <c r="A4" s="55"/>
      <c r="B4" s="55" t="s">
        <v>56</v>
      </c>
      <c r="C4" s="55">
        <v>4</v>
      </c>
      <c r="D4" s="55">
        <v>18</v>
      </c>
      <c r="E4" s="55">
        <v>13</v>
      </c>
      <c r="F4" s="55">
        <v>14</v>
      </c>
      <c r="G4" s="55">
        <v>17</v>
      </c>
      <c r="H4" s="55">
        <v>16</v>
      </c>
      <c r="I4" s="55">
        <v>8</v>
      </c>
      <c r="J4" s="55">
        <v>12</v>
      </c>
      <c r="K4" s="55">
        <v>4</v>
      </c>
      <c r="L4" s="55">
        <v>16</v>
      </c>
      <c r="M4" s="55">
        <v>16</v>
      </c>
      <c r="N4" s="55">
        <v>16</v>
      </c>
      <c r="O4" s="55">
        <v>3</v>
      </c>
      <c r="P4" s="55">
        <v>8</v>
      </c>
      <c r="Q4" s="55">
        <v>14</v>
      </c>
      <c r="R4" s="55">
        <v>23</v>
      </c>
      <c r="S4" s="55">
        <v>9</v>
      </c>
      <c r="T4" s="55">
        <v>9</v>
      </c>
      <c r="U4" s="55">
        <v>12</v>
      </c>
      <c r="V4" s="55">
        <v>22</v>
      </c>
      <c r="W4" s="55">
        <v>0</v>
      </c>
      <c r="X4" s="55">
        <v>14</v>
      </c>
      <c r="Y4" s="55">
        <v>12</v>
      </c>
      <c r="Z4" s="55">
        <v>27</v>
      </c>
      <c r="AA4" s="55">
        <v>10</v>
      </c>
      <c r="AB4" s="55">
        <v>18</v>
      </c>
      <c r="AC4" s="55">
        <v>11</v>
      </c>
      <c r="AD4" s="55">
        <v>15</v>
      </c>
      <c r="AE4" s="55">
        <v>26</v>
      </c>
      <c r="AF4" s="55">
        <v>10</v>
      </c>
      <c r="AG4" s="55">
        <v>7</v>
      </c>
      <c r="AH4" s="55">
        <v>20</v>
      </c>
      <c r="AI4" s="55">
        <v>25</v>
      </c>
      <c r="AJ4" s="55"/>
      <c r="AK4" s="59">
        <v>449</v>
      </c>
      <c r="AL4" s="58">
        <v>0</v>
      </c>
      <c r="AM4" s="58">
        <v>3</v>
      </c>
      <c r="AN4" s="58">
        <v>4</v>
      </c>
      <c r="AO4" s="58">
        <v>4</v>
      </c>
      <c r="AP4" s="59">
        <v>438</v>
      </c>
      <c r="AQ4" s="63">
        <v>11</v>
      </c>
      <c r="AS4" s="53">
        <v>2</v>
      </c>
      <c r="AT4" s="57" t="s">
        <v>94</v>
      </c>
      <c r="AU4" s="56">
        <v>38</v>
      </c>
    </row>
    <row r="5" spans="1:47" ht="14.25" x14ac:dyDescent="0.25">
      <c r="A5" s="55"/>
      <c r="B5" s="55" t="s">
        <v>101</v>
      </c>
      <c r="C5" s="55">
        <v>14</v>
      </c>
      <c r="D5" s="55">
        <v>38</v>
      </c>
      <c r="E5" s="55">
        <v>0</v>
      </c>
      <c r="F5" s="55">
        <v>8</v>
      </c>
      <c r="G5" s="55">
        <v>7</v>
      </c>
      <c r="H5" s="55">
        <v>22</v>
      </c>
      <c r="I5" s="55">
        <v>6</v>
      </c>
      <c r="J5" s="55">
        <v>8</v>
      </c>
      <c r="K5" s="55">
        <v>11</v>
      </c>
      <c r="L5" s="55">
        <v>16</v>
      </c>
      <c r="M5" s="55">
        <v>26</v>
      </c>
      <c r="N5" s="55">
        <v>32</v>
      </c>
      <c r="O5" s="55">
        <v>3</v>
      </c>
      <c r="P5" s="55">
        <v>7</v>
      </c>
      <c r="Q5" s="55">
        <v>20</v>
      </c>
      <c r="R5" s="55">
        <v>8</v>
      </c>
      <c r="S5" s="55">
        <v>15</v>
      </c>
      <c r="T5" s="55">
        <v>10</v>
      </c>
      <c r="U5" s="55">
        <v>2</v>
      </c>
      <c r="V5" s="55">
        <v>24</v>
      </c>
      <c r="W5" s="55">
        <v>3</v>
      </c>
      <c r="X5" s="55">
        <v>18</v>
      </c>
      <c r="Y5" s="55">
        <v>20</v>
      </c>
      <c r="Z5" s="55">
        <v>5</v>
      </c>
      <c r="AA5" s="55">
        <v>8</v>
      </c>
      <c r="AB5" s="55">
        <v>4</v>
      </c>
      <c r="AC5" s="55">
        <v>11</v>
      </c>
      <c r="AD5" s="55">
        <v>11</v>
      </c>
      <c r="AE5" s="55">
        <v>20</v>
      </c>
      <c r="AF5" s="55">
        <v>12</v>
      </c>
      <c r="AG5" s="55">
        <v>8</v>
      </c>
      <c r="AH5" s="55">
        <v>18</v>
      </c>
      <c r="AI5" s="55">
        <v>21</v>
      </c>
      <c r="AJ5" s="55"/>
      <c r="AK5" s="59">
        <v>436</v>
      </c>
      <c r="AL5" s="58">
        <v>0</v>
      </c>
      <c r="AM5" s="58">
        <v>2</v>
      </c>
      <c r="AN5" s="58">
        <v>3</v>
      </c>
      <c r="AO5" s="58">
        <v>3</v>
      </c>
      <c r="AP5" s="59">
        <v>428</v>
      </c>
      <c r="AQ5" s="63">
        <v>8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">
        <v>63</v>
      </c>
      <c r="C6" s="55">
        <v>10</v>
      </c>
      <c r="D6" s="55">
        <v>16</v>
      </c>
      <c r="E6" s="55">
        <v>2</v>
      </c>
      <c r="F6" s="55">
        <v>10</v>
      </c>
      <c r="G6" s="55">
        <v>17</v>
      </c>
      <c r="H6" s="55">
        <v>28</v>
      </c>
      <c r="I6" s="55">
        <v>10</v>
      </c>
      <c r="J6" s="55">
        <v>8</v>
      </c>
      <c r="K6" s="55">
        <v>5</v>
      </c>
      <c r="L6" s="55">
        <v>16</v>
      </c>
      <c r="M6" s="55">
        <v>24</v>
      </c>
      <c r="N6" s="55">
        <v>30</v>
      </c>
      <c r="O6" s="55">
        <v>0</v>
      </c>
      <c r="P6" s="55">
        <v>9</v>
      </c>
      <c r="Q6" s="55">
        <v>15</v>
      </c>
      <c r="R6" s="55">
        <v>8</v>
      </c>
      <c r="S6" s="55">
        <v>10</v>
      </c>
      <c r="T6" s="55">
        <v>21</v>
      </c>
      <c r="U6" s="55">
        <v>5</v>
      </c>
      <c r="V6" s="55">
        <v>27</v>
      </c>
      <c r="W6" s="55">
        <v>13</v>
      </c>
      <c r="X6" s="55">
        <v>25</v>
      </c>
      <c r="Y6" s="55">
        <v>8</v>
      </c>
      <c r="Z6" s="55">
        <v>13</v>
      </c>
      <c r="AA6" s="55">
        <v>5</v>
      </c>
      <c r="AB6" s="55">
        <v>9</v>
      </c>
      <c r="AC6" s="55">
        <v>0</v>
      </c>
      <c r="AD6" s="55">
        <v>9</v>
      </c>
      <c r="AE6" s="55">
        <v>26</v>
      </c>
      <c r="AF6" s="55">
        <v>12</v>
      </c>
      <c r="AG6" s="55">
        <v>12</v>
      </c>
      <c r="AH6" s="55">
        <v>12</v>
      </c>
      <c r="AI6" s="55">
        <v>20</v>
      </c>
      <c r="AJ6" s="55"/>
      <c r="AK6" s="59">
        <v>435</v>
      </c>
      <c r="AL6" s="58">
        <v>0</v>
      </c>
      <c r="AM6" s="58">
        <v>0</v>
      </c>
      <c r="AN6" s="58">
        <v>2</v>
      </c>
      <c r="AO6" s="58">
        <v>5</v>
      </c>
      <c r="AP6" s="59">
        <v>428</v>
      </c>
      <c r="AQ6" s="63">
        <v>7</v>
      </c>
      <c r="AS6" s="53">
        <v>4</v>
      </c>
      <c r="AT6" s="54" t="s">
        <v>95</v>
      </c>
      <c r="AU6" s="56">
        <v>19</v>
      </c>
    </row>
    <row r="7" spans="1:47" ht="14.25" x14ac:dyDescent="0.25">
      <c r="A7" s="55"/>
      <c r="B7" s="55" t="s">
        <v>57</v>
      </c>
      <c r="C7" s="55">
        <v>2</v>
      </c>
      <c r="D7" s="55">
        <v>18</v>
      </c>
      <c r="E7" s="55">
        <v>7</v>
      </c>
      <c r="F7" s="55">
        <v>17</v>
      </c>
      <c r="G7" s="55">
        <v>9</v>
      </c>
      <c r="H7" s="55">
        <v>20</v>
      </c>
      <c r="I7" s="55">
        <v>3</v>
      </c>
      <c r="J7" s="55">
        <v>17</v>
      </c>
      <c r="K7" s="55">
        <v>10</v>
      </c>
      <c r="L7" s="55">
        <v>10</v>
      </c>
      <c r="M7" s="55">
        <v>23</v>
      </c>
      <c r="N7" s="55">
        <v>25</v>
      </c>
      <c r="O7" s="55">
        <v>3</v>
      </c>
      <c r="P7" s="55">
        <v>11</v>
      </c>
      <c r="Q7" s="55">
        <v>17</v>
      </c>
      <c r="R7" s="55">
        <v>14</v>
      </c>
      <c r="S7" s="55">
        <v>12</v>
      </c>
      <c r="T7" s="55">
        <v>15</v>
      </c>
      <c r="U7" s="55">
        <v>6</v>
      </c>
      <c r="V7" s="55">
        <v>12</v>
      </c>
      <c r="W7" s="55">
        <v>5</v>
      </c>
      <c r="X7" s="55">
        <v>28</v>
      </c>
      <c r="Y7" s="55">
        <v>12</v>
      </c>
      <c r="Z7" s="55">
        <v>19</v>
      </c>
      <c r="AA7" s="55">
        <v>8</v>
      </c>
      <c r="AB7" s="55">
        <v>13</v>
      </c>
      <c r="AC7" s="55">
        <v>11</v>
      </c>
      <c r="AD7" s="55">
        <v>9</v>
      </c>
      <c r="AE7" s="55">
        <v>29</v>
      </c>
      <c r="AF7" s="55">
        <v>7</v>
      </c>
      <c r="AG7" s="55">
        <v>4</v>
      </c>
      <c r="AH7" s="55">
        <v>21</v>
      </c>
      <c r="AI7" s="55">
        <v>17</v>
      </c>
      <c r="AJ7" s="55"/>
      <c r="AK7" s="59">
        <v>434</v>
      </c>
      <c r="AL7" s="58">
        <v>2</v>
      </c>
      <c r="AM7" s="58">
        <v>3</v>
      </c>
      <c r="AN7" s="58">
        <v>3</v>
      </c>
      <c r="AO7" s="58">
        <v>4</v>
      </c>
      <c r="AP7" s="59">
        <v>422</v>
      </c>
      <c r="AQ7" s="63">
        <v>12</v>
      </c>
      <c r="AS7" s="53">
        <v>5</v>
      </c>
      <c r="AT7" s="57" t="s">
        <v>97</v>
      </c>
      <c r="AU7" s="75">
        <v>17</v>
      </c>
    </row>
    <row r="8" spans="1:47" ht="14.25" x14ac:dyDescent="0.25">
      <c r="A8" s="55"/>
      <c r="B8" s="55" t="s">
        <v>66</v>
      </c>
      <c r="C8" s="55">
        <v>5</v>
      </c>
      <c r="D8" s="55">
        <v>21</v>
      </c>
      <c r="E8" s="55">
        <v>5</v>
      </c>
      <c r="F8" s="55">
        <v>13</v>
      </c>
      <c r="G8" s="55">
        <v>11</v>
      </c>
      <c r="H8" s="55">
        <v>22</v>
      </c>
      <c r="I8" s="55">
        <v>7</v>
      </c>
      <c r="J8" s="55">
        <v>7</v>
      </c>
      <c r="K8" s="55">
        <v>4</v>
      </c>
      <c r="L8" s="55">
        <v>11</v>
      </c>
      <c r="M8" s="55">
        <v>15</v>
      </c>
      <c r="N8" s="55">
        <v>30</v>
      </c>
      <c r="O8" s="55">
        <v>2</v>
      </c>
      <c r="P8" s="55">
        <v>12</v>
      </c>
      <c r="Q8" s="55">
        <v>17</v>
      </c>
      <c r="R8" s="55">
        <v>15</v>
      </c>
      <c r="S8" s="55">
        <v>10</v>
      </c>
      <c r="T8" s="55">
        <v>22</v>
      </c>
      <c r="U8" s="55">
        <v>10</v>
      </c>
      <c r="V8" s="55">
        <v>21</v>
      </c>
      <c r="W8" s="55">
        <v>8</v>
      </c>
      <c r="X8" s="55">
        <v>21</v>
      </c>
      <c r="Y8" s="55">
        <v>14</v>
      </c>
      <c r="Z8" s="55">
        <v>15</v>
      </c>
      <c r="AA8" s="55">
        <v>9</v>
      </c>
      <c r="AB8" s="55">
        <v>9</v>
      </c>
      <c r="AC8" s="55">
        <v>7</v>
      </c>
      <c r="AD8" s="55">
        <v>23</v>
      </c>
      <c r="AE8" s="55">
        <v>21</v>
      </c>
      <c r="AF8" s="55">
        <v>10</v>
      </c>
      <c r="AG8" s="55">
        <v>4</v>
      </c>
      <c r="AH8" s="55">
        <v>17</v>
      </c>
      <c r="AI8" s="55">
        <v>17</v>
      </c>
      <c r="AJ8" s="55"/>
      <c r="AK8" s="59">
        <v>435</v>
      </c>
      <c r="AL8" s="58">
        <v>2</v>
      </c>
      <c r="AM8" s="58">
        <v>4</v>
      </c>
      <c r="AN8" s="58">
        <v>4</v>
      </c>
      <c r="AO8" s="58">
        <v>5</v>
      </c>
      <c r="AP8" s="59">
        <v>420</v>
      </c>
      <c r="AQ8" s="63">
        <v>15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">
        <v>90</v>
      </c>
      <c r="C9" s="55">
        <v>9</v>
      </c>
      <c r="D9" s="55">
        <v>11</v>
      </c>
      <c r="E9" s="55">
        <v>6</v>
      </c>
      <c r="F9" s="55">
        <v>7</v>
      </c>
      <c r="G9" s="55">
        <v>6</v>
      </c>
      <c r="H9" s="55">
        <v>19</v>
      </c>
      <c r="I9" s="55">
        <v>12</v>
      </c>
      <c r="J9" s="55">
        <v>2</v>
      </c>
      <c r="K9" s="55">
        <v>18</v>
      </c>
      <c r="L9" s="55">
        <v>10</v>
      </c>
      <c r="M9" s="55">
        <v>12</v>
      </c>
      <c r="N9" s="55">
        <v>29</v>
      </c>
      <c r="O9" s="55">
        <v>13</v>
      </c>
      <c r="P9" s="55">
        <v>13</v>
      </c>
      <c r="Q9" s="55">
        <v>22</v>
      </c>
      <c r="R9" s="55">
        <v>8</v>
      </c>
      <c r="S9" s="55">
        <v>7</v>
      </c>
      <c r="T9" s="55">
        <v>9</v>
      </c>
      <c r="U9" s="55">
        <v>17</v>
      </c>
      <c r="V9" s="55">
        <v>13</v>
      </c>
      <c r="W9" s="55">
        <v>0</v>
      </c>
      <c r="X9" s="55">
        <v>23</v>
      </c>
      <c r="Y9" s="55">
        <v>10</v>
      </c>
      <c r="Z9" s="55">
        <v>17</v>
      </c>
      <c r="AA9" s="55">
        <v>10</v>
      </c>
      <c r="AB9" s="55">
        <v>13</v>
      </c>
      <c r="AC9" s="55">
        <v>14</v>
      </c>
      <c r="AD9" s="55">
        <v>17</v>
      </c>
      <c r="AE9" s="55">
        <v>22</v>
      </c>
      <c r="AF9" s="55">
        <v>11</v>
      </c>
      <c r="AG9" s="55">
        <v>6</v>
      </c>
      <c r="AH9" s="55">
        <v>20</v>
      </c>
      <c r="AI9" s="55">
        <v>27</v>
      </c>
      <c r="AJ9" s="55"/>
      <c r="AK9" s="59">
        <v>433</v>
      </c>
      <c r="AL9" s="58">
        <v>0</v>
      </c>
      <c r="AM9" s="58">
        <v>2</v>
      </c>
      <c r="AN9" s="58">
        <v>6</v>
      </c>
      <c r="AO9" s="58">
        <v>6</v>
      </c>
      <c r="AP9" s="59">
        <v>419</v>
      </c>
      <c r="AQ9" s="63">
        <v>14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">
        <v>61</v>
      </c>
      <c r="C10" s="55">
        <v>14</v>
      </c>
      <c r="D10" s="55">
        <v>20</v>
      </c>
      <c r="E10" s="55">
        <v>8</v>
      </c>
      <c r="F10" s="55">
        <v>16</v>
      </c>
      <c r="G10" s="55">
        <v>9</v>
      </c>
      <c r="H10" s="55">
        <v>18</v>
      </c>
      <c r="I10" s="55">
        <v>5</v>
      </c>
      <c r="J10" s="55">
        <v>11</v>
      </c>
      <c r="K10" s="55">
        <v>5</v>
      </c>
      <c r="L10" s="55">
        <v>12</v>
      </c>
      <c r="M10" s="55">
        <v>17</v>
      </c>
      <c r="N10" s="55">
        <v>26</v>
      </c>
      <c r="O10" s="55">
        <v>0</v>
      </c>
      <c r="P10" s="55">
        <v>12</v>
      </c>
      <c r="Q10" s="55">
        <v>19</v>
      </c>
      <c r="R10" s="55">
        <v>8</v>
      </c>
      <c r="S10" s="55">
        <v>7</v>
      </c>
      <c r="T10" s="55">
        <v>13</v>
      </c>
      <c r="U10" s="55">
        <v>14</v>
      </c>
      <c r="V10" s="55">
        <v>16</v>
      </c>
      <c r="W10" s="55">
        <v>0</v>
      </c>
      <c r="X10" s="55">
        <v>27</v>
      </c>
      <c r="Y10" s="55">
        <v>4</v>
      </c>
      <c r="Z10" s="55">
        <v>18</v>
      </c>
      <c r="AA10" s="55">
        <v>11</v>
      </c>
      <c r="AB10" s="55">
        <v>13</v>
      </c>
      <c r="AC10" s="55">
        <v>7</v>
      </c>
      <c r="AD10" s="55">
        <v>9</v>
      </c>
      <c r="AE10" s="55">
        <v>19</v>
      </c>
      <c r="AF10" s="55">
        <v>13</v>
      </c>
      <c r="AG10" s="55">
        <v>6</v>
      </c>
      <c r="AH10" s="55">
        <v>20</v>
      </c>
      <c r="AI10" s="55">
        <v>15</v>
      </c>
      <c r="AJ10" s="55"/>
      <c r="AK10" s="59">
        <v>412</v>
      </c>
      <c r="AL10" s="58">
        <v>0</v>
      </c>
      <c r="AM10" s="58">
        <v>0</v>
      </c>
      <c r="AN10" s="58">
        <v>4</v>
      </c>
      <c r="AO10" s="58">
        <v>5</v>
      </c>
      <c r="AP10" s="59">
        <v>403</v>
      </c>
      <c r="AQ10" s="63">
        <v>9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">
        <v>59</v>
      </c>
      <c r="C11" s="55">
        <v>8</v>
      </c>
      <c r="D11" s="55">
        <v>20</v>
      </c>
      <c r="E11" s="55">
        <v>9</v>
      </c>
      <c r="F11" s="55">
        <v>13</v>
      </c>
      <c r="G11" s="55">
        <v>11</v>
      </c>
      <c r="H11" s="55">
        <v>23</v>
      </c>
      <c r="I11" s="55">
        <v>2</v>
      </c>
      <c r="J11" s="55">
        <v>7</v>
      </c>
      <c r="K11" s="55">
        <v>5</v>
      </c>
      <c r="L11" s="55">
        <v>15</v>
      </c>
      <c r="M11" s="55">
        <v>15</v>
      </c>
      <c r="N11" s="55">
        <v>28</v>
      </c>
      <c r="O11" s="55">
        <v>3</v>
      </c>
      <c r="P11" s="55">
        <v>7</v>
      </c>
      <c r="Q11" s="55">
        <v>12</v>
      </c>
      <c r="R11" s="55">
        <v>12</v>
      </c>
      <c r="S11" s="55">
        <v>7</v>
      </c>
      <c r="T11" s="55">
        <v>15</v>
      </c>
      <c r="U11" s="55">
        <v>7</v>
      </c>
      <c r="V11" s="55">
        <v>20</v>
      </c>
      <c r="W11" s="55">
        <v>16</v>
      </c>
      <c r="X11" s="55">
        <v>22</v>
      </c>
      <c r="Y11" s="55">
        <v>14</v>
      </c>
      <c r="Z11" s="55">
        <v>13</v>
      </c>
      <c r="AA11" s="55">
        <v>12</v>
      </c>
      <c r="AB11" s="55">
        <v>6</v>
      </c>
      <c r="AC11" s="55">
        <v>6</v>
      </c>
      <c r="AD11" s="55">
        <v>10</v>
      </c>
      <c r="AE11" s="55">
        <v>26</v>
      </c>
      <c r="AF11" s="55">
        <v>7</v>
      </c>
      <c r="AG11" s="55">
        <v>0</v>
      </c>
      <c r="AH11" s="55">
        <v>15</v>
      </c>
      <c r="AI11" s="55">
        <v>20</v>
      </c>
      <c r="AJ11" s="55"/>
      <c r="AK11" s="59">
        <v>406</v>
      </c>
      <c r="AL11" s="58">
        <v>0</v>
      </c>
      <c r="AM11" s="58">
        <v>2</v>
      </c>
      <c r="AN11" s="58">
        <v>3</v>
      </c>
      <c r="AO11" s="58">
        <v>5</v>
      </c>
      <c r="AP11" s="59">
        <v>396</v>
      </c>
      <c r="AQ11" s="63">
        <v>10</v>
      </c>
      <c r="AS11" s="53">
        <v>9</v>
      </c>
      <c r="AT11" s="54" t="s">
        <v>99</v>
      </c>
      <c r="AU11" s="56">
        <v>18</v>
      </c>
    </row>
    <row r="12" spans="1:47" ht="14.25" x14ac:dyDescent="0.25">
      <c r="A12" s="55"/>
      <c r="B12" s="55" t="s">
        <v>65</v>
      </c>
      <c r="C12" s="55">
        <v>6</v>
      </c>
      <c r="D12" s="55">
        <v>15</v>
      </c>
      <c r="E12" s="55">
        <v>0</v>
      </c>
      <c r="F12" s="55">
        <v>19</v>
      </c>
      <c r="G12" s="55">
        <v>12</v>
      </c>
      <c r="H12" s="55">
        <v>19</v>
      </c>
      <c r="I12" s="55">
        <v>8</v>
      </c>
      <c r="J12" s="55">
        <v>14</v>
      </c>
      <c r="K12" s="55">
        <v>4</v>
      </c>
      <c r="L12" s="55">
        <v>10</v>
      </c>
      <c r="M12" s="55">
        <v>20</v>
      </c>
      <c r="N12" s="55">
        <v>31</v>
      </c>
      <c r="O12" s="55">
        <v>13</v>
      </c>
      <c r="P12" s="55">
        <v>4</v>
      </c>
      <c r="Q12" s="55">
        <v>19</v>
      </c>
      <c r="R12" s="55">
        <v>0</v>
      </c>
      <c r="S12" s="55">
        <v>8</v>
      </c>
      <c r="T12" s="55">
        <v>6</v>
      </c>
      <c r="U12" s="55">
        <v>10</v>
      </c>
      <c r="V12" s="55">
        <v>16</v>
      </c>
      <c r="W12" s="55">
        <v>10</v>
      </c>
      <c r="X12" s="55">
        <v>20</v>
      </c>
      <c r="Y12" s="55">
        <v>8</v>
      </c>
      <c r="Z12" s="55">
        <v>13</v>
      </c>
      <c r="AA12" s="55">
        <v>10</v>
      </c>
      <c r="AB12" s="55">
        <v>17</v>
      </c>
      <c r="AC12" s="55">
        <v>6</v>
      </c>
      <c r="AD12" s="55">
        <v>9</v>
      </c>
      <c r="AE12" s="55">
        <v>18</v>
      </c>
      <c r="AF12" s="55">
        <v>10</v>
      </c>
      <c r="AG12" s="55">
        <v>8</v>
      </c>
      <c r="AH12" s="55">
        <v>21</v>
      </c>
      <c r="AI12" s="55">
        <v>19</v>
      </c>
      <c r="AJ12" s="55"/>
      <c r="AK12" s="59">
        <v>403</v>
      </c>
      <c r="AL12" s="58">
        <v>0</v>
      </c>
      <c r="AM12" s="58">
        <v>0</v>
      </c>
      <c r="AN12" s="58">
        <v>4</v>
      </c>
      <c r="AO12" s="58">
        <v>4</v>
      </c>
      <c r="AP12" s="59">
        <v>395</v>
      </c>
      <c r="AQ12" s="63">
        <v>8</v>
      </c>
      <c r="AS12" s="53">
        <v>10</v>
      </c>
      <c r="AT12" s="54" t="s">
        <v>100</v>
      </c>
      <c r="AU12" s="56">
        <v>16</v>
      </c>
    </row>
    <row r="13" spans="1:47" ht="14.25" x14ac:dyDescent="0.25">
      <c r="A13" s="55"/>
      <c r="B13" s="55" t="s">
        <v>68</v>
      </c>
      <c r="C13" s="55">
        <v>9</v>
      </c>
      <c r="D13" s="55">
        <v>14</v>
      </c>
      <c r="E13" s="55">
        <v>10</v>
      </c>
      <c r="F13" s="55">
        <v>8</v>
      </c>
      <c r="G13" s="55">
        <v>14</v>
      </c>
      <c r="H13" s="55">
        <v>16</v>
      </c>
      <c r="I13" s="55">
        <v>5</v>
      </c>
      <c r="J13" s="55">
        <v>15</v>
      </c>
      <c r="K13" s="55">
        <v>6</v>
      </c>
      <c r="L13" s="55">
        <v>14</v>
      </c>
      <c r="M13" s="55">
        <v>9</v>
      </c>
      <c r="N13" s="55">
        <v>15</v>
      </c>
      <c r="O13" s="55">
        <v>13</v>
      </c>
      <c r="P13" s="55">
        <v>8</v>
      </c>
      <c r="Q13" s="55">
        <v>21</v>
      </c>
      <c r="R13" s="55">
        <v>8</v>
      </c>
      <c r="S13" s="55">
        <v>9</v>
      </c>
      <c r="T13" s="55">
        <v>12</v>
      </c>
      <c r="U13" s="55">
        <v>0</v>
      </c>
      <c r="V13" s="55">
        <v>13</v>
      </c>
      <c r="W13" s="55">
        <v>7</v>
      </c>
      <c r="X13" s="55">
        <v>29</v>
      </c>
      <c r="Y13" s="55">
        <v>16</v>
      </c>
      <c r="Z13" s="55">
        <v>7</v>
      </c>
      <c r="AA13" s="55">
        <v>9</v>
      </c>
      <c r="AB13" s="55">
        <v>8</v>
      </c>
      <c r="AC13" s="55">
        <v>14</v>
      </c>
      <c r="AD13" s="55">
        <v>17</v>
      </c>
      <c r="AE13" s="55">
        <v>31</v>
      </c>
      <c r="AF13" s="55">
        <v>15</v>
      </c>
      <c r="AG13" s="55">
        <v>8</v>
      </c>
      <c r="AH13" s="55">
        <v>15</v>
      </c>
      <c r="AI13" s="55">
        <v>0</v>
      </c>
      <c r="AJ13" s="55"/>
      <c r="AK13" s="59">
        <v>395</v>
      </c>
      <c r="AL13" s="58">
        <v>0</v>
      </c>
      <c r="AM13" s="58">
        <v>0</v>
      </c>
      <c r="AN13" s="58">
        <v>5</v>
      </c>
      <c r="AO13" s="58">
        <v>6</v>
      </c>
      <c r="AP13" s="59">
        <v>384</v>
      </c>
      <c r="AQ13" s="63">
        <v>11</v>
      </c>
      <c r="AS13" s="53">
        <v>11</v>
      </c>
      <c r="AT13" s="54" t="s">
        <v>101</v>
      </c>
      <c r="AU13" s="56">
        <v>26</v>
      </c>
    </row>
    <row r="14" spans="1:47" ht="14.25" x14ac:dyDescent="0.25">
      <c r="A14" s="55"/>
      <c r="B14" s="55" t="s">
        <v>58</v>
      </c>
      <c r="C14" s="55">
        <v>5</v>
      </c>
      <c r="D14" s="55">
        <v>26</v>
      </c>
      <c r="E14" s="55">
        <v>8</v>
      </c>
      <c r="F14" s="55">
        <v>9</v>
      </c>
      <c r="G14" s="55">
        <v>6</v>
      </c>
      <c r="H14" s="55">
        <v>25</v>
      </c>
      <c r="I14" s="55">
        <v>14</v>
      </c>
      <c r="J14" s="55">
        <v>12</v>
      </c>
      <c r="K14" s="55">
        <v>4</v>
      </c>
      <c r="L14" s="55">
        <v>7</v>
      </c>
      <c r="M14" s="55">
        <v>18</v>
      </c>
      <c r="N14" s="55">
        <v>28</v>
      </c>
      <c r="O14" s="55">
        <v>7</v>
      </c>
      <c r="P14" s="55">
        <v>10</v>
      </c>
      <c r="Q14" s="55">
        <v>15</v>
      </c>
      <c r="R14" s="55">
        <v>16</v>
      </c>
      <c r="S14" s="55">
        <v>13</v>
      </c>
      <c r="T14" s="55">
        <v>9</v>
      </c>
      <c r="U14" s="55">
        <v>5</v>
      </c>
      <c r="V14" s="55">
        <v>22</v>
      </c>
      <c r="W14" s="55">
        <v>5</v>
      </c>
      <c r="X14" s="55">
        <v>16</v>
      </c>
      <c r="Y14" s="55">
        <v>12</v>
      </c>
      <c r="Z14" s="55">
        <v>5</v>
      </c>
      <c r="AA14" s="55">
        <v>10</v>
      </c>
      <c r="AB14" s="55">
        <v>11</v>
      </c>
      <c r="AC14" s="55">
        <v>14</v>
      </c>
      <c r="AD14" s="55">
        <v>9</v>
      </c>
      <c r="AE14" s="55">
        <v>14</v>
      </c>
      <c r="AF14" s="55">
        <v>4</v>
      </c>
      <c r="AG14" s="55">
        <v>8</v>
      </c>
      <c r="AH14" s="55">
        <v>23</v>
      </c>
      <c r="AI14" s="55">
        <v>0</v>
      </c>
      <c r="AJ14" s="55"/>
      <c r="AK14" s="59">
        <v>390</v>
      </c>
      <c r="AL14" s="58">
        <v>0</v>
      </c>
      <c r="AM14" s="58">
        <v>4</v>
      </c>
      <c r="AN14" s="58">
        <v>4</v>
      </c>
      <c r="AO14" s="58">
        <v>5</v>
      </c>
      <c r="AP14" s="59">
        <v>377</v>
      </c>
      <c r="AQ14" s="63">
        <v>13</v>
      </c>
      <c r="AS14" s="53">
        <v>12</v>
      </c>
      <c r="AT14" s="54" t="s">
        <v>101</v>
      </c>
      <c r="AU14" s="56">
        <v>32</v>
      </c>
    </row>
    <row r="15" spans="1:47" ht="14.25" x14ac:dyDescent="0.25">
      <c r="A15" s="55"/>
      <c r="B15" s="55" t="s">
        <v>69</v>
      </c>
      <c r="C15" s="55">
        <v>9</v>
      </c>
      <c r="D15" s="55">
        <v>24</v>
      </c>
      <c r="E15" s="55">
        <v>12</v>
      </c>
      <c r="F15" s="55">
        <v>12</v>
      </c>
      <c r="G15" s="55">
        <v>17</v>
      </c>
      <c r="H15" s="55">
        <v>19</v>
      </c>
      <c r="I15" s="55">
        <v>4</v>
      </c>
      <c r="J15" s="55">
        <v>11</v>
      </c>
      <c r="K15" s="55">
        <v>5</v>
      </c>
      <c r="L15" s="55">
        <v>9</v>
      </c>
      <c r="M15" s="55">
        <v>4</v>
      </c>
      <c r="N15" s="55">
        <v>29</v>
      </c>
      <c r="O15" s="55">
        <v>3</v>
      </c>
      <c r="P15" s="55">
        <v>7</v>
      </c>
      <c r="Q15" s="55">
        <v>23</v>
      </c>
      <c r="R15" s="55">
        <v>10</v>
      </c>
      <c r="S15" s="55">
        <v>4</v>
      </c>
      <c r="T15" s="55">
        <v>0</v>
      </c>
      <c r="U15" s="55">
        <v>8</v>
      </c>
      <c r="V15" s="55">
        <v>19</v>
      </c>
      <c r="W15" s="55">
        <v>8</v>
      </c>
      <c r="X15" s="55">
        <v>29</v>
      </c>
      <c r="Y15" s="55">
        <v>12</v>
      </c>
      <c r="Z15" s="55">
        <v>14</v>
      </c>
      <c r="AA15" s="55">
        <v>14</v>
      </c>
      <c r="AB15" s="55">
        <v>0</v>
      </c>
      <c r="AC15" s="55">
        <v>15</v>
      </c>
      <c r="AD15" s="55">
        <v>5</v>
      </c>
      <c r="AE15" s="55">
        <v>18</v>
      </c>
      <c r="AF15" s="55">
        <v>14</v>
      </c>
      <c r="AG15" s="55">
        <v>0</v>
      </c>
      <c r="AH15" s="55">
        <v>0</v>
      </c>
      <c r="AI15" s="55">
        <v>0</v>
      </c>
      <c r="AJ15" s="55"/>
      <c r="AK15" s="59">
        <v>358</v>
      </c>
      <c r="AL15" s="58">
        <v>0</v>
      </c>
      <c r="AM15" s="58">
        <v>0</v>
      </c>
      <c r="AN15" s="58">
        <v>0</v>
      </c>
      <c r="AO15" s="58">
        <v>0</v>
      </c>
      <c r="AP15" s="59">
        <v>358</v>
      </c>
      <c r="AQ15" s="63">
        <v>0</v>
      </c>
      <c r="AS15" s="53">
        <v>13</v>
      </c>
      <c r="AT15" s="81" t="s">
        <v>102</v>
      </c>
      <c r="AU15" s="56">
        <v>13</v>
      </c>
    </row>
    <row r="16" spans="1:47" ht="14.25" x14ac:dyDescent="0.25">
      <c r="A16" s="55"/>
      <c r="B16" s="55" t="s">
        <v>60</v>
      </c>
      <c r="C16" s="55">
        <v>6</v>
      </c>
      <c r="D16" s="55">
        <v>18</v>
      </c>
      <c r="E16" s="55">
        <v>7</v>
      </c>
      <c r="F16" s="55">
        <v>8</v>
      </c>
      <c r="G16" s="55">
        <v>14</v>
      </c>
      <c r="H16" s="55">
        <v>16</v>
      </c>
      <c r="I16" s="55">
        <v>2</v>
      </c>
      <c r="J16" s="55">
        <v>15</v>
      </c>
      <c r="K16" s="55">
        <v>7</v>
      </c>
      <c r="L16" s="55">
        <v>7</v>
      </c>
      <c r="M16" s="55">
        <v>20</v>
      </c>
      <c r="N16" s="55">
        <v>23</v>
      </c>
      <c r="O16" s="55">
        <v>5</v>
      </c>
      <c r="P16" s="55">
        <v>8</v>
      </c>
      <c r="Q16" s="55">
        <v>11</v>
      </c>
      <c r="R16" s="55">
        <v>10</v>
      </c>
      <c r="S16" s="55">
        <v>8</v>
      </c>
      <c r="T16" s="55">
        <v>9</v>
      </c>
      <c r="U16" s="55">
        <v>5</v>
      </c>
      <c r="V16" s="55">
        <v>15</v>
      </c>
      <c r="W16" s="55">
        <v>2</v>
      </c>
      <c r="X16" s="55">
        <v>26</v>
      </c>
      <c r="Y16" s="55">
        <v>9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5">
        <v>0</v>
      </c>
      <c r="AG16" s="55">
        <v>0</v>
      </c>
      <c r="AH16" s="55">
        <v>0</v>
      </c>
      <c r="AI16" s="55">
        <v>0</v>
      </c>
      <c r="AJ16" s="55"/>
      <c r="AK16" s="59">
        <v>251</v>
      </c>
      <c r="AL16" s="58">
        <v>0</v>
      </c>
      <c r="AM16" s="58">
        <v>0</v>
      </c>
      <c r="AN16" s="58">
        <v>0</v>
      </c>
      <c r="AO16" s="58">
        <v>0</v>
      </c>
      <c r="AP16" s="59">
        <v>251</v>
      </c>
      <c r="AQ16" s="63">
        <v>0</v>
      </c>
      <c r="AS16" s="53">
        <v>14</v>
      </c>
      <c r="AT16" s="54" t="s">
        <v>103</v>
      </c>
      <c r="AU16" s="56">
        <v>13</v>
      </c>
    </row>
    <row r="17" spans="1:47" ht="14.25" x14ac:dyDescent="0.25">
      <c r="A17" s="55"/>
      <c r="B17" s="55" t="s">
        <v>62</v>
      </c>
      <c r="C17" s="55">
        <v>8</v>
      </c>
      <c r="D17" s="55">
        <v>0</v>
      </c>
      <c r="E17" s="55">
        <v>10</v>
      </c>
      <c r="F17" s="55">
        <v>12</v>
      </c>
      <c r="G17" s="55">
        <v>14</v>
      </c>
      <c r="H17" s="55">
        <v>29</v>
      </c>
      <c r="I17" s="55">
        <v>11</v>
      </c>
      <c r="J17" s="55">
        <v>5</v>
      </c>
      <c r="K17" s="55">
        <v>4</v>
      </c>
      <c r="L17" s="55">
        <v>8</v>
      </c>
      <c r="M17" s="55">
        <v>0</v>
      </c>
      <c r="N17" s="55">
        <v>19</v>
      </c>
      <c r="O17" s="55">
        <v>2</v>
      </c>
      <c r="P17" s="55">
        <v>13</v>
      </c>
      <c r="Q17" s="55">
        <v>22</v>
      </c>
      <c r="R17" s="55">
        <v>13</v>
      </c>
      <c r="S17" s="55">
        <v>10</v>
      </c>
      <c r="T17" s="55">
        <v>17</v>
      </c>
      <c r="U17" s="55">
        <v>0</v>
      </c>
      <c r="V17" s="55">
        <v>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0</v>
      </c>
      <c r="AF17" s="55">
        <v>0</v>
      </c>
      <c r="AG17" s="55">
        <v>0</v>
      </c>
      <c r="AH17" s="55">
        <v>0</v>
      </c>
      <c r="AI17" s="55">
        <v>0</v>
      </c>
      <c r="AJ17" s="55"/>
      <c r="AK17" s="52">
        <v>197</v>
      </c>
      <c r="AL17" s="58">
        <v>0</v>
      </c>
      <c r="AM17" s="58">
        <v>0</v>
      </c>
      <c r="AN17" s="58">
        <v>0</v>
      </c>
      <c r="AO17" s="58">
        <v>0</v>
      </c>
      <c r="AP17" s="59">
        <v>197</v>
      </c>
      <c r="AQ17" s="63">
        <v>0</v>
      </c>
      <c r="AS17" s="53">
        <v>15</v>
      </c>
      <c r="AT17" s="57" t="s">
        <v>64</v>
      </c>
      <c r="AU17" s="56">
        <v>27</v>
      </c>
    </row>
    <row r="18" spans="1:47" ht="14.25" x14ac:dyDescent="0.25">
      <c r="A18" s="55"/>
      <c r="B18" s="55" t="s">
        <v>105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0</v>
      </c>
      <c r="W18" s="55">
        <v>2</v>
      </c>
      <c r="X18" s="55">
        <v>24</v>
      </c>
      <c r="Y18" s="55">
        <v>10</v>
      </c>
      <c r="Z18" s="55">
        <v>30</v>
      </c>
      <c r="AA18" s="55">
        <v>0</v>
      </c>
      <c r="AB18" s="55">
        <v>10</v>
      </c>
      <c r="AC18" s="55">
        <v>11</v>
      </c>
      <c r="AD18" s="55">
        <v>0</v>
      </c>
      <c r="AE18" s="55">
        <v>26</v>
      </c>
      <c r="AF18" s="55">
        <v>0</v>
      </c>
      <c r="AG18" s="55">
        <v>0</v>
      </c>
      <c r="AH18" s="55">
        <v>0</v>
      </c>
      <c r="AI18" s="55">
        <v>0</v>
      </c>
      <c r="AJ18" s="55"/>
      <c r="AK18" s="59">
        <v>113</v>
      </c>
      <c r="AL18" s="58">
        <v>0</v>
      </c>
      <c r="AM18" s="58">
        <v>0</v>
      </c>
      <c r="AN18" s="58">
        <v>0</v>
      </c>
      <c r="AO18" s="58">
        <v>0</v>
      </c>
      <c r="AP18" s="59">
        <v>113</v>
      </c>
      <c r="AQ18" s="63">
        <v>0</v>
      </c>
      <c r="AS18" s="53">
        <v>16</v>
      </c>
      <c r="AT18" s="54" t="s">
        <v>56</v>
      </c>
      <c r="AU18" s="56">
        <v>23</v>
      </c>
    </row>
    <row r="19" spans="1:47" ht="14.25" x14ac:dyDescent="0.25">
      <c r="A19" s="55"/>
      <c r="B19" s="55" t="s">
        <v>71</v>
      </c>
      <c r="C19" s="55">
        <v>11</v>
      </c>
      <c r="D19" s="55">
        <v>11</v>
      </c>
      <c r="E19" s="55">
        <v>0</v>
      </c>
      <c r="F19" s="55">
        <v>0</v>
      </c>
      <c r="G19" s="55">
        <v>0</v>
      </c>
      <c r="H19" s="55">
        <v>0</v>
      </c>
      <c r="I19" s="55">
        <v>5</v>
      </c>
      <c r="J19" s="55">
        <v>0</v>
      </c>
      <c r="K19" s="55">
        <v>0</v>
      </c>
      <c r="L19" s="55">
        <v>6</v>
      </c>
      <c r="M19" s="55">
        <v>22</v>
      </c>
      <c r="N19" s="55">
        <v>24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5">
        <v>0</v>
      </c>
      <c r="AG19" s="55">
        <v>0</v>
      </c>
      <c r="AH19" s="55">
        <v>0</v>
      </c>
      <c r="AI19" s="55">
        <v>0</v>
      </c>
      <c r="AJ19" s="55"/>
      <c r="AK19" s="59">
        <v>79</v>
      </c>
      <c r="AL19" s="58">
        <v>0</v>
      </c>
      <c r="AM19" s="58">
        <v>0</v>
      </c>
      <c r="AN19" s="58">
        <v>0</v>
      </c>
      <c r="AO19" s="58">
        <v>0</v>
      </c>
      <c r="AP19" s="59">
        <v>79</v>
      </c>
      <c r="AQ19" s="63">
        <v>0</v>
      </c>
      <c r="AS19" s="53">
        <v>17</v>
      </c>
      <c r="AT19" s="54" t="s">
        <v>101</v>
      </c>
      <c r="AU19" s="56">
        <v>15</v>
      </c>
    </row>
    <row r="20" spans="1:47" ht="14.25" x14ac:dyDescent="0.25">
      <c r="A20" s="55"/>
      <c r="B20" s="55" t="s">
        <v>70</v>
      </c>
      <c r="C20" s="55">
        <v>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/>
      <c r="AK20" s="52">
        <v>7</v>
      </c>
      <c r="AL20" s="58">
        <v>0</v>
      </c>
      <c r="AM20" s="58">
        <v>0</v>
      </c>
      <c r="AN20" s="58">
        <v>0</v>
      </c>
      <c r="AO20" s="58">
        <v>0</v>
      </c>
      <c r="AP20" s="59">
        <v>7</v>
      </c>
      <c r="AQ20" s="63">
        <v>0</v>
      </c>
      <c r="AS20" s="53">
        <v>18</v>
      </c>
      <c r="AT20" s="54" t="s">
        <v>66</v>
      </c>
      <c r="AU20" s="56">
        <v>22</v>
      </c>
    </row>
    <row r="21" spans="1:47" ht="14.25" x14ac:dyDescent="0.25">
      <c r="A21" s="55"/>
      <c r="B21" s="55">
        <v>0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/>
      <c r="AK21" s="59">
        <v>0</v>
      </c>
      <c r="AL21" s="58">
        <v>0</v>
      </c>
      <c r="AM21" s="58">
        <v>0</v>
      </c>
      <c r="AN21" s="58">
        <v>0</v>
      </c>
      <c r="AO21" s="58">
        <v>0</v>
      </c>
      <c r="AP21" s="59">
        <v>0</v>
      </c>
      <c r="AQ21" s="63">
        <v>0</v>
      </c>
      <c r="AS21" s="53">
        <v>19</v>
      </c>
      <c r="AT21" s="54" t="s">
        <v>90</v>
      </c>
      <c r="AU21" s="56">
        <v>17</v>
      </c>
    </row>
    <row r="22" spans="1:47" ht="14.25" x14ac:dyDescent="0.25">
      <c r="A22" s="55"/>
      <c r="B22" s="55">
        <v>0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/>
      <c r="AK22" s="59">
        <v>0</v>
      </c>
      <c r="AL22" s="58"/>
      <c r="AM22" s="58"/>
      <c r="AN22" s="58"/>
      <c r="AO22" s="58"/>
      <c r="AP22" s="59">
        <v>0</v>
      </c>
      <c r="AQ22" s="63">
        <v>0</v>
      </c>
      <c r="AS22" s="53">
        <v>20</v>
      </c>
      <c r="AT22" s="57" t="s">
        <v>104</v>
      </c>
      <c r="AU22" s="56">
        <v>27</v>
      </c>
    </row>
    <row r="23" spans="1:47" ht="14.25" x14ac:dyDescent="0.25">
      <c r="A23" s="55"/>
      <c r="B23" s="55">
        <v>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/>
      <c r="AK23" s="59">
        <v>0</v>
      </c>
      <c r="AL23" s="58">
        <v>0</v>
      </c>
      <c r="AM23" s="58">
        <v>0</v>
      </c>
      <c r="AN23" s="58">
        <v>0</v>
      </c>
      <c r="AO23" s="58">
        <v>0</v>
      </c>
      <c r="AP23" s="59">
        <v>0</v>
      </c>
      <c r="AQ23" s="63">
        <v>0</v>
      </c>
      <c r="AS23" s="53">
        <v>21</v>
      </c>
      <c r="AT23" s="54" t="s">
        <v>59</v>
      </c>
      <c r="AU23" s="56">
        <v>16</v>
      </c>
    </row>
    <row r="24" spans="1:47" ht="14.25" x14ac:dyDescent="0.25">
      <c r="A24" s="55"/>
      <c r="B24" s="55">
        <v>0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/>
      <c r="AK24" s="59">
        <v>0</v>
      </c>
      <c r="AL24" s="58">
        <v>0</v>
      </c>
      <c r="AM24" s="58">
        <v>0</v>
      </c>
      <c r="AN24" s="58">
        <v>0</v>
      </c>
      <c r="AO24" s="58">
        <v>0</v>
      </c>
      <c r="AP24" s="59">
        <v>0</v>
      </c>
      <c r="AQ24" s="63">
        <v>0</v>
      </c>
      <c r="AS24" s="53">
        <v>22</v>
      </c>
      <c r="AT24" s="54" t="s">
        <v>106</v>
      </c>
      <c r="AU24" s="56">
        <v>29</v>
      </c>
    </row>
    <row r="25" spans="1:47" x14ac:dyDescent="0.2">
      <c r="AS25" s="53">
        <v>23</v>
      </c>
      <c r="AT25" s="57" t="s">
        <v>101</v>
      </c>
      <c r="AU25" s="54">
        <v>20</v>
      </c>
    </row>
    <row r="26" spans="1:47" x14ac:dyDescent="0.2">
      <c r="AS26" s="53">
        <v>24</v>
      </c>
      <c r="AT26" s="54" t="s">
        <v>105</v>
      </c>
      <c r="AU26" s="54">
        <v>30</v>
      </c>
    </row>
    <row r="27" spans="1:47" x14ac:dyDescent="0.2">
      <c r="AS27" s="53">
        <v>25</v>
      </c>
      <c r="AT27" s="54" t="s">
        <v>69</v>
      </c>
      <c r="AU27" s="54">
        <v>14</v>
      </c>
    </row>
    <row r="28" spans="1:47" x14ac:dyDescent="0.2">
      <c r="C28" s="64">
        <v>118</v>
      </c>
      <c r="D28" s="64">
        <v>234</v>
      </c>
      <c r="E28" s="64">
        <v>98</v>
      </c>
      <c r="F28" s="64">
        <v>166</v>
      </c>
      <c r="G28" s="64">
        <v>168</v>
      </c>
      <c r="H28" s="64">
        <v>273</v>
      </c>
      <c r="I28" s="64">
        <v>86</v>
      </c>
      <c r="J28" s="64">
        <v>143</v>
      </c>
      <c r="K28" s="64">
        <v>68</v>
      </c>
      <c r="L28" s="64">
        <v>152</v>
      </c>
      <c r="M28" s="64">
        <v>227</v>
      </c>
      <c r="N28" s="64">
        <v>350</v>
      </c>
      <c r="O28" s="64">
        <v>61</v>
      </c>
      <c r="P28" s="64">
        <v>119</v>
      </c>
      <c r="Q28" s="64">
        <v>232</v>
      </c>
      <c r="R28" s="64">
        <v>153</v>
      </c>
      <c r="S28" s="64">
        <v>114</v>
      </c>
      <c r="T28" s="64">
        <v>148</v>
      </c>
      <c r="U28" s="64">
        <v>92</v>
      </c>
      <c r="V28" s="64">
        <v>230</v>
      </c>
      <c r="W28" s="64">
        <v>87</v>
      </c>
      <c r="X28" s="64">
        <v>308</v>
      </c>
      <c r="Y28" s="64">
        <v>145</v>
      </c>
      <c r="Z28" s="64">
        <v>179</v>
      </c>
      <c r="AA28" s="64">
        <v>106</v>
      </c>
      <c r="AB28" s="64">
        <v>124</v>
      </c>
      <c r="AC28" s="64">
        <v>113</v>
      </c>
      <c r="AD28" s="64">
        <v>130</v>
      </c>
      <c r="AE28" s="64">
        <v>273</v>
      </c>
      <c r="AF28" s="64">
        <v>115</v>
      </c>
      <c r="AG28" s="64">
        <v>69</v>
      </c>
      <c r="AH28" s="64">
        <v>187</v>
      </c>
      <c r="AI28" s="64">
        <v>158</v>
      </c>
      <c r="AJ28" s="64"/>
      <c r="AK28" s="64">
        <v>5226</v>
      </c>
      <c r="AL28" s="64">
        <v>4</v>
      </c>
      <c r="AM28" s="64">
        <v>18</v>
      </c>
      <c r="AN28" s="64">
        <v>38</v>
      </c>
      <c r="AO28" s="64">
        <v>48</v>
      </c>
      <c r="AP28" s="64">
        <v>5118</v>
      </c>
      <c r="AQ28" s="64">
        <v>116</v>
      </c>
      <c r="AS28" s="53">
        <v>26</v>
      </c>
      <c r="AT28" s="54" t="s">
        <v>56</v>
      </c>
      <c r="AU28" s="54">
        <v>18</v>
      </c>
    </row>
    <row r="29" spans="1:47" x14ac:dyDescent="0.2">
      <c r="AS29" s="53">
        <v>27</v>
      </c>
      <c r="AT29" s="54" t="s">
        <v>107</v>
      </c>
      <c r="AU29" s="54">
        <v>15</v>
      </c>
    </row>
    <row r="30" spans="1:47" x14ac:dyDescent="0.2">
      <c r="AS30" s="53">
        <v>28</v>
      </c>
      <c r="AT30" s="54" t="s">
        <v>66</v>
      </c>
      <c r="AU30" s="54">
        <v>23</v>
      </c>
    </row>
    <row r="31" spans="1:47" x14ac:dyDescent="0.2">
      <c r="AS31" s="53">
        <v>29</v>
      </c>
      <c r="AT31" s="54" t="s">
        <v>68</v>
      </c>
      <c r="AU31" s="54">
        <v>31</v>
      </c>
    </row>
    <row r="32" spans="1:47" x14ac:dyDescent="0.2">
      <c r="AS32" s="53">
        <v>30</v>
      </c>
      <c r="AT32" s="54" t="s">
        <v>68</v>
      </c>
      <c r="AU32" s="54">
        <v>15</v>
      </c>
    </row>
    <row r="33" spans="45:47" x14ac:dyDescent="0.2">
      <c r="AS33" s="53">
        <v>31</v>
      </c>
      <c r="AT33" s="54" t="s">
        <v>109</v>
      </c>
      <c r="AU33" s="54">
        <v>12</v>
      </c>
    </row>
    <row r="34" spans="45:47" x14ac:dyDescent="0.2">
      <c r="AS34" s="53">
        <v>32</v>
      </c>
      <c r="AT34" s="54" t="s">
        <v>110</v>
      </c>
      <c r="AU34" s="54">
        <v>23</v>
      </c>
    </row>
    <row r="35" spans="45:47" x14ac:dyDescent="0.2">
      <c r="AS35" s="53">
        <v>33</v>
      </c>
      <c r="AT35" s="54" t="s">
        <v>90</v>
      </c>
      <c r="AU35" s="54">
        <v>27</v>
      </c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Q24">
    <sortCondition descending="1" ref="AP3:AP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Ergebnisse (2)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2024-02-26T08:48:18Z</cp:lastPrinted>
  <dcterms:created xsi:type="dcterms:W3CDTF">1998-11-12T06:25:58Z</dcterms:created>
  <dcterms:modified xsi:type="dcterms:W3CDTF">2024-05-17T14:27:56Z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