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67FEAED-3EB8-4EBD-BA2F-E914A019271E}" xr6:coauthVersionLast="47" xr6:coauthVersionMax="47" xr10:uidLastSave="{00000000-0000-0000-0000-000000000000}"/>
  <bookViews>
    <workbookView xWindow="-120" yWindow="-120" windowWidth="29040" windowHeight="15720" tabRatio="571" firstSheet="9" activeTab="1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'12.Spieltag'!$A$4:$AJ$27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28" l="1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5"/>
  <c r="N10" i="25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9" i="24"/>
  <c r="N10" i="24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9" i="21"/>
  <c r="N10" i="21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5"/>
  <c r="N8" i="24"/>
  <c r="N8" i="23"/>
  <c r="N8" i="22"/>
  <c r="N8" i="21"/>
  <c r="N8" i="20"/>
  <c r="N8" i="10"/>
  <c r="N8" i="18"/>
  <c r="N8" i="7"/>
  <c r="N8" i="15"/>
  <c r="N8" i="14"/>
  <c r="N8" i="13"/>
  <c r="N8" i="12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5"/>
  <c r="Z27" i="25"/>
  <c r="W27" i="25"/>
  <c r="T27" i="25"/>
  <c r="Q27" i="25"/>
  <c r="K27" i="25"/>
  <c r="H27" i="25"/>
  <c r="E27" i="25"/>
  <c r="AC26" i="25"/>
  <c r="Z26" i="25"/>
  <c r="W26" i="25"/>
  <c r="T26" i="25"/>
  <c r="Q26" i="25"/>
  <c r="K26" i="25"/>
  <c r="H26" i="25"/>
  <c r="E26" i="25"/>
  <c r="AC25" i="25"/>
  <c r="Z25" i="25"/>
  <c r="W25" i="25"/>
  <c r="T25" i="25"/>
  <c r="Q25" i="25"/>
  <c r="K25" i="25"/>
  <c r="H25" i="25"/>
  <c r="E25" i="25"/>
  <c r="AC24" i="25"/>
  <c r="Z24" i="25"/>
  <c r="W24" i="25"/>
  <c r="T24" i="25"/>
  <c r="Q24" i="25"/>
  <c r="K24" i="25"/>
  <c r="H24" i="25"/>
  <c r="E24" i="25"/>
  <c r="AC23" i="25"/>
  <c r="Z23" i="25"/>
  <c r="W23" i="25"/>
  <c r="T23" i="25"/>
  <c r="Q23" i="25"/>
  <c r="K23" i="25"/>
  <c r="H23" i="25"/>
  <c r="E23" i="25"/>
  <c r="AC22" i="25"/>
  <c r="Z22" i="25"/>
  <c r="W22" i="25"/>
  <c r="T22" i="25"/>
  <c r="Q22" i="25"/>
  <c r="K22" i="25"/>
  <c r="H22" i="25"/>
  <c r="E22" i="25"/>
  <c r="AC21" i="25"/>
  <c r="Z21" i="25"/>
  <c r="W21" i="25"/>
  <c r="T21" i="25"/>
  <c r="Q21" i="25"/>
  <c r="K21" i="25"/>
  <c r="H21" i="25"/>
  <c r="E21" i="25"/>
  <c r="AC20" i="25"/>
  <c r="Z20" i="25"/>
  <c r="W20" i="25"/>
  <c r="T20" i="25"/>
  <c r="Q20" i="25"/>
  <c r="K20" i="25"/>
  <c r="H20" i="25"/>
  <c r="E20" i="25"/>
  <c r="AC19" i="25"/>
  <c r="Z19" i="25"/>
  <c r="W19" i="25"/>
  <c r="T19" i="25"/>
  <c r="Q19" i="25"/>
  <c r="K19" i="25"/>
  <c r="H19" i="25"/>
  <c r="E19" i="25"/>
  <c r="AC18" i="25"/>
  <c r="Z18" i="25"/>
  <c r="W18" i="25"/>
  <c r="T18" i="25"/>
  <c r="Q18" i="25"/>
  <c r="K18" i="25"/>
  <c r="H18" i="25"/>
  <c r="E18" i="25"/>
  <c r="AC17" i="25"/>
  <c r="Z17" i="25"/>
  <c r="W17" i="25"/>
  <c r="T17" i="25"/>
  <c r="Q17" i="25"/>
  <c r="K17" i="25"/>
  <c r="H17" i="25"/>
  <c r="E17" i="25"/>
  <c r="AC16" i="25"/>
  <c r="Z16" i="25"/>
  <c r="W16" i="25"/>
  <c r="T16" i="25"/>
  <c r="Q16" i="25"/>
  <c r="K16" i="25"/>
  <c r="H16" i="25"/>
  <c r="E16" i="25"/>
  <c r="AC15" i="25"/>
  <c r="Z15" i="25"/>
  <c r="W15" i="25"/>
  <c r="T15" i="25"/>
  <c r="Q15" i="25"/>
  <c r="K15" i="25"/>
  <c r="H15" i="25"/>
  <c r="E15" i="25"/>
  <c r="AC14" i="25"/>
  <c r="Z14" i="25"/>
  <c r="W14" i="25"/>
  <c r="T14" i="25"/>
  <c r="Q14" i="25"/>
  <c r="K14" i="25"/>
  <c r="H14" i="25"/>
  <c r="E14" i="25"/>
  <c r="AC13" i="25"/>
  <c r="Z13" i="25"/>
  <c r="W13" i="25"/>
  <c r="T13" i="25"/>
  <c r="Q13" i="25"/>
  <c r="K13" i="25"/>
  <c r="H13" i="25"/>
  <c r="E13" i="25"/>
  <c r="AC12" i="25"/>
  <c r="Z12" i="25"/>
  <c r="W12" i="25"/>
  <c r="T12" i="25"/>
  <c r="Q12" i="25"/>
  <c r="K12" i="25"/>
  <c r="H12" i="25"/>
  <c r="E12" i="25"/>
  <c r="AC11" i="25"/>
  <c r="Z11" i="25"/>
  <c r="W11" i="25"/>
  <c r="T11" i="25"/>
  <c r="Q11" i="25"/>
  <c r="K11" i="25"/>
  <c r="H11" i="25"/>
  <c r="E11" i="25"/>
  <c r="AC10" i="25"/>
  <c r="Z10" i="25"/>
  <c r="W10" i="25"/>
  <c r="T10" i="25"/>
  <c r="Q10" i="25"/>
  <c r="K10" i="25"/>
  <c r="H10" i="25"/>
  <c r="E10" i="25"/>
  <c r="AC9" i="25"/>
  <c r="Z9" i="25"/>
  <c r="W9" i="25"/>
  <c r="T9" i="25"/>
  <c r="Q9" i="25"/>
  <c r="K9" i="25"/>
  <c r="H9" i="25"/>
  <c r="E9" i="25"/>
  <c r="AC8" i="25"/>
  <c r="Z8" i="25"/>
  <c r="W8" i="25"/>
  <c r="T8" i="25"/>
  <c r="Q8" i="25"/>
  <c r="K8" i="25"/>
  <c r="H8" i="25"/>
  <c r="E8" i="25"/>
  <c r="AC27" i="24"/>
  <c r="Z27" i="24"/>
  <c r="W27" i="24"/>
  <c r="T27" i="24"/>
  <c r="Q27" i="24"/>
  <c r="K27" i="24"/>
  <c r="H27" i="24"/>
  <c r="E27" i="24"/>
  <c r="AC26" i="24"/>
  <c r="Z26" i="24"/>
  <c r="W26" i="24"/>
  <c r="T26" i="24"/>
  <c r="Q26" i="24"/>
  <c r="K26" i="24"/>
  <c r="H26" i="24"/>
  <c r="E26" i="24"/>
  <c r="AC25" i="24"/>
  <c r="Z25" i="24"/>
  <c r="W25" i="24"/>
  <c r="T25" i="24"/>
  <c r="Q25" i="24"/>
  <c r="K25" i="24"/>
  <c r="H25" i="24"/>
  <c r="E25" i="24"/>
  <c r="AC24" i="24"/>
  <c r="Z24" i="24"/>
  <c r="W24" i="24"/>
  <c r="T24" i="24"/>
  <c r="Q24" i="24"/>
  <c r="K24" i="24"/>
  <c r="H24" i="24"/>
  <c r="E24" i="24"/>
  <c r="AC23" i="24"/>
  <c r="Z23" i="24"/>
  <c r="W23" i="24"/>
  <c r="T23" i="24"/>
  <c r="Q23" i="24"/>
  <c r="K23" i="24"/>
  <c r="H23" i="24"/>
  <c r="E23" i="24"/>
  <c r="AC22" i="24"/>
  <c r="Z22" i="24"/>
  <c r="W22" i="24"/>
  <c r="T22" i="24"/>
  <c r="Q22" i="24"/>
  <c r="K22" i="24"/>
  <c r="H22" i="24"/>
  <c r="E22" i="24"/>
  <c r="AC21" i="24"/>
  <c r="Z21" i="24"/>
  <c r="W21" i="24"/>
  <c r="T21" i="24"/>
  <c r="Q21" i="24"/>
  <c r="K21" i="24"/>
  <c r="H21" i="24"/>
  <c r="E21" i="24"/>
  <c r="AC20" i="24"/>
  <c r="Z20" i="24"/>
  <c r="W20" i="24"/>
  <c r="T20" i="24"/>
  <c r="Q20" i="24"/>
  <c r="K20" i="24"/>
  <c r="H20" i="24"/>
  <c r="E20" i="24"/>
  <c r="AC19" i="24"/>
  <c r="Z19" i="24"/>
  <c r="W19" i="24"/>
  <c r="T19" i="24"/>
  <c r="Q19" i="24"/>
  <c r="K19" i="24"/>
  <c r="H19" i="24"/>
  <c r="E19" i="24"/>
  <c r="AC18" i="24"/>
  <c r="Z18" i="24"/>
  <c r="W18" i="24"/>
  <c r="T18" i="24"/>
  <c r="Q18" i="24"/>
  <c r="K18" i="24"/>
  <c r="H18" i="24"/>
  <c r="E18" i="24"/>
  <c r="AC17" i="24"/>
  <c r="Z17" i="24"/>
  <c r="W17" i="24"/>
  <c r="T17" i="24"/>
  <c r="Q17" i="24"/>
  <c r="K17" i="24"/>
  <c r="H17" i="24"/>
  <c r="E17" i="24"/>
  <c r="AC16" i="24"/>
  <c r="Z16" i="24"/>
  <c r="W16" i="24"/>
  <c r="T16" i="24"/>
  <c r="Q16" i="24"/>
  <c r="K16" i="24"/>
  <c r="H16" i="24"/>
  <c r="E16" i="24"/>
  <c r="AC15" i="24"/>
  <c r="Z15" i="24"/>
  <c r="W15" i="24"/>
  <c r="T15" i="24"/>
  <c r="Q15" i="24"/>
  <c r="K15" i="24"/>
  <c r="H15" i="24"/>
  <c r="E15" i="24"/>
  <c r="AC14" i="24"/>
  <c r="Z14" i="24"/>
  <c r="W14" i="24"/>
  <c r="T14" i="24"/>
  <c r="Q14" i="24"/>
  <c r="K14" i="24"/>
  <c r="H14" i="24"/>
  <c r="E14" i="24"/>
  <c r="AC13" i="24"/>
  <c r="Z13" i="24"/>
  <c r="W13" i="24"/>
  <c r="T13" i="24"/>
  <c r="Q13" i="24"/>
  <c r="K13" i="24"/>
  <c r="H13" i="24"/>
  <c r="E13" i="24"/>
  <c r="AC12" i="24"/>
  <c r="Z12" i="24"/>
  <c r="W12" i="24"/>
  <c r="T12" i="24"/>
  <c r="Q12" i="24"/>
  <c r="K12" i="24"/>
  <c r="H12" i="24"/>
  <c r="E12" i="24"/>
  <c r="AC11" i="24"/>
  <c r="Z11" i="24"/>
  <c r="W11" i="24"/>
  <c r="T11" i="24"/>
  <c r="Q11" i="24"/>
  <c r="K11" i="24"/>
  <c r="H11" i="24"/>
  <c r="E11" i="24"/>
  <c r="AC10" i="24"/>
  <c r="Z10" i="24"/>
  <c r="W10" i="24"/>
  <c r="T10" i="24"/>
  <c r="Q10" i="24"/>
  <c r="K10" i="24"/>
  <c r="H10" i="24"/>
  <c r="E10" i="24"/>
  <c r="AC9" i="24"/>
  <c r="Z9" i="24"/>
  <c r="W9" i="24"/>
  <c r="T9" i="24"/>
  <c r="Q9" i="24"/>
  <c r="K9" i="24"/>
  <c r="H9" i="24"/>
  <c r="E9" i="24"/>
  <c r="AC8" i="24"/>
  <c r="Z8" i="24"/>
  <c r="W8" i="24"/>
  <c r="T8" i="24"/>
  <c r="Q8" i="24"/>
  <c r="K8" i="24"/>
  <c r="H8" i="24"/>
  <c r="E8" i="24"/>
  <c r="AC27" i="23"/>
  <c r="Z27" i="23"/>
  <c r="W27" i="23"/>
  <c r="T27" i="23"/>
  <c r="Q27" i="23"/>
  <c r="K27" i="23"/>
  <c r="H27" i="23"/>
  <c r="E27" i="23"/>
  <c r="AC26" i="23"/>
  <c r="Z26" i="23"/>
  <c r="W26" i="23"/>
  <c r="T26" i="23"/>
  <c r="Q26" i="23"/>
  <c r="K26" i="23"/>
  <c r="H26" i="23"/>
  <c r="E26" i="23"/>
  <c r="AC25" i="23"/>
  <c r="Z25" i="23"/>
  <c r="W25" i="23"/>
  <c r="T25" i="23"/>
  <c r="Q25" i="23"/>
  <c r="K25" i="23"/>
  <c r="H25" i="23"/>
  <c r="E25" i="23"/>
  <c r="AC24" i="23"/>
  <c r="Z24" i="23"/>
  <c r="W24" i="23"/>
  <c r="T24" i="23"/>
  <c r="Q24" i="23"/>
  <c r="K24" i="23"/>
  <c r="H24" i="23"/>
  <c r="E24" i="23"/>
  <c r="AC23" i="23"/>
  <c r="Z23" i="23"/>
  <c r="W23" i="23"/>
  <c r="T23" i="23"/>
  <c r="Q23" i="23"/>
  <c r="K23" i="23"/>
  <c r="H23" i="23"/>
  <c r="E23" i="23"/>
  <c r="AC22" i="23"/>
  <c r="Z22" i="23"/>
  <c r="W22" i="23"/>
  <c r="T22" i="23"/>
  <c r="Q22" i="23"/>
  <c r="K22" i="23"/>
  <c r="H22" i="23"/>
  <c r="E22" i="23"/>
  <c r="AC21" i="23"/>
  <c r="Z21" i="23"/>
  <c r="W21" i="23"/>
  <c r="T21" i="23"/>
  <c r="Q21" i="23"/>
  <c r="K21" i="23"/>
  <c r="H21" i="23"/>
  <c r="E21" i="23"/>
  <c r="AC20" i="23"/>
  <c r="Z20" i="23"/>
  <c r="W20" i="23"/>
  <c r="T20" i="23"/>
  <c r="Q20" i="23"/>
  <c r="K20" i="23"/>
  <c r="H20" i="23"/>
  <c r="E20" i="23"/>
  <c r="AC19" i="23"/>
  <c r="Z19" i="23"/>
  <c r="W19" i="23"/>
  <c r="T19" i="23"/>
  <c r="Q19" i="23"/>
  <c r="K19" i="23"/>
  <c r="H19" i="23"/>
  <c r="E19" i="23"/>
  <c r="AC18" i="23"/>
  <c r="Z18" i="23"/>
  <c r="W18" i="23"/>
  <c r="T18" i="23"/>
  <c r="Q18" i="23"/>
  <c r="K18" i="23"/>
  <c r="H18" i="23"/>
  <c r="E18" i="23"/>
  <c r="AC17" i="23"/>
  <c r="Z17" i="23"/>
  <c r="W17" i="23"/>
  <c r="T17" i="23"/>
  <c r="Q17" i="23"/>
  <c r="K17" i="23"/>
  <c r="H17" i="23"/>
  <c r="E17" i="23"/>
  <c r="AC16" i="23"/>
  <c r="Z16" i="23"/>
  <c r="W16" i="23"/>
  <c r="T16" i="23"/>
  <c r="Q16" i="23"/>
  <c r="K16" i="23"/>
  <c r="H16" i="23"/>
  <c r="E16" i="23"/>
  <c r="AC15" i="23"/>
  <c r="Z15" i="23"/>
  <c r="W15" i="23"/>
  <c r="T15" i="23"/>
  <c r="Q15" i="23"/>
  <c r="K15" i="23"/>
  <c r="H15" i="23"/>
  <c r="E15" i="23"/>
  <c r="AC14" i="23"/>
  <c r="Z14" i="23"/>
  <c r="W14" i="23"/>
  <c r="T14" i="23"/>
  <c r="Q14" i="23"/>
  <c r="K14" i="23"/>
  <c r="H14" i="23"/>
  <c r="E14" i="23"/>
  <c r="AC13" i="23"/>
  <c r="Z13" i="23"/>
  <c r="W13" i="23"/>
  <c r="T13" i="23"/>
  <c r="Q13" i="23"/>
  <c r="K13" i="23"/>
  <c r="H13" i="23"/>
  <c r="E13" i="23"/>
  <c r="AC12" i="23"/>
  <c r="Z12" i="23"/>
  <c r="W12" i="23"/>
  <c r="T12" i="23"/>
  <c r="Q12" i="23"/>
  <c r="K12" i="23"/>
  <c r="H12" i="23"/>
  <c r="E12" i="23"/>
  <c r="AC11" i="23"/>
  <c r="Z11" i="23"/>
  <c r="W11" i="23"/>
  <c r="T11" i="23"/>
  <c r="Q11" i="23"/>
  <c r="K11" i="23"/>
  <c r="H11" i="23"/>
  <c r="E11" i="23"/>
  <c r="AC10" i="23"/>
  <c r="Z10" i="23"/>
  <c r="W10" i="23"/>
  <c r="T10" i="23"/>
  <c r="Q10" i="23"/>
  <c r="K10" i="23"/>
  <c r="H10" i="23"/>
  <c r="E10" i="23"/>
  <c r="AC9" i="23"/>
  <c r="Z9" i="23"/>
  <c r="W9" i="23"/>
  <c r="T9" i="23"/>
  <c r="Q9" i="23"/>
  <c r="K9" i="23"/>
  <c r="H9" i="23"/>
  <c r="E9" i="23"/>
  <c r="AC8" i="23"/>
  <c r="Z8" i="23"/>
  <c r="W8" i="23"/>
  <c r="T8" i="23"/>
  <c r="Q8" i="23"/>
  <c r="K8" i="23"/>
  <c r="H8" i="23"/>
  <c r="E8" i="23"/>
  <c r="AC27" i="22"/>
  <c r="Z27" i="22"/>
  <c r="W27" i="22"/>
  <c r="T27" i="22"/>
  <c r="Q27" i="22"/>
  <c r="K27" i="22"/>
  <c r="H27" i="22"/>
  <c r="E27" i="22"/>
  <c r="AC26" i="22"/>
  <c r="Z26" i="22"/>
  <c r="W26" i="22"/>
  <c r="T26" i="22"/>
  <c r="Q26" i="22"/>
  <c r="K26" i="22"/>
  <c r="H26" i="22"/>
  <c r="E26" i="22"/>
  <c r="AC25" i="22"/>
  <c r="Z25" i="22"/>
  <c r="W25" i="22"/>
  <c r="T25" i="22"/>
  <c r="Q25" i="22"/>
  <c r="K25" i="22"/>
  <c r="H25" i="22"/>
  <c r="E25" i="22"/>
  <c r="AC24" i="22"/>
  <c r="Z24" i="22"/>
  <c r="W24" i="22"/>
  <c r="T24" i="22"/>
  <c r="Q24" i="22"/>
  <c r="K24" i="22"/>
  <c r="H24" i="22"/>
  <c r="E24" i="22"/>
  <c r="AC23" i="22"/>
  <c r="Z23" i="22"/>
  <c r="W23" i="22"/>
  <c r="T23" i="22"/>
  <c r="Q23" i="22"/>
  <c r="K23" i="22"/>
  <c r="H23" i="22"/>
  <c r="E23" i="22"/>
  <c r="AC22" i="22"/>
  <c r="Z22" i="22"/>
  <c r="W22" i="22"/>
  <c r="T22" i="22"/>
  <c r="Q22" i="22"/>
  <c r="K22" i="22"/>
  <c r="H22" i="22"/>
  <c r="E22" i="22"/>
  <c r="AC21" i="22"/>
  <c r="Z21" i="22"/>
  <c r="W21" i="22"/>
  <c r="T21" i="22"/>
  <c r="Q21" i="22"/>
  <c r="K21" i="22"/>
  <c r="H21" i="22"/>
  <c r="E21" i="22"/>
  <c r="AC20" i="22"/>
  <c r="Z20" i="22"/>
  <c r="W20" i="22"/>
  <c r="T20" i="22"/>
  <c r="Q20" i="22"/>
  <c r="K20" i="22"/>
  <c r="H20" i="22"/>
  <c r="E20" i="22"/>
  <c r="AC19" i="22"/>
  <c r="Z19" i="22"/>
  <c r="W19" i="22"/>
  <c r="T19" i="22"/>
  <c r="Q19" i="22"/>
  <c r="K19" i="22"/>
  <c r="H19" i="22"/>
  <c r="E19" i="22"/>
  <c r="AC18" i="22"/>
  <c r="Z18" i="22"/>
  <c r="W18" i="22"/>
  <c r="T18" i="22"/>
  <c r="Q18" i="22"/>
  <c r="K18" i="22"/>
  <c r="H18" i="22"/>
  <c r="E18" i="22"/>
  <c r="AC17" i="22"/>
  <c r="Z17" i="22"/>
  <c r="W17" i="22"/>
  <c r="T17" i="22"/>
  <c r="Q17" i="22"/>
  <c r="K17" i="22"/>
  <c r="H17" i="22"/>
  <c r="E17" i="22"/>
  <c r="AC16" i="22"/>
  <c r="Z16" i="22"/>
  <c r="W16" i="22"/>
  <c r="T16" i="22"/>
  <c r="Q16" i="22"/>
  <c r="K16" i="22"/>
  <c r="H16" i="22"/>
  <c r="E16" i="22"/>
  <c r="AC15" i="22"/>
  <c r="Z15" i="22"/>
  <c r="W15" i="22"/>
  <c r="T15" i="22"/>
  <c r="Q15" i="22"/>
  <c r="K15" i="22"/>
  <c r="H15" i="22"/>
  <c r="E15" i="22"/>
  <c r="AC14" i="22"/>
  <c r="Z14" i="22"/>
  <c r="W14" i="22"/>
  <c r="T14" i="22"/>
  <c r="Q14" i="22"/>
  <c r="K14" i="22"/>
  <c r="H14" i="22"/>
  <c r="E14" i="22"/>
  <c r="AC13" i="22"/>
  <c r="Z13" i="22"/>
  <c r="W13" i="22"/>
  <c r="T13" i="22"/>
  <c r="Q13" i="22"/>
  <c r="K13" i="22"/>
  <c r="H13" i="22"/>
  <c r="E13" i="22"/>
  <c r="AC12" i="22"/>
  <c r="Z12" i="22"/>
  <c r="W12" i="22"/>
  <c r="T12" i="22"/>
  <c r="Q12" i="22"/>
  <c r="K12" i="22"/>
  <c r="H12" i="22"/>
  <c r="E12" i="22"/>
  <c r="AC11" i="22"/>
  <c r="Z11" i="22"/>
  <c r="W11" i="22"/>
  <c r="T11" i="22"/>
  <c r="Q11" i="22"/>
  <c r="K11" i="22"/>
  <c r="H11" i="22"/>
  <c r="E11" i="22"/>
  <c r="AC10" i="22"/>
  <c r="Z10" i="22"/>
  <c r="W10" i="22"/>
  <c r="T10" i="22"/>
  <c r="Q10" i="22"/>
  <c r="K10" i="22"/>
  <c r="H10" i="22"/>
  <c r="E10" i="22"/>
  <c r="AC9" i="22"/>
  <c r="Z9" i="22"/>
  <c r="W9" i="22"/>
  <c r="T9" i="22"/>
  <c r="Q9" i="22"/>
  <c r="K9" i="22"/>
  <c r="H9" i="22"/>
  <c r="E9" i="22"/>
  <c r="AC8" i="22"/>
  <c r="Z8" i="22"/>
  <c r="W8" i="22"/>
  <c r="T8" i="22"/>
  <c r="Q8" i="22"/>
  <c r="K8" i="22"/>
  <c r="H8" i="22"/>
  <c r="E8" i="22"/>
  <c r="AC27" i="21"/>
  <c r="Z27" i="21"/>
  <c r="W27" i="21"/>
  <c r="T27" i="21"/>
  <c r="Q27" i="21"/>
  <c r="K27" i="21"/>
  <c r="H27" i="21"/>
  <c r="E27" i="21"/>
  <c r="AC26" i="21"/>
  <c r="Z26" i="21"/>
  <c r="W26" i="21"/>
  <c r="T26" i="21"/>
  <c r="Q26" i="21"/>
  <c r="K26" i="21"/>
  <c r="H26" i="21"/>
  <c r="E26" i="21"/>
  <c r="AC25" i="21"/>
  <c r="Z25" i="21"/>
  <c r="W25" i="21"/>
  <c r="T25" i="21"/>
  <c r="Q25" i="21"/>
  <c r="K25" i="21"/>
  <c r="H25" i="21"/>
  <c r="E25" i="21"/>
  <c r="AC24" i="21"/>
  <c r="Z24" i="21"/>
  <c r="W24" i="21"/>
  <c r="T24" i="21"/>
  <c r="Q24" i="21"/>
  <c r="K24" i="21"/>
  <c r="H24" i="21"/>
  <c r="E24" i="21"/>
  <c r="AC23" i="21"/>
  <c r="Z23" i="21"/>
  <c r="W23" i="21"/>
  <c r="T23" i="21"/>
  <c r="Q23" i="21"/>
  <c r="K23" i="21"/>
  <c r="H23" i="21"/>
  <c r="E23" i="21"/>
  <c r="AC22" i="21"/>
  <c r="Z22" i="21"/>
  <c r="W22" i="21"/>
  <c r="T22" i="21"/>
  <c r="Q22" i="21"/>
  <c r="K22" i="21"/>
  <c r="H22" i="21"/>
  <c r="E22" i="21"/>
  <c r="AC21" i="21"/>
  <c r="Z21" i="21"/>
  <c r="W21" i="21"/>
  <c r="T21" i="21"/>
  <c r="Q21" i="21"/>
  <c r="K21" i="21"/>
  <c r="H21" i="21"/>
  <c r="E21" i="21"/>
  <c r="AC20" i="21"/>
  <c r="Z20" i="21"/>
  <c r="W20" i="21"/>
  <c r="T20" i="21"/>
  <c r="Q20" i="21"/>
  <c r="K20" i="21"/>
  <c r="H20" i="21"/>
  <c r="E20" i="21"/>
  <c r="AC19" i="21"/>
  <c r="Z19" i="21"/>
  <c r="W19" i="21"/>
  <c r="T19" i="21"/>
  <c r="Q19" i="21"/>
  <c r="K19" i="21"/>
  <c r="H19" i="21"/>
  <c r="E19" i="21"/>
  <c r="AC18" i="21"/>
  <c r="Z18" i="21"/>
  <c r="W18" i="21"/>
  <c r="T18" i="21"/>
  <c r="Q18" i="21"/>
  <c r="K18" i="21"/>
  <c r="H18" i="21"/>
  <c r="E18" i="21"/>
  <c r="AC17" i="21"/>
  <c r="Z17" i="21"/>
  <c r="W17" i="21"/>
  <c r="T17" i="21"/>
  <c r="Q17" i="21"/>
  <c r="K17" i="21"/>
  <c r="H17" i="21"/>
  <c r="E17" i="21"/>
  <c r="AC16" i="21"/>
  <c r="Z16" i="21"/>
  <c r="W16" i="21"/>
  <c r="T16" i="21"/>
  <c r="Q16" i="21"/>
  <c r="K16" i="21"/>
  <c r="H16" i="21"/>
  <c r="E16" i="21"/>
  <c r="AC15" i="21"/>
  <c r="Z15" i="21"/>
  <c r="W15" i="21"/>
  <c r="T15" i="21"/>
  <c r="Q15" i="21"/>
  <c r="K15" i="21"/>
  <c r="H15" i="21"/>
  <c r="E15" i="21"/>
  <c r="AC14" i="21"/>
  <c r="Z14" i="21"/>
  <c r="W14" i="21"/>
  <c r="T14" i="21"/>
  <c r="Q14" i="21"/>
  <c r="K14" i="21"/>
  <c r="H14" i="21"/>
  <c r="E14" i="21"/>
  <c r="AC13" i="21"/>
  <c r="Z13" i="21"/>
  <c r="W13" i="21"/>
  <c r="T13" i="21"/>
  <c r="Q13" i="21"/>
  <c r="K13" i="21"/>
  <c r="H13" i="21"/>
  <c r="E13" i="21"/>
  <c r="AC12" i="21"/>
  <c r="Z12" i="21"/>
  <c r="W12" i="21"/>
  <c r="T12" i="21"/>
  <c r="Q12" i="21"/>
  <c r="K12" i="21"/>
  <c r="H12" i="21"/>
  <c r="E12" i="21"/>
  <c r="AC11" i="21"/>
  <c r="Z11" i="21"/>
  <c r="W11" i="21"/>
  <c r="T11" i="21"/>
  <c r="Q11" i="21"/>
  <c r="K11" i="21"/>
  <c r="H11" i="21"/>
  <c r="E11" i="21"/>
  <c r="AC10" i="21"/>
  <c r="Z10" i="21"/>
  <c r="W10" i="21"/>
  <c r="T10" i="21"/>
  <c r="Q10" i="21"/>
  <c r="K10" i="21"/>
  <c r="H10" i="21"/>
  <c r="E10" i="21"/>
  <c r="AC9" i="21"/>
  <c r="Z9" i="21"/>
  <c r="W9" i="21"/>
  <c r="T9" i="21"/>
  <c r="Q9" i="21"/>
  <c r="K9" i="21"/>
  <c r="H9" i="21"/>
  <c r="E9" i="21"/>
  <c r="AC8" i="21"/>
  <c r="Z8" i="21"/>
  <c r="W8" i="21"/>
  <c r="T8" i="21"/>
  <c r="Q8" i="21"/>
  <c r="K8" i="21"/>
  <c r="H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2" i="20"/>
  <c r="Z22" i="20"/>
  <c r="W22" i="20"/>
  <c r="T22" i="20"/>
  <c r="Q22" i="20"/>
  <c r="K22" i="20"/>
  <c r="H22" i="20"/>
  <c r="E22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E19" i="20"/>
  <c r="AC18" i="20"/>
  <c r="Z18" i="20"/>
  <c r="W18" i="20"/>
  <c r="T18" i="20"/>
  <c r="Q18" i="20"/>
  <c r="K18" i="20"/>
  <c r="H18" i="20"/>
  <c r="E18" i="20"/>
  <c r="AC17" i="20"/>
  <c r="Z17" i="20"/>
  <c r="W17" i="20"/>
  <c r="T17" i="20"/>
  <c r="Q17" i="20"/>
  <c r="K17" i="20"/>
  <c r="H17" i="20"/>
  <c r="E17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11" i="20"/>
  <c r="Z11" i="20"/>
  <c r="W11" i="20"/>
  <c r="T11" i="20"/>
  <c r="Q11" i="20"/>
  <c r="K11" i="20"/>
  <c r="H11" i="20"/>
  <c r="E11" i="20"/>
  <c r="AC10" i="20"/>
  <c r="Z10" i="20"/>
  <c r="W10" i="20"/>
  <c r="T10" i="20"/>
  <c r="Q10" i="20"/>
  <c r="K10" i="20"/>
  <c r="H10" i="20"/>
  <c r="E10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Z27" i="10"/>
  <c r="W27" i="10"/>
  <c r="T27" i="10"/>
  <c r="Q27" i="10"/>
  <c r="K27" i="10"/>
  <c r="H27" i="10"/>
  <c r="E27" i="1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4" i="10"/>
  <c r="Z24" i="10"/>
  <c r="W24" i="10"/>
  <c r="T24" i="10"/>
  <c r="Q24" i="10"/>
  <c r="K24" i="10"/>
  <c r="H24" i="10"/>
  <c r="E24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Z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K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AC27" i="18"/>
  <c r="Z27" i="18"/>
  <c r="W27" i="18"/>
  <c r="T27" i="18"/>
  <c r="Q27" i="18"/>
  <c r="K27" i="18"/>
  <c r="H27" i="18"/>
  <c r="E27" i="18"/>
  <c r="AC26" i="18"/>
  <c r="Z26" i="18"/>
  <c r="W26" i="18"/>
  <c r="T26" i="18"/>
  <c r="Q26" i="18"/>
  <c r="K26" i="18"/>
  <c r="AG26" i="18" s="1"/>
  <c r="V21" i="35" s="1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AC17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W15" i="18"/>
  <c r="T15" i="18"/>
  <c r="Q15" i="18"/>
  <c r="K15" i="18"/>
  <c r="H15" i="18"/>
  <c r="E15" i="18"/>
  <c r="AC14" i="18"/>
  <c r="Z14" i="18"/>
  <c r="W14" i="18"/>
  <c r="T14" i="18"/>
  <c r="Q14" i="18"/>
  <c r="K14" i="18"/>
  <c r="H14" i="18"/>
  <c r="E14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7" i="7"/>
  <c r="Z27" i="7"/>
  <c r="W27" i="7"/>
  <c r="T27" i="7"/>
  <c r="Q27" i="7"/>
  <c r="K27" i="7"/>
  <c r="H27" i="7"/>
  <c r="E27" i="7"/>
  <c r="AC26" i="7"/>
  <c r="Z26" i="7"/>
  <c r="W26" i="7"/>
  <c r="T26" i="7"/>
  <c r="Q26" i="7"/>
  <c r="K26" i="7"/>
  <c r="H26" i="7"/>
  <c r="E26" i="7"/>
  <c r="AC25" i="7"/>
  <c r="Z25" i="7"/>
  <c r="W25" i="7"/>
  <c r="T25" i="7"/>
  <c r="Q25" i="7"/>
  <c r="K25" i="7"/>
  <c r="H25" i="7"/>
  <c r="E25" i="7"/>
  <c r="AC24" i="7"/>
  <c r="Z24" i="7"/>
  <c r="W24" i="7"/>
  <c r="T24" i="7"/>
  <c r="Q24" i="7"/>
  <c r="K24" i="7"/>
  <c r="H24" i="7"/>
  <c r="E24" i="7"/>
  <c r="AC23" i="7"/>
  <c r="Z23" i="7"/>
  <c r="W23" i="7"/>
  <c r="T23" i="7"/>
  <c r="Q23" i="7"/>
  <c r="K23" i="7"/>
  <c r="H23" i="7"/>
  <c r="E23" i="7"/>
  <c r="AC22" i="7"/>
  <c r="Z22" i="7"/>
  <c r="W22" i="7"/>
  <c r="T22" i="7"/>
  <c r="Q22" i="7"/>
  <c r="K22" i="7"/>
  <c r="H22" i="7"/>
  <c r="E22" i="7"/>
  <c r="AC21" i="7"/>
  <c r="Z21" i="7"/>
  <c r="W21" i="7"/>
  <c r="T21" i="7"/>
  <c r="Q21" i="7"/>
  <c r="K21" i="7"/>
  <c r="H21" i="7"/>
  <c r="E21" i="7"/>
  <c r="AC20" i="7"/>
  <c r="Z20" i="7"/>
  <c r="W20" i="7"/>
  <c r="T20" i="7"/>
  <c r="Q20" i="7"/>
  <c r="K20" i="7"/>
  <c r="H20" i="7"/>
  <c r="E20" i="7"/>
  <c r="AC19" i="7"/>
  <c r="Z19" i="7"/>
  <c r="W19" i="7"/>
  <c r="T19" i="7"/>
  <c r="Q19" i="7"/>
  <c r="K19" i="7"/>
  <c r="H19" i="7"/>
  <c r="E19" i="7"/>
  <c r="AC18" i="7"/>
  <c r="Z18" i="7"/>
  <c r="W18" i="7"/>
  <c r="T18" i="7"/>
  <c r="Q18" i="7"/>
  <c r="K18" i="7"/>
  <c r="H18" i="7"/>
  <c r="E18" i="7"/>
  <c r="AC17" i="7"/>
  <c r="Z17" i="7"/>
  <c r="W17" i="7"/>
  <c r="T17" i="7"/>
  <c r="Q17" i="7"/>
  <c r="K17" i="7"/>
  <c r="H17" i="7"/>
  <c r="E17" i="7"/>
  <c r="AC16" i="7"/>
  <c r="Z16" i="7"/>
  <c r="W16" i="7"/>
  <c r="T16" i="7"/>
  <c r="Q16" i="7"/>
  <c r="K16" i="7"/>
  <c r="H16" i="7"/>
  <c r="E16" i="7"/>
  <c r="AC15" i="7"/>
  <c r="Z15" i="7"/>
  <c r="W15" i="7"/>
  <c r="T15" i="7"/>
  <c r="Q15" i="7"/>
  <c r="K15" i="7"/>
  <c r="H15" i="7"/>
  <c r="E15" i="7"/>
  <c r="AC14" i="7"/>
  <c r="Z14" i="7"/>
  <c r="W14" i="7"/>
  <c r="T14" i="7"/>
  <c r="Q14" i="7"/>
  <c r="K14" i="7"/>
  <c r="H14" i="7"/>
  <c r="E14" i="7"/>
  <c r="AC13" i="7"/>
  <c r="Z13" i="7"/>
  <c r="W13" i="7"/>
  <c r="T13" i="7"/>
  <c r="Q13" i="7"/>
  <c r="K13" i="7"/>
  <c r="H13" i="7"/>
  <c r="E13" i="7"/>
  <c r="AC12" i="7"/>
  <c r="Z12" i="7"/>
  <c r="W12" i="7"/>
  <c r="T12" i="7"/>
  <c r="Q12" i="7"/>
  <c r="K12" i="7"/>
  <c r="H12" i="7"/>
  <c r="E12" i="7"/>
  <c r="AC11" i="7"/>
  <c r="Z11" i="7"/>
  <c r="W11" i="7"/>
  <c r="T11" i="7"/>
  <c r="Q11" i="7"/>
  <c r="K11" i="7"/>
  <c r="H11" i="7"/>
  <c r="E11" i="7"/>
  <c r="AC10" i="7"/>
  <c r="Z10" i="7"/>
  <c r="W10" i="7"/>
  <c r="T10" i="7"/>
  <c r="Q10" i="7"/>
  <c r="K10" i="7"/>
  <c r="H10" i="7"/>
  <c r="E10" i="7"/>
  <c r="AC9" i="7"/>
  <c r="Z9" i="7"/>
  <c r="W9" i="7"/>
  <c r="T9" i="7"/>
  <c r="Q9" i="7"/>
  <c r="K9" i="7"/>
  <c r="H9" i="7"/>
  <c r="E9" i="7"/>
  <c r="AC8" i="7"/>
  <c r="Z8" i="7"/>
  <c r="W8" i="7"/>
  <c r="T8" i="7"/>
  <c r="Q8" i="7"/>
  <c r="K8" i="7"/>
  <c r="H8" i="7"/>
  <c r="E8" i="7"/>
  <c r="AC27" i="15"/>
  <c r="Z27" i="15"/>
  <c r="W27" i="15"/>
  <c r="T27" i="15"/>
  <c r="Q27" i="15"/>
  <c r="K27" i="15"/>
  <c r="H27" i="15"/>
  <c r="E27" i="15"/>
  <c r="AC26" i="15"/>
  <c r="Z26" i="15"/>
  <c r="W26" i="15"/>
  <c r="T26" i="15"/>
  <c r="Q26" i="15"/>
  <c r="K26" i="15"/>
  <c r="H26" i="15"/>
  <c r="E26" i="15"/>
  <c r="AC25" i="15"/>
  <c r="Z25" i="15"/>
  <c r="W25" i="15"/>
  <c r="T25" i="15"/>
  <c r="Q25" i="15"/>
  <c r="K25" i="15"/>
  <c r="H25" i="15"/>
  <c r="E25" i="15"/>
  <c r="AC24" i="15"/>
  <c r="Z24" i="15"/>
  <c r="W24" i="15"/>
  <c r="T24" i="15"/>
  <c r="Q24" i="15"/>
  <c r="K24" i="15"/>
  <c r="H24" i="15"/>
  <c r="E24" i="15"/>
  <c r="AC23" i="15"/>
  <c r="Z23" i="15"/>
  <c r="W23" i="15"/>
  <c r="T23" i="15"/>
  <c r="Q23" i="15"/>
  <c r="K23" i="15"/>
  <c r="H23" i="15"/>
  <c r="E23" i="15"/>
  <c r="AC22" i="15"/>
  <c r="Z22" i="15"/>
  <c r="W22" i="15"/>
  <c r="T22" i="15"/>
  <c r="Q22" i="15"/>
  <c r="K22" i="15"/>
  <c r="H22" i="15"/>
  <c r="E22" i="15"/>
  <c r="AC21" i="15"/>
  <c r="Z21" i="15"/>
  <c r="W21" i="15"/>
  <c r="T21" i="15"/>
  <c r="Q21" i="15"/>
  <c r="K21" i="15"/>
  <c r="H21" i="15"/>
  <c r="E21" i="15"/>
  <c r="AC20" i="15"/>
  <c r="Z20" i="15"/>
  <c r="W20" i="15"/>
  <c r="T20" i="15"/>
  <c r="Q20" i="15"/>
  <c r="K20" i="15"/>
  <c r="H20" i="15"/>
  <c r="E20" i="15"/>
  <c r="AC19" i="15"/>
  <c r="Z19" i="15"/>
  <c r="W19" i="15"/>
  <c r="T19" i="15"/>
  <c r="Q19" i="15"/>
  <c r="K19" i="15"/>
  <c r="H19" i="15"/>
  <c r="E19" i="15"/>
  <c r="AC18" i="15"/>
  <c r="Z18" i="15"/>
  <c r="W18" i="15"/>
  <c r="T18" i="15"/>
  <c r="Q18" i="15"/>
  <c r="K18" i="15"/>
  <c r="H18" i="15"/>
  <c r="E18" i="15"/>
  <c r="AC17" i="15"/>
  <c r="Z17" i="15"/>
  <c r="W17" i="15"/>
  <c r="T17" i="15"/>
  <c r="Q17" i="15"/>
  <c r="K17" i="15"/>
  <c r="H17" i="15"/>
  <c r="E17" i="15"/>
  <c r="AC16" i="15"/>
  <c r="Z16" i="15"/>
  <c r="W16" i="15"/>
  <c r="T16" i="15"/>
  <c r="Q16" i="15"/>
  <c r="K16" i="15"/>
  <c r="H16" i="15"/>
  <c r="E16" i="15"/>
  <c r="AC15" i="15"/>
  <c r="Z15" i="15"/>
  <c r="W15" i="15"/>
  <c r="T15" i="15"/>
  <c r="Q15" i="15"/>
  <c r="K15" i="15"/>
  <c r="H15" i="15"/>
  <c r="E15" i="15"/>
  <c r="AC14" i="15"/>
  <c r="Z14" i="15"/>
  <c r="W14" i="15"/>
  <c r="T14" i="15"/>
  <c r="Q14" i="15"/>
  <c r="K14" i="15"/>
  <c r="H14" i="15"/>
  <c r="E14" i="15"/>
  <c r="AC13" i="15"/>
  <c r="Z13" i="15"/>
  <c r="W13" i="15"/>
  <c r="T13" i="15"/>
  <c r="Q13" i="15"/>
  <c r="K13" i="15"/>
  <c r="H13" i="15"/>
  <c r="E13" i="15"/>
  <c r="AC12" i="15"/>
  <c r="Z12" i="15"/>
  <c r="W12" i="15"/>
  <c r="T12" i="15"/>
  <c r="Q12" i="15"/>
  <c r="K12" i="15"/>
  <c r="H12" i="15"/>
  <c r="E12" i="15"/>
  <c r="AC11" i="15"/>
  <c r="Z11" i="15"/>
  <c r="W11" i="15"/>
  <c r="T11" i="15"/>
  <c r="Q11" i="15"/>
  <c r="K11" i="15"/>
  <c r="H11" i="15"/>
  <c r="E11" i="15"/>
  <c r="AC10" i="15"/>
  <c r="Z10" i="15"/>
  <c r="W10" i="15"/>
  <c r="T10" i="15"/>
  <c r="Q10" i="15"/>
  <c r="K10" i="15"/>
  <c r="H10" i="15"/>
  <c r="E10" i="15"/>
  <c r="AC9" i="15"/>
  <c r="Z9" i="15"/>
  <c r="W9" i="15"/>
  <c r="T9" i="15"/>
  <c r="Q9" i="15"/>
  <c r="K9" i="15"/>
  <c r="H9" i="15"/>
  <c r="E9" i="15"/>
  <c r="AC8" i="15"/>
  <c r="Z8" i="15"/>
  <c r="W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H26" i="14"/>
  <c r="E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H24" i="14"/>
  <c r="E24" i="14"/>
  <c r="AC23" i="14"/>
  <c r="Z23" i="14"/>
  <c r="W23" i="14"/>
  <c r="T23" i="14"/>
  <c r="Q23" i="14"/>
  <c r="K23" i="14"/>
  <c r="H23" i="14"/>
  <c r="E23" i="14"/>
  <c r="AC22" i="14"/>
  <c r="Z22" i="14"/>
  <c r="W22" i="14"/>
  <c r="T22" i="14"/>
  <c r="Q22" i="14"/>
  <c r="K22" i="14"/>
  <c r="H22" i="14"/>
  <c r="E22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H17" i="14"/>
  <c r="E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10" i="14"/>
  <c r="Z10" i="14"/>
  <c r="W10" i="14"/>
  <c r="T10" i="14"/>
  <c r="Q10" i="14"/>
  <c r="K10" i="14"/>
  <c r="H10" i="14"/>
  <c r="E10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H27" i="13"/>
  <c r="E27" i="13"/>
  <c r="AC26" i="13"/>
  <c r="Z26" i="13"/>
  <c r="W26" i="13"/>
  <c r="T26" i="13"/>
  <c r="Q26" i="13"/>
  <c r="K26" i="13"/>
  <c r="H26" i="13"/>
  <c r="E26" i="13"/>
  <c r="AC25" i="13"/>
  <c r="Z25" i="13"/>
  <c r="W25" i="13"/>
  <c r="T25" i="13"/>
  <c r="Q25" i="13"/>
  <c r="K25" i="13"/>
  <c r="H25" i="13"/>
  <c r="E25" i="13"/>
  <c r="AC24" i="13"/>
  <c r="Z24" i="13"/>
  <c r="W24" i="13"/>
  <c r="T24" i="13"/>
  <c r="Q24" i="13"/>
  <c r="K24" i="13"/>
  <c r="H24" i="13"/>
  <c r="E24" i="13"/>
  <c r="AC23" i="13"/>
  <c r="Z23" i="13"/>
  <c r="W23" i="13"/>
  <c r="T23" i="13"/>
  <c r="Q23" i="13"/>
  <c r="K23" i="13"/>
  <c r="H23" i="13"/>
  <c r="E23" i="13"/>
  <c r="AC22" i="13"/>
  <c r="Z22" i="13"/>
  <c r="W22" i="13"/>
  <c r="T22" i="13"/>
  <c r="Q22" i="13"/>
  <c r="K22" i="13"/>
  <c r="H22" i="13"/>
  <c r="E22" i="13"/>
  <c r="AC21" i="13"/>
  <c r="Z21" i="13"/>
  <c r="W21" i="13"/>
  <c r="T21" i="13"/>
  <c r="Q21" i="13"/>
  <c r="K21" i="13"/>
  <c r="H21" i="13"/>
  <c r="E21" i="13"/>
  <c r="AC20" i="13"/>
  <c r="Z20" i="13"/>
  <c r="W20" i="13"/>
  <c r="T20" i="13"/>
  <c r="Q20" i="13"/>
  <c r="K20" i="13"/>
  <c r="H20" i="13"/>
  <c r="E20" i="13"/>
  <c r="AC19" i="13"/>
  <c r="Z19" i="13"/>
  <c r="W19" i="13"/>
  <c r="T19" i="13"/>
  <c r="Q19" i="13"/>
  <c r="K19" i="13"/>
  <c r="H19" i="13"/>
  <c r="E19" i="13"/>
  <c r="AC18" i="13"/>
  <c r="Z18" i="13"/>
  <c r="W18" i="13"/>
  <c r="T18" i="13"/>
  <c r="Q18" i="13"/>
  <c r="K18" i="13"/>
  <c r="H18" i="13"/>
  <c r="E18" i="13"/>
  <c r="AC17" i="13"/>
  <c r="Z17" i="13"/>
  <c r="W17" i="13"/>
  <c r="T17" i="13"/>
  <c r="Q17" i="13"/>
  <c r="K17" i="13"/>
  <c r="H17" i="13"/>
  <c r="E17" i="13"/>
  <c r="AC16" i="13"/>
  <c r="Z16" i="13"/>
  <c r="W16" i="13"/>
  <c r="T16" i="13"/>
  <c r="Q16" i="13"/>
  <c r="K16" i="13"/>
  <c r="H16" i="13"/>
  <c r="E16" i="13"/>
  <c r="AC15" i="13"/>
  <c r="Z15" i="13"/>
  <c r="W15" i="13"/>
  <c r="T15" i="13"/>
  <c r="Q15" i="13"/>
  <c r="K15" i="13"/>
  <c r="H15" i="13"/>
  <c r="E15" i="13"/>
  <c r="AC14" i="13"/>
  <c r="Z14" i="13"/>
  <c r="W14" i="13"/>
  <c r="T14" i="13"/>
  <c r="Q14" i="13"/>
  <c r="K14" i="13"/>
  <c r="H14" i="13"/>
  <c r="E14" i="13"/>
  <c r="AC13" i="13"/>
  <c r="Z13" i="13"/>
  <c r="W13" i="13"/>
  <c r="T13" i="13"/>
  <c r="Q13" i="13"/>
  <c r="K13" i="13"/>
  <c r="H13" i="13"/>
  <c r="E13" i="13"/>
  <c r="AC12" i="13"/>
  <c r="Z12" i="13"/>
  <c r="W12" i="13"/>
  <c r="T12" i="13"/>
  <c r="Q12" i="13"/>
  <c r="K12" i="13"/>
  <c r="H12" i="13"/>
  <c r="E12" i="13"/>
  <c r="AC11" i="13"/>
  <c r="Z11" i="13"/>
  <c r="W11" i="13"/>
  <c r="T11" i="13"/>
  <c r="Q11" i="13"/>
  <c r="K11" i="13"/>
  <c r="H11" i="13"/>
  <c r="E11" i="13"/>
  <c r="AC10" i="13"/>
  <c r="Z10" i="13"/>
  <c r="W10" i="13"/>
  <c r="T10" i="13"/>
  <c r="Q10" i="13"/>
  <c r="K10" i="13"/>
  <c r="H10" i="13"/>
  <c r="E10" i="13"/>
  <c r="AC9" i="13"/>
  <c r="Z9" i="13"/>
  <c r="W9" i="13"/>
  <c r="T9" i="13"/>
  <c r="Q9" i="13"/>
  <c r="K9" i="13"/>
  <c r="H9" i="13"/>
  <c r="E9" i="13"/>
  <c r="AC8" i="13"/>
  <c r="Z8" i="13"/>
  <c r="W8" i="13"/>
  <c r="T8" i="13"/>
  <c r="Q8" i="13"/>
  <c r="K8" i="13"/>
  <c r="H8" i="13"/>
  <c r="E8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10" i="12"/>
  <c r="Z10" i="12"/>
  <c r="W10" i="12"/>
  <c r="T10" i="12"/>
  <c r="Q10" i="12"/>
  <c r="K10" i="12"/>
  <c r="H10" i="12"/>
  <c r="E10" i="12"/>
  <c r="AC9" i="12"/>
  <c r="Z9" i="12"/>
  <c r="W9" i="12"/>
  <c r="T9" i="12"/>
  <c r="Q9" i="12"/>
  <c r="K9" i="12"/>
  <c r="H9" i="12"/>
  <c r="E9" i="12"/>
  <c r="AC8" i="12"/>
  <c r="Z8" i="12"/>
  <c r="W8" i="12"/>
  <c r="T8" i="12"/>
  <c r="Q8" i="12"/>
  <c r="K8" i="12"/>
  <c r="H8" i="12"/>
  <c r="E8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5" s="1"/>
  <c r="AG26" i="3" l="1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N22" i="35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N20" i="35"/>
  <c r="N21" i="35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5" s="1"/>
  <c r="B17" i="23"/>
  <c r="B17" i="6"/>
  <c r="B17" i="24"/>
  <c r="B17" i="11"/>
  <c r="B17" i="12"/>
  <c r="B17" i="13"/>
  <c r="B17" i="14"/>
  <c r="B17" i="15"/>
  <c r="B17" i="34"/>
  <c r="B17" i="4"/>
  <c r="B17" i="7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5"/>
  <c r="B10" i="7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7"/>
  <c r="B23" i="16"/>
  <c r="B23" i="22"/>
  <c r="B23" i="18"/>
  <c r="B23" i="27"/>
  <c r="B23" i="10"/>
  <c r="B23" i="5"/>
  <c r="B23" i="4"/>
  <c r="B23" i="20"/>
  <c r="B23" i="21"/>
  <c r="B23" i="3"/>
  <c r="B23" i="2"/>
  <c r="B18" i="12"/>
  <c r="B18" i="13"/>
  <c r="B18" i="14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3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3"/>
  <c r="B13" i="14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12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13"/>
  <c r="B19" i="24"/>
  <c r="B19" i="11"/>
  <c r="B19" i="12"/>
  <c r="B20" i="7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7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14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21"/>
  <c r="B15" i="3"/>
  <c r="B15" i="22"/>
  <c r="B15" i="2"/>
  <c r="B15" i="23"/>
  <c r="B15" i="6"/>
  <c r="B15" i="7"/>
  <c r="B15" i="24"/>
  <c r="B15" i="11"/>
  <c r="B15" i="12"/>
  <c r="B15" i="13"/>
  <c r="B15" i="16"/>
  <c r="B15" i="14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3"/>
  <c r="B9" i="14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13"/>
  <c r="B21" i="5"/>
  <c r="B21" i="14"/>
  <c r="B21" i="34"/>
  <c r="B21" i="15"/>
  <c r="B21" i="7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N18" i="35"/>
  <c r="N16" i="35"/>
  <c r="N17" i="35"/>
  <c r="N19" i="35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N15" i="35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N3" i="35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N11" i="35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N5" i="35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N14" i="35"/>
  <c r="N6" i="35"/>
  <c r="AG17" i="25"/>
  <c r="O12" i="35" s="1"/>
  <c r="N9" i="35"/>
  <c r="AG19" i="28"/>
  <c r="M14" i="35" s="1"/>
  <c r="AG11" i="28"/>
  <c r="M6" i="35" s="1"/>
  <c r="AG16" i="29"/>
  <c r="AG10" i="29"/>
  <c r="AG12" i="25"/>
  <c r="O7" i="35" s="1"/>
  <c r="N12" i="35"/>
  <c r="AG15" i="25"/>
  <c r="O10" i="35" s="1"/>
  <c r="AG9" i="25"/>
  <c r="O4" i="35" s="1"/>
  <c r="N7" i="35"/>
  <c r="AG17" i="28"/>
  <c r="M12" i="35" s="1"/>
  <c r="AG14" i="29"/>
  <c r="AG18" i="25"/>
  <c r="O13" i="35" s="1"/>
  <c r="N10" i="35"/>
  <c r="N4" i="35"/>
  <c r="AG12" i="28"/>
  <c r="M7" i="35" s="1"/>
  <c r="AG17" i="29"/>
  <c r="AG13" i="25"/>
  <c r="O8" i="35" s="1"/>
  <c r="AG8" i="25"/>
  <c r="O3" i="35" s="1"/>
  <c r="N13" i="35"/>
  <c r="AG15" i="28"/>
  <c r="M10" i="35" s="1"/>
  <c r="AG9" i="28"/>
  <c r="M4" i="35" s="1"/>
  <c r="AG12" i="29"/>
  <c r="AG16" i="25"/>
  <c r="O11" i="35" s="1"/>
  <c r="AG10" i="25"/>
  <c r="O5" i="35" s="1"/>
  <c r="N8" i="35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1" i="28"/>
  <c r="AI21" i="28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I22" i="28"/>
  <c r="AL22" i="35"/>
  <c r="AO22" i="35"/>
  <c r="AN22" i="35"/>
  <c r="AM22" i="35"/>
  <c r="AK22" i="35"/>
  <c r="AI20" i="28"/>
  <c r="AI24" i="28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H20" i="25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H22" i="25"/>
  <c r="AI12" i="38"/>
  <c r="AH16" i="38"/>
  <c r="AI16" i="38" s="1"/>
  <c r="AH24" i="25"/>
  <c r="AH23" i="25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5" s="1"/>
  <c r="AH18" i="28"/>
  <c r="AI18" i="28" s="1"/>
  <c r="AH18" i="25" s="1"/>
  <c r="AH8" i="28"/>
  <c r="AI8" i="28" s="1"/>
  <c r="AI22" i="7"/>
  <c r="AH22" i="15" s="1"/>
  <c r="AI15" i="28"/>
  <c r="AI23" i="7"/>
  <c r="AH23" i="15" s="1"/>
  <c r="AI24" i="7"/>
  <c r="AH24" i="15" s="1"/>
  <c r="AI20" i="7"/>
  <c r="AH20" i="15" s="1"/>
  <c r="AI25" i="13"/>
  <c r="AH25" i="12" s="1"/>
  <c r="AI14" i="28"/>
  <c r="AI10" i="28"/>
  <c r="AI16" i="28"/>
  <c r="AI9" i="28"/>
  <c r="AI12" i="9"/>
  <c r="AJ27" i="9" s="1"/>
  <c r="AH8" i="25" l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H15" i="25"/>
  <c r="AI25" i="12"/>
  <c r="AH25" i="11" s="1"/>
  <c r="AI12" i="8"/>
  <c r="AI11" i="25"/>
  <c r="AH11" i="24" s="1"/>
  <c r="AH9" i="25"/>
  <c r="AH16" i="25"/>
  <c r="AI18" i="25"/>
  <c r="AH18" i="24" s="1"/>
  <c r="AH10" i="25"/>
  <c r="AH14" i="25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H12" i="25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I18" i="18"/>
  <c r="AH18" i="7" s="1"/>
  <c r="AI9" i="10"/>
  <c r="AH9" i="18" s="1"/>
  <c r="AI19" i="28"/>
  <c r="AH8" i="18"/>
  <c r="AI8" i="18" s="1"/>
  <c r="AI14" i="10"/>
  <c r="AH14" i="18" s="1"/>
  <c r="AH13" i="25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H17" i="25"/>
  <c r="A14" i="29"/>
  <c r="A19" i="29"/>
  <c r="A16" i="29"/>
  <c r="AH8" i="7"/>
  <c r="AI8" i="7" s="1"/>
  <c r="AH19" i="25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I24" i="5" l="1"/>
  <c r="AH24" i="27" s="1"/>
  <c r="AI22" i="5"/>
  <c r="AH22" i="27" s="1"/>
  <c r="AI23" i="5"/>
  <c r="AH23" i="27" s="1"/>
  <c r="AI20" i="5"/>
  <c r="AH20" i="27" s="1"/>
  <c r="AI13" i="24"/>
  <c r="AH13" i="23" s="1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I12" i="23"/>
  <c r="AH12" i="22" s="1"/>
  <c r="AI16" i="15"/>
  <c r="AH16" i="14" s="1"/>
  <c r="AI13" i="23"/>
  <c r="AH13" i="22" s="1"/>
  <c r="AH8" i="14"/>
  <c r="AI8" i="14" s="1"/>
  <c r="AI19" i="24"/>
  <c r="AH19" i="23" s="1"/>
  <c r="AI18" i="14"/>
  <c r="AH18" i="13" s="1"/>
  <c r="AI11" i="14"/>
  <c r="AH11" i="13" s="1"/>
  <c r="AI14" i="15"/>
  <c r="AH14" i="14" s="1"/>
  <c r="AI9" i="15"/>
  <c r="AH9" i="14" s="1"/>
  <c r="AI17" i="24"/>
  <c r="AH17" i="23" s="1"/>
  <c r="AI10" i="15"/>
  <c r="AH10" i="14" s="1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H11" i="12" s="1"/>
  <c r="A19" i="25"/>
  <c r="AI13" i="22"/>
  <c r="AH13" i="21" s="1"/>
  <c r="AI9" i="14"/>
  <c r="AH9" i="13" s="1"/>
  <c r="A11" i="25"/>
  <c r="AI17" i="23"/>
  <c r="AH17" i="22" s="1"/>
  <c r="AI18" i="13"/>
  <c r="AH18" i="12" s="1"/>
  <c r="AI19" i="23"/>
  <c r="AH19" i="22" s="1"/>
  <c r="A14" i="25"/>
  <c r="A18" i="25"/>
  <c r="AI14" i="14"/>
  <c r="AH14" i="13" s="1"/>
  <c r="A12" i="25"/>
  <c r="A17" i="25"/>
  <c r="A15" i="25"/>
  <c r="A16" i="25"/>
  <c r="AJ27" i="23" l="1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H14" i="12" s="1"/>
  <c r="AI10" i="13"/>
  <c r="AH10" i="12" s="1"/>
  <c r="AH8" i="12"/>
  <c r="AI8" i="12" s="1"/>
  <c r="A17" i="24"/>
  <c r="AI17" i="22"/>
  <c r="AH17" i="21" s="1"/>
  <c r="AI11" i="12"/>
  <c r="AH11" i="11" s="1"/>
  <c r="A11" i="24"/>
  <c r="A16" i="24"/>
  <c r="A19" i="24"/>
  <c r="A12" i="24"/>
  <c r="AI19" i="22"/>
  <c r="AH19" i="21" s="1"/>
  <c r="A15" i="24"/>
  <c r="AI9" i="13"/>
  <c r="AH9" i="12" s="1"/>
  <c r="A8" i="24"/>
  <c r="AI18" i="12"/>
  <c r="AH18" i="11" s="1"/>
  <c r="AI13" i="21"/>
  <c r="AH13" i="20" s="1"/>
  <c r="A18" i="24"/>
  <c r="AI16" i="13"/>
  <c r="AH16" i="12" s="1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5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25" i="7"/>
  <c r="AH8" i="5"/>
  <c r="AI8" i="5" s="1"/>
  <c r="AI12" i="13"/>
  <c r="AH12" i="12" s="1"/>
  <c r="A23" i="7"/>
  <c r="A21" i="7"/>
  <c r="A24" i="7"/>
  <c r="A20" i="7"/>
  <c r="A10" i="7"/>
  <c r="A12" i="7"/>
  <c r="A16" i="7"/>
  <c r="A18" i="7"/>
  <c r="AI13" i="13"/>
  <c r="AH13" i="12" s="1"/>
  <c r="A11" i="7"/>
  <c r="A15" i="7"/>
  <c r="A17" i="7"/>
  <c r="A8" i="7"/>
  <c r="AI17" i="14"/>
  <c r="AH17" i="13" s="1"/>
  <c r="A19" i="7"/>
  <c r="A9" i="7"/>
  <c r="A14" i="7"/>
  <c r="AI19" i="14"/>
  <c r="AH19" i="13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5" i="15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25" i="14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5" i="13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J17" i="11"/>
  <c r="AJ13" i="11"/>
  <c r="AJ26" i="11"/>
  <c r="A26" i="11" s="1"/>
  <c r="AJ18" i="11"/>
  <c r="A25" i="12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5" i="11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J20" i="2"/>
  <c r="AJ22" i="2"/>
  <c r="A22" i="2" s="1"/>
  <c r="AJ14" i="2"/>
  <c r="A25" i="6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25" i="2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5" i="3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5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2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2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25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<sst xmlns="http://schemas.openxmlformats.org/spreadsheetml/2006/main" count="5841" uniqueCount="100">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</sst>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0" fontId="1" fillId="0" borderId="22" xfId="0" applyFont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12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topLeftCell="A8"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topLeftCell="A9"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8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topLeftCell="A8"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8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AF18" sqref="AF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/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abSelected="1" workbookViewId="0">
      <selection activeCell="W27" sqref="W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74</v>
      </c>
      <c r="E8" s="19">
        <v>0</v>
      </c>
      <c r="F8" s="17" t="s">
        <v>74</v>
      </c>
      <c r="G8" s="18" t="s">
        <v>2</v>
      </c>
      <c r="H8" s="19">
        <v>0</v>
      </c>
      <c r="I8" s="17" t="s">
        <v>12</v>
      </c>
      <c r="J8" s="18" t="s">
        <v>74</v>
      </c>
      <c r="K8" s="19" t="s">
        <v>2</v>
      </c>
      <c r="L8" s="17" t="s">
        <v>74</v>
      </c>
      <c r="M8" s="18" t="s">
        <v>12</v>
      </c>
      <c r="N8" s="19">
        <v>0</v>
      </c>
      <c r="O8" s="17" t="s">
        <v>12</v>
      </c>
      <c r="P8" s="18" t="s">
        <v>75</v>
      </c>
      <c r="Q8" s="19">
        <v>0</v>
      </c>
      <c r="R8" s="17" t="s">
        <v>12</v>
      </c>
      <c r="S8" s="18" t="s">
        <v>74</v>
      </c>
      <c r="T8" s="19">
        <v>0</v>
      </c>
      <c r="U8" s="17" t="s">
        <v>12</v>
      </c>
      <c r="V8" s="18" t="s">
        <v>75</v>
      </c>
      <c r="W8" s="19">
        <v>0</v>
      </c>
      <c r="X8" s="17" t="s">
        <v>12</v>
      </c>
      <c r="Y8" s="18" t="s">
        <v>75</v>
      </c>
      <c r="Z8" s="19">
        <v>20</v>
      </c>
      <c r="AA8" s="17" t="s">
        <v>74</v>
      </c>
      <c r="AB8" s="18" t="s">
        <v>2</v>
      </c>
      <c r="AC8" s="19">
        <v>0</v>
      </c>
      <c r="AD8" s="27"/>
      <c r="AE8" s="25"/>
      <c r="AF8" s="19"/>
      <c r="AG8" s="20">
        <v>23</v>
      </c>
      <c r="AH8" s="21">
        <v>146</v>
      </c>
      <c r="AI8" s="23">
        <v>169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81</v>
      </c>
      <c r="C9" s="17" t="s">
        <v>12</v>
      </c>
      <c r="D9" s="18" t="s">
        <v>74</v>
      </c>
      <c r="E9" s="19">
        <v>0</v>
      </c>
      <c r="F9" s="17" t="s">
        <v>74</v>
      </c>
      <c r="G9" s="18" t="s">
        <v>74</v>
      </c>
      <c r="H9" s="19">
        <v>0</v>
      </c>
      <c r="I9" s="17" t="s">
        <v>12</v>
      </c>
      <c r="J9" s="18" t="s">
        <v>75</v>
      </c>
      <c r="K9" s="19" t="s">
        <v>12</v>
      </c>
      <c r="L9" s="17" t="s">
        <v>12</v>
      </c>
      <c r="M9" s="18" t="s">
        <v>74</v>
      </c>
      <c r="N9" s="19" t="s">
        <v>12</v>
      </c>
      <c r="O9" s="17" t="s">
        <v>12</v>
      </c>
      <c r="P9" s="18" t="s">
        <v>75</v>
      </c>
      <c r="Q9" s="19">
        <v>0</v>
      </c>
      <c r="R9" s="17" t="s">
        <v>12</v>
      </c>
      <c r="S9" s="18" t="s">
        <v>75</v>
      </c>
      <c r="T9" s="19">
        <v>0</v>
      </c>
      <c r="U9" s="17" t="s">
        <v>2</v>
      </c>
      <c r="V9" s="18" t="s">
        <v>75</v>
      </c>
      <c r="W9" s="19">
        <v>0</v>
      </c>
      <c r="X9" s="17" t="s">
        <v>12</v>
      </c>
      <c r="Y9" s="18" t="s">
        <v>75</v>
      </c>
      <c r="Z9" s="19">
        <v>20</v>
      </c>
      <c r="AA9" s="17" t="s">
        <v>74</v>
      </c>
      <c r="AB9" s="18" t="s">
        <v>12</v>
      </c>
      <c r="AC9" s="19">
        <v>0</v>
      </c>
      <c r="AD9" s="27"/>
      <c r="AE9" s="25"/>
      <c r="AF9" s="19"/>
      <c r="AG9" s="20">
        <v>24</v>
      </c>
      <c r="AH9" s="21">
        <v>139</v>
      </c>
      <c r="AI9" s="23">
        <v>163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87</v>
      </c>
      <c r="C10" s="17" t="s">
        <v>12</v>
      </c>
      <c r="D10" s="18" t="s">
        <v>74</v>
      </c>
      <c r="E10" s="19">
        <v>0</v>
      </c>
      <c r="F10" s="17" t="s">
        <v>74</v>
      </c>
      <c r="G10" s="18" t="s">
        <v>2</v>
      </c>
      <c r="H10" s="19">
        <v>0</v>
      </c>
      <c r="I10" s="17" t="s">
        <v>12</v>
      </c>
      <c r="J10" s="18" t="s">
        <v>75</v>
      </c>
      <c r="K10" s="19" t="s">
        <v>12</v>
      </c>
      <c r="L10" s="17" t="s">
        <v>12</v>
      </c>
      <c r="M10" s="18" t="s">
        <v>12</v>
      </c>
      <c r="N10" s="19">
        <v>0</v>
      </c>
      <c r="O10" s="17" t="s">
        <v>74</v>
      </c>
      <c r="P10" s="18" t="s">
        <v>75</v>
      </c>
      <c r="Q10" s="19">
        <v>0</v>
      </c>
      <c r="R10" s="17" t="s">
        <v>2</v>
      </c>
      <c r="S10" s="18" t="s">
        <v>12</v>
      </c>
      <c r="T10" s="19">
        <v>0</v>
      </c>
      <c r="U10" s="17" t="s">
        <v>74</v>
      </c>
      <c r="V10" s="18" t="s">
        <v>75</v>
      </c>
      <c r="W10" s="19">
        <v>0</v>
      </c>
      <c r="X10" s="17" t="s">
        <v>74</v>
      </c>
      <c r="Y10" s="18" t="s">
        <v>75</v>
      </c>
      <c r="Z10" s="19">
        <v>8</v>
      </c>
      <c r="AA10" s="17" t="s">
        <v>75</v>
      </c>
      <c r="AB10" s="18" t="s">
        <v>2</v>
      </c>
      <c r="AC10" s="19">
        <v>0</v>
      </c>
      <c r="AD10" s="26"/>
      <c r="AE10" s="25"/>
      <c r="AF10" s="19"/>
      <c r="AG10" s="20">
        <v>10</v>
      </c>
      <c r="AH10" s="21">
        <v>150</v>
      </c>
      <c r="AI10" s="23">
        <v>160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76</v>
      </c>
      <c r="C11" s="17" t="s">
        <v>12</v>
      </c>
      <c r="D11" s="18" t="s">
        <v>74</v>
      </c>
      <c r="E11" s="19">
        <v>0</v>
      </c>
      <c r="F11" s="17" t="s">
        <v>74</v>
      </c>
      <c r="G11" s="18" t="s">
        <v>2</v>
      </c>
      <c r="H11" s="19">
        <v>0</v>
      </c>
      <c r="I11" s="17" t="s">
        <v>12</v>
      </c>
      <c r="J11" s="18" t="s">
        <v>75</v>
      </c>
      <c r="K11" s="19" t="s">
        <v>12</v>
      </c>
      <c r="L11" s="17" t="s">
        <v>74</v>
      </c>
      <c r="M11" s="18" t="s">
        <v>75</v>
      </c>
      <c r="N11" s="19" t="s">
        <v>12</v>
      </c>
      <c r="O11" s="17" t="s">
        <v>12</v>
      </c>
      <c r="P11" s="18" t="s">
        <v>75</v>
      </c>
      <c r="Q11" s="19">
        <v>0</v>
      </c>
      <c r="R11" s="17" t="s">
        <v>12</v>
      </c>
      <c r="S11" s="18" t="s">
        <v>12</v>
      </c>
      <c r="T11" s="19" t="s">
        <v>2</v>
      </c>
      <c r="U11" s="17" t="s">
        <v>12</v>
      </c>
      <c r="V11" s="18" t="s">
        <v>75</v>
      </c>
      <c r="W11" s="19">
        <v>0</v>
      </c>
      <c r="X11" s="17" t="s">
        <v>12</v>
      </c>
      <c r="Y11" s="18" t="s">
        <v>75</v>
      </c>
      <c r="Z11" s="19">
        <v>20</v>
      </c>
      <c r="AA11" s="17" t="s">
        <v>74</v>
      </c>
      <c r="AB11" s="18" t="s">
        <v>12</v>
      </c>
      <c r="AC11" s="19">
        <v>0</v>
      </c>
      <c r="AD11" s="27"/>
      <c r="AE11" s="25"/>
      <c r="AF11" s="19"/>
      <c r="AG11" s="20">
        <v>27</v>
      </c>
      <c r="AH11" s="21">
        <v>132</v>
      </c>
      <c r="AI11" s="23">
        <v>159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83</v>
      </c>
      <c r="C12" s="17" t="s">
        <v>12</v>
      </c>
      <c r="D12" s="18" t="s">
        <v>74</v>
      </c>
      <c r="E12" s="19">
        <v>0</v>
      </c>
      <c r="F12" s="17" t="s">
        <v>75</v>
      </c>
      <c r="G12" s="18" t="s">
        <v>12</v>
      </c>
      <c r="H12" s="19">
        <v>0</v>
      </c>
      <c r="I12" s="17" t="s">
        <v>74</v>
      </c>
      <c r="J12" s="18" t="s">
        <v>12</v>
      </c>
      <c r="K12" s="19">
        <v>0</v>
      </c>
      <c r="L12" s="17" t="s">
        <v>74</v>
      </c>
      <c r="M12" s="18" t="s">
        <v>2</v>
      </c>
      <c r="N12" s="19">
        <v>0</v>
      </c>
      <c r="O12" s="17" t="s">
        <v>75</v>
      </c>
      <c r="P12" s="18" t="s">
        <v>75</v>
      </c>
      <c r="Q12" s="19" t="s">
        <v>13</v>
      </c>
      <c r="R12" s="17" t="s">
        <v>12</v>
      </c>
      <c r="S12" s="18" t="s">
        <v>74</v>
      </c>
      <c r="T12" s="19">
        <v>0</v>
      </c>
      <c r="U12" s="17" t="s">
        <v>12</v>
      </c>
      <c r="V12" s="18" t="s">
        <v>12</v>
      </c>
      <c r="W12" s="19" t="s">
        <v>2</v>
      </c>
      <c r="X12" s="17" t="s">
        <v>12</v>
      </c>
      <c r="Y12" s="18" t="s">
        <v>75</v>
      </c>
      <c r="Z12" s="19">
        <v>20</v>
      </c>
      <c r="AA12" s="17" t="s">
        <v>74</v>
      </c>
      <c r="AB12" s="18" t="s">
        <v>74</v>
      </c>
      <c r="AC12" s="19">
        <v>0</v>
      </c>
      <c r="AD12" s="27"/>
      <c r="AE12" s="25"/>
      <c r="AF12" s="19"/>
      <c r="AG12" s="20">
        <v>28</v>
      </c>
      <c r="AH12" s="21">
        <v>119</v>
      </c>
      <c r="AI12" s="23">
        <v>147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85</v>
      </c>
      <c r="C13" s="17" t="s">
        <v>12</v>
      </c>
      <c r="D13" s="18" t="s">
        <v>75</v>
      </c>
      <c r="E13" s="19">
        <v>0</v>
      </c>
      <c r="F13" s="17" t="s">
        <v>75</v>
      </c>
      <c r="G13" s="18" t="s">
        <v>2</v>
      </c>
      <c r="H13" s="19">
        <v>0</v>
      </c>
      <c r="I13" s="17" t="s">
        <v>12</v>
      </c>
      <c r="J13" s="18" t="s">
        <v>75</v>
      </c>
      <c r="K13" s="19" t="s">
        <v>12</v>
      </c>
      <c r="L13" s="17" t="s">
        <v>12</v>
      </c>
      <c r="M13" s="18" t="s">
        <v>75</v>
      </c>
      <c r="N13" s="19" t="s">
        <v>2</v>
      </c>
      <c r="O13" s="17" t="s">
        <v>12</v>
      </c>
      <c r="P13" s="18" t="s">
        <v>75</v>
      </c>
      <c r="Q13" s="19">
        <v>0</v>
      </c>
      <c r="R13" s="17" t="s">
        <v>12</v>
      </c>
      <c r="S13" s="18" t="s">
        <v>74</v>
      </c>
      <c r="T13" s="19">
        <v>0</v>
      </c>
      <c r="U13" s="17" t="s">
        <v>2</v>
      </c>
      <c r="V13" s="18" t="s">
        <v>74</v>
      </c>
      <c r="W13" s="19">
        <v>0</v>
      </c>
      <c r="X13" s="17" t="s">
        <v>2</v>
      </c>
      <c r="Y13" s="18" t="s">
        <v>75</v>
      </c>
      <c r="Z13" s="19">
        <v>8</v>
      </c>
      <c r="AA13" s="17" t="s">
        <v>74</v>
      </c>
      <c r="AB13" s="18" t="s">
        <v>2</v>
      </c>
      <c r="AC13" s="19">
        <v>0</v>
      </c>
      <c r="AD13" s="27"/>
      <c r="AE13" s="25"/>
      <c r="AF13" s="19"/>
      <c r="AG13" s="20">
        <v>13</v>
      </c>
      <c r="AH13" s="21">
        <v>130</v>
      </c>
      <c r="AI13" s="23">
        <v>143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80</v>
      </c>
      <c r="C14" s="17" t="s">
        <v>12</v>
      </c>
      <c r="D14" s="18" t="s">
        <v>74</v>
      </c>
      <c r="E14" s="19">
        <v>0</v>
      </c>
      <c r="F14" s="17" t="s">
        <v>74</v>
      </c>
      <c r="G14" s="18" t="s">
        <v>2</v>
      </c>
      <c r="H14" s="19">
        <v>0</v>
      </c>
      <c r="I14" s="17" t="s">
        <v>12</v>
      </c>
      <c r="J14" s="18" t="s">
        <v>75</v>
      </c>
      <c r="K14" s="19" t="s">
        <v>12</v>
      </c>
      <c r="L14" s="17" t="s">
        <v>12</v>
      </c>
      <c r="M14" s="18" t="s">
        <v>74</v>
      </c>
      <c r="N14" s="19" t="s">
        <v>12</v>
      </c>
      <c r="O14" s="17" t="s">
        <v>12</v>
      </c>
      <c r="P14" s="18" t="s">
        <v>74</v>
      </c>
      <c r="Q14" s="19">
        <v>0</v>
      </c>
      <c r="R14" s="17" t="s">
        <v>12</v>
      </c>
      <c r="S14" s="18" t="s">
        <v>12</v>
      </c>
      <c r="T14" s="19" t="s">
        <v>2</v>
      </c>
      <c r="U14" s="17" t="s">
        <v>2</v>
      </c>
      <c r="V14" s="18" t="s">
        <v>74</v>
      </c>
      <c r="W14" s="19">
        <v>0</v>
      </c>
      <c r="X14" s="17" t="s">
        <v>12</v>
      </c>
      <c r="Y14" s="18" t="s">
        <v>74</v>
      </c>
      <c r="Z14" s="19">
        <v>8</v>
      </c>
      <c r="AA14" s="17" t="s">
        <v>74</v>
      </c>
      <c r="AB14" s="18" t="s">
        <v>74</v>
      </c>
      <c r="AC14" s="19">
        <v>0</v>
      </c>
      <c r="AD14" s="27"/>
      <c r="AE14" s="25"/>
      <c r="AF14" s="19"/>
      <c r="AG14" s="20">
        <v>15</v>
      </c>
      <c r="AH14" s="21">
        <v>125</v>
      </c>
      <c r="AI14" s="23">
        <v>140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89</v>
      </c>
      <c r="C15" s="17" t="s">
        <v>12</v>
      </c>
      <c r="D15" s="18" t="s">
        <v>74</v>
      </c>
      <c r="E15" s="19">
        <v>0</v>
      </c>
      <c r="F15" s="17" t="s">
        <v>75</v>
      </c>
      <c r="G15" s="18" t="s">
        <v>12</v>
      </c>
      <c r="H15" s="19">
        <v>0</v>
      </c>
      <c r="I15" s="17" t="s">
        <v>12</v>
      </c>
      <c r="J15" s="18" t="s">
        <v>74</v>
      </c>
      <c r="K15" s="19" t="s">
        <v>2</v>
      </c>
      <c r="L15" s="17" t="s">
        <v>74</v>
      </c>
      <c r="M15" s="18" t="s">
        <v>12</v>
      </c>
      <c r="N15" s="19">
        <v>0</v>
      </c>
      <c r="O15" s="17" t="s">
        <v>12</v>
      </c>
      <c r="P15" s="18" t="s">
        <v>74</v>
      </c>
      <c r="Q15" s="19">
        <v>0</v>
      </c>
      <c r="R15" s="17" t="s">
        <v>12</v>
      </c>
      <c r="S15" s="18" t="s">
        <v>74</v>
      </c>
      <c r="T15" s="19">
        <v>0</v>
      </c>
      <c r="U15" s="17" t="s">
        <v>12</v>
      </c>
      <c r="V15" s="18" t="s">
        <v>74</v>
      </c>
      <c r="W15" s="19">
        <v>0</v>
      </c>
      <c r="X15" s="17" t="s">
        <v>12</v>
      </c>
      <c r="Y15" s="18" t="s">
        <v>74</v>
      </c>
      <c r="Z15" s="19">
        <v>8</v>
      </c>
      <c r="AA15" s="17" t="s">
        <v>74</v>
      </c>
      <c r="AB15" s="18" t="s">
        <v>12</v>
      </c>
      <c r="AC15" s="19">
        <v>0</v>
      </c>
      <c r="AD15" s="27"/>
      <c r="AE15" s="25"/>
      <c r="AF15" s="19"/>
      <c r="AG15" s="20">
        <v>11</v>
      </c>
      <c r="AH15" s="21">
        <v>128</v>
      </c>
      <c r="AI15" s="23">
        <v>139</v>
      </c>
      <c r="AJ15" s="24">
        <v>8</v>
      </c>
      <c r="AK15" s="1"/>
    </row>
    <row r="16" spans="1:40" ht="24.95" customHeight="1" thickBot="1" x14ac:dyDescent="0.25">
      <c r="A16" s="28">
        <v>8</v>
      </c>
      <c r="B16" s="20" t="s">
        <v>78</v>
      </c>
      <c r="C16" s="17" t="s">
        <v>2</v>
      </c>
      <c r="D16" s="18" t="s">
        <v>74</v>
      </c>
      <c r="E16" s="19">
        <v>0</v>
      </c>
      <c r="F16" s="17" t="s">
        <v>75</v>
      </c>
      <c r="G16" s="18" t="s">
        <v>74</v>
      </c>
      <c r="H16" s="19">
        <v>0</v>
      </c>
      <c r="I16" s="17" t="s">
        <v>2</v>
      </c>
      <c r="J16" s="18" t="s">
        <v>12</v>
      </c>
      <c r="K16" s="19" t="s">
        <v>2</v>
      </c>
      <c r="L16" s="17" t="s">
        <v>2</v>
      </c>
      <c r="M16" s="18" t="s">
        <v>74</v>
      </c>
      <c r="N16" s="19" t="s">
        <v>13</v>
      </c>
      <c r="O16" s="17" t="s">
        <v>79</v>
      </c>
      <c r="P16" s="18" t="s">
        <v>74</v>
      </c>
      <c r="Q16" s="19">
        <v>0</v>
      </c>
      <c r="R16" s="17" t="s">
        <v>12</v>
      </c>
      <c r="S16" s="18" t="s">
        <v>12</v>
      </c>
      <c r="T16" s="19" t="s">
        <v>2</v>
      </c>
      <c r="U16" s="17" t="s">
        <v>12</v>
      </c>
      <c r="V16" s="18" t="s">
        <v>75</v>
      </c>
      <c r="W16" s="19">
        <v>0</v>
      </c>
      <c r="X16" s="17" t="s">
        <v>2</v>
      </c>
      <c r="Y16" s="18" t="s">
        <v>12</v>
      </c>
      <c r="Z16" s="19">
        <v>8</v>
      </c>
      <c r="AA16" s="17" t="s">
        <v>74</v>
      </c>
      <c r="AB16" s="18" t="s">
        <v>74</v>
      </c>
      <c r="AC16" s="19">
        <v>0</v>
      </c>
      <c r="AD16" s="27"/>
      <c r="AE16" s="25"/>
      <c r="AF16" s="19"/>
      <c r="AG16" s="20">
        <v>19</v>
      </c>
      <c r="AH16" s="21">
        <v>120</v>
      </c>
      <c r="AI16" s="23">
        <v>139</v>
      </c>
      <c r="AJ16" s="24">
        <v>8</v>
      </c>
      <c r="AK16" s="1"/>
    </row>
    <row r="17" spans="1:37" ht="24.95" customHeight="1" thickBot="1" x14ac:dyDescent="0.25">
      <c r="A17" s="28">
        <v>10</v>
      </c>
      <c r="B17" s="20" t="s">
        <v>96</v>
      </c>
      <c r="C17" s="17" t="s">
        <v>74</v>
      </c>
      <c r="D17" s="18" t="s">
        <v>12</v>
      </c>
      <c r="E17" s="19">
        <v>0</v>
      </c>
      <c r="F17" s="17" t="s">
        <v>75</v>
      </c>
      <c r="G17" s="18" t="s">
        <v>2</v>
      </c>
      <c r="H17" s="19">
        <v>0</v>
      </c>
      <c r="I17" s="17" t="s">
        <v>12</v>
      </c>
      <c r="J17" s="18" t="s">
        <v>74</v>
      </c>
      <c r="K17" s="19" t="s">
        <v>2</v>
      </c>
      <c r="L17" s="17" t="s">
        <v>74</v>
      </c>
      <c r="M17" s="18" t="s">
        <v>74</v>
      </c>
      <c r="N17" s="19">
        <v>0</v>
      </c>
      <c r="O17" s="17" t="s">
        <v>12</v>
      </c>
      <c r="P17" s="18" t="s">
        <v>74</v>
      </c>
      <c r="Q17" s="19">
        <v>0</v>
      </c>
      <c r="R17" s="17" t="s">
        <v>2</v>
      </c>
      <c r="S17" s="18" t="s">
        <v>74</v>
      </c>
      <c r="T17" s="19">
        <v>0</v>
      </c>
      <c r="U17" s="17" t="s">
        <v>12</v>
      </c>
      <c r="V17" s="18" t="s">
        <v>75</v>
      </c>
      <c r="W17" s="19">
        <v>0</v>
      </c>
      <c r="X17" s="17" t="s">
        <v>13</v>
      </c>
      <c r="Y17" s="18" t="s">
        <v>2</v>
      </c>
      <c r="Z17" s="19">
        <v>12</v>
      </c>
      <c r="AA17" s="17" t="s">
        <v>74</v>
      </c>
      <c r="AB17" s="18" t="s">
        <v>75</v>
      </c>
      <c r="AC17" s="19" t="s">
        <v>12</v>
      </c>
      <c r="AD17" s="27"/>
      <c r="AE17" s="25"/>
      <c r="AF17" s="19"/>
      <c r="AG17" s="20">
        <v>17</v>
      </c>
      <c r="AH17" s="21">
        <v>119</v>
      </c>
      <c r="AI17" s="23">
        <v>136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82</v>
      </c>
      <c r="C18" s="17" t="s">
        <v>74</v>
      </c>
      <c r="D18" s="18" t="s">
        <v>12</v>
      </c>
      <c r="E18" s="19">
        <v>0</v>
      </c>
      <c r="F18" s="17" t="s">
        <v>74</v>
      </c>
      <c r="G18" s="18" t="s">
        <v>2</v>
      </c>
      <c r="H18" s="19">
        <v>0</v>
      </c>
      <c r="I18" s="17" t="s">
        <v>2</v>
      </c>
      <c r="J18" s="18" t="s">
        <v>74</v>
      </c>
      <c r="K18" s="19" t="s">
        <v>12</v>
      </c>
      <c r="L18" s="17" t="s">
        <v>12</v>
      </c>
      <c r="M18" s="18" t="s">
        <v>74</v>
      </c>
      <c r="N18" s="19" t="s">
        <v>12</v>
      </c>
      <c r="O18" s="17" t="s">
        <v>2</v>
      </c>
      <c r="P18" s="18" t="s">
        <v>74</v>
      </c>
      <c r="Q18" s="19">
        <v>0</v>
      </c>
      <c r="R18" s="17" t="s">
        <v>12</v>
      </c>
      <c r="S18" s="18" t="s">
        <v>75</v>
      </c>
      <c r="T18" s="19">
        <v>0</v>
      </c>
      <c r="U18" s="17" t="s">
        <v>2</v>
      </c>
      <c r="V18" s="18" t="s">
        <v>75</v>
      </c>
      <c r="W18" s="19">
        <v>0</v>
      </c>
      <c r="X18" s="17" t="s">
        <v>79</v>
      </c>
      <c r="Y18" s="18" t="s">
        <v>12</v>
      </c>
      <c r="Z18" s="19">
        <v>12</v>
      </c>
      <c r="AA18" s="17" t="s">
        <v>12</v>
      </c>
      <c r="AB18" s="18" t="s">
        <v>74</v>
      </c>
      <c r="AC18" s="19" t="s">
        <v>12</v>
      </c>
      <c r="AD18" s="27"/>
      <c r="AE18" s="25"/>
      <c r="AF18" s="19"/>
      <c r="AG18" s="20">
        <v>18</v>
      </c>
      <c r="AH18" s="21">
        <v>111</v>
      </c>
      <c r="AI18" s="23">
        <v>129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93</v>
      </c>
      <c r="C19" s="17" t="s">
        <v>12</v>
      </c>
      <c r="D19" s="18" t="s">
        <v>74</v>
      </c>
      <c r="E19" s="19">
        <v>0</v>
      </c>
      <c r="F19" s="17" t="s">
        <v>74</v>
      </c>
      <c r="G19" s="18" t="s">
        <v>12</v>
      </c>
      <c r="H19" s="19">
        <v>0</v>
      </c>
      <c r="I19" s="17" t="s">
        <v>12</v>
      </c>
      <c r="J19" s="18" t="s">
        <v>74</v>
      </c>
      <c r="K19" s="19" t="s">
        <v>2</v>
      </c>
      <c r="L19" s="17" t="s">
        <v>12</v>
      </c>
      <c r="M19" s="18" t="s">
        <v>74</v>
      </c>
      <c r="N19" s="19" t="s">
        <v>12</v>
      </c>
      <c r="O19" s="17" t="s">
        <v>12</v>
      </c>
      <c r="P19" s="18" t="s">
        <v>74</v>
      </c>
      <c r="Q19" s="19">
        <v>0</v>
      </c>
      <c r="R19" s="17" t="s">
        <v>12</v>
      </c>
      <c r="S19" s="18" t="s">
        <v>74</v>
      </c>
      <c r="T19" s="19">
        <v>0</v>
      </c>
      <c r="U19" s="17" t="s">
        <v>12</v>
      </c>
      <c r="V19" s="18" t="s">
        <v>74</v>
      </c>
      <c r="W19" s="19">
        <v>0</v>
      </c>
      <c r="X19" s="17" t="s">
        <v>12</v>
      </c>
      <c r="Y19" s="18" t="s">
        <v>74</v>
      </c>
      <c r="Z19" s="19">
        <v>8</v>
      </c>
      <c r="AA19" s="17" t="s">
        <v>74</v>
      </c>
      <c r="AB19" s="18" t="s">
        <v>12</v>
      </c>
      <c r="AC19" s="19">
        <v>0</v>
      </c>
      <c r="AD19" s="27"/>
      <c r="AE19" s="25"/>
      <c r="AF19" s="19"/>
      <c r="AG19" s="20">
        <v>13</v>
      </c>
      <c r="AH19" s="21">
        <v>113</v>
      </c>
      <c r="AI19" s="23">
        <v>126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73</v>
      </c>
      <c r="C20" s="17" t="s">
        <v>2</v>
      </c>
      <c r="D20" s="18" t="s">
        <v>74</v>
      </c>
      <c r="E20" s="19">
        <v>0</v>
      </c>
      <c r="F20" s="17" t="s">
        <v>74</v>
      </c>
      <c r="G20" s="18" t="s">
        <v>2</v>
      </c>
      <c r="H20" s="19">
        <v>0</v>
      </c>
      <c r="I20" s="17" t="s">
        <v>12</v>
      </c>
      <c r="J20" s="18" t="s">
        <v>75</v>
      </c>
      <c r="K20" s="19" t="s">
        <v>12</v>
      </c>
      <c r="L20" s="17" t="s">
        <v>12</v>
      </c>
      <c r="M20" s="18" t="s">
        <v>74</v>
      </c>
      <c r="N20" s="19" t="s">
        <v>12</v>
      </c>
      <c r="O20" s="17" t="s">
        <v>79</v>
      </c>
      <c r="P20" s="18" t="s">
        <v>74</v>
      </c>
      <c r="Q20" s="19">
        <v>0</v>
      </c>
      <c r="R20" s="17" t="s">
        <v>2</v>
      </c>
      <c r="S20" s="18" t="s">
        <v>12</v>
      </c>
      <c r="T20" s="19">
        <v>0</v>
      </c>
      <c r="U20" s="17" t="s">
        <v>12</v>
      </c>
      <c r="V20" s="18" t="s">
        <v>74</v>
      </c>
      <c r="W20" s="19">
        <v>0</v>
      </c>
      <c r="X20" s="17" t="s">
        <v>79</v>
      </c>
      <c r="Y20" s="18" t="s">
        <v>12</v>
      </c>
      <c r="Z20" s="19">
        <v>12</v>
      </c>
      <c r="AA20" s="17" t="s">
        <v>74</v>
      </c>
      <c r="AB20" s="18" t="s">
        <v>74</v>
      </c>
      <c r="AC20" s="19">
        <v>0</v>
      </c>
      <c r="AD20" s="27"/>
      <c r="AE20" s="25"/>
      <c r="AF20" s="19"/>
      <c r="AG20" s="20">
        <v>16</v>
      </c>
      <c r="AH20" s="21">
        <v>108</v>
      </c>
      <c r="AI20" s="23">
        <v>124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94</v>
      </c>
      <c r="C21" s="17" t="s">
        <v>12</v>
      </c>
      <c r="D21" s="18" t="s">
        <v>74</v>
      </c>
      <c r="E21" s="19">
        <v>0</v>
      </c>
      <c r="F21" s="17" t="s">
        <v>74</v>
      </c>
      <c r="G21" s="18" t="s">
        <v>12</v>
      </c>
      <c r="H21" s="19">
        <v>0</v>
      </c>
      <c r="I21" s="17" t="s">
        <v>2</v>
      </c>
      <c r="J21" s="18" t="s">
        <v>74</v>
      </c>
      <c r="K21" s="19" t="s">
        <v>12</v>
      </c>
      <c r="L21" s="17" t="s">
        <v>74</v>
      </c>
      <c r="M21" s="18" t="s">
        <v>74</v>
      </c>
      <c r="N21" s="19">
        <v>0</v>
      </c>
      <c r="O21" s="17" t="s">
        <v>12</v>
      </c>
      <c r="P21" s="18" t="s">
        <v>74</v>
      </c>
      <c r="Q21" s="19">
        <v>0</v>
      </c>
      <c r="R21" s="17" t="s">
        <v>2</v>
      </c>
      <c r="S21" s="18" t="s">
        <v>74</v>
      </c>
      <c r="T21" s="19">
        <v>0</v>
      </c>
      <c r="U21" s="17" t="s">
        <v>12</v>
      </c>
      <c r="V21" s="18" t="s">
        <v>75</v>
      </c>
      <c r="W21" s="19">
        <v>0</v>
      </c>
      <c r="X21" s="17" t="s">
        <v>2</v>
      </c>
      <c r="Y21" s="18" t="s">
        <v>74</v>
      </c>
      <c r="Z21" s="19">
        <v>12</v>
      </c>
      <c r="AA21" s="17" t="s">
        <v>74</v>
      </c>
      <c r="AB21" s="18" t="s">
        <v>74</v>
      </c>
      <c r="AC21" s="19">
        <v>0</v>
      </c>
      <c r="AD21" s="27"/>
      <c r="AE21" s="25"/>
      <c r="AF21" s="19"/>
      <c r="AG21" s="20">
        <v>14</v>
      </c>
      <c r="AH21" s="21">
        <v>106</v>
      </c>
      <c r="AI21" s="23">
        <v>120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90</v>
      </c>
      <c r="C22" s="17" t="s">
        <v>12</v>
      </c>
      <c r="D22" s="18" t="s">
        <v>74</v>
      </c>
      <c r="E22" s="19">
        <v>0</v>
      </c>
      <c r="F22" s="17" t="s">
        <v>75</v>
      </c>
      <c r="G22" s="18" t="s">
        <v>12</v>
      </c>
      <c r="H22" s="19">
        <v>0</v>
      </c>
      <c r="I22" s="17" t="s">
        <v>2</v>
      </c>
      <c r="J22" s="18" t="s">
        <v>74</v>
      </c>
      <c r="K22" s="19" t="s">
        <v>12</v>
      </c>
      <c r="L22" s="17" t="s">
        <v>74</v>
      </c>
      <c r="M22" s="18" t="s">
        <v>74</v>
      </c>
      <c r="N22" s="19">
        <v>0</v>
      </c>
      <c r="O22" s="17" t="s">
        <v>12</v>
      </c>
      <c r="P22" s="18" t="s">
        <v>75</v>
      </c>
      <c r="Q22" s="19">
        <v>0</v>
      </c>
      <c r="R22" s="17" t="s">
        <v>12</v>
      </c>
      <c r="S22" s="18" t="s">
        <v>74</v>
      </c>
      <c r="T22" s="19">
        <v>0</v>
      </c>
      <c r="U22" s="17" t="s">
        <v>12</v>
      </c>
      <c r="V22" s="18" t="s">
        <v>75</v>
      </c>
      <c r="W22" s="19">
        <v>0</v>
      </c>
      <c r="X22" s="17" t="s">
        <v>2</v>
      </c>
      <c r="Y22" s="18" t="s">
        <v>74</v>
      </c>
      <c r="Z22" s="19">
        <v>12</v>
      </c>
      <c r="AA22" s="17" t="s">
        <v>75</v>
      </c>
      <c r="AB22" s="18" t="s">
        <v>74</v>
      </c>
      <c r="AC22" s="19">
        <v>0</v>
      </c>
      <c r="AD22" s="27"/>
      <c r="AE22" s="25"/>
      <c r="AF22" s="19"/>
      <c r="AG22" s="20">
        <v>14</v>
      </c>
      <c r="AH22" s="21">
        <v>105</v>
      </c>
      <c r="AI22" s="23">
        <v>119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91</v>
      </c>
      <c r="C23" s="17" t="s">
        <v>12</v>
      </c>
      <c r="D23" s="18" t="s">
        <v>74</v>
      </c>
      <c r="E23" s="19">
        <v>0</v>
      </c>
      <c r="F23" s="17" t="s">
        <v>74</v>
      </c>
      <c r="G23" s="18" t="s">
        <v>75</v>
      </c>
      <c r="H23" s="19" t="s">
        <v>12</v>
      </c>
      <c r="I23" s="17" t="s">
        <v>12</v>
      </c>
      <c r="J23" s="18" t="s">
        <v>75</v>
      </c>
      <c r="K23" s="19" t="s">
        <v>12</v>
      </c>
      <c r="L23" s="17" t="s">
        <v>74</v>
      </c>
      <c r="M23" s="18" t="s">
        <v>75</v>
      </c>
      <c r="N23" s="19" t="s">
        <v>12</v>
      </c>
      <c r="O23" s="17" t="s">
        <v>12</v>
      </c>
      <c r="P23" s="18" t="s">
        <v>75</v>
      </c>
      <c r="Q23" s="19">
        <v>0</v>
      </c>
      <c r="R23" s="17" t="s">
        <v>12</v>
      </c>
      <c r="S23" s="18" t="s">
        <v>75</v>
      </c>
      <c r="T23" s="19">
        <v>0</v>
      </c>
      <c r="U23" s="17" t="s">
        <v>12</v>
      </c>
      <c r="V23" s="18" t="s">
        <v>75</v>
      </c>
      <c r="W23" s="19">
        <v>0</v>
      </c>
      <c r="X23" s="17" t="s">
        <v>74</v>
      </c>
      <c r="Y23" s="18" t="s">
        <v>12</v>
      </c>
      <c r="Z23" s="19">
        <v>0</v>
      </c>
      <c r="AA23" s="17"/>
      <c r="AB23" s="18" t="s">
        <v>74</v>
      </c>
      <c r="AC23" s="19">
        <v>0</v>
      </c>
      <c r="AD23" s="27"/>
      <c r="AE23" s="25"/>
      <c r="AF23" s="19"/>
      <c r="AG23" s="20">
        <v>6</v>
      </c>
      <c r="AH23" s="21">
        <v>112</v>
      </c>
      <c r="AI23" s="23">
        <v>118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88</v>
      </c>
      <c r="C24" s="17" t="s">
        <v>12</v>
      </c>
      <c r="D24" s="18" t="s">
        <v>74</v>
      </c>
      <c r="E24" s="19">
        <v>0</v>
      </c>
      <c r="F24" s="17" t="s">
        <v>75</v>
      </c>
      <c r="G24" s="18" t="s">
        <v>2</v>
      </c>
      <c r="H24" s="19">
        <v>0</v>
      </c>
      <c r="I24" s="17" t="s">
        <v>74</v>
      </c>
      <c r="J24" s="18" t="s">
        <v>75</v>
      </c>
      <c r="K24" s="19" t="s">
        <v>13</v>
      </c>
      <c r="L24" s="17" t="s">
        <v>12</v>
      </c>
      <c r="M24" s="18" t="s">
        <v>2</v>
      </c>
      <c r="N24" s="19">
        <v>0</v>
      </c>
      <c r="O24" s="17" t="s">
        <v>2</v>
      </c>
      <c r="P24" s="18" t="s">
        <v>12</v>
      </c>
      <c r="Q24" s="19">
        <v>0</v>
      </c>
      <c r="R24" s="17" t="s">
        <v>12</v>
      </c>
      <c r="S24" s="18" t="s">
        <v>74</v>
      </c>
      <c r="T24" s="19">
        <v>0</v>
      </c>
      <c r="U24" s="17" t="s">
        <v>74</v>
      </c>
      <c r="V24" s="18" t="s">
        <v>75</v>
      </c>
      <c r="W24" s="19">
        <v>0</v>
      </c>
      <c r="X24" s="17" t="s">
        <v>12</v>
      </c>
      <c r="Y24" s="18" t="s">
        <v>74</v>
      </c>
      <c r="Z24" s="19">
        <v>8</v>
      </c>
      <c r="AA24" s="17" t="s">
        <v>12</v>
      </c>
      <c r="AB24" s="18" t="s">
        <v>2</v>
      </c>
      <c r="AC24" s="19">
        <v>0</v>
      </c>
      <c r="AD24" s="27"/>
      <c r="AE24" s="25"/>
      <c r="AF24" s="19"/>
      <c r="AG24" s="20">
        <v>13</v>
      </c>
      <c r="AH24" s="21">
        <v>93</v>
      </c>
      <c r="AI24" s="23">
        <v>106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86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96</v>
      </c>
      <c r="AI25" s="23">
        <v>96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95</v>
      </c>
      <c r="C26" s="17" t="s">
        <v>12</v>
      </c>
      <c r="D26" s="18" t="s">
        <v>75</v>
      </c>
      <c r="E26" s="19">
        <v>0</v>
      </c>
      <c r="F26" s="17" t="s">
        <v>74</v>
      </c>
      <c r="G26" s="18" t="s">
        <v>2</v>
      </c>
      <c r="H26" s="19">
        <v>0</v>
      </c>
      <c r="I26" s="17" t="s">
        <v>2</v>
      </c>
      <c r="J26" s="18" t="s">
        <v>12</v>
      </c>
      <c r="K26" s="19" t="s">
        <v>2</v>
      </c>
      <c r="L26" s="17" t="s">
        <v>75</v>
      </c>
      <c r="M26" s="18" t="s">
        <v>12</v>
      </c>
      <c r="N26" s="19">
        <v>0</v>
      </c>
      <c r="O26" s="17" t="s">
        <v>74</v>
      </c>
      <c r="P26" s="18" t="s">
        <v>74</v>
      </c>
      <c r="Q26" s="19" t="s">
        <v>2</v>
      </c>
      <c r="R26" s="17" t="s">
        <v>12</v>
      </c>
      <c r="S26" s="18" t="s">
        <v>75</v>
      </c>
      <c r="T26" s="19">
        <v>0</v>
      </c>
      <c r="U26" s="17" t="s">
        <v>12</v>
      </c>
      <c r="V26" s="18" t="s">
        <v>74</v>
      </c>
      <c r="W26" s="19">
        <v>0</v>
      </c>
      <c r="X26" s="17" t="s">
        <v>12</v>
      </c>
      <c r="Y26" s="18" t="s">
        <v>74</v>
      </c>
      <c r="Z26" s="19">
        <v>8</v>
      </c>
      <c r="AA26" s="17" t="s">
        <v>74</v>
      </c>
      <c r="AB26" s="18" t="s">
        <v>2</v>
      </c>
      <c r="AC26" s="19">
        <v>0</v>
      </c>
      <c r="AD26" s="27"/>
      <c r="AE26" s="25"/>
      <c r="AF26" s="19"/>
      <c r="AG26" s="20">
        <v>14</v>
      </c>
      <c r="AH26" s="21">
        <v>70</v>
      </c>
      <c r="AI26" s="23">
        <v>84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B8"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'12.Spieltag'!B8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'12.Spieltag'!AI8</f>
        <v>169</v>
      </c>
      <c r="AI8" s="23">
        <f t="shared" ref="AI8:AI24" si="11">AG8+AH8</f>
        <v>214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'12.Spieltag'!B9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'12.Spieltag'!AI9</f>
        <v>163</v>
      </c>
      <c r="AI9" s="23">
        <f t="shared" si="11"/>
        <v>208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'12.Spieltag'!B10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'12.Spieltag'!AI10</f>
        <v>160</v>
      </c>
      <c r="AI10" s="23">
        <f t="shared" si="11"/>
        <v>205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'12.Spieltag'!B11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'12.Spieltag'!AI11</f>
        <v>159</v>
      </c>
      <c r="AI11" s="23">
        <f t="shared" si="11"/>
        <v>204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'12.Spieltag'!B12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'12.Spieltag'!AI12</f>
        <v>147</v>
      </c>
      <c r="AI12" s="23">
        <f t="shared" si="11"/>
        <v>192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'12.Spieltag'!B13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'12.Spieltag'!AI13</f>
        <v>143</v>
      </c>
      <c r="AI13" s="23">
        <f t="shared" si="11"/>
        <v>188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'12.Spieltag'!B14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'12.Spieltag'!AI14</f>
        <v>140</v>
      </c>
      <c r="AI14" s="23">
        <f t="shared" si="11"/>
        <v>185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'12.Spieltag'!B15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'12.Spieltag'!AI15</f>
        <v>139</v>
      </c>
      <c r="AI15" s="23">
        <f t="shared" si="11"/>
        <v>184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'12.Spieltag'!B16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'12.Spieltag'!AI16</f>
        <v>139</v>
      </c>
      <c r="AI16" s="23">
        <f t="shared" si="11"/>
        <v>184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'12.Spieltag'!B17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'12.Spieltag'!AI17</f>
        <v>136</v>
      </c>
      <c r="AI17" s="23">
        <f t="shared" si="11"/>
        <v>181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'12.Spieltag'!B18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'12.Spieltag'!AI18</f>
        <v>129</v>
      </c>
      <c r="AI18" s="23">
        <f t="shared" si="11"/>
        <v>174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'12.Spieltag'!B19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'12.Spieltag'!AI19</f>
        <v>126</v>
      </c>
      <c r="AI19" s="23">
        <f t="shared" si="11"/>
        <v>171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'12.Spieltag'!B20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124</v>
      </c>
      <c r="AI20" s="23">
        <f t="shared" si="11"/>
        <v>169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'12.Spieltag'!B21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120</v>
      </c>
      <c r="AI21" s="23">
        <f t="shared" si="11"/>
        <v>165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'12.Spieltag'!B22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119</v>
      </c>
      <c r="AI22" s="23">
        <f t="shared" si="11"/>
        <v>164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'12.Spieltag'!B23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118</v>
      </c>
      <c r="AI23" s="23">
        <f t="shared" si="11"/>
        <v>163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'12.Spieltag'!B24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'12.Spieltag'!AI24</f>
        <v>106</v>
      </c>
      <c r="AI24" s="23">
        <f t="shared" si="11"/>
        <v>151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'12.Spieltag'!B25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'12.Spieltag'!AI25</f>
        <v>96</v>
      </c>
      <c r="AI25" s="23">
        <f t="shared" ref="AI25:AI27" si="15">AG25+AH25</f>
        <v>141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'12.Spieltag'!AI26</f>
        <v>84</v>
      </c>
      <c r="AI26" s="23">
        <f t="shared" si="15"/>
        <v>129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'12.Spieltag'!AI27</f>
        <v>64</v>
      </c>
      <c r="AI27" s="23">
        <f t="shared" si="15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'13.Spieltag'!AI8</f>
        <v>214</v>
      </c>
      <c r="AI8" s="23">
        <f t="shared" ref="AI8:AI27" si="11">AG8+AH8</f>
        <v>259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'13.Spieltag'!AI9</f>
        <v>208</v>
      </c>
      <c r="AI9" s="23">
        <f t="shared" si="11"/>
        <v>253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'13.Spieltag'!AI10</f>
        <v>205</v>
      </c>
      <c r="AI10" s="23">
        <f t="shared" si="11"/>
        <v>250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'13.Spieltag'!AI11</f>
        <v>204</v>
      </c>
      <c r="AI11" s="23">
        <f t="shared" si="11"/>
        <v>249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'13.Spieltag'!AI12</f>
        <v>192</v>
      </c>
      <c r="AI12" s="23">
        <f t="shared" si="11"/>
        <v>237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'13.Spieltag'!AI13</f>
        <v>188</v>
      </c>
      <c r="AI13" s="23">
        <f t="shared" si="11"/>
        <v>233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'13.Spieltag'!AI14</f>
        <v>185</v>
      </c>
      <c r="AI14" s="23">
        <f t="shared" si="11"/>
        <v>230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'13.Spieltag'!AI15</f>
        <v>184</v>
      </c>
      <c r="AI15" s="23">
        <f t="shared" si="11"/>
        <v>229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'13.Spieltag'!AI16</f>
        <v>184</v>
      </c>
      <c r="AI16" s="23">
        <f t="shared" si="11"/>
        <v>229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'13.Spieltag'!AI17</f>
        <v>181</v>
      </c>
      <c r="AI17" s="23">
        <f t="shared" si="11"/>
        <v>226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'13.Spieltag'!AI18</f>
        <v>174</v>
      </c>
      <c r="AI18" s="23">
        <f t="shared" si="11"/>
        <v>219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'13.Spieltag'!AI19</f>
        <v>171</v>
      </c>
      <c r="AI19" s="23">
        <f t="shared" si="11"/>
        <v>216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169</v>
      </c>
      <c r="AI20" s="23">
        <f t="shared" si="11"/>
        <v>214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165</v>
      </c>
      <c r="AI21" s="23">
        <f t="shared" si="11"/>
        <v>210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164</v>
      </c>
      <c r="AI22" s="23">
        <f t="shared" si="11"/>
        <v>209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163</v>
      </c>
      <c r="AI23" s="23">
        <f t="shared" si="11"/>
        <v>208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'13.Spieltag'!AI24</f>
        <v>151</v>
      </c>
      <c r="AI24" s="23">
        <f t="shared" si="11"/>
        <v>196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'13.Spieltag'!AI25</f>
        <v>141</v>
      </c>
      <c r="AI25" s="23">
        <f t="shared" si="11"/>
        <v>186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'13.Spieltag'!AI26</f>
        <v>129</v>
      </c>
      <c r="AI26" s="23">
        <f t="shared" si="11"/>
        <v>174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'13.Spieltag'!AI27</f>
        <v>109</v>
      </c>
      <c r="AI27" s="23">
        <f t="shared" si="11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27"/>
  <sheetViews>
    <sheetView topLeftCell="A8"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58</v>
      </c>
      <c r="F1" s="16" t="s">
        <v>57</v>
      </c>
      <c r="I1" s="16" t="s">
        <v>62</v>
      </c>
      <c r="L1" s="16" t="s">
        <v>59</v>
      </c>
      <c r="O1" s="16" t="s">
        <v>64</v>
      </c>
      <c r="R1" s="16" t="s">
        <v>67</v>
      </c>
      <c r="U1" s="16" t="s">
        <v>61</v>
      </c>
      <c r="X1" s="16" t="s">
        <v>69</v>
      </c>
      <c r="AA1" s="16" t="s">
        <v>70</v>
      </c>
    </row>
    <row r="3" spans="1:40" ht="12" x14ac:dyDescent="0.2">
      <c r="C3" s="16" t="s">
        <v>66</v>
      </c>
      <c r="F3" s="16" t="s">
        <v>72</v>
      </c>
      <c r="I3" s="16" t="s">
        <v>68</v>
      </c>
      <c r="L3" s="16" t="s">
        <v>11</v>
      </c>
      <c r="O3" s="16" t="s">
        <v>56</v>
      </c>
      <c r="R3" s="16" t="s">
        <v>65</v>
      </c>
      <c r="U3" s="16" t="s">
        <v>60</v>
      </c>
      <c r="X3" s="16" t="s">
        <v>63</v>
      </c>
      <c r="AA3" s="16" t="s">
        <v>71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'14.Spieltag'!AI8</f>
        <v>259</v>
      </c>
      <c r="AI8" s="23">
        <f t="shared" ref="AI8:AI27" si="11">AG8+AH8</f>
        <v>304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'14.Spieltag'!AI9</f>
        <v>253</v>
      </c>
      <c r="AI9" s="23">
        <f t="shared" si="11"/>
        <v>298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'14.Spieltag'!AI10</f>
        <v>250</v>
      </c>
      <c r="AI10" s="23">
        <f t="shared" si="11"/>
        <v>295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'14.Spieltag'!AI11</f>
        <v>249</v>
      </c>
      <c r="AI11" s="23">
        <f t="shared" si="11"/>
        <v>294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'14.Spieltag'!AI12</f>
        <v>237</v>
      </c>
      <c r="AI12" s="23">
        <f t="shared" si="11"/>
        <v>282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'14.Spieltag'!AI13</f>
        <v>233</v>
      </c>
      <c r="AI13" s="23">
        <f t="shared" si="11"/>
        <v>278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'14.Spieltag'!AI14</f>
        <v>230</v>
      </c>
      <c r="AI14" s="23">
        <f t="shared" si="11"/>
        <v>275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'14.Spieltag'!AI15</f>
        <v>229</v>
      </c>
      <c r="AI15" s="23">
        <f t="shared" si="11"/>
        <v>274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'14.Spieltag'!AI16</f>
        <v>229</v>
      </c>
      <c r="AI16" s="23">
        <f t="shared" si="11"/>
        <v>274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'14.Spieltag'!AI17</f>
        <v>226</v>
      </c>
      <c r="AI17" s="23">
        <f t="shared" si="11"/>
        <v>271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'14.Spieltag'!AI18</f>
        <v>219</v>
      </c>
      <c r="AI18" s="23">
        <f t="shared" si="11"/>
        <v>264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'14.Spieltag'!AI19</f>
        <v>216</v>
      </c>
      <c r="AI19" s="23">
        <f t="shared" si="11"/>
        <v>261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214</v>
      </c>
      <c r="AI20" s="23">
        <f t="shared" si="11"/>
        <v>259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210</v>
      </c>
      <c r="AI21" s="23">
        <f t="shared" si="11"/>
        <v>255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209</v>
      </c>
      <c r="AI22" s="23">
        <f t="shared" si="11"/>
        <v>254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208</v>
      </c>
      <c r="AI23" s="23">
        <f t="shared" si="11"/>
        <v>253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'14.Spieltag'!AI24</f>
        <v>196</v>
      </c>
      <c r="AI24" s="23">
        <f t="shared" si="11"/>
        <v>241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'14.Spieltag'!AI25</f>
        <v>186</v>
      </c>
      <c r="AI25" s="23">
        <f t="shared" si="11"/>
        <v>231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'14.Spieltag'!AI26</f>
        <v>174</v>
      </c>
      <c r="AI26" s="23">
        <f t="shared" si="11"/>
        <v>219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'14.Spieltag'!AI27</f>
        <v>154</v>
      </c>
      <c r="AI27" s="23">
        <f t="shared" si="11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2" priority="2">
      <formula>($AG8&gt;40)</formula>
    </cfRule>
  </conditionalFormatting>
  <conditionalFormatting sqref="C1 U1 X1 AA1 C3 I3">
    <cfRule type="cellIs" dxfId="101" priority="5" operator="equal">
      <formula>"Schalke 04"</formula>
    </cfRule>
  </conditionalFormatting>
  <conditionalFormatting sqref="F1 I1 L1 O1 R1 F3 L3 O3 R3 U3 X3 AA3">
    <cfRule type="cellIs" dxfId="100" priority="6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topLeftCell="B9"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71</v>
      </c>
      <c r="F1" s="16" t="s">
        <v>72</v>
      </c>
      <c r="I1" s="16" t="s">
        <v>60</v>
      </c>
      <c r="L1" s="16" t="s">
        <v>64</v>
      </c>
      <c r="O1" s="16" t="s">
        <v>56</v>
      </c>
      <c r="R1" s="16" t="s">
        <v>11</v>
      </c>
      <c r="U1" s="16" t="s">
        <v>63</v>
      </c>
      <c r="X1" s="16" t="s">
        <v>66</v>
      </c>
      <c r="AA1" s="16" t="s">
        <v>68</v>
      </c>
      <c r="AC1" s="1"/>
    </row>
    <row r="2" spans="1:40" x14ac:dyDescent="0.2">
      <c r="AC2" s="1"/>
    </row>
    <row r="3" spans="1:40" ht="12" x14ac:dyDescent="0.2">
      <c r="C3" s="16" t="s">
        <v>65</v>
      </c>
      <c r="F3" s="16" t="s">
        <v>61</v>
      </c>
      <c r="I3" s="16" t="s">
        <v>70</v>
      </c>
      <c r="L3" s="16" t="s">
        <v>62</v>
      </c>
      <c r="O3" s="16" t="s">
        <v>69</v>
      </c>
      <c r="R3" s="16" t="s">
        <v>58</v>
      </c>
      <c r="U3" s="16" t="s">
        <v>59</v>
      </c>
      <c r="X3" s="16" t="s">
        <v>67</v>
      </c>
      <c r="AA3" s="16" t="s">
        <v>57</v>
      </c>
      <c r="AC3" s="1"/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'15.Spieltag'!AI8</f>
        <v>304</v>
      </c>
      <c r="AI8" s="23">
        <f t="shared" ref="AI8:AI24" si="11">AG8+AH8</f>
        <v>349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'15.Spieltag'!AI9</f>
        <v>298</v>
      </c>
      <c r="AI9" s="23">
        <f t="shared" si="11"/>
        <v>343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'15.Spieltag'!AI10</f>
        <v>295</v>
      </c>
      <c r="AI10" s="23">
        <f t="shared" si="11"/>
        <v>340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'15.Spieltag'!AI11</f>
        <v>294</v>
      </c>
      <c r="AI11" s="23">
        <f t="shared" si="11"/>
        <v>339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'15.Spieltag'!AI12</f>
        <v>282</v>
      </c>
      <c r="AI12" s="23">
        <f t="shared" si="11"/>
        <v>327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'15.Spieltag'!AI13</f>
        <v>278</v>
      </c>
      <c r="AI13" s="23">
        <f t="shared" si="11"/>
        <v>323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'15.Spieltag'!AI14</f>
        <v>275</v>
      </c>
      <c r="AI14" s="23">
        <f t="shared" si="11"/>
        <v>320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'15.Spieltag'!AI15</f>
        <v>274</v>
      </c>
      <c r="AI15" s="23">
        <f t="shared" si="11"/>
        <v>319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'15.Spieltag'!AI16</f>
        <v>274</v>
      </c>
      <c r="AI16" s="23">
        <f t="shared" si="11"/>
        <v>319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'15.Spieltag'!AI17</f>
        <v>271</v>
      </c>
      <c r="AI17" s="23">
        <f t="shared" si="11"/>
        <v>316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'15.Spieltag'!AI18</f>
        <v>264</v>
      </c>
      <c r="AI18" s="23">
        <f t="shared" si="11"/>
        <v>309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'15.Spieltag'!AI19</f>
        <v>261</v>
      </c>
      <c r="AI19" s="23">
        <f t="shared" si="11"/>
        <v>306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259</v>
      </c>
      <c r="AI20" s="23">
        <f t="shared" si="11"/>
        <v>304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255</v>
      </c>
      <c r="AI21" s="23">
        <f t="shared" si="11"/>
        <v>300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254</v>
      </c>
      <c r="AI22" s="23">
        <f t="shared" si="11"/>
        <v>299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253</v>
      </c>
      <c r="AI23" s="23">
        <f t="shared" si="11"/>
        <v>298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'15.Spieltag'!AI24</f>
        <v>241</v>
      </c>
      <c r="AI24" s="23">
        <f t="shared" si="11"/>
        <v>286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'15.Spieltag'!AI25</f>
        <v>231</v>
      </c>
      <c r="AI25" s="23">
        <f t="shared" ref="AI25:AI27" si="15">AG25+AH25</f>
        <v>276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'15.Spieltag'!AI26</f>
        <v>219</v>
      </c>
      <c r="AI26" s="23">
        <f t="shared" si="15"/>
        <v>264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'15.Spieltag'!AI27</f>
        <v>199</v>
      </c>
      <c r="AI27" s="23">
        <f t="shared" si="15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1 F1 I1 L1 O1 R1 U1 C3 U3 AA3">
    <cfRule type="cellIs" dxfId="96" priority="6" operator="equal">
      <formula>"Schalke 04"</formula>
    </cfRule>
  </conditionalFormatting>
  <conditionalFormatting sqref="X1 AA1 F3 I3 L3 O3 R3 X3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topLeftCell="C8" workbookViewId="0">
      <selection activeCell="AI8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58</v>
      </c>
      <c r="E1" s="1"/>
      <c r="F1" s="60"/>
      <c r="G1" s="16" t="s">
        <v>57</v>
      </c>
      <c r="H1" s="1"/>
      <c r="I1" s="60"/>
      <c r="J1" s="16" t="s">
        <v>62</v>
      </c>
      <c r="K1" s="1"/>
      <c r="L1" s="60"/>
      <c r="M1" s="16" t="s">
        <v>59</v>
      </c>
      <c r="N1" s="1"/>
      <c r="O1" s="60"/>
      <c r="P1" s="16" t="s">
        <v>67</v>
      </c>
      <c r="Q1" s="1"/>
      <c r="R1" s="60"/>
      <c r="S1" s="16" t="s">
        <v>65</v>
      </c>
      <c r="T1" s="1"/>
      <c r="U1" s="60"/>
      <c r="V1" s="16" t="s">
        <v>61</v>
      </c>
      <c r="W1" s="1"/>
      <c r="X1" s="60"/>
      <c r="Y1" s="16" t="s">
        <v>69</v>
      </c>
      <c r="Z1" s="1"/>
      <c r="AA1" s="60"/>
      <c r="AB1" s="16" t="s">
        <v>70</v>
      </c>
      <c r="AC1" s="1"/>
      <c r="AD1" s="60"/>
    </row>
    <row r="2" spans="1:40" x14ac:dyDescent="0.2">
      <c r="E2" s="1"/>
      <c r="F2" s="60"/>
      <c r="G2" s="13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ht="12" x14ac:dyDescent="0.2">
      <c r="D3" s="16" t="s">
        <v>63</v>
      </c>
      <c r="E3" s="1"/>
      <c r="F3" s="60"/>
      <c r="G3" s="16" t="s">
        <v>64</v>
      </c>
      <c r="H3" s="1"/>
      <c r="I3" s="60"/>
      <c r="J3" s="16" t="s">
        <v>56</v>
      </c>
      <c r="K3" s="1"/>
      <c r="L3" s="60"/>
      <c r="M3" s="16" t="s">
        <v>60</v>
      </c>
      <c r="N3" s="1"/>
      <c r="O3" s="60"/>
      <c r="P3" s="16" t="s">
        <v>11</v>
      </c>
      <c r="Q3" s="1"/>
      <c r="R3" s="60"/>
      <c r="S3" s="16" t="s">
        <v>66</v>
      </c>
      <c r="T3" s="1"/>
      <c r="U3" s="60"/>
      <c r="V3" s="16" t="s">
        <v>71</v>
      </c>
      <c r="W3" s="1"/>
      <c r="X3" s="60"/>
      <c r="Y3" s="16" t="s">
        <v>68</v>
      </c>
      <c r="Z3" s="1"/>
      <c r="AA3" s="60"/>
      <c r="AB3" s="16" t="s">
        <v>72</v>
      </c>
      <c r="AC3" s="1"/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'16.Spieltag'!AI8</f>
        <v>349</v>
      </c>
      <c r="AI8" s="23">
        <f t="shared" ref="AI8:AI27" si="11">AG8+AH8</f>
        <v>394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'16.Spieltag'!AI9</f>
        <v>343</v>
      </c>
      <c r="AI9" s="23">
        <f t="shared" si="11"/>
        <v>388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'16.Spieltag'!AI10</f>
        <v>340</v>
      </c>
      <c r="AI10" s="23">
        <f t="shared" si="11"/>
        <v>385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'16.Spieltag'!AI11</f>
        <v>339</v>
      </c>
      <c r="AI11" s="23">
        <f t="shared" si="11"/>
        <v>384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'16.Spieltag'!AI12</f>
        <v>327</v>
      </c>
      <c r="AI12" s="23">
        <f t="shared" si="11"/>
        <v>372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'16.Spieltag'!AI13</f>
        <v>323</v>
      </c>
      <c r="AI13" s="23">
        <f t="shared" si="11"/>
        <v>368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'16.Spieltag'!AI14</f>
        <v>320</v>
      </c>
      <c r="AI14" s="23">
        <f t="shared" si="11"/>
        <v>365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'16.Spieltag'!AI15</f>
        <v>319</v>
      </c>
      <c r="AI15" s="23">
        <f t="shared" si="11"/>
        <v>364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'16.Spieltag'!AI16</f>
        <v>319</v>
      </c>
      <c r="AI16" s="23">
        <f t="shared" si="11"/>
        <v>364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'16.Spieltag'!AI17</f>
        <v>316</v>
      </c>
      <c r="AI17" s="23">
        <f t="shared" si="11"/>
        <v>361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'16.Spieltag'!AI18</f>
        <v>309</v>
      </c>
      <c r="AI18" s="23">
        <f t="shared" si="11"/>
        <v>354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'16.Spieltag'!AI19</f>
        <v>306</v>
      </c>
      <c r="AI19" s="23">
        <f t="shared" si="11"/>
        <v>351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304</v>
      </c>
      <c r="AI20" s="23">
        <f t="shared" si="11"/>
        <v>349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300</v>
      </c>
      <c r="AI21" s="23">
        <f t="shared" si="11"/>
        <v>345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299</v>
      </c>
      <c r="AI22" s="23">
        <f t="shared" si="11"/>
        <v>344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298</v>
      </c>
      <c r="AI23" s="23">
        <f t="shared" si="11"/>
        <v>343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'16.Spieltag'!AI24</f>
        <v>286</v>
      </c>
      <c r="AI24" s="23">
        <f t="shared" si="11"/>
        <v>331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'16.Spieltag'!AI25</f>
        <v>276</v>
      </c>
      <c r="AI25" s="23">
        <f t="shared" si="11"/>
        <v>321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'16.Spieltag'!AI26</f>
        <v>264</v>
      </c>
      <c r="AI26" s="23">
        <f t="shared" si="11"/>
        <v>309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'16.Spieltag'!AI27</f>
        <v>244</v>
      </c>
      <c r="AI27" s="23">
        <f t="shared" si="11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D1 V1 Y1 AB1 S3 Y3">
    <cfRule type="cellIs" dxfId="91" priority="5" operator="equal">
      <formula>"Schalke 04"</formula>
    </cfRule>
  </conditionalFormatting>
  <conditionalFormatting sqref="G1 J1 M1 P1 S1 D3 G3 J3 M3 P3 V3 AB3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13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E2" s="13"/>
      <c r="F2" s="1"/>
      <c r="H2" s="1"/>
      <c r="I2" s="13"/>
      <c r="K2" s="1"/>
      <c r="L2" s="13"/>
      <c r="N2" s="1"/>
      <c r="Q2" s="1"/>
      <c r="T2" s="1"/>
      <c r="W2" s="1"/>
      <c r="Z2" s="1"/>
      <c r="AC2" s="1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31</v>
      </c>
      <c r="B4" s="16"/>
      <c r="C4" s="16" t="s">
        <v>57</v>
      </c>
      <c r="E4" s="13"/>
      <c r="F4" s="16" t="s">
        <v>58</v>
      </c>
      <c r="H4" s="1"/>
      <c r="I4" s="16" t="s">
        <v>70</v>
      </c>
      <c r="K4" s="1"/>
      <c r="L4" s="16" t="s">
        <v>65</v>
      </c>
      <c r="N4" s="1"/>
      <c r="O4" s="16" t="s">
        <v>69</v>
      </c>
      <c r="Q4" s="1"/>
      <c r="R4" s="16" t="s">
        <v>59</v>
      </c>
      <c r="T4" s="1"/>
      <c r="U4" s="16" t="s">
        <v>66</v>
      </c>
      <c r="W4" s="1"/>
      <c r="X4" s="16" t="s">
        <v>67</v>
      </c>
      <c r="Z4" s="1"/>
      <c r="AA4" s="16" t="s">
        <v>61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E6" s="13"/>
      <c r="F6" s="16" t="s">
        <v>72</v>
      </c>
      <c r="H6" s="1"/>
      <c r="I6" s="16" t="s">
        <v>62</v>
      </c>
      <c r="K6" s="1"/>
      <c r="L6" s="16" t="s">
        <v>60</v>
      </c>
      <c r="N6" s="1"/>
      <c r="O6" s="16" t="s">
        <v>64</v>
      </c>
      <c r="Q6" s="1"/>
      <c r="R6" s="16" t="s">
        <v>56</v>
      </c>
      <c r="T6" s="1"/>
      <c r="U6" s="16" t="s">
        <v>11</v>
      </c>
      <c r="W6" s="1"/>
      <c r="X6" s="16" t="s">
        <v>63</v>
      </c>
      <c r="Z6" s="1"/>
      <c r="AA6" s="16" t="s">
        <v>68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'17.Spieltag'!AI8</f>
        <v>394</v>
      </c>
      <c r="AI8" s="23">
        <f t="shared" ref="AI8:AI27" si="11">AG8+AH8</f>
        <v>439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'17.Spieltag'!AI9</f>
        <v>388</v>
      </c>
      <c r="AI9" s="23">
        <f t="shared" si="11"/>
        <v>433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'17.Spieltag'!AI10</f>
        <v>385</v>
      </c>
      <c r="AI10" s="23">
        <f t="shared" si="11"/>
        <v>430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'17.Spieltag'!AI11</f>
        <v>384</v>
      </c>
      <c r="AI11" s="23">
        <f t="shared" si="11"/>
        <v>429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'17.Spieltag'!AI12</f>
        <v>372</v>
      </c>
      <c r="AI12" s="23">
        <f t="shared" si="11"/>
        <v>417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'17.Spieltag'!AI13</f>
        <v>368</v>
      </c>
      <c r="AI13" s="23">
        <f t="shared" si="11"/>
        <v>413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'17.Spieltag'!AI14</f>
        <v>365</v>
      </c>
      <c r="AI14" s="23">
        <f t="shared" si="11"/>
        <v>410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'17.Spieltag'!AI15</f>
        <v>364</v>
      </c>
      <c r="AI15" s="23">
        <f t="shared" si="11"/>
        <v>409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'17.Spieltag'!AI16</f>
        <v>364</v>
      </c>
      <c r="AI16" s="23">
        <f t="shared" si="11"/>
        <v>409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'17.Spieltag'!AI17</f>
        <v>361</v>
      </c>
      <c r="AI17" s="23">
        <f t="shared" si="11"/>
        <v>406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'17.Spieltag'!AI18</f>
        <v>354</v>
      </c>
      <c r="AI18" s="23">
        <f t="shared" si="11"/>
        <v>399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'17.Spieltag'!AI19</f>
        <v>351</v>
      </c>
      <c r="AI19" s="23">
        <f t="shared" si="11"/>
        <v>396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349</v>
      </c>
      <c r="AI20" s="23">
        <f t="shared" si="11"/>
        <v>394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345</v>
      </c>
      <c r="AI21" s="23">
        <f t="shared" si="11"/>
        <v>390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344</v>
      </c>
      <c r="AI22" s="23">
        <f t="shared" si="11"/>
        <v>389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343</v>
      </c>
      <c r="AI23" s="23">
        <f t="shared" si="11"/>
        <v>388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'17.Spieltag'!AI24</f>
        <v>331</v>
      </c>
      <c r="AI24" s="23">
        <f t="shared" si="11"/>
        <v>376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'17.Spieltag'!AI25</f>
        <v>321</v>
      </c>
      <c r="AI25" s="23">
        <f t="shared" si="11"/>
        <v>366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'17.Spieltag'!AI26</f>
        <v>309</v>
      </c>
      <c r="AI26" s="23">
        <f t="shared" si="11"/>
        <v>354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'17.Spieltag'!AI27</f>
        <v>289</v>
      </c>
      <c r="AI27" s="23">
        <f t="shared" si="11"/>
        <v>334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L4 R4 C6 F6 L6 O6 R6 U6 X6">
    <cfRule type="cellIs" dxfId="86" priority="6" operator="equal">
      <formula>"Schalke 04"</formula>
    </cfRule>
  </conditionalFormatting>
  <conditionalFormatting sqref="F4 I4 O4 U4 X4 AA4 I6 AA6">
    <cfRule type="cellIs" dxfId="85" priority="5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2:AN27"/>
  <sheetViews>
    <sheetView topLeftCell="A9" workbookViewId="0">
      <selection activeCell="AI9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32</v>
      </c>
      <c r="B4" s="16"/>
      <c r="C4" s="16" t="s">
        <v>60</v>
      </c>
      <c r="F4" s="16" t="s">
        <v>56</v>
      </c>
      <c r="I4" s="16" t="s">
        <v>72</v>
      </c>
      <c r="L4" s="16" t="s">
        <v>71</v>
      </c>
      <c r="O4" s="16" t="s">
        <v>64</v>
      </c>
      <c r="R4" s="16" t="s">
        <v>11</v>
      </c>
      <c r="U4" s="16" t="s">
        <v>63</v>
      </c>
      <c r="X4" s="16" t="s">
        <v>62</v>
      </c>
      <c r="AA4" s="16" t="s">
        <v>68</v>
      </c>
      <c r="AC4" s="1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57</v>
      </c>
      <c r="I6" s="16" t="s">
        <v>59</v>
      </c>
      <c r="L6" s="16" t="s">
        <v>67</v>
      </c>
      <c r="O6" s="16" t="s">
        <v>61</v>
      </c>
      <c r="R6" s="16" t="s">
        <v>65</v>
      </c>
      <c r="U6" s="16" t="s">
        <v>66</v>
      </c>
      <c r="X6" s="16" t="s">
        <v>69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'18.Spieltag'!AI8</f>
        <v>439</v>
      </c>
      <c r="AI8" s="23">
        <f t="shared" ref="AI8:AI24" si="11">AG8+AH8</f>
        <v>484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'18.Spieltag'!AI9</f>
        <v>433</v>
      </c>
      <c r="AI9" s="23">
        <f t="shared" si="11"/>
        <v>478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'18.Spieltag'!AI10</f>
        <v>430</v>
      </c>
      <c r="AI10" s="23">
        <f t="shared" si="11"/>
        <v>475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'18.Spieltag'!AI11</f>
        <v>429</v>
      </c>
      <c r="AI11" s="23">
        <f t="shared" si="11"/>
        <v>474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'18.Spieltag'!AI12</f>
        <v>417</v>
      </c>
      <c r="AI12" s="23">
        <f t="shared" si="11"/>
        <v>462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'18.Spieltag'!AI13</f>
        <v>413</v>
      </c>
      <c r="AI13" s="23">
        <f t="shared" si="11"/>
        <v>458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'18.Spieltag'!AI14</f>
        <v>410</v>
      </c>
      <c r="AI14" s="23">
        <f t="shared" si="11"/>
        <v>455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'18.Spieltag'!AI15</f>
        <v>409</v>
      </c>
      <c r="AI15" s="23">
        <f t="shared" si="11"/>
        <v>454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'18.Spieltag'!AI16</f>
        <v>409</v>
      </c>
      <c r="AI16" s="23">
        <f t="shared" si="11"/>
        <v>454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'18.Spieltag'!AI17</f>
        <v>406</v>
      </c>
      <c r="AI17" s="23">
        <f t="shared" si="11"/>
        <v>451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'18.Spieltag'!AI18</f>
        <v>399</v>
      </c>
      <c r="AI18" s="23">
        <f t="shared" si="11"/>
        <v>444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'18.Spieltag'!AI19</f>
        <v>396</v>
      </c>
      <c r="AI19" s="23">
        <f t="shared" si="11"/>
        <v>441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394</v>
      </c>
      <c r="AI20" s="23">
        <f t="shared" si="11"/>
        <v>439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390</v>
      </c>
      <c r="AI21" s="23">
        <f t="shared" si="11"/>
        <v>435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389</v>
      </c>
      <c r="AI22" s="23">
        <f t="shared" si="11"/>
        <v>434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388</v>
      </c>
      <c r="AI23" s="23">
        <f t="shared" si="11"/>
        <v>433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'18.Spieltag'!AI24</f>
        <v>376</v>
      </c>
      <c r="AI24" s="23">
        <f t="shared" si="11"/>
        <v>421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'18.Spieltag'!AI25</f>
        <v>366</v>
      </c>
      <c r="AI25" s="23">
        <f t="shared" ref="AI25:AI27" si="15">AG25+AH25</f>
        <v>411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'18.Spieltag'!AI26</f>
        <v>354</v>
      </c>
      <c r="AI26" s="23">
        <f t="shared" si="15"/>
        <v>399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'18.Spieltag'!AI27</f>
        <v>334</v>
      </c>
      <c r="AI27" s="23">
        <f t="shared" si="15"/>
        <v>379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F6 I6 R6">
    <cfRule type="cellIs" dxfId="81" priority="6" operator="equal">
      <formula>"Schalke 04"</formula>
    </cfRule>
  </conditionalFormatting>
  <conditionalFormatting sqref="X4 AA4 C6 L6 O6 U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2:AN27"/>
  <sheetViews>
    <sheetView topLeftCell="A10" workbookViewId="0">
      <selection activeCell="AI10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33</v>
      </c>
      <c r="B4" s="16"/>
      <c r="C4" s="16" t="s">
        <v>66</v>
      </c>
      <c r="F4" s="16" t="s">
        <v>65</v>
      </c>
      <c r="I4" s="16" t="s">
        <v>67</v>
      </c>
      <c r="L4" s="16" t="s">
        <v>57</v>
      </c>
      <c r="O4" s="16" t="s">
        <v>59</v>
      </c>
      <c r="R4" s="16" t="s">
        <v>70</v>
      </c>
      <c r="U4" s="16" t="s">
        <v>11</v>
      </c>
      <c r="X4" s="16" t="s">
        <v>58</v>
      </c>
      <c r="AA4" s="16" t="s">
        <v>61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60</v>
      </c>
      <c r="L6" s="16" t="s">
        <v>62</v>
      </c>
      <c r="O6" s="16" t="s">
        <v>64</v>
      </c>
      <c r="R6" s="16" t="s">
        <v>56</v>
      </c>
      <c r="U6" s="16" t="s">
        <v>63</v>
      </c>
      <c r="X6" s="16" t="s">
        <v>68</v>
      </c>
      <c r="AA6" s="16" t="s">
        <v>69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'19.Spieltag'!AI8</f>
        <v>484</v>
      </c>
      <c r="AI8" s="23">
        <f t="shared" ref="AI8:AI27" si="11">AG8+AH8</f>
        <v>529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'19.Spieltag'!AI9</f>
        <v>478</v>
      </c>
      <c r="AI9" s="23">
        <f t="shared" si="11"/>
        <v>523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'19.Spieltag'!AI10</f>
        <v>475</v>
      </c>
      <c r="AI10" s="23">
        <f t="shared" si="11"/>
        <v>520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'19.Spieltag'!AI11</f>
        <v>474</v>
      </c>
      <c r="AI11" s="23">
        <f t="shared" si="11"/>
        <v>519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'19.Spieltag'!AI12</f>
        <v>462</v>
      </c>
      <c r="AI12" s="23">
        <f t="shared" si="11"/>
        <v>507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'19.Spieltag'!AI13</f>
        <v>458</v>
      </c>
      <c r="AI13" s="23">
        <f t="shared" si="11"/>
        <v>503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'19.Spieltag'!AI14</f>
        <v>455</v>
      </c>
      <c r="AI14" s="23">
        <f t="shared" si="11"/>
        <v>500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'19.Spieltag'!AI15</f>
        <v>454</v>
      </c>
      <c r="AI15" s="23">
        <f t="shared" si="11"/>
        <v>499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'19.Spieltag'!AI16</f>
        <v>454</v>
      </c>
      <c r="AI16" s="23">
        <f t="shared" si="11"/>
        <v>499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'19.Spieltag'!AI17</f>
        <v>451</v>
      </c>
      <c r="AI17" s="23">
        <f t="shared" si="11"/>
        <v>496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'19.Spieltag'!AI18</f>
        <v>444</v>
      </c>
      <c r="AI18" s="23">
        <f t="shared" si="11"/>
        <v>489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'19.Spieltag'!AI19</f>
        <v>441</v>
      </c>
      <c r="AI19" s="23">
        <f t="shared" si="11"/>
        <v>486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439</v>
      </c>
      <c r="AI20" s="23">
        <f t="shared" si="11"/>
        <v>484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435</v>
      </c>
      <c r="AI21" s="23">
        <f t="shared" si="11"/>
        <v>480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434</v>
      </c>
      <c r="AI22" s="23">
        <f t="shared" si="11"/>
        <v>479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433</v>
      </c>
      <c r="AI23" s="23">
        <f t="shared" si="11"/>
        <v>478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'19.Spieltag'!AI24</f>
        <v>421</v>
      </c>
      <c r="AI24" s="23">
        <f t="shared" si="11"/>
        <v>466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'19.Spieltag'!AI25</f>
        <v>411</v>
      </c>
      <c r="AI25" s="23">
        <f t="shared" si="11"/>
        <v>456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'19.Spieltag'!AI26</f>
        <v>399</v>
      </c>
      <c r="AI26" s="23">
        <f t="shared" si="11"/>
        <v>444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'19.Spieltag'!AI27</f>
        <v>379</v>
      </c>
      <c r="AI27" s="23">
        <f t="shared" si="11"/>
        <v>424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4 I4 R4 X4 AA4 L6 X6 AA6">
    <cfRule type="cellIs" dxfId="76" priority="5" operator="equal">
      <formula>"Schalke 04"</formula>
    </cfRule>
  </conditionalFormatting>
  <conditionalFormatting sqref="F4 L4 O4 U4 C6 F6 I6 O6 R6 U6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2:AN27"/>
  <sheetViews>
    <sheetView topLeftCell="B10" workbookViewId="0">
      <selection activeCell="AI10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34</v>
      </c>
      <c r="B4" s="16"/>
      <c r="C4" s="16" t="s">
        <v>62</v>
      </c>
      <c r="F4" s="16" t="s">
        <v>69</v>
      </c>
      <c r="I4" s="16" t="s">
        <v>68</v>
      </c>
      <c r="L4" s="16" t="s">
        <v>71</v>
      </c>
      <c r="O4" s="16" t="s">
        <v>72</v>
      </c>
      <c r="R4" s="16" t="s">
        <v>63</v>
      </c>
      <c r="U4" s="16" t="s">
        <v>56</v>
      </c>
      <c r="X4" s="16" t="s">
        <v>60</v>
      </c>
      <c r="AA4" s="16" t="s">
        <v>64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57</v>
      </c>
      <c r="I6" s="16" t="s">
        <v>59</v>
      </c>
      <c r="L6" s="16" t="s">
        <v>11</v>
      </c>
      <c r="O6" s="16" t="s">
        <v>67</v>
      </c>
      <c r="R6" s="16" t="s">
        <v>65</v>
      </c>
      <c r="U6" s="16" t="s">
        <v>61</v>
      </c>
      <c r="X6" s="16" t="s">
        <v>66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'20.Spieltag'!AI8</f>
        <v>529</v>
      </c>
      <c r="AI8" s="23">
        <f t="shared" ref="AI8:AI19" si="11">AG8+AH8</f>
        <v>574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'20.Spieltag'!AI9</f>
        <v>523</v>
      </c>
      <c r="AI9" s="23">
        <f t="shared" si="11"/>
        <v>568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'20.Spieltag'!AI10</f>
        <v>520</v>
      </c>
      <c r="AI10" s="23">
        <f t="shared" si="11"/>
        <v>565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'20.Spieltag'!AI11</f>
        <v>519</v>
      </c>
      <c r="AI11" s="23">
        <f t="shared" si="11"/>
        <v>564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'20.Spieltag'!AI12</f>
        <v>507</v>
      </c>
      <c r="AI12" s="23">
        <f t="shared" si="11"/>
        <v>552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'20.Spieltag'!AI13</f>
        <v>503</v>
      </c>
      <c r="AI13" s="23">
        <f t="shared" si="11"/>
        <v>548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'20.Spieltag'!AI14</f>
        <v>500</v>
      </c>
      <c r="AI14" s="23">
        <f t="shared" si="11"/>
        <v>545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'20.Spieltag'!AI15</f>
        <v>499</v>
      </c>
      <c r="AI15" s="23">
        <f t="shared" si="11"/>
        <v>544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'20.Spieltag'!AI16</f>
        <v>499</v>
      </c>
      <c r="AI16" s="23">
        <f t="shared" si="11"/>
        <v>544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'20.Spieltag'!AI17</f>
        <v>496</v>
      </c>
      <c r="AI17" s="23">
        <f t="shared" si="11"/>
        <v>541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'20.Spieltag'!AI18</f>
        <v>489</v>
      </c>
      <c r="AI18" s="23">
        <f t="shared" si="11"/>
        <v>534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'20.Spieltag'!AI19</f>
        <v>486</v>
      </c>
      <c r="AI19" s="23">
        <f t="shared" si="11"/>
        <v>531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'20.Spieltag'!AI20</f>
        <v>484</v>
      </c>
      <c r="AI20" s="23">
        <f t="shared" ref="AI20:AI24" si="15">AG20+AH20</f>
        <v>529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'20.Spieltag'!AI21</f>
        <v>480</v>
      </c>
      <c r="AI21" s="23">
        <f t="shared" si="15"/>
        <v>525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'20.Spieltag'!AI22</f>
        <v>479</v>
      </c>
      <c r="AI22" s="23">
        <f t="shared" si="15"/>
        <v>524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'20.Spieltag'!AI23</f>
        <v>478</v>
      </c>
      <c r="AI23" s="23">
        <f t="shared" si="15"/>
        <v>523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'20.Spieltag'!AI24</f>
        <v>466</v>
      </c>
      <c r="AI24" s="23">
        <f t="shared" si="15"/>
        <v>511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'20.Spieltag'!AI25</f>
        <v>456</v>
      </c>
      <c r="AI25" s="23">
        <f t="shared" ref="AI25:AI27" si="17">AG25+AH25</f>
        <v>501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'20.Spieltag'!AI26</f>
        <v>444</v>
      </c>
      <c r="AI26" s="23">
        <f t="shared" si="17"/>
        <v>489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'20.Spieltag'!AI27</f>
        <v>424</v>
      </c>
      <c r="AI27" s="23">
        <f t="shared" si="17"/>
        <v>469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4 F4 I4 C6 O6 AA6">
    <cfRule type="cellIs" dxfId="71" priority="5" operator="equal">
      <formula>"Schalke 04"</formula>
    </cfRule>
  </conditionalFormatting>
  <conditionalFormatting sqref="L4 O4 R4 U4 X4 AA4 F6 I6 L6 R6 U6 X6">
    <cfRule type="cellIs" dxfId="70" priority="6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A10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C2" s="1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63</v>
      </c>
      <c r="F4" s="16" t="s">
        <v>66</v>
      </c>
      <c r="I4" s="16" t="s">
        <v>70</v>
      </c>
      <c r="L4" s="16" t="s">
        <v>11</v>
      </c>
      <c r="O4" s="16" t="s">
        <v>61</v>
      </c>
      <c r="R4" s="16" t="s">
        <v>67</v>
      </c>
      <c r="U4" s="16" t="s">
        <v>58</v>
      </c>
      <c r="X4" s="16" t="s">
        <v>65</v>
      </c>
      <c r="AA4" s="16" t="s">
        <v>59</v>
      </c>
      <c r="AC4" s="1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57</v>
      </c>
      <c r="L6" s="16" t="s">
        <v>60</v>
      </c>
      <c r="O6" s="16" t="s">
        <v>62</v>
      </c>
      <c r="R6" s="16" t="s">
        <v>64</v>
      </c>
      <c r="U6" s="16" t="s">
        <v>56</v>
      </c>
      <c r="X6" s="16" t="s">
        <v>68</v>
      </c>
      <c r="AA6" s="16" t="s">
        <v>69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'21.Spieltag'!AI8</f>
        <v>574</v>
      </c>
      <c r="AI8" s="23">
        <f t="shared" ref="AI8:AI19" si="11">AG8+AH8</f>
        <v>619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'21.Spieltag'!AI9</f>
        <v>568</v>
      </c>
      <c r="AI9" s="23">
        <f t="shared" si="11"/>
        <v>613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'21.Spieltag'!AI10</f>
        <v>565</v>
      </c>
      <c r="AI10" s="23">
        <f t="shared" si="11"/>
        <v>610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'21.Spieltag'!AI11</f>
        <v>564</v>
      </c>
      <c r="AI11" s="23">
        <f t="shared" si="11"/>
        <v>609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'21.Spieltag'!AI12</f>
        <v>552</v>
      </c>
      <c r="AI12" s="23">
        <f t="shared" si="11"/>
        <v>597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'21.Spieltag'!AI13</f>
        <v>548</v>
      </c>
      <c r="AI13" s="23">
        <f t="shared" si="11"/>
        <v>593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'21.Spieltag'!AI14</f>
        <v>545</v>
      </c>
      <c r="AI14" s="23">
        <f t="shared" si="11"/>
        <v>590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'21.Spieltag'!AI15</f>
        <v>544</v>
      </c>
      <c r="AI15" s="23">
        <f t="shared" si="11"/>
        <v>589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'21.Spieltag'!AI16</f>
        <v>544</v>
      </c>
      <c r="AI16" s="23">
        <f t="shared" si="11"/>
        <v>589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'21.Spieltag'!AI17</f>
        <v>541</v>
      </c>
      <c r="AI17" s="23">
        <f t="shared" si="11"/>
        <v>586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'21.Spieltag'!AI18</f>
        <v>534</v>
      </c>
      <c r="AI18" s="23">
        <f t="shared" si="11"/>
        <v>579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'21.Spieltag'!AI19</f>
        <v>531</v>
      </c>
      <c r="AI19" s="23">
        <f t="shared" si="11"/>
        <v>576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'21.Spieltag'!AI20</f>
        <v>529</v>
      </c>
      <c r="AI20" s="23">
        <f t="shared" ref="AI20:AI24" si="15">AG20+AH20</f>
        <v>574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'21.Spieltag'!AI21</f>
        <v>525</v>
      </c>
      <c r="AI21" s="23">
        <f t="shared" si="15"/>
        <v>570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'21.Spieltag'!AI22</f>
        <v>524</v>
      </c>
      <c r="AI22" s="23">
        <f t="shared" si="15"/>
        <v>569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'21.Spieltag'!AI23</f>
        <v>523</v>
      </c>
      <c r="AI23" s="23">
        <f t="shared" si="15"/>
        <v>568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'21.Spieltag'!AI24</f>
        <v>511</v>
      </c>
      <c r="AI24" s="23">
        <f t="shared" si="15"/>
        <v>556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'21.Spieltag'!AI25</f>
        <v>501</v>
      </c>
      <c r="AI25" s="23">
        <f t="shared" ref="AI25:AI27" si="17">AG25+AH25</f>
        <v>546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'21.Spieltag'!AI26</f>
        <v>489</v>
      </c>
      <c r="AI26" s="23">
        <f t="shared" si="17"/>
        <v>534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'21.Spieltag'!AI27</f>
        <v>469</v>
      </c>
      <c r="AI27" s="23">
        <f t="shared" si="17"/>
        <v>514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4 L4 X4 AA4 C6 F6 I6 L6 R6 U6">
    <cfRule type="cellIs" dxfId="66" priority="6" operator="equal">
      <formula>"Schalke 04"</formula>
    </cfRule>
  </conditionalFormatting>
  <conditionalFormatting sqref="F4 I4 O4 R4 U4 O6 X6 AA6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2:AN27"/>
  <sheetViews>
    <sheetView topLeftCell="B10" workbookViewId="0">
      <selection activeCell="AI10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36</v>
      </c>
      <c r="B4" s="16"/>
      <c r="C4" s="16" t="s">
        <v>71</v>
      </c>
      <c r="F4" s="16" t="s">
        <v>62</v>
      </c>
      <c r="I4" s="16" t="s">
        <v>72</v>
      </c>
      <c r="L4" s="16" t="s">
        <v>68</v>
      </c>
      <c r="O4" s="16" t="s">
        <v>56</v>
      </c>
      <c r="R4" s="16" t="s">
        <v>57</v>
      </c>
      <c r="U4" s="16" t="s">
        <v>60</v>
      </c>
      <c r="X4" s="16" t="s">
        <v>64</v>
      </c>
      <c r="AA4" s="16" t="s">
        <v>69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59</v>
      </c>
      <c r="I6" s="16" t="s">
        <v>11</v>
      </c>
      <c r="L6" s="16" t="s">
        <v>67</v>
      </c>
      <c r="O6" s="16" t="s">
        <v>65</v>
      </c>
      <c r="R6" s="16" t="s">
        <v>61</v>
      </c>
      <c r="U6" s="16" t="s">
        <v>63</v>
      </c>
      <c r="X6" s="16" t="s">
        <v>66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'22.Spieltag'!AI8</f>
        <v>619</v>
      </c>
      <c r="AI8" s="23">
        <f t="shared" ref="AI8:AI19" si="11">AG8+AH8</f>
        <v>664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'22.Spieltag'!AI9</f>
        <v>613</v>
      </c>
      <c r="AI9" s="23">
        <f t="shared" si="11"/>
        <v>658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'22.Spieltag'!AI10</f>
        <v>610</v>
      </c>
      <c r="AI10" s="23">
        <f t="shared" si="11"/>
        <v>655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'22.Spieltag'!AI11</f>
        <v>609</v>
      </c>
      <c r="AI11" s="23">
        <f t="shared" si="11"/>
        <v>654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'22.Spieltag'!AI12</f>
        <v>597</v>
      </c>
      <c r="AI12" s="23">
        <f t="shared" si="11"/>
        <v>642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'22.Spieltag'!AI13</f>
        <v>593</v>
      </c>
      <c r="AI13" s="23">
        <f t="shared" si="11"/>
        <v>638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'22.Spieltag'!AI14</f>
        <v>590</v>
      </c>
      <c r="AI14" s="23">
        <f t="shared" si="11"/>
        <v>635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'22.Spieltag'!AI15</f>
        <v>589</v>
      </c>
      <c r="AI15" s="23">
        <f t="shared" si="11"/>
        <v>634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'22.Spieltag'!AI16</f>
        <v>589</v>
      </c>
      <c r="AI16" s="23">
        <f t="shared" si="11"/>
        <v>634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'22.Spieltag'!AI17</f>
        <v>586</v>
      </c>
      <c r="AI17" s="23">
        <f t="shared" si="11"/>
        <v>631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'22.Spieltag'!AI18</f>
        <v>579</v>
      </c>
      <c r="AI18" s="23">
        <f t="shared" si="11"/>
        <v>624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'22.Spieltag'!AI19</f>
        <v>576</v>
      </c>
      <c r="AI19" s="23">
        <f t="shared" si="11"/>
        <v>621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'22.Spieltag'!AI20</f>
        <v>574</v>
      </c>
      <c r="AI20" s="23">
        <f t="shared" ref="AI20:AI24" si="15">AG20+AH20</f>
        <v>619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'22.Spieltag'!AI21</f>
        <v>570</v>
      </c>
      <c r="AI21" s="23">
        <f t="shared" si="15"/>
        <v>615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'22.Spieltag'!AI22</f>
        <v>569</v>
      </c>
      <c r="AI22" s="23">
        <f t="shared" si="15"/>
        <v>614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'22.Spieltag'!AI23</f>
        <v>568</v>
      </c>
      <c r="AI23" s="23">
        <f t="shared" si="15"/>
        <v>613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'22.Spieltag'!AI24</f>
        <v>556</v>
      </c>
      <c r="AI24" s="23">
        <f t="shared" si="15"/>
        <v>601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'22.Spieltag'!AI25</f>
        <v>546</v>
      </c>
      <c r="AI25" s="23">
        <f>AG25+AH25</f>
        <v>591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'22.Spieltag'!AI26</f>
        <v>534</v>
      </c>
      <c r="AI26" s="23">
        <f>AG26+AH26</f>
        <v>579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'22.Spieltag'!AI27</f>
        <v>514</v>
      </c>
      <c r="AI27" s="23">
        <f>AG27+AH27</f>
        <v>559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4 I4 O4 R4 U4 X4 F6 I6 O6 U6">
    <cfRule type="cellIs" dxfId="61" priority="6" operator="equal">
      <formula>"Schalke 04"</formula>
    </cfRule>
  </conditionalFormatting>
  <conditionalFormatting sqref="F4 L4 AA4 C6 L6 R6 X6 AA6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2:AN27"/>
  <sheetViews>
    <sheetView topLeftCell="A13" workbookViewId="0">
      <selection activeCell="AI13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37</v>
      </c>
      <c r="B4" s="16"/>
      <c r="C4" s="16" t="s">
        <v>60</v>
      </c>
      <c r="F4" s="16" t="s">
        <v>63</v>
      </c>
      <c r="I4" s="16" t="s">
        <v>59</v>
      </c>
      <c r="L4" s="16" t="s">
        <v>65</v>
      </c>
      <c r="O4" s="16" t="s">
        <v>58</v>
      </c>
      <c r="R4" s="16" t="s">
        <v>67</v>
      </c>
      <c r="U4" s="16" t="s">
        <v>66</v>
      </c>
      <c r="X4" s="16" t="s">
        <v>11</v>
      </c>
      <c r="AA4" s="16" t="s">
        <v>61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57</v>
      </c>
      <c r="L6" s="16" t="s">
        <v>62</v>
      </c>
      <c r="O6" s="16" t="s">
        <v>64</v>
      </c>
      <c r="R6" s="16" t="s">
        <v>56</v>
      </c>
      <c r="U6" s="16" t="s">
        <v>68</v>
      </c>
      <c r="X6" s="16" t="s">
        <v>69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'23.Spieltag'!AI8</f>
        <v>664</v>
      </c>
      <c r="AI8" s="23">
        <f t="shared" ref="AI8:AI19" si="11">AG8+AH8</f>
        <v>709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'23.Spieltag'!AI9</f>
        <v>658</v>
      </c>
      <c r="AI9" s="23">
        <f t="shared" si="11"/>
        <v>703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'23.Spieltag'!AI10</f>
        <v>655</v>
      </c>
      <c r="AI10" s="23">
        <f t="shared" si="11"/>
        <v>700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'23.Spieltag'!AI11</f>
        <v>654</v>
      </c>
      <c r="AI11" s="23">
        <f t="shared" si="11"/>
        <v>699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'23.Spieltag'!AI12</f>
        <v>642</v>
      </c>
      <c r="AI12" s="23">
        <f t="shared" si="11"/>
        <v>687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'23.Spieltag'!AI13</f>
        <v>638</v>
      </c>
      <c r="AI13" s="23">
        <f t="shared" si="11"/>
        <v>683</v>
      </c>
      <c r="AJ13" s="24">
        <f t="shared" si="12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'23.Spieltag'!AI14</f>
        <v>635</v>
      </c>
      <c r="AI14" s="23">
        <f t="shared" si="11"/>
        <v>680</v>
      </c>
      <c r="AJ14" s="24">
        <f t="shared" si="12"/>
        <v>7</v>
      </c>
      <c r="AK14" s="1"/>
    </row>
    <row r="15" spans="1:40" ht="24.95" customHeight="1" thickBot="1" x14ac:dyDescent="0.25">
      <c r="A15" s="28">
        <f>AJ15</f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'23.Spieltag'!AI15</f>
        <v>634</v>
      </c>
      <c r="AI15" s="23">
        <f t="shared" si="11"/>
        <v>679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'23.Spieltag'!AI16</f>
        <v>634</v>
      </c>
      <c r="AI16" s="23">
        <f t="shared" si="11"/>
        <v>679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'23.Spieltag'!AI17</f>
        <v>631</v>
      </c>
      <c r="AI17" s="23">
        <f t="shared" si="11"/>
        <v>676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'23.Spieltag'!AI18</f>
        <v>624</v>
      </c>
      <c r="AI18" s="23">
        <f t="shared" si="11"/>
        <v>669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'23.Spieltag'!AI19</f>
        <v>621</v>
      </c>
      <c r="AI19" s="23">
        <f t="shared" si="11"/>
        <v>666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'23.Spieltag'!AI20</f>
        <v>619</v>
      </c>
      <c r="AI20" s="23">
        <f t="shared" ref="AI20:AI24" si="15">AG20+AH20</f>
        <v>664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'23.Spieltag'!AI21</f>
        <v>615</v>
      </c>
      <c r="AI21" s="23">
        <f t="shared" si="15"/>
        <v>660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'23.Spieltag'!AI22</f>
        <v>614</v>
      </c>
      <c r="AI22" s="23">
        <f t="shared" si="15"/>
        <v>659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'23.Spieltag'!AI23</f>
        <v>613</v>
      </c>
      <c r="AI23" s="23">
        <f t="shared" si="15"/>
        <v>658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'23.Spieltag'!AI24</f>
        <v>601</v>
      </c>
      <c r="AI24" s="23">
        <f t="shared" si="15"/>
        <v>646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'23.Spieltag'!AI25</f>
        <v>591</v>
      </c>
      <c r="AI25" s="23">
        <f t="shared" ref="AI25:AI27" si="17">AG25+AH25</f>
        <v>636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'23.Spieltag'!AI26</f>
        <v>579</v>
      </c>
      <c r="AI26" s="23">
        <f t="shared" si="17"/>
        <v>624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'23.Spieltag'!AI27</f>
        <v>559</v>
      </c>
      <c r="AI27" s="23">
        <f t="shared" si="17"/>
        <v>604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4 F4 I4 L4 X4 C6 F6 I6 O6 R6">
    <cfRule type="cellIs" dxfId="56" priority="6" operator="equal">
      <formula>"Schalke 04"</formula>
    </cfRule>
  </conditionalFormatting>
  <conditionalFormatting sqref="O4 R4 U4 AA4 L6 U6 X6 AA6">
    <cfRule type="cellIs" dxfId="55" priority="5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AN27"/>
  <sheetViews>
    <sheetView topLeftCell="A10" workbookViewId="0">
      <selection activeCell="AI10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38</v>
      </c>
      <c r="B4" s="16"/>
      <c r="C4" s="16" t="s">
        <v>68</v>
      </c>
      <c r="F4" s="16" t="s">
        <v>57</v>
      </c>
      <c r="I4" s="16" t="s">
        <v>72</v>
      </c>
      <c r="L4" s="16" t="s">
        <v>70</v>
      </c>
      <c r="O4" s="16" t="s">
        <v>56</v>
      </c>
      <c r="R4" s="16" t="s">
        <v>61</v>
      </c>
      <c r="U4" s="16" t="s">
        <v>69</v>
      </c>
      <c r="X4" s="16" t="s">
        <v>64</v>
      </c>
      <c r="AA4" s="16" t="s">
        <v>62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58</v>
      </c>
      <c r="I6" s="16" t="s">
        <v>60</v>
      </c>
      <c r="L6" s="16" t="s">
        <v>59</v>
      </c>
      <c r="O6" s="16" t="s">
        <v>11</v>
      </c>
      <c r="Q6" s="13"/>
      <c r="R6" s="16" t="s">
        <v>67</v>
      </c>
      <c r="U6" s="16" t="s">
        <v>65</v>
      </c>
      <c r="X6" s="16" t="s">
        <v>63</v>
      </c>
      <c r="AA6" s="16" t="s">
        <v>66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'24.Spieltag'!AI8</f>
        <v>709</v>
      </c>
      <c r="AI8" s="23">
        <f t="shared" ref="AI8:AI19" si="11">AG8+AH8</f>
        <v>754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'24.Spieltag'!AI9</f>
        <v>703</v>
      </c>
      <c r="AI9" s="23">
        <f t="shared" si="11"/>
        <v>748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'24.Spieltag'!AI10</f>
        <v>700</v>
      </c>
      <c r="AI10" s="23">
        <f t="shared" si="11"/>
        <v>745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'24.Spieltag'!AI11</f>
        <v>699</v>
      </c>
      <c r="AI11" s="23">
        <f t="shared" si="11"/>
        <v>744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'24.Spieltag'!AI12</f>
        <v>687</v>
      </c>
      <c r="AI12" s="23">
        <f t="shared" si="11"/>
        <v>732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'24.Spieltag'!AI13</f>
        <v>683</v>
      </c>
      <c r="AI13" s="23">
        <f t="shared" si="11"/>
        <v>728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'24.Spieltag'!AI14</f>
        <v>680</v>
      </c>
      <c r="AI14" s="23">
        <f t="shared" si="11"/>
        <v>725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'24.Spieltag'!AI15</f>
        <v>679</v>
      </c>
      <c r="AI15" s="23">
        <f t="shared" si="11"/>
        <v>724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'24.Spieltag'!AI16</f>
        <v>679</v>
      </c>
      <c r="AI16" s="23">
        <f t="shared" si="11"/>
        <v>724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'24.Spieltag'!AI17</f>
        <v>676</v>
      </c>
      <c r="AI17" s="23">
        <f t="shared" si="11"/>
        <v>721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'24.Spieltag'!AI18</f>
        <v>669</v>
      </c>
      <c r="AI18" s="23">
        <f t="shared" si="11"/>
        <v>714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'24.Spieltag'!AI19</f>
        <v>666</v>
      </c>
      <c r="AI19" s="23">
        <f t="shared" si="11"/>
        <v>711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664</v>
      </c>
      <c r="AI20" s="23">
        <f t="shared" ref="AI20:AI24" si="15">AG20+AH20</f>
        <v>709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'24.Spieltag'!AI21</f>
        <v>660</v>
      </c>
      <c r="AI21" s="23">
        <f t="shared" si="15"/>
        <v>705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'24.Spieltag'!AI22</f>
        <v>659</v>
      </c>
      <c r="AI22" s="23">
        <f t="shared" si="15"/>
        <v>704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'24.Spieltag'!AI23</f>
        <v>658</v>
      </c>
      <c r="AI23" s="23">
        <f t="shared" si="15"/>
        <v>703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'24.Spieltag'!AI24</f>
        <v>646</v>
      </c>
      <c r="AI24" s="23">
        <f t="shared" si="15"/>
        <v>691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636</v>
      </c>
      <c r="AI25" s="23">
        <f t="shared" ref="AI25:AI27" si="17">AG25+AH25</f>
        <v>681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'24.Spieltag'!AI26</f>
        <v>624</v>
      </c>
      <c r="AI26" s="23">
        <f t="shared" si="17"/>
        <v>669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'24.Spieltag'!AI27</f>
        <v>604</v>
      </c>
      <c r="AI27" s="23">
        <f t="shared" si="17"/>
        <v>649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4 L4 R4 U4 AA4 F6 R6 AA6">
    <cfRule type="cellIs" dxfId="51" priority="5" operator="equal">
      <formula>"Schalke 04"</formula>
    </cfRule>
  </conditionalFormatting>
  <conditionalFormatting sqref="F4 I4 O4 X4 C6 I6 L6 O6 U6 X6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1" workbookViewId="0">
      <selection activeCell="AI11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C2" s="1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39</v>
      </c>
      <c r="B4" s="16"/>
      <c r="C4" s="16" t="s">
        <v>71</v>
      </c>
      <c r="F4" s="16" t="s">
        <v>63</v>
      </c>
      <c r="I4" s="16" t="s">
        <v>11</v>
      </c>
      <c r="L4" s="16" t="s">
        <v>65</v>
      </c>
      <c r="O4" s="16" t="s">
        <v>66</v>
      </c>
      <c r="R4" s="16" t="s">
        <v>59</v>
      </c>
      <c r="U4" s="16" t="s">
        <v>60</v>
      </c>
      <c r="X4" s="16" t="s">
        <v>67</v>
      </c>
      <c r="AA4" s="16" t="s">
        <v>58</v>
      </c>
      <c r="AC4" s="1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57</v>
      </c>
      <c r="I6" s="16" t="s">
        <v>62</v>
      </c>
      <c r="L6" s="16" t="s">
        <v>64</v>
      </c>
      <c r="O6" s="16" t="s">
        <v>56</v>
      </c>
      <c r="R6" s="16" t="s">
        <v>61</v>
      </c>
      <c r="U6" s="16" t="s">
        <v>68</v>
      </c>
      <c r="X6" s="16" t="s">
        <v>69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754</v>
      </c>
      <c r="AI8" s="23">
        <f t="shared" ref="AI8:AI19" si="11">AG8+AH8</f>
        <v>799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748</v>
      </c>
      <c r="AI9" s="23">
        <f t="shared" si="11"/>
        <v>793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745</v>
      </c>
      <c r="AI10" s="23">
        <f t="shared" si="11"/>
        <v>790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744</v>
      </c>
      <c r="AI11" s="23">
        <f t="shared" si="11"/>
        <v>789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732</v>
      </c>
      <c r="AI12" s="23">
        <f t="shared" si="11"/>
        <v>777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728</v>
      </c>
      <c r="AI13" s="23">
        <f t="shared" si="11"/>
        <v>773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725</v>
      </c>
      <c r="AI14" s="23">
        <f t="shared" si="11"/>
        <v>770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724</v>
      </c>
      <c r="AI15" s="23">
        <f t="shared" si="11"/>
        <v>769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724</v>
      </c>
      <c r="AI16" s="23">
        <f t="shared" si="11"/>
        <v>769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721</v>
      </c>
      <c r="AI17" s="23">
        <f t="shared" si="11"/>
        <v>766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714</v>
      </c>
      <c r="AI18" s="23">
        <f t="shared" si="11"/>
        <v>759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711</v>
      </c>
      <c r="AI19" s="23">
        <f t="shared" si="11"/>
        <v>756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709</v>
      </c>
      <c r="AI20" s="23">
        <f t="shared" ref="AI20:AI24" si="15">AG20+AH20</f>
        <v>754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705</v>
      </c>
      <c r="AI21" s="23">
        <f t="shared" si="15"/>
        <v>750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704</v>
      </c>
      <c r="AI22" s="23">
        <f t="shared" si="15"/>
        <v>749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703</v>
      </c>
      <c r="AI23" s="23">
        <f t="shared" si="15"/>
        <v>748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691</v>
      </c>
      <c r="AI24" s="23">
        <f t="shared" si="15"/>
        <v>736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681</v>
      </c>
      <c r="AI25" s="23">
        <f t="shared" ref="AI25:AI27" si="17">AG25+AH25</f>
        <v>726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669</v>
      </c>
      <c r="AI26" s="23">
        <f t="shared" si="17"/>
        <v>714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649</v>
      </c>
      <c r="AI27" s="23">
        <f t="shared" si="17"/>
        <v>694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4 F4 I4 L4 R4 U4 X4 C6 F6 I6 L6 O6">
    <cfRule type="cellIs" dxfId="45" priority="6" operator="equal">
      <formula>"Schalke 04"</formula>
    </cfRule>
  </conditionalFormatting>
  <conditionalFormatting sqref="O4 AA4 R6 U6 X6 AA6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2:AN27"/>
  <sheetViews>
    <sheetView topLeftCell="A10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40</v>
      </c>
      <c r="B4" s="16"/>
      <c r="C4" s="16" t="s">
        <v>59</v>
      </c>
      <c r="F4" s="16" t="s">
        <v>68</v>
      </c>
      <c r="I4" s="16" t="s">
        <v>61</v>
      </c>
      <c r="L4" s="16" t="s">
        <v>56</v>
      </c>
      <c r="O4" s="16" t="s">
        <v>64</v>
      </c>
      <c r="R4" s="16" t="s">
        <v>57</v>
      </c>
      <c r="U4" s="16" t="s">
        <v>70</v>
      </c>
      <c r="X4" s="16" t="s">
        <v>62</v>
      </c>
      <c r="AA4" s="16" t="s">
        <v>69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58</v>
      </c>
      <c r="L6" s="16" t="s">
        <v>60</v>
      </c>
      <c r="O6" s="16" t="s">
        <v>11</v>
      </c>
      <c r="R6" s="16" t="s">
        <v>67</v>
      </c>
      <c r="U6" s="16" t="s">
        <v>65</v>
      </c>
      <c r="X6" s="16" t="s">
        <v>63</v>
      </c>
      <c r="AA6" s="16" t="s">
        <v>66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799</v>
      </c>
      <c r="AI8" s="23">
        <f t="shared" ref="AI8:AI19" si="11">AG8+AH8</f>
        <v>844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793</v>
      </c>
      <c r="AI9" s="23">
        <f t="shared" si="11"/>
        <v>838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790</v>
      </c>
      <c r="AI10" s="23">
        <f t="shared" si="11"/>
        <v>835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789</v>
      </c>
      <c r="AI11" s="23">
        <f t="shared" si="11"/>
        <v>834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777</v>
      </c>
      <c r="AI12" s="23">
        <f t="shared" si="11"/>
        <v>822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773</v>
      </c>
      <c r="AI13" s="23">
        <f t="shared" si="11"/>
        <v>818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770</v>
      </c>
      <c r="AI14" s="23">
        <f t="shared" si="11"/>
        <v>815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769</v>
      </c>
      <c r="AI15" s="23">
        <f t="shared" si="11"/>
        <v>814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769</v>
      </c>
      <c r="AI16" s="23">
        <f t="shared" si="11"/>
        <v>814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766</v>
      </c>
      <c r="AI17" s="23">
        <f t="shared" si="11"/>
        <v>811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759</v>
      </c>
      <c r="AI18" s="23">
        <f t="shared" si="11"/>
        <v>804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756</v>
      </c>
      <c r="AI19" s="23">
        <f t="shared" si="11"/>
        <v>801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754</v>
      </c>
      <c r="AI20" s="23">
        <f t="shared" ref="AI20:AI24" si="15">AG20+AH20</f>
        <v>799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750</v>
      </c>
      <c r="AI21" s="23">
        <f t="shared" si="15"/>
        <v>795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749</v>
      </c>
      <c r="AI22" s="23">
        <f t="shared" si="15"/>
        <v>794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748</v>
      </c>
      <c r="AI23" s="23">
        <f t="shared" si="15"/>
        <v>793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736</v>
      </c>
      <c r="AI24" s="23">
        <f t="shared" si="15"/>
        <v>781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726</v>
      </c>
      <c r="AI25" s="23">
        <f t="shared" ref="AI25:AI27" si="17">AG25+AH25</f>
        <v>771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714</v>
      </c>
      <c r="AI26" s="23">
        <f t="shared" si="17"/>
        <v>759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694</v>
      </c>
      <c r="AI27" s="23">
        <f t="shared" si="17"/>
        <v>739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4 L4 O4 R4 C6 F6 I6 L6 O6 R6 U6 X6">
    <cfRule type="cellIs" dxfId="40" priority="6" operator="equal">
      <formula>"Schalke 04"</formula>
    </cfRule>
  </conditionalFormatting>
  <conditionalFormatting sqref="F4 I4 U4 X4 AA4 AA6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F1" s="65"/>
      <c r="AJ1" s="31"/>
    </row>
    <row r="2" spans="1:40" ht="12" x14ac:dyDescent="0.2">
      <c r="B2" s="16"/>
      <c r="AC2" s="1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41</v>
      </c>
      <c r="B4" s="16"/>
      <c r="C4" s="16" t="s">
        <v>65</v>
      </c>
      <c r="F4" s="16" t="s">
        <v>60</v>
      </c>
      <c r="I4" s="16" t="s">
        <v>66</v>
      </c>
      <c r="L4" s="16" t="s">
        <v>72</v>
      </c>
      <c r="O4" s="16" t="s">
        <v>71</v>
      </c>
      <c r="R4" s="16" t="s">
        <v>63</v>
      </c>
      <c r="U4" s="16" t="s">
        <v>11</v>
      </c>
      <c r="X4" s="16" t="s">
        <v>58</v>
      </c>
      <c r="AA4" s="16" t="s">
        <v>67</v>
      </c>
      <c r="AC4" s="1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57</v>
      </c>
      <c r="F6" s="16" t="s">
        <v>62</v>
      </c>
      <c r="I6" s="16" t="s">
        <v>59</v>
      </c>
      <c r="L6" s="16" t="s">
        <v>64</v>
      </c>
      <c r="O6" s="16" t="s">
        <v>56</v>
      </c>
      <c r="R6" s="16" t="s">
        <v>61</v>
      </c>
      <c r="T6" s="1"/>
      <c r="U6" s="16" t="s">
        <v>68</v>
      </c>
      <c r="X6" s="16" t="s">
        <v>69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844</v>
      </c>
      <c r="AI8" s="23">
        <f t="shared" ref="AI8:AI19" si="11">AG8+AH8</f>
        <v>889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838</v>
      </c>
      <c r="AI9" s="23">
        <f t="shared" si="11"/>
        <v>883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835</v>
      </c>
      <c r="AI10" s="23">
        <f t="shared" si="11"/>
        <v>880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834</v>
      </c>
      <c r="AI11" s="23">
        <f t="shared" si="11"/>
        <v>879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822</v>
      </c>
      <c r="AI12" s="23">
        <f t="shared" si="11"/>
        <v>867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818</v>
      </c>
      <c r="AI13" s="23">
        <f t="shared" si="11"/>
        <v>863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815</v>
      </c>
      <c r="AI14" s="23">
        <f t="shared" si="11"/>
        <v>860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814</v>
      </c>
      <c r="AI15" s="23">
        <f t="shared" si="11"/>
        <v>859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814</v>
      </c>
      <c r="AI16" s="23">
        <f t="shared" si="11"/>
        <v>859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811</v>
      </c>
      <c r="AI17" s="23">
        <f t="shared" si="11"/>
        <v>856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804</v>
      </c>
      <c r="AI18" s="23">
        <f t="shared" si="11"/>
        <v>849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801</v>
      </c>
      <c r="AI19" s="23">
        <f t="shared" si="11"/>
        <v>846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799</v>
      </c>
      <c r="AI20" s="23">
        <f t="shared" ref="AI20:AI24" si="15">AG20+AH20</f>
        <v>844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795</v>
      </c>
      <c r="AI21" s="23">
        <f t="shared" si="15"/>
        <v>840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794</v>
      </c>
      <c r="AI22" s="23">
        <f t="shared" si="15"/>
        <v>839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793</v>
      </c>
      <c r="AI23" s="23">
        <f t="shared" si="15"/>
        <v>838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781</v>
      </c>
      <c r="AI24" s="23">
        <f t="shared" si="15"/>
        <v>826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771</v>
      </c>
      <c r="AI25" s="23">
        <f t="shared" ref="AI25:AI27" si="17">AG25+AH25</f>
        <v>816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759</v>
      </c>
      <c r="AI26" s="23">
        <f t="shared" si="17"/>
        <v>804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739</v>
      </c>
      <c r="AI27" s="23">
        <f t="shared" si="17"/>
        <v>784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4 F4 L4 O4 R4 U4 C6 I6 L6 O6">
    <cfRule type="cellIs" dxfId="35" priority="6" operator="equal">
      <formula>"Schalke 04"</formula>
    </cfRule>
  </conditionalFormatting>
  <conditionalFormatting sqref="I4 X4 AA4 F6 R6 U6 X6 AA6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2:AN27"/>
  <sheetViews>
    <sheetView topLeftCell="B11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42</v>
      </c>
      <c r="B4" s="16"/>
      <c r="C4" s="16" t="s">
        <v>64</v>
      </c>
      <c r="F4" s="16" t="s">
        <v>56</v>
      </c>
      <c r="H4" s="1"/>
      <c r="I4" s="16" t="s">
        <v>59</v>
      </c>
      <c r="L4" s="16" t="s">
        <v>69</v>
      </c>
      <c r="O4" s="16" t="s">
        <v>70</v>
      </c>
      <c r="R4" s="16" t="s">
        <v>62</v>
      </c>
      <c r="U4" s="16" t="s">
        <v>61</v>
      </c>
      <c r="X4" s="16" t="s">
        <v>68</v>
      </c>
      <c r="AA4" s="16" t="s">
        <v>57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58</v>
      </c>
      <c r="L6" s="16" t="s">
        <v>60</v>
      </c>
      <c r="O6" s="16" t="s">
        <v>11</v>
      </c>
      <c r="R6" s="16" t="s">
        <v>67</v>
      </c>
      <c r="U6" s="16" t="s">
        <v>65</v>
      </c>
      <c r="X6" s="16" t="s">
        <v>63</v>
      </c>
      <c r="AA6" s="16" t="s">
        <v>66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889</v>
      </c>
      <c r="AI8" s="23">
        <f t="shared" ref="AI8:AI24" si="11">AG8+AH8</f>
        <v>934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883</v>
      </c>
      <c r="AI9" s="23">
        <f t="shared" si="11"/>
        <v>928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880</v>
      </c>
      <c r="AI10" s="23">
        <f t="shared" si="11"/>
        <v>925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879</v>
      </c>
      <c r="AI11" s="23">
        <f t="shared" si="11"/>
        <v>924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867</v>
      </c>
      <c r="AI12" s="23">
        <f t="shared" si="11"/>
        <v>912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863</v>
      </c>
      <c r="AI13" s="23">
        <f t="shared" si="11"/>
        <v>908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860</v>
      </c>
      <c r="AI14" s="23">
        <f t="shared" si="11"/>
        <v>905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859</v>
      </c>
      <c r="AI15" s="23">
        <f t="shared" si="11"/>
        <v>904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859</v>
      </c>
      <c r="AI16" s="23">
        <f t="shared" si="11"/>
        <v>904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856</v>
      </c>
      <c r="AI17" s="23">
        <f t="shared" si="11"/>
        <v>901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849</v>
      </c>
      <c r="AI18" s="23">
        <f t="shared" si="11"/>
        <v>894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846</v>
      </c>
      <c r="AI19" s="23">
        <f t="shared" si="11"/>
        <v>891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844</v>
      </c>
      <c r="AI20" s="23">
        <f t="shared" si="11"/>
        <v>889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840</v>
      </c>
      <c r="AI21" s="23">
        <f t="shared" si="11"/>
        <v>885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839</v>
      </c>
      <c r="AI22" s="23">
        <f t="shared" si="11"/>
        <v>884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838</v>
      </c>
      <c r="AI23" s="23">
        <f t="shared" si="11"/>
        <v>883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826</v>
      </c>
      <c r="AI24" s="23">
        <f t="shared" si="11"/>
        <v>871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'28.Spieltag'!AI25</f>
        <v>816</v>
      </c>
      <c r="AI25" s="23">
        <f t="shared" ref="AI25:AI27" si="15">AG25+AH25</f>
        <v>861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'28.Spieltag'!AI26</f>
        <v>804</v>
      </c>
      <c r="AI26" s="23">
        <f t="shared" si="15"/>
        <v>849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'28.Spieltag'!AI27</f>
        <v>784</v>
      </c>
      <c r="AI27" s="23">
        <f t="shared" si="15"/>
        <v>829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4 F4 I4 AA4 C6 F6 I6 L6 O6 R6 U6 X6">
    <cfRule type="cellIs" dxfId="30" priority="6" operator="equal">
      <formula>"Schalke 04"</formula>
    </cfRule>
  </conditionalFormatting>
  <conditionalFormatting sqref="L4 O4 R4 U4 X4 AA6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2:AN27"/>
  <sheetViews>
    <sheetView topLeftCell="A11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43</v>
      </c>
      <c r="B4" s="16"/>
      <c r="C4" s="16" t="s">
        <v>67</v>
      </c>
      <c r="F4" s="16" t="s">
        <v>11</v>
      </c>
      <c r="I4" s="16" t="s">
        <v>72</v>
      </c>
      <c r="L4" s="16" t="s">
        <v>65</v>
      </c>
      <c r="O4" s="16" t="s">
        <v>60</v>
      </c>
      <c r="R4" s="16" t="s">
        <v>68</v>
      </c>
      <c r="U4" s="16" t="s">
        <v>66</v>
      </c>
      <c r="X4" s="16" t="s">
        <v>71</v>
      </c>
      <c r="AA4" s="16" t="s">
        <v>63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57</v>
      </c>
      <c r="I6" s="16" t="s">
        <v>62</v>
      </c>
      <c r="L6" s="16" t="s">
        <v>59</v>
      </c>
      <c r="O6" s="16" t="s">
        <v>64</v>
      </c>
      <c r="R6" s="16" t="s">
        <v>56</v>
      </c>
      <c r="U6" s="16" t="s">
        <v>61</v>
      </c>
      <c r="W6" s="1"/>
      <c r="X6" s="16" t="s">
        <v>69</v>
      </c>
      <c r="AA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934</v>
      </c>
      <c r="AI8" s="23">
        <f t="shared" ref="AI8:AI24" si="11">AG8+AH8</f>
        <v>979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928</v>
      </c>
      <c r="AI9" s="23">
        <f t="shared" si="11"/>
        <v>973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925</v>
      </c>
      <c r="AI10" s="23">
        <f t="shared" si="11"/>
        <v>970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924</v>
      </c>
      <c r="AI11" s="23">
        <f t="shared" si="11"/>
        <v>969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912</v>
      </c>
      <c r="AI12" s="23">
        <f t="shared" si="11"/>
        <v>957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908</v>
      </c>
      <c r="AI13" s="23">
        <f t="shared" si="11"/>
        <v>953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905</v>
      </c>
      <c r="AI14" s="23">
        <f t="shared" si="11"/>
        <v>950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904</v>
      </c>
      <c r="AI15" s="23">
        <f t="shared" si="11"/>
        <v>949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904</v>
      </c>
      <c r="AI16" s="23">
        <f t="shared" si="11"/>
        <v>949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901</v>
      </c>
      <c r="AI17" s="23">
        <f t="shared" si="11"/>
        <v>946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894</v>
      </c>
      <c r="AI18" s="23">
        <f t="shared" si="11"/>
        <v>939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891</v>
      </c>
      <c r="AI19" s="23">
        <f t="shared" si="11"/>
        <v>936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889</v>
      </c>
      <c r="AI20" s="23">
        <f t="shared" si="11"/>
        <v>934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885</v>
      </c>
      <c r="AI21" s="23">
        <f t="shared" si="11"/>
        <v>930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884</v>
      </c>
      <c r="AI22" s="23">
        <f t="shared" si="11"/>
        <v>929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883</v>
      </c>
      <c r="AI23" s="23">
        <f t="shared" si="11"/>
        <v>928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871</v>
      </c>
      <c r="AI24" s="23">
        <f t="shared" si="11"/>
        <v>916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'29.Spieltag'!AI25</f>
        <v>861</v>
      </c>
      <c r="AI25" s="23">
        <f t="shared" ref="AI25:AI27" si="15">AG25+AH25</f>
        <v>906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'29.Spieltag'!AI26</f>
        <v>849</v>
      </c>
      <c r="AI26" s="23">
        <f t="shared" si="15"/>
        <v>894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'29.Spieltag'!AI27</f>
        <v>829</v>
      </c>
      <c r="AI27" s="23">
        <f t="shared" si="15"/>
        <v>874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4 F4 I4 L4 O4 X4 AA4 F6 I6 L6 O6 R6">
    <cfRule type="cellIs" dxfId="25" priority="6" operator="equal">
      <formula>"Schalke 04"</formula>
    </cfRule>
  </conditionalFormatting>
  <conditionalFormatting sqref="R4 U4 C6 U6 X6 AA6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AN27"/>
  <sheetViews>
    <sheetView topLeftCell="A13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44</v>
      </c>
      <c r="B4" s="16"/>
      <c r="C4" s="16" t="s">
        <v>62</v>
      </c>
      <c r="F4" s="16" t="s">
        <v>69</v>
      </c>
      <c r="I4" s="16" t="s">
        <v>57</v>
      </c>
      <c r="L4" s="16" t="s">
        <v>61</v>
      </c>
      <c r="O4" s="16" t="s">
        <v>59</v>
      </c>
      <c r="R4" s="16" t="s">
        <v>58</v>
      </c>
      <c r="U4" s="16" t="s">
        <v>56</v>
      </c>
      <c r="X4" s="16" t="s">
        <v>70</v>
      </c>
      <c r="AA4" s="16" t="s">
        <v>64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60</v>
      </c>
      <c r="L6" s="16" t="s">
        <v>11</v>
      </c>
      <c r="O6" s="16" t="s">
        <v>67</v>
      </c>
      <c r="R6" s="16" t="s">
        <v>65</v>
      </c>
      <c r="U6" s="16" t="s">
        <v>63</v>
      </c>
      <c r="X6" s="16" t="s">
        <v>66</v>
      </c>
      <c r="AA6" s="16" t="s">
        <v>68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979</v>
      </c>
      <c r="AI8" s="23">
        <f t="shared" ref="AI8:AI19" si="11">AG8+AH8</f>
        <v>1024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973</v>
      </c>
      <c r="AI9" s="23">
        <f t="shared" si="11"/>
        <v>1018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970</v>
      </c>
      <c r="AI10" s="23">
        <f t="shared" si="11"/>
        <v>1015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969</v>
      </c>
      <c r="AI11" s="23">
        <f t="shared" si="11"/>
        <v>1014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957</v>
      </c>
      <c r="AI12" s="23">
        <f t="shared" si="11"/>
        <v>1002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953</v>
      </c>
      <c r="AI13" s="23">
        <f t="shared" si="11"/>
        <v>998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950</v>
      </c>
      <c r="AI14" s="23">
        <f t="shared" si="11"/>
        <v>995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949</v>
      </c>
      <c r="AI15" s="23">
        <f t="shared" si="11"/>
        <v>994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949</v>
      </c>
      <c r="AI16" s="23">
        <f t="shared" si="11"/>
        <v>994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946</v>
      </c>
      <c r="AI17" s="23">
        <f t="shared" si="11"/>
        <v>991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939</v>
      </c>
      <c r="AI18" s="23">
        <f t="shared" si="11"/>
        <v>984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936</v>
      </c>
      <c r="AI19" s="23">
        <f t="shared" si="11"/>
        <v>981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934</v>
      </c>
      <c r="AI20" s="23">
        <f t="shared" ref="AI20:AI24" si="15">AG20+AH20</f>
        <v>979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930</v>
      </c>
      <c r="AI21" s="23">
        <f t="shared" si="15"/>
        <v>975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929</v>
      </c>
      <c r="AI22" s="23">
        <f t="shared" si="15"/>
        <v>974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928</v>
      </c>
      <c r="AI23" s="23">
        <f t="shared" si="15"/>
        <v>973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916</v>
      </c>
      <c r="AI24" s="23">
        <f t="shared" si="15"/>
        <v>961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906</v>
      </c>
      <c r="AI25" s="23">
        <f t="shared" ref="AI25:AI27" si="17">AG25+AH25</f>
        <v>951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894</v>
      </c>
      <c r="AI26" s="23">
        <f t="shared" si="17"/>
        <v>939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874</v>
      </c>
      <c r="AI27" s="23">
        <f t="shared" si="17"/>
        <v>919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4 F4 L4 R4 X4 O6 X6 AA6">
    <cfRule type="cellIs" dxfId="20" priority="5" operator="equal">
      <formula>"Schalke 04"</formula>
    </cfRule>
  </conditionalFormatting>
  <conditionalFormatting sqref="I4 O4 U4 AA4 C6 F6 I6 L6 R6 U6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2:AO27"/>
  <sheetViews>
    <sheetView topLeftCell="B13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2" spans="1:41" x14ac:dyDescent="0.2">
      <c r="AC2" s="1"/>
    </row>
    <row r="4" spans="1:41" ht="16.5" thickBot="1" x14ac:dyDescent="0.3">
      <c r="A4" s="2" t="s">
        <v>45</v>
      </c>
      <c r="B4" s="16"/>
      <c r="C4" s="16" t="s">
        <v>66</v>
      </c>
      <c r="F4" s="16" t="s">
        <v>72</v>
      </c>
      <c r="I4" s="16" t="s">
        <v>68</v>
      </c>
      <c r="L4" s="16" t="s">
        <v>11</v>
      </c>
      <c r="O4" s="16" t="s">
        <v>56</v>
      </c>
      <c r="R4" s="16" t="s">
        <v>65</v>
      </c>
      <c r="U4" s="16" t="s">
        <v>60</v>
      </c>
      <c r="X4" s="16" t="s">
        <v>63</v>
      </c>
      <c r="AA4" s="16" t="s">
        <v>71</v>
      </c>
      <c r="AC4" s="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58</v>
      </c>
      <c r="F6" s="16" t="s">
        <v>57</v>
      </c>
      <c r="I6" s="16" t="s">
        <v>62</v>
      </c>
      <c r="L6" s="16" t="s">
        <v>59</v>
      </c>
      <c r="O6" s="16" t="s">
        <v>64</v>
      </c>
      <c r="R6" s="16" t="s">
        <v>67</v>
      </c>
      <c r="U6" s="16" t="s">
        <v>61</v>
      </c>
      <c r="X6" s="16" t="s">
        <v>69</v>
      </c>
      <c r="AA6" s="16" t="s">
        <v>70</v>
      </c>
      <c r="AC6" s="1"/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1024</v>
      </c>
      <c r="AI8" s="22">
        <f>'2.Spieltag '!AJ8</f>
        <v>12</v>
      </c>
      <c r="AJ8" s="23">
        <f t="shared" ref="AJ8:AJ19" si="11">AG8+AH8</f>
        <v>1069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1018</v>
      </c>
      <c r="AI9" s="22">
        <f>'2.Spieltag '!AJ9</f>
        <v>4</v>
      </c>
      <c r="AJ9" s="23">
        <f t="shared" si="11"/>
        <v>1063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1015</v>
      </c>
      <c r="AI10" s="22">
        <f>'2.Spieltag '!AJ10</f>
        <v>14</v>
      </c>
      <c r="AJ10" s="23">
        <f t="shared" si="11"/>
        <v>1060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1014</v>
      </c>
      <c r="AI11" s="22">
        <f>'2.Spieltag '!AJ11</f>
        <v>17</v>
      </c>
      <c r="AJ11" s="23">
        <f t="shared" si="11"/>
        <v>1059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1002</v>
      </c>
      <c r="AI12" s="22">
        <f>'2.Spieltag '!AJ12</f>
        <v>2</v>
      </c>
      <c r="AJ12" s="23">
        <f t="shared" si="11"/>
        <v>1047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998</v>
      </c>
      <c r="AI13" s="22">
        <f>'2.Spieltag '!AJ13</f>
        <v>9</v>
      </c>
      <c r="AJ13" s="23">
        <f t="shared" si="11"/>
        <v>1043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995</v>
      </c>
      <c r="AI14" s="22">
        <f>'2.Spieltag '!AJ14</f>
        <v>9</v>
      </c>
      <c r="AJ14" s="23">
        <f t="shared" si="11"/>
        <v>1040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994</v>
      </c>
      <c r="AI15" s="22">
        <f>'2.Spieltag '!AJ15</f>
        <v>16</v>
      </c>
      <c r="AJ15" s="23">
        <f t="shared" si="11"/>
        <v>1039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994</v>
      </c>
      <c r="AI16" s="22">
        <f>'2.Spieltag '!AJ16</f>
        <v>13</v>
      </c>
      <c r="AJ16" s="23">
        <f t="shared" si="11"/>
        <v>1039</v>
      </c>
      <c r="AK16" s="24">
        <f t="shared" si="12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991</v>
      </c>
      <c r="AI17" s="22">
        <f>'2.Spieltag '!AJ17</f>
        <v>9</v>
      </c>
      <c r="AJ17" s="23">
        <f t="shared" si="11"/>
        <v>1036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984</v>
      </c>
      <c r="AI18" s="22">
        <f>'2.Spieltag '!AJ18</f>
        <v>4</v>
      </c>
      <c r="AJ18" s="23">
        <f t="shared" si="11"/>
        <v>1029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981</v>
      </c>
      <c r="AI19" s="22">
        <f>'2.Spieltag '!AJ19</f>
        <v>1</v>
      </c>
      <c r="AJ19" s="23">
        <f t="shared" si="11"/>
        <v>1026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979</v>
      </c>
      <c r="AI20" s="22">
        <f>'2.Spieltag '!AJ20</f>
        <v>14</v>
      </c>
      <c r="AJ20" s="23">
        <f t="shared" ref="AJ20:AJ24" si="15">AG20+AH20</f>
        <v>1024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975</v>
      </c>
      <c r="AI21" s="22">
        <f>'2.Spieltag '!AJ21</f>
        <v>19</v>
      </c>
      <c r="AJ21" s="23">
        <f t="shared" si="15"/>
        <v>1020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974</v>
      </c>
      <c r="AI22" s="22">
        <f>'2.Spieltag '!AJ22</f>
        <v>18</v>
      </c>
      <c r="AJ22" s="23">
        <f t="shared" si="15"/>
        <v>1019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973</v>
      </c>
      <c r="AI23" s="22">
        <f>'2.Spieltag '!AJ23</f>
        <v>7</v>
      </c>
      <c r="AJ23" s="23">
        <f t="shared" si="15"/>
        <v>1018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961</v>
      </c>
      <c r="AI24" s="22">
        <f>'2.Spieltag '!AJ24</f>
        <v>6</v>
      </c>
      <c r="AJ24" s="23">
        <f t="shared" si="15"/>
        <v>1006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951</v>
      </c>
      <c r="AI25" s="22">
        <f>'2.Spieltag '!AJ25</f>
        <v>3</v>
      </c>
      <c r="AJ25" s="23">
        <f t="shared" ref="AJ25:AJ27" si="17">AG25+AH25</f>
        <v>996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939</v>
      </c>
      <c r="AI26" s="22">
        <f>'2.Spieltag '!AJ26</f>
        <v>8</v>
      </c>
      <c r="AJ26" s="23">
        <f t="shared" si="17"/>
        <v>984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919</v>
      </c>
      <c r="AI27" s="22">
        <f>'2.Spieltag '!AJ27</f>
        <v>7</v>
      </c>
      <c r="AJ27" s="23">
        <f t="shared" si="17"/>
        <v>964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4 I4 C6 U6 X6 AA6">
    <cfRule type="cellIs" dxfId="15" priority="5" operator="equal">
      <formula>"Schalke 04"</formula>
    </cfRule>
  </conditionalFormatting>
  <conditionalFormatting sqref="F4 L4 O4 R4 U4 X4 AA4 F6 I6 L6 O6 R6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2:AN27"/>
  <sheetViews>
    <sheetView topLeftCell="B12" workbookViewId="0">
      <selection activeCell="AI12" sqref="AI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AC2" s="1"/>
    </row>
    <row r="4" spans="1:40" ht="16.5" thickBot="1" x14ac:dyDescent="0.3">
      <c r="A4" s="2" t="s">
        <v>46</v>
      </c>
      <c r="B4" s="16"/>
      <c r="C4" s="16" t="s">
        <v>65</v>
      </c>
      <c r="F4" s="16" t="s">
        <v>61</v>
      </c>
      <c r="I4" s="16" t="s">
        <v>70</v>
      </c>
      <c r="L4" s="16" t="s">
        <v>62</v>
      </c>
      <c r="O4" s="16" t="s">
        <v>69</v>
      </c>
      <c r="R4" s="16" t="s">
        <v>58</v>
      </c>
      <c r="U4" s="16" t="s">
        <v>59</v>
      </c>
      <c r="X4" s="16" t="s">
        <v>67</v>
      </c>
      <c r="AA4" s="16" t="s">
        <v>57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72</v>
      </c>
      <c r="I6" s="16" t="s">
        <v>60</v>
      </c>
      <c r="L6" s="16" t="s">
        <v>64</v>
      </c>
      <c r="O6" s="16" t="s">
        <v>56</v>
      </c>
      <c r="R6" s="16" t="s">
        <v>11</v>
      </c>
      <c r="U6" s="16" t="s">
        <v>63</v>
      </c>
      <c r="X6" s="16" t="s">
        <v>66</v>
      </c>
      <c r="AA6" s="16" t="s">
        <v>68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1069</v>
      </c>
      <c r="AI8" s="23">
        <f t="shared" ref="AI8:AI19" si="11">AG8+AH8</f>
        <v>1114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1063</v>
      </c>
      <c r="AI9" s="23">
        <f t="shared" si="11"/>
        <v>1108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1060</v>
      </c>
      <c r="AI10" s="23">
        <f t="shared" si="11"/>
        <v>1105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1059</v>
      </c>
      <c r="AI11" s="23">
        <f t="shared" si="11"/>
        <v>1104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1047</v>
      </c>
      <c r="AI12" s="23">
        <f t="shared" si="11"/>
        <v>1092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1043</v>
      </c>
      <c r="AI13" s="23">
        <f t="shared" si="11"/>
        <v>1088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1040</v>
      </c>
      <c r="AI14" s="23">
        <f t="shared" si="11"/>
        <v>1085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1039</v>
      </c>
      <c r="AI15" s="23">
        <f t="shared" si="11"/>
        <v>1084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1039</v>
      </c>
      <c r="AI16" s="23">
        <f t="shared" si="11"/>
        <v>1084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1036</v>
      </c>
      <c r="AI17" s="23">
        <f t="shared" si="11"/>
        <v>1081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1029</v>
      </c>
      <c r="AI18" s="23">
        <f t="shared" si="11"/>
        <v>1074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1026</v>
      </c>
      <c r="AI19" s="23">
        <f t="shared" si="11"/>
        <v>1071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1024</v>
      </c>
      <c r="AI20" s="23">
        <f t="shared" ref="AI20:AI24" si="15">AG20+AH20</f>
        <v>1069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1020</v>
      </c>
      <c r="AI21" s="23">
        <f t="shared" si="15"/>
        <v>1065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1019</v>
      </c>
      <c r="AI22" s="23">
        <f t="shared" si="15"/>
        <v>1064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1018</v>
      </c>
      <c r="AI23" s="23">
        <f t="shared" si="15"/>
        <v>1063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1006</v>
      </c>
      <c r="AI24" s="23">
        <f t="shared" si="15"/>
        <v>1051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996</v>
      </c>
      <c r="AI25" s="23">
        <f t="shared" ref="AI25:AI27" si="17">AG25+AH25</f>
        <v>1041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984</v>
      </c>
      <c r="AI26" s="23">
        <f t="shared" si="17"/>
        <v>1029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964</v>
      </c>
      <c r="AI27" s="23">
        <f t="shared" si="17"/>
        <v>1009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4 U4 AA4 C6 F6 I6 L6 O6 R6 U6">
    <cfRule type="cellIs" dxfId="10" priority="6" operator="equal">
      <formula>"Schalke 04"</formula>
    </cfRule>
  </conditionalFormatting>
  <conditionalFormatting sqref="F4 I4 L4 O4 R4 X4 X6 AA6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2:AN27"/>
  <sheetViews>
    <sheetView topLeftCell="A10" workbookViewId="0">
      <selection activeCell="AH25" sqref="AH25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2" spans="1:40" x14ac:dyDescent="0.2">
      <c r="E2" s="1"/>
      <c r="F2" s="60"/>
      <c r="G2" s="13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</row>
    <row r="4" spans="1:40" ht="16.5" thickBot="1" x14ac:dyDescent="0.3">
      <c r="A4" s="2" t="s">
        <v>47</v>
      </c>
      <c r="B4" s="16"/>
      <c r="D4" s="16" t="s">
        <v>63</v>
      </c>
      <c r="E4" s="1"/>
      <c r="F4" s="60"/>
      <c r="G4" s="16" t="s">
        <v>64</v>
      </c>
      <c r="H4" s="1"/>
      <c r="I4" s="60"/>
      <c r="J4" s="16" t="s">
        <v>56</v>
      </c>
      <c r="K4" s="1"/>
      <c r="L4" s="60"/>
      <c r="M4" s="16" t="s">
        <v>60</v>
      </c>
      <c r="N4" s="1"/>
      <c r="O4" s="60"/>
      <c r="P4" s="16" t="s">
        <v>11</v>
      </c>
      <c r="Q4" s="1"/>
      <c r="R4" s="60"/>
      <c r="S4" s="16" t="s">
        <v>66</v>
      </c>
      <c r="T4" s="1"/>
      <c r="U4" s="60"/>
      <c r="V4" s="16" t="s">
        <v>71</v>
      </c>
      <c r="W4" s="1"/>
      <c r="X4" s="60"/>
      <c r="Y4" s="16" t="s">
        <v>68</v>
      </c>
      <c r="Z4" s="1"/>
      <c r="AA4" s="60"/>
      <c r="AB4" s="16" t="s">
        <v>72</v>
      </c>
      <c r="AC4" s="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D6" s="16" t="s">
        <v>58</v>
      </c>
      <c r="E6" s="1"/>
      <c r="F6" s="60"/>
      <c r="G6" s="16" t="s">
        <v>57</v>
      </c>
      <c r="H6" s="1"/>
      <c r="I6" s="60"/>
      <c r="J6" s="16" t="s">
        <v>62</v>
      </c>
      <c r="K6" s="1"/>
      <c r="L6" s="60"/>
      <c r="M6" s="16" t="s">
        <v>59</v>
      </c>
      <c r="N6" s="1"/>
      <c r="O6" s="60"/>
      <c r="P6" s="16" t="s">
        <v>67</v>
      </c>
      <c r="Q6" s="1"/>
      <c r="R6" s="60"/>
      <c r="S6" s="16" t="s">
        <v>65</v>
      </c>
      <c r="T6" s="1"/>
      <c r="U6" s="60"/>
      <c r="V6" s="16" t="s">
        <v>61</v>
      </c>
      <c r="W6" s="1"/>
      <c r="X6" s="60"/>
      <c r="Y6" s="16" t="s">
        <v>69</v>
      </c>
      <c r="Z6" s="1"/>
      <c r="AA6" s="60"/>
      <c r="AB6" s="16" t="s">
        <v>70</v>
      </c>
      <c r="AC6" s="1"/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shiny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1114</v>
      </c>
      <c r="AI8" s="23">
        <f t="shared" ref="AI8:AI24" si="11">AG8+AH8</f>
        <v>1159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Tanja04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1108</v>
      </c>
      <c r="AI9" s="23">
        <f t="shared" si="11"/>
        <v>1153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1105</v>
      </c>
      <c r="AI10" s="23">
        <f t="shared" si="11"/>
        <v>1150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ReneMause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1104</v>
      </c>
      <c r="AI11" s="23">
        <f t="shared" si="11"/>
        <v>1149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Silfa04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1092</v>
      </c>
      <c r="AI12" s="23">
        <f t="shared" si="11"/>
        <v>1137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1088</v>
      </c>
      <c r="AI13" s="23">
        <f t="shared" si="11"/>
        <v>1133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1085</v>
      </c>
      <c r="AI14" s="23">
        <f t="shared" si="11"/>
        <v>1130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1084</v>
      </c>
      <c r="AI15" s="23">
        <f t="shared" si="11"/>
        <v>1129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1084</v>
      </c>
      <c r="AI16" s="23">
        <f t="shared" si="11"/>
        <v>1129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Schalt04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1081</v>
      </c>
      <c r="AI17" s="23">
        <f t="shared" si="11"/>
        <v>1126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Archie04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1074</v>
      </c>
      <c r="AI18" s="23">
        <f t="shared" si="11"/>
        <v>1119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atschi91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1071</v>
      </c>
      <c r="AI19" s="23">
        <f t="shared" si="11"/>
        <v>1116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1069</v>
      </c>
      <c r="AI20" s="23">
        <f t="shared" si="11"/>
        <v>1114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Master1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1065</v>
      </c>
      <c r="AI21" s="23">
        <f t="shared" si="11"/>
        <v>1110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1064</v>
      </c>
      <c r="AI22" s="23">
        <f t="shared" si="11"/>
        <v>1109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Th.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1063</v>
      </c>
      <c r="AI23" s="23">
        <f t="shared" si="11"/>
        <v>1108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fabian1904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1051</v>
      </c>
      <c r="AI24" s="23">
        <f t="shared" si="11"/>
        <v>1096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4">AJ25</f>
        <v>18</v>
      </c>
      <c r="B25" s="20" t="str">
        <f>'13.Spieltag'!B25</f>
        <v>Benni Schalt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5">E25+H25+K25+N25+Q25+T25+W25+Z25+AC25+AF25</f>
        <v>45</v>
      </c>
      <c r="AH25" s="21">
        <f>'33.Spieltag'!AI25</f>
        <v>1041</v>
      </c>
      <c r="AI25" s="23">
        <f t="shared" ref="AI25:AI27" si="16">AG25+AH25</f>
        <v>1086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5"/>
        <v>45</v>
      </c>
      <c r="AH26" s="21">
        <f>'33.Spieltag'!AI26</f>
        <v>1029</v>
      </c>
      <c r="AI26" s="23">
        <f t="shared" si="16"/>
        <v>1074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5"/>
        <v>45</v>
      </c>
      <c r="AH27" s="21">
        <f>'33.Spieltag'!AI27</f>
        <v>1009</v>
      </c>
      <c r="AI27" s="23">
        <f t="shared" si="16"/>
        <v>1054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4 G4 J4 M4 P4 V4 AB4 G6 J6 M6 P6 S6">
    <cfRule type="cellIs" dxfId="5" priority="6" operator="equal">
      <formula>"Schalke 04"</formula>
    </cfRule>
  </conditionalFormatting>
  <conditionalFormatting sqref="S4 Y4 D6 V6 Y6 AB6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W3" activePane="bottomRight" state="frozen"/>
      <selection activeCell="AU6" sqref="AU6"/>
      <selection pane="topRight" activeCell="AU6" sqref="AU6"/>
      <selection pane="bottomLeft" activeCell="AU6" sqref="AU6"/>
      <selection pane="bottomRight" activeCell="AT15" sqref="AT15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23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1124</v>
      </c>
      <c r="AL3" s="58">
        <f t="shared" ref="AL3:AL24" si="1">SMALL($C3:$AJ3,1)</f>
        <v>3</v>
      </c>
      <c r="AM3" s="58">
        <f t="shared" ref="AM3:AM24" si="2">SMALL($C3:$AJ3,2)</f>
        <v>4</v>
      </c>
      <c r="AN3" s="58">
        <f t="shared" ref="AN3:AN24" si="3">SMALL($C3:$AJ3,3)</f>
        <v>5</v>
      </c>
      <c r="AO3" s="58">
        <f t="shared" ref="AO3:AO24" si="4">SMALL($C3:$AJ3,4)</f>
        <v>7</v>
      </c>
      <c r="AP3" s="59">
        <f t="shared" ref="AP3:AP24" si="5">AK3-AO3-AN3-AM3-AL3</f>
        <v>1105</v>
      </c>
      <c r="AQ3" s="63">
        <f t="shared" ref="AQ3:AQ24" si="6">SUM(AL3:AO3)</f>
        <v>19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24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1127</v>
      </c>
      <c r="AL4" s="58">
        <f t="shared" si="1"/>
        <v>3</v>
      </c>
      <c r="AM4" s="58">
        <f t="shared" si="2"/>
        <v>6</v>
      </c>
      <c r="AN4" s="58">
        <f t="shared" si="3"/>
        <v>7</v>
      </c>
      <c r="AO4" s="58">
        <f t="shared" si="4"/>
        <v>7</v>
      </c>
      <c r="AP4" s="59">
        <f t="shared" si="5"/>
        <v>1104</v>
      </c>
      <c r="AQ4" s="63">
        <f t="shared" si="6"/>
        <v>23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10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1096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1096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27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1110</v>
      </c>
      <c r="AL6" s="58">
        <f t="shared" si="1"/>
        <v>2</v>
      </c>
      <c r="AM6" s="58">
        <f t="shared" si="2"/>
        <v>2</v>
      </c>
      <c r="AN6" s="58">
        <f t="shared" si="3"/>
        <v>2</v>
      </c>
      <c r="AO6" s="58">
        <f t="shared" si="4"/>
        <v>5</v>
      </c>
      <c r="AP6" s="59">
        <f t="shared" si="5"/>
        <v>1099</v>
      </c>
      <c r="AQ6" s="63">
        <f t="shared" si="6"/>
        <v>11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28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1168</v>
      </c>
      <c r="AL7" s="58">
        <f t="shared" si="1"/>
        <v>3</v>
      </c>
      <c r="AM7" s="58">
        <f t="shared" si="2"/>
        <v>7</v>
      </c>
      <c r="AN7" s="58">
        <f t="shared" si="3"/>
        <v>10</v>
      </c>
      <c r="AO7" s="58">
        <f t="shared" si="4"/>
        <v>10</v>
      </c>
      <c r="AP7" s="59">
        <f t="shared" si="5"/>
        <v>1138</v>
      </c>
      <c r="AQ7" s="63">
        <f t="shared" si="6"/>
        <v>30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13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1131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7</v>
      </c>
      <c r="AP8" s="59">
        <f t="shared" si="5"/>
        <v>1112</v>
      </c>
      <c r="AQ8" s="63">
        <f t="shared" si="6"/>
        <v>19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1113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7</v>
      </c>
      <c r="AP9" s="59">
        <f t="shared" si="5"/>
        <v>1100</v>
      </c>
      <c r="AQ9" s="63">
        <f t="shared" si="6"/>
        <v>13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11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1107</v>
      </c>
      <c r="AL10" s="58">
        <f t="shared" si="1"/>
        <v>5</v>
      </c>
      <c r="AM10" s="58">
        <f t="shared" si="2"/>
        <v>5</v>
      </c>
      <c r="AN10" s="58">
        <f t="shared" si="3"/>
        <v>7</v>
      </c>
      <c r="AO10" s="58">
        <f t="shared" si="4"/>
        <v>7</v>
      </c>
      <c r="AP10" s="59">
        <f t="shared" si="5"/>
        <v>1083</v>
      </c>
      <c r="AQ10" s="63">
        <f t="shared" si="6"/>
        <v>24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19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1114</v>
      </c>
      <c r="AL11" s="58">
        <f t="shared" si="1"/>
        <v>0</v>
      </c>
      <c r="AM11" s="58">
        <f t="shared" si="2"/>
        <v>2</v>
      </c>
      <c r="AN11" s="58">
        <f t="shared" si="3"/>
        <v>3</v>
      </c>
      <c r="AO11" s="58">
        <f t="shared" si="4"/>
        <v>4</v>
      </c>
      <c r="AP11" s="59">
        <f t="shared" si="5"/>
        <v>1105</v>
      </c>
      <c r="AQ11" s="63">
        <f t="shared" si="6"/>
        <v>9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17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1077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1077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18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1128</v>
      </c>
      <c r="AL13" s="58">
        <f t="shared" si="1"/>
        <v>4</v>
      </c>
      <c r="AM13" s="58">
        <f t="shared" si="2"/>
        <v>4</v>
      </c>
      <c r="AN13" s="58">
        <f t="shared" si="3"/>
        <v>5</v>
      </c>
      <c r="AO13" s="58">
        <f t="shared" si="4"/>
        <v>5</v>
      </c>
      <c r="AP13" s="59">
        <f t="shared" si="5"/>
        <v>1110</v>
      </c>
      <c r="AQ13" s="63">
        <f t="shared" si="6"/>
        <v>18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13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1135</v>
      </c>
      <c r="AL14" s="58">
        <f t="shared" si="1"/>
        <v>0</v>
      </c>
      <c r="AM14" s="58">
        <f t="shared" si="2"/>
        <v>4</v>
      </c>
      <c r="AN14" s="58">
        <f t="shared" si="3"/>
        <v>5</v>
      </c>
      <c r="AO14" s="58">
        <f t="shared" si="4"/>
        <v>7</v>
      </c>
      <c r="AP14" s="59">
        <f t="shared" si="5"/>
        <v>1119</v>
      </c>
      <c r="AQ14" s="63">
        <f t="shared" si="6"/>
        <v>16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16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1136</v>
      </c>
      <c r="AL15" s="58">
        <f t="shared" si="1"/>
        <v>2</v>
      </c>
      <c r="AM15" s="58">
        <f t="shared" si="2"/>
        <v>7</v>
      </c>
      <c r="AN15" s="58">
        <f t="shared" si="3"/>
        <v>7</v>
      </c>
      <c r="AO15" s="58">
        <f t="shared" si="4"/>
        <v>7</v>
      </c>
      <c r="AP15" s="59">
        <f t="shared" si="5"/>
        <v>1113</v>
      </c>
      <c r="AQ15" s="63">
        <f t="shared" si="6"/>
        <v>23</v>
      </c>
      <c r="AS15" s="53">
        <v>13</v>
      </c>
      <c r="AT15" s="76"/>
      <c r="AU15" s="56"/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14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1123</v>
      </c>
      <c r="AL16" s="58">
        <f t="shared" si="1"/>
        <v>0</v>
      </c>
      <c r="AM16" s="58">
        <f t="shared" si="2"/>
        <v>2</v>
      </c>
      <c r="AN16" s="58">
        <f t="shared" si="3"/>
        <v>4</v>
      </c>
      <c r="AO16" s="58">
        <f t="shared" si="4"/>
        <v>8</v>
      </c>
      <c r="AP16" s="59">
        <f t="shared" si="5"/>
        <v>1109</v>
      </c>
      <c r="AQ16" s="63">
        <f t="shared" si="6"/>
        <v>14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14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1068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1068</v>
      </c>
      <c r="AQ17" s="63">
        <f t="shared" si="6"/>
        <v>0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6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1142</v>
      </c>
      <c r="AL18" s="58">
        <f t="shared" si="1"/>
        <v>2</v>
      </c>
      <c r="AM18" s="58">
        <f t="shared" si="2"/>
        <v>5</v>
      </c>
      <c r="AN18" s="58">
        <f t="shared" si="3"/>
        <v>6</v>
      </c>
      <c r="AO18" s="58">
        <f t="shared" si="4"/>
        <v>7</v>
      </c>
      <c r="AP18" s="59">
        <f t="shared" si="5"/>
        <v>1122</v>
      </c>
      <c r="AQ18" s="63">
        <f t="shared" si="6"/>
        <v>20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13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1122</v>
      </c>
      <c r="AL19" s="58">
        <f t="shared" si="1"/>
        <v>2</v>
      </c>
      <c r="AM19" s="58">
        <f t="shared" si="2"/>
        <v>4</v>
      </c>
      <c r="AN19" s="58">
        <f t="shared" si="3"/>
        <v>5</v>
      </c>
      <c r="AO19" s="58">
        <f t="shared" si="4"/>
        <v>5</v>
      </c>
      <c r="AP19" s="59">
        <f t="shared" si="5"/>
        <v>1106</v>
      </c>
      <c r="AQ19" s="63">
        <f t="shared" si="6"/>
        <v>16</v>
      </c>
      <c r="AS19" s="53">
        <v>17</v>
      </c>
      <c r="AT19" s="54"/>
      <c r="AU19" s="56"/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0</v>
      </c>
      <c r="O20" s="55">
        <f>'13.Spieltag'!$AG25</f>
        <v>45</v>
      </c>
      <c r="P20" s="55">
        <f>'14.Spieltag'!$AG25</f>
        <v>45</v>
      </c>
      <c r="Q20" s="55">
        <f>'15.Spieltag'!$AG25</f>
        <v>45</v>
      </c>
      <c r="R20" s="55">
        <f>'16.Spieltag'!$AG25</f>
        <v>45</v>
      </c>
      <c r="S20" s="55">
        <f>'17.Spieltag'!$AG25</f>
        <v>45</v>
      </c>
      <c r="T20" s="55">
        <f>'18.Spieltag'!$AG25</f>
        <v>45</v>
      </c>
      <c r="U20" s="55">
        <f>'19.Spieltag'!$AG25</f>
        <v>45</v>
      </c>
      <c r="V20" s="55">
        <f>'20.Spieltag'!$AG25</f>
        <v>45</v>
      </c>
      <c r="W20" s="55">
        <f>'21.Spieltag'!$AG25</f>
        <v>45</v>
      </c>
      <c r="X20" s="55">
        <f>'22.Spieltag'!$AG25</f>
        <v>45</v>
      </c>
      <c r="Y20" s="55">
        <f>'23.Spieltag'!$AG25</f>
        <v>45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1129</v>
      </c>
      <c r="AL20" s="58">
        <f t="shared" si="1"/>
        <v>0</v>
      </c>
      <c r="AM20" s="58">
        <f t="shared" si="2"/>
        <v>0</v>
      </c>
      <c r="AN20" s="58">
        <f t="shared" si="3"/>
        <v>5</v>
      </c>
      <c r="AO20" s="58">
        <f t="shared" si="4"/>
        <v>7</v>
      </c>
      <c r="AP20" s="59">
        <f t="shared" si="5"/>
        <v>1117</v>
      </c>
      <c r="AQ20" s="63">
        <f t="shared" si="6"/>
        <v>12</v>
      </c>
      <c r="AS20" s="53">
        <v>18</v>
      </c>
      <c r="AT20" s="54"/>
      <c r="AU20" s="56"/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14</v>
      </c>
      <c r="O21" s="55">
        <f>'13.Spieltag'!$AG26</f>
        <v>45</v>
      </c>
      <c r="P21" s="55">
        <f>'14.Spieltag'!$AG26</f>
        <v>45</v>
      </c>
      <c r="Q21" s="55">
        <f>'15.Spieltag'!$AG26</f>
        <v>45</v>
      </c>
      <c r="R21" s="55">
        <f>'16.Spieltag'!$AG26</f>
        <v>45</v>
      </c>
      <c r="S21" s="55">
        <f>'17.Spieltag'!$AG26</f>
        <v>45</v>
      </c>
      <c r="T21" s="55">
        <f>'18.Spieltag'!$AG26</f>
        <v>45</v>
      </c>
      <c r="U21" s="55">
        <f>'19.Spieltag'!$AG26</f>
        <v>45</v>
      </c>
      <c r="V21" s="55">
        <f>'20.Spieltag'!$AG26</f>
        <v>45</v>
      </c>
      <c r="W21" s="55">
        <f>'21.Spieltag'!$AG26</f>
        <v>45</v>
      </c>
      <c r="X21" s="55">
        <f>'22.Spieltag'!$AG26</f>
        <v>45</v>
      </c>
      <c r="Y21" s="55">
        <f>'23.Spieltag'!$AG26</f>
        <v>45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1116</v>
      </c>
      <c r="AL21" s="58">
        <f t="shared" si="1"/>
        <v>3</v>
      </c>
      <c r="AM21" s="58">
        <f t="shared" si="2"/>
        <v>4</v>
      </c>
      <c r="AN21" s="58">
        <f t="shared" si="3"/>
        <v>5</v>
      </c>
      <c r="AO21" s="58">
        <f t="shared" si="4"/>
        <v>5</v>
      </c>
      <c r="AP21" s="59">
        <f t="shared" si="5"/>
        <v>1099</v>
      </c>
      <c r="AQ21" s="63">
        <f t="shared" si="6"/>
        <v>17</v>
      </c>
      <c r="AS21" s="53">
        <v>19</v>
      </c>
      <c r="AT21" s="54"/>
      <c r="AU21" s="56"/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0</v>
      </c>
      <c r="O22" s="55">
        <f>'13.Spieltag'!$AG27</f>
        <v>45</v>
      </c>
      <c r="P22" s="55">
        <f>'14.Spieltag'!$AG27</f>
        <v>45</v>
      </c>
      <c r="Q22" s="55">
        <f>'15.Spieltag'!$AG27</f>
        <v>45</v>
      </c>
      <c r="R22" s="55">
        <f>'16.Spieltag'!$AG27</f>
        <v>45</v>
      </c>
      <c r="S22" s="55">
        <f>'17.Spieltag'!$AG27</f>
        <v>45</v>
      </c>
      <c r="T22" s="55">
        <f>'18.Spieltag'!$AG27</f>
        <v>45</v>
      </c>
      <c r="U22" s="55">
        <f>'19.Spieltag'!$AG27</f>
        <v>45</v>
      </c>
      <c r="V22" s="55">
        <f>'20.Spieltag'!$AG27</f>
        <v>45</v>
      </c>
      <c r="W22" s="55">
        <f>'21.Spieltag'!$AG27</f>
        <v>45</v>
      </c>
      <c r="X22" s="55">
        <f>'22.Spieltag'!$AG27</f>
        <v>45</v>
      </c>
      <c r="Y22" s="55">
        <f>'23.Spieltag'!$AG27</f>
        <v>45</v>
      </c>
      <c r="Z22" s="55">
        <f>'24.Spieltag'!$AG27</f>
        <v>45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1115</v>
      </c>
      <c r="AL22" s="58">
        <f t="shared" si="1"/>
        <v>0</v>
      </c>
      <c r="AM22" s="58">
        <f t="shared" si="2"/>
        <v>2</v>
      </c>
      <c r="AN22" s="58">
        <f t="shared" si="3"/>
        <v>4</v>
      </c>
      <c r="AO22" s="58">
        <f t="shared" si="4"/>
        <v>5</v>
      </c>
      <c r="AP22" s="59">
        <f t="shared" ref="AP22" si="10">AK22-AO22-AN22-AM22-AL22</f>
        <v>1104</v>
      </c>
      <c r="AQ22" s="63">
        <f t="shared" si="6"/>
        <v>11</v>
      </c>
      <c r="AS22" s="53">
        <v>20</v>
      </c>
      <c r="AT22" s="57"/>
      <c r="AU22" s="56"/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0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248</v>
      </c>
      <c r="O28" s="64">
        <f t="shared" si="11"/>
        <v>810</v>
      </c>
      <c r="P28" s="64">
        <f t="shared" si="11"/>
        <v>810</v>
      </c>
      <c r="Q28" s="64">
        <f t="shared" si="11"/>
        <v>810</v>
      </c>
      <c r="R28" s="64">
        <f t="shared" si="11"/>
        <v>810</v>
      </c>
      <c r="S28" s="64">
        <f t="shared" si="11"/>
        <v>810</v>
      </c>
      <c r="T28" s="64">
        <f t="shared" si="11"/>
        <v>810</v>
      </c>
      <c r="U28" s="64">
        <f t="shared" si="11"/>
        <v>810</v>
      </c>
      <c r="V28" s="64">
        <f t="shared" si="11"/>
        <v>810</v>
      </c>
      <c r="W28" s="64">
        <f t="shared" si="11"/>
        <v>810</v>
      </c>
      <c r="X28" s="64">
        <f t="shared" si="11"/>
        <v>810</v>
      </c>
      <c r="Y28" s="64">
        <f t="shared" si="11"/>
        <v>810</v>
      </c>
      <c r="Z28" s="64">
        <f t="shared" si="11"/>
        <v>810</v>
      </c>
      <c r="AA28" s="64">
        <f t="shared" si="11"/>
        <v>810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20130</v>
      </c>
      <c r="AL28" s="64">
        <f t="shared" si="11"/>
        <v>27</v>
      </c>
      <c r="AM28" s="64">
        <f t="shared" si="11"/>
        <v>55</v>
      </c>
      <c r="AN28" s="64">
        <f t="shared" si="11"/>
        <v>75</v>
      </c>
      <c r="AO28" s="64">
        <f t="shared" si="11"/>
        <v>96</v>
      </c>
      <c r="AP28" s="64">
        <f t="shared" si="11"/>
        <v>19877</v>
      </c>
      <c r="AQ28" s="64">
        <f>SUM(AQ4:AQ24)</f>
        <v>276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2024-11-11T15:40:37Z</cp:lastPrinted>
  <dcterms:created xsi:type="dcterms:W3CDTF">1998-11-12T06:25:58Z</dcterms:created>
  <dcterms:modified xsi:type="dcterms:W3CDTF">2024-11-11T15:40:46Z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