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F3C3056C-6CF3-42C1-950C-EADCE40D6383}" xr6:coauthVersionLast="47" xr6:coauthVersionMax="47" xr10:uidLastSave="{00000000-0000-0000-0000-000000000000}"/>
  <bookViews>
    <workbookView xWindow="-120" yWindow="-120" windowWidth="29040" windowHeight="15720" tabRatio="571" firstSheet="15" activeTab="15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'1.Spieltag'!$A$4:$AJ$27</definedName>
    <definedName name="_xlnm.Print_Area" localSheetId="9">'10.Spieltag'!$A$1:$AJ$19</definedName>
    <definedName name="_xlnm.Print_Area" localSheetId="10">'11.Spieltag'!$A$1:$AJ$19</definedName>
    <definedName name="_xlnm.Print_Area" localSheetId="11">'12.Spieltag'!$A$4:$AJ$26</definedName>
    <definedName name="_xlnm.Print_Area" localSheetId="12">'13.Spieltag'!$A$4:$AJ$26</definedName>
    <definedName name="_xlnm.Print_Area" localSheetId="13">'14.Spieltag'!$A$4:$AJ$26</definedName>
    <definedName name="_xlnm.Print_Area" localSheetId="14">'15.Spieltag'!$A$4:$AJ$26</definedName>
    <definedName name="_xlnm.Print_Area" localSheetId="15">'16.Spieltag'!$A$4:$AJ$23</definedName>
    <definedName name="_xlnm.Print_Area" localSheetId="16">'17.Spieltag'!$A$4:$AJ$25</definedName>
    <definedName name="_xlnm.Print_Area" localSheetId="17">'18.Spieltag'!$A$1:$AJ$25</definedName>
    <definedName name="_xlnm.Print_Area" localSheetId="18">'19.Spieltag'!$A$4:$AJ$25</definedName>
    <definedName name="_xlnm.Print_Area" localSheetId="1">'2.Spieltag '!$A$4:$AJ$26</definedName>
    <definedName name="_xlnm.Print_Area" localSheetId="19">'20.Spieltag'!$A$4:$AJ$25</definedName>
    <definedName name="_xlnm.Print_Area" localSheetId="20">'21.Spieltag'!$A$4:$AJ$25</definedName>
    <definedName name="_xlnm.Print_Area" localSheetId="21">'22.Spieltag'!$A$1:$AJ$25</definedName>
    <definedName name="_xlnm.Print_Area" localSheetId="22">'23.Spieltag'!$A$4:$AJ$26</definedName>
    <definedName name="_xlnm.Print_Area" localSheetId="23">'24.Spieltag'!$A$4:$AJ$26</definedName>
    <definedName name="_xlnm.Print_Area" localSheetId="25">'26.Spieltag'!$A$1:$AJ$25</definedName>
    <definedName name="_xlnm.Print_Area" localSheetId="26">'27.Spieltag'!$A$4:$AJ$25</definedName>
    <definedName name="_xlnm.Print_Area" localSheetId="27">'28.Spieltag'!$A$1:$AJ$25</definedName>
    <definedName name="_xlnm.Print_Area" localSheetId="2">'3.Spieltag'!$A$1:$AJ$25</definedName>
    <definedName name="_xlnm.Print_Area" localSheetId="29">'30.Spieltag'!$A$4:$AJ$19</definedName>
    <definedName name="_xlnm.Print_Area" localSheetId="31">'32.Spieltag'!$A$4:$AK$25</definedName>
    <definedName name="_xlnm.Print_Area" localSheetId="3">'4.Spieltag'!$A$1:$AJ$25</definedName>
    <definedName name="_xlnm.Print_Area" localSheetId="4">'5.Spieltag'!$A$4:$AJ$26</definedName>
    <definedName name="_xlnm.Print_Area" localSheetId="5">'6.Spieltag'!$A$4:$AJ$26</definedName>
    <definedName name="_xlnm.Print_Area" localSheetId="6">'7.Spieltag'!$A$4:$AJ$26</definedName>
    <definedName name="_xlnm.Print_Area" localSheetId="7">'8.Spieltag'!$A$4:$AJ$26</definedName>
    <definedName name="_xlnm.Print_Area" localSheetId="8">'9.Spieltag'!$A$4:$AJ$26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H28" i="23" l="1"/>
  <c r="AC28" i="23"/>
  <c r="Z28" i="23"/>
  <c r="W28" i="23"/>
  <c r="E15" i="23"/>
  <c r="E9" i="23"/>
  <c r="W15" i="23"/>
  <c r="E11" i="23"/>
  <c r="E12" i="23"/>
  <c r="E13" i="23"/>
  <c r="E14" i="23"/>
  <c r="E16" i="23"/>
  <c r="E17" i="23"/>
  <c r="E18" i="23"/>
  <c r="E19" i="23"/>
  <c r="E20" i="23"/>
  <c r="E21" i="23"/>
  <c r="E23" i="23"/>
  <c r="E24" i="23"/>
  <c r="E25" i="23"/>
  <c r="E26" i="23"/>
  <c r="E27" i="23"/>
  <c r="E8" i="23"/>
  <c r="A25" i="24"/>
  <c r="Z21" i="24"/>
  <c r="E9" i="24"/>
  <c r="E11" i="24"/>
  <c r="E12" i="24"/>
  <c r="E13" i="24"/>
  <c r="E14" i="24"/>
  <c r="E15" i="24"/>
  <c r="E16" i="24"/>
  <c r="E18" i="24"/>
  <c r="E19" i="24"/>
  <c r="E20" i="24"/>
  <c r="E21" i="24"/>
  <c r="E23" i="24"/>
  <c r="E24" i="24"/>
  <c r="E25" i="24"/>
  <c r="E26" i="24"/>
  <c r="E27" i="24"/>
  <c r="E8" i="24"/>
  <c r="AC26" i="26"/>
  <c r="Z26" i="26"/>
  <c r="T15" i="25"/>
  <c r="AG28" i="23" l="1"/>
  <c r="AI28" i="23" s="1"/>
  <c r="Z14" i="25"/>
  <c r="W14" i="25"/>
  <c r="T14" i="25"/>
  <c r="Q14" i="25"/>
  <c r="N14" i="25"/>
  <c r="K14" i="25"/>
  <c r="H14" i="25"/>
  <c r="E14" i="25"/>
  <c r="T27" i="25"/>
  <c r="T9" i="25"/>
  <c r="T11" i="25"/>
  <c r="T12" i="25"/>
  <c r="T13" i="25"/>
  <c r="T16" i="25"/>
  <c r="T18" i="25"/>
  <c r="T20" i="25"/>
  <c r="T21" i="25"/>
  <c r="T23" i="25"/>
  <c r="T24" i="25"/>
  <c r="T25" i="25"/>
  <c r="T8" i="25"/>
  <c r="E9" i="28"/>
  <c r="Z13" i="26"/>
  <c r="W9" i="26"/>
  <c r="Z27" i="26"/>
  <c r="Z9" i="26"/>
  <c r="Z11" i="26"/>
  <c r="Z12" i="26"/>
  <c r="Z14" i="26"/>
  <c r="Z15" i="26"/>
  <c r="Z16" i="26"/>
  <c r="Z17" i="26"/>
  <c r="Z18" i="26"/>
  <c r="Z19" i="26"/>
  <c r="Z20" i="26"/>
  <c r="Z21" i="26"/>
  <c r="Z23" i="26"/>
  <c r="Z24" i="26"/>
  <c r="Z25" i="26"/>
  <c r="Z8" i="26"/>
  <c r="E8" i="28"/>
  <c r="N9" i="29"/>
  <c r="N11" i="29"/>
  <c r="N12" i="29"/>
  <c r="N13" i="29"/>
  <c r="N14" i="29"/>
  <c r="N15" i="29"/>
  <c r="N16" i="29"/>
  <c r="N18" i="29"/>
  <c r="N19" i="29"/>
  <c r="N20" i="29"/>
  <c r="N21" i="29"/>
  <c r="N23" i="29"/>
  <c r="N24" i="29"/>
  <c r="N25" i="29"/>
  <c r="N26" i="29"/>
  <c r="N27" i="29"/>
  <c r="N8" i="29"/>
  <c r="Q25" i="30"/>
  <c r="T25" i="30"/>
  <c r="K9" i="30"/>
  <c r="K11" i="30"/>
  <c r="K12" i="30"/>
  <c r="K13" i="30"/>
  <c r="K14" i="30"/>
  <c r="K15" i="30"/>
  <c r="K16" i="30"/>
  <c r="K18" i="30"/>
  <c r="K19" i="30"/>
  <c r="K20" i="30"/>
  <c r="K21" i="30"/>
  <c r="K23" i="30"/>
  <c r="K24" i="30"/>
  <c r="K25" i="30"/>
  <c r="K26" i="30"/>
  <c r="K27" i="30"/>
  <c r="K8" i="30"/>
  <c r="T21" i="31"/>
  <c r="W24" i="31"/>
  <c r="T9" i="31"/>
  <c r="T11" i="31"/>
  <c r="T12" i="31"/>
  <c r="T13" i="31"/>
  <c r="T14" i="31"/>
  <c r="T15" i="31"/>
  <c r="T16" i="31"/>
  <c r="T18" i="31"/>
  <c r="T19" i="31"/>
  <c r="T20" i="31"/>
  <c r="T23" i="31"/>
  <c r="T24" i="31"/>
  <c r="T25" i="31"/>
  <c r="T26" i="31"/>
  <c r="T27" i="31"/>
  <c r="T8" i="31"/>
  <c r="AH9" i="31"/>
  <c r="AH10" i="31"/>
  <c r="AH11" i="3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9" i="32"/>
  <c r="AH10" i="32"/>
  <c r="AH11" i="32"/>
  <c r="AH12" i="32"/>
  <c r="AH13" i="32"/>
  <c r="AH14" i="32"/>
  <c r="AH15" i="32"/>
  <c r="AH16" i="32"/>
  <c r="AH17" i="32"/>
  <c r="AH18" i="32"/>
  <c r="AH19" i="32"/>
  <c r="AH20" i="32"/>
  <c r="AH21" i="32"/>
  <c r="AH22" i="32"/>
  <c r="AH23" i="32"/>
  <c r="AH24" i="32"/>
  <c r="AH25" i="32"/>
  <c r="AH26" i="32"/>
  <c r="AH27" i="32"/>
  <c r="AH9" i="33"/>
  <c r="AH10" i="33"/>
  <c r="AH11" i="33"/>
  <c r="AH12" i="33"/>
  <c r="AH13" i="33"/>
  <c r="AH14" i="33"/>
  <c r="AH15" i="33"/>
  <c r="AH16" i="33"/>
  <c r="AH17" i="33"/>
  <c r="AH18" i="33"/>
  <c r="AH19" i="33"/>
  <c r="AH20" i="33"/>
  <c r="AH21" i="33"/>
  <c r="AH22" i="33"/>
  <c r="AH23" i="33"/>
  <c r="AH24" i="33"/>
  <c r="AH25" i="33"/>
  <c r="AH26" i="33"/>
  <c r="AH27" i="33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9" i="9"/>
  <c r="AH10" i="9"/>
  <c r="AH11" i="9"/>
  <c r="AH12" i="9"/>
  <c r="AH13" i="9"/>
  <c r="AH14" i="9"/>
  <c r="AH15" i="9"/>
  <c r="AH16" i="9"/>
  <c r="AH17" i="9"/>
  <c r="AH18" i="9"/>
  <c r="AH19" i="9"/>
  <c r="AH20" i="9"/>
  <c r="AH21" i="9"/>
  <c r="AH22" i="9"/>
  <c r="AH23" i="9"/>
  <c r="AH24" i="9"/>
  <c r="AH25" i="9"/>
  <c r="AH26" i="9"/>
  <c r="AH27" i="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Z22" i="32"/>
  <c r="T9" i="32"/>
  <c r="T10" i="32"/>
  <c r="T11" i="32"/>
  <c r="T12" i="32"/>
  <c r="T13" i="32"/>
  <c r="T14" i="32"/>
  <c r="T15" i="32"/>
  <c r="T16" i="32"/>
  <c r="T18" i="32"/>
  <c r="T19" i="32"/>
  <c r="T20" i="32"/>
  <c r="T21" i="32"/>
  <c r="T22" i="32"/>
  <c r="T23" i="32"/>
  <c r="T24" i="32"/>
  <c r="T25" i="32"/>
  <c r="T26" i="32"/>
  <c r="T27" i="32"/>
  <c r="T8" i="32"/>
  <c r="H9" i="33"/>
  <c r="H10" i="33"/>
  <c r="H11" i="33"/>
  <c r="H12" i="33"/>
  <c r="H13" i="33"/>
  <c r="H14" i="33"/>
  <c r="H15" i="33"/>
  <c r="H16" i="33"/>
  <c r="H18" i="33"/>
  <c r="H19" i="33"/>
  <c r="H20" i="33"/>
  <c r="H21" i="33"/>
  <c r="H22" i="33"/>
  <c r="H23" i="33"/>
  <c r="H24" i="33"/>
  <c r="H25" i="33"/>
  <c r="H26" i="33"/>
  <c r="H27" i="33"/>
  <c r="H8" i="33"/>
  <c r="K10" i="33"/>
  <c r="E12" i="8"/>
  <c r="E11" i="8"/>
  <c r="H11" i="8"/>
  <c r="K11" i="8"/>
  <c r="N11" i="8"/>
  <c r="Q11" i="8"/>
  <c r="T11" i="8"/>
  <c r="W11" i="8"/>
  <c r="Z11" i="8"/>
  <c r="E14" i="8"/>
  <c r="E8" i="8"/>
  <c r="E9" i="8"/>
  <c r="E10" i="8"/>
  <c r="E13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Z10" i="8"/>
  <c r="W10" i="8"/>
  <c r="T10" i="8"/>
  <c r="Q10" i="8"/>
  <c r="N10" i="8"/>
  <c r="K10" i="8"/>
  <c r="H10" i="8"/>
  <c r="Z12" i="9"/>
  <c r="Z21" i="19"/>
  <c r="Z8" i="19"/>
  <c r="Z8" i="9"/>
  <c r="Z10" i="9"/>
  <c r="Z9" i="9"/>
  <c r="Z11" i="9"/>
  <c r="Z13" i="9"/>
  <c r="Z14" i="9"/>
  <c r="Z15" i="9"/>
  <c r="Z16" i="9"/>
  <c r="Z17" i="9"/>
  <c r="Z18" i="9"/>
  <c r="Z19" i="9"/>
  <c r="Z20" i="9"/>
  <c r="Z21" i="9"/>
  <c r="Z23" i="9"/>
  <c r="Z24" i="9"/>
  <c r="Z25" i="9"/>
  <c r="Z26" i="9"/>
  <c r="Z27" i="9"/>
  <c r="N9" i="38"/>
  <c r="N10" i="38"/>
  <c r="N11" i="38"/>
  <c r="N12" i="38"/>
  <c r="N13" i="38"/>
  <c r="N14" i="38"/>
  <c r="N15" i="38"/>
  <c r="N16" i="38"/>
  <c r="N17" i="38"/>
  <c r="N18" i="38"/>
  <c r="N19" i="38"/>
  <c r="N20" i="38"/>
  <c r="N23" i="38"/>
  <c r="N24" i="38"/>
  <c r="N25" i="38"/>
  <c r="N26" i="38"/>
  <c r="N27" i="38"/>
  <c r="N8" i="38"/>
  <c r="N9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9" i="32"/>
  <c r="N10" i="32"/>
  <c r="N11" i="32"/>
  <c r="N12" i="32"/>
  <c r="N13" i="32"/>
  <c r="N14" i="32"/>
  <c r="N15" i="32"/>
  <c r="N16" i="32"/>
  <c r="N18" i="32"/>
  <c r="N19" i="32"/>
  <c r="N20" i="32"/>
  <c r="N21" i="32"/>
  <c r="N22" i="32"/>
  <c r="N23" i="32"/>
  <c r="N24" i="32"/>
  <c r="N25" i="32"/>
  <c r="N26" i="32"/>
  <c r="N27" i="32"/>
  <c r="N9" i="31"/>
  <c r="N11" i="31"/>
  <c r="N12" i="31"/>
  <c r="N13" i="31"/>
  <c r="N14" i="31"/>
  <c r="N15" i="31"/>
  <c r="N16" i="31"/>
  <c r="N18" i="31"/>
  <c r="N19" i="31"/>
  <c r="N20" i="31"/>
  <c r="N21" i="31"/>
  <c r="N23" i="31"/>
  <c r="N24" i="31"/>
  <c r="N25" i="31"/>
  <c r="N26" i="31"/>
  <c r="N27" i="31"/>
  <c r="N9" i="30"/>
  <c r="N11" i="30"/>
  <c r="N12" i="30"/>
  <c r="N13" i="30"/>
  <c r="N14" i="30"/>
  <c r="N15" i="30"/>
  <c r="N16" i="30"/>
  <c r="N18" i="30"/>
  <c r="N19" i="30"/>
  <c r="N20" i="30"/>
  <c r="N21" i="30"/>
  <c r="N23" i="30"/>
  <c r="N24" i="30"/>
  <c r="N25" i="30"/>
  <c r="N26" i="30"/>
  <c r="N27" i="30"/>
  <c r="N9" i="28"/>
  <c r="N11" i="28"/>
  <c r="N12" i="28"/>
  <c r="N13" i="28"/>
  <c r="N14" i="28"/>
  <c r="N15" i="28"/>
  <c r="N16" i="28"/>
  <c r="N17" i="28"/>
  <c r="N18" i="28"/>
  <c r="N19" i="28"/>
  <c r="N20" i="28"/>
  <c r="N21" i="28"/>
  <c r="N23" i="28"/>
  <c r="N24" i="28"/>
  <c r="N25" i="28"/>
  <c r="N26" i="28"/>
  <c r="N27" i="28"/>
  <c r="N9" i="26"/>
  <c r="N11" i="26"/>
  <c r="N12" i="26"/>
  <c r="N13" i="26"/>
  <c r="N14" i="26"/>
  <c r="N15" i="26"/>
  <c r="N16" i="26"/>
  <c r="N17" i="26"/>
  <c r="N18" i="26"/>
  <c r="N19" i="26"/>
  <c r="N20" i="26"/>
  <c r="N21" i="26"/>
  <c r="N23" i="26"/>
  <c r="N24" i="26"/>
  <c r="N25" i="26"/>
  <c r="N26" i="26"/>
  <c r="N27" i="26"/>
  <c r="N9" i="25"/>
  <c r="N11" i="25"/>
  <c r="N12" i="25"/>
  <c r="N13" i="25"/>
  <c r="N15" i="25"/>
  <c r="N16" i="25"/>
  <c r="N18" i="25"/>
  <c r="N20" i="25"/>
  <c r="N21" i="25"/>
  <c r="N23" i="25"/>
  <c r="N24" i="25"/>
  <c r="N25" i="25"/>
  <c r="N27" i="25"/>
  <c r="N9" i="24"/>
  <c r="N11" i="24"/>
  <c r="N12" i="24"/>
  <c r="N13" i="24"/>
  <c r="N14" i="24"/>
  <c r="N15" i="24"/>
  <c r="N16" i="24"/>
  <c r="N18" i="24"/>
  <c r="N19" i="24"/>
  <c r="N20" i="24"/>
  <c r="N21" i="24"/>
  <c r="N23" i="24"/>
  <c r="N24" i="24"/>
  <c r="N25" i="24"/>
  <c r="N26" i="24"/>
  <c r="N27" i="24"/>
  <c r="N9" i="23"/>
  <c r="N11" i="23"/>
  <c r="N12" i="23"/>
  <c r="N13" i="23"/>
  <c r="N14" i="23"/>
  <c r="N15" i="23"/>
  <c r="N16" i="23"/>
  <c r="N17" i="23"/>
  <c r="N18" i="23"/>
  <c r="N19" i="23"/>
  <c r="N20" i="23"/>
  <c r="N21" i="23"/>
  <c r="N23" i="23"/>
  <c r="N24" i="23"/>
  <c r="N25" i="23"/>
  <c r="N26" i="23"/>
  <c r="N27" i="23"/>
  <c r="N9" i="21"/>
  <c r="N10" i="21"/>
  <c r="N11" i="21"/>
  <c r="N12" i="21"/>
  <c r="N13" i="21"/>
  <c r="N14" i="21"/>
  <c r="N15" i="21"/>
  <c r="N16" i="21"/>
  <c r="N17" i="21"/>
  <c r="N18" i="21"/>
  <c r="N19" i="21"/>
  <c r="N20" i="21"/>
  <c r="N21" i="21"/>
  <c r="N22" i="21"/>
  <c r="N23" i="21"/>
  <c r="N24" i="21"/>
  <c r="N25" i="21"/>
  <c r="N26" i="21"/>
  <c r="N27" i="21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24" i="20"/>
  <c r="N25" i="20"/>
  <c r="N26" i="20"/>
  <c r="N27" i="2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9" i="18"/>
  <c r="N10" i="18"/>
  <c r="N11" i="18"/>
  <c r="N12" i="18"/>
  <c r="N13" i="18"/>
  <c r="N14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9" i="15"/>
  <c r="N10" i="15"/>
  <c r="N11" i="15"/>
  <c r="N12" i="15"/>
  <c r="N13" i="15"/>
  <c r="N14" i="15"/>
  <c r="N15" i="15"/>
  <c r="N16" i="15"/>
  <c r="N17" i="15"/>
  <c r="N18" i="15"/>
  <c r="N19" i="15"/>
  <c r="N20" i="15"/>
  <c r="N21" i="15"/>
  <c r="N22" i="15"/>
  <c r="N23" i="15"/>
  <c r="N24" i="15"/>
  <c r="N25" i="15"/>
  <c r="N26" i="15"/>
  <c r="N27" i="15"/>
  <c r="N9" i="14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9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9" i="27"/>
  <c r="N10" i="27"/>
  <c r="N11" i="27"/>
  <c r="N12" i="27"/>
  <c r="N13" i="27"/>
  <c r="N14" i="27"/>
  <c r="N15" i="27"/>
  <c r="N16" i="27"/>
  <c r="N17" i="27"/>
  <c r="N18" i="27"/>
  <c r="N19" i="27"/>
  <c r="N20" i="27"/>
  <c r="N21" i="27"/>
  <c r="N22" i="27"/>
  <c r="N23" i="27"/>
  <c r="N24" i="27"/>
  <c r="N25" i="27"/>
  <c r="N26" i="27"/>
  <c r="N27" i="27"/>
  <c r="N9" i="16"/>
  <c r="N10" i="16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9" i="34"/>
  <c r="N10" i="34"/>
  <c r="N11" i="34"/>
  <c r="N12" i="34"/>
  <c r="N13" i="34"/>
  <c r="N14" i="34"/>
  <c r="N15" i="34"/>
  <c r="N16" i="34"/>
  <c r="N17" i="34"/>
  <c r="N18" i="34"/>
  <c r="N19" i="34"/>
  <c r="N20" i="34"/>
  <c r="N21" i="34"/>
  <c r="N22" i="34"/>
  <c r="N23" i="34"/>
  <c r="N24" i="34"/>
  <c r="N25" i="34"/>
  <c r="N26" i="34"/>
  <c r="N27" i="34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3" i="9"/>
  <c r="N24" i="9"/>
  <c r="N25" i="9"/>
  <c r="N26" i="9"/>
  <c r="N27" i="9"/>
  <c r="N8" i="8"/>
  <c r="N8" i="33"/>
  <c r="N8" i="32"/>
  <c r="N8" i="31"/>
  <c r="N8" i="30"/>
  <c r="N8" i="28"/>
  <c r="N8" i="26"/>
  <c r="N8" i="25"/>
  <c r="N8" i="24"/>
  <c r="N8" i="23"/>
  <c r="N8" i="21"/>
  <c r="N8" i="20"/>
  <c r="N8" i="10"/>
  <c r="N8" i="18"/>
  <c r="N8" i="7"/>
  <c r="N8" i="15"/>
  <c r="N8" i="14"/>
  <c r="N8" i="13"/>
  <c r="N8" i="12"/>
  <c r="N8" i="11"/>
  <c r="N8" i="6"/>
  <c r="N8" i="2"/>
  <c r="N8" i="3"/>
  <c r="N8" i="4"/>
  <c r="N8" i="5"/>
  <c r="N8" i="27"/>
  <c r="N8" i="16"/>
  <c r="N8" i="3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1" i="19"/>
  <c r="N23" i="19"/>
  <c r="N24" i="19"/>
  <c r="N25" i="19"/>
  <c r="N26" i="19"/>
  <c r="N27" i="19"/>
  <c r="N8" i="19"/>
  <c r="Z27" i="19"/>
  <c r="AC27" i="8"/>
  <c r="Z27" i="8"/>
  <c r="W27" i="8"/>
  <c r="T27" i="8"/>
  <c r="Q27" i="8"/>
  <c r="K27" i="8"/>
  <c r="H27" i="8"/>
  <c r="AC26" i="8"/>
  <c r="Z26" i="8"/>
  <c r="W26" i="8"/>
  <c r="T26" i="8"/>
  <c r="Q26" i="8"/>
  <c r="K26" i="8"/>
  <c r="H26" i="8"/>
  <c r="AC25" i="8"/>
  <c r="Z25" i="8"/>
  <c r="W25" i="8"/>
  <c r="T25" i="8"/>
  <c r="Q25" i="8"/>
  <c r="K25" i="8"/>
  <c r="H25" i="8"/>
  <c r="AC24" i="8"/>
  <c r="Z24" i="8"/>
  <c r="W24" i="8"/>
  <c r="T24" i="8"/>
  <c r="Q24" i="8"/>
  <c r="K24" i="8"/>
  <c r="H24" i="8"/>
  <c r="AC23" i="8"/>
  <c r="Z23" i="8"/>
  <c r="W23" i="8"/>
  <c r="T23" i="8"/>
  <c r="Q23" i="8"/>
  <c r="K23" i="8"/>
  <c r="H23" i="8"/>
  <c r="AC22" i="8"/>
  <c r="Z22" i="8"/>
  <c r="W22" i="8"/>
  <c r="T22" i="8"/>
  <c r="Q22" i="8"/>
  <c r="K22" i="8"/>
  <c r="H22" i="8"/>
  <c r="AC21" i="8"/>
  <c r="Z21" i="8"/>
  <c r="W21" i="8"/>
  <c r="T21" i="8"/>
  <c r="Q21" i="8"/>
  <c r="K21" i="8"/>
  <c r="H21" i="8"/>
  <c r="AC20" i="8"/>
  <c r="Z20" i="8"/>
  <c r="W20" i="8"/>
  <c r="T20" i="8"/>
  <c r="Q20" i="8"/>
  <c r="K20" i="8"/>
  <c r="H20" i="8"/>
  <c r="AC19" i="8"/>
  <c r="Z19" i="8"/>
  <c r="W19" i="8"/>
  <c r="T19" i="8"/>
  <c r="Q19" i="8"/>
  <c r="K19" i="8"/>
  <c r="H19" i="8"/>
  <c r="AC18" i="8"/>
  <c r="Z18" i="8"/>
  <c r="W18" i="8"/>
  <c r="T18" i="8"/>
  <c r="Q18" i="8"/>
  <c r="K18" i="8"/>
  <c r="H18" i="8"/>
  <c r="AC17" i="8"/>
  <c r="Z17" i="8"/>
  <c r="W17" i="8"/>
  <c r="T17" i="8"/>
  <c r="Q17" i="8"/>
  <c r="K17" i="8"/>
  <c r="H17" i="8"/>
  <c r="AC16" i="8"/>
  <c r="Z16" i="8"/>
  <c r="W16" i="8"/>
  <c r="T16" i="8"/>
  <c r="Q16" i="8"/>
  <c r="K16" i="8"/>
  <c r="H16" i="8"/>
  <c r="AC15" i="8"/>
  <c r="Z15" i="8"/>
  <c r="W15" i="8"/>
  <c r="T15" i="8"/>
  <c r="Q15" i="8"/>
  <c r="K15" i="8"/>
  <c r="H15" i="8"/>
  <c r="AC14" i="8"/>
  <c r="Z14" i="8"/>
  <c r="W14" i="8"/>
  <c r="T14" i="8"/>
  <c r="Q14" i="8"/>
  <c r="K14" i="8"/>
  <c r="H14" i="8"/>
  <c r="AC13" i="8"/>
  <c r="Z13" i="8"/>
  <c r="W13" i="8"/>
  <c r="T13" i="8"/>
  <c r="Q13" i="8"/>
  <c r="K13" i="8"/>
  <c r="H13" i="8"/>
  <c r="AC12" i="8"/>
  <c r="Z12" i="8"/>
  <c r="W12" i="8"/>
  <c r="T12" i="8"/>
  <c r="Q12" i="8"/>
  <c r="K12" i="8"/>
  <c r="H12" i="8"/>
  <c r="AC11" i="8"/>
  <c r="AC10" i="8"/>
  <c r="AC9" i="8"/>
  <c r="Z9" i="8"/>
  <c r="W9" i="8"/>
  <c r="T9" i="8"/>
  <c r="Q9" i="8"/>
  <c r="K9" i="8"/>
  <c r="H9" i="8"/>
  <c r="AC8" i="8"/>
  <c r="Z8" i="8"/>
  <c r="W8" i="8"/>
  <c r="T8" i="8"/>
  <c r="Q8" i="8"/>
  <c r="K8" i="8"/>
  <c r="H8" i="8"/>
  <c r="AC27" i="33"/>
  <c r="Z27" i="33"/>
  <c r="W27" i="33"/>
  <c r="T27" i="33"/>
  <c r="Q27" i="33"/>
  <c r="K27" i="33"/>
  <c r="E27" i="33"/>
  <c r="AC26" i="33"/>
  <c r="Z26" i="33"/>
  <c r="W26" i="33"/>
  <c r="T26" i="33"/>
  <c r="Q26" i="33"/>
  <c r="K26" i="33"/>
  <c r="E26" i="33"/>
  <c r="AC25" i="33"/>
  <c r="Z25" i="33"/>
  <c r="W25" i="33"/>
  <c r="T25" i="33"/>
  <c r="Q25" i="33"/>
  <c r="K25" i="33"/>
  <c r="E25" i="33"/>
  <c r="AC24" i="33"/>
  <c r="Z24" i="33"/>
  <c r="W24" i="33"/>
  <c r="T24" i="33"/>
  <c r="Q24" i="33"/>
  <c r="K24" i="33"/>
  <c r="E24" i="33"/>
  <c r="AC23" i="33"/>
  <c r="Z23" i="33"/>
  <c r="W23" i="33"/>
  <c r="T23" i="33"/>
  <c r="Q23" i="33"/>
  <c r="K23" i="33"/>
  <c r="E23" i="33"/>
  <c r="AC22" i="33"/>
  <c r="Z22" i="33"/>
  <c r="W22" i="33"/>
  <c r="T22" i="33"/>
  <c r="Q22" i="33"/>
  <c r="K22" i="33"/>
  <c r="E22" i="33"/>
  <c r="AC21" i="33"/>
  <c r="Z21" i="33"/>
  <c r="W21" i="33"/>
  <c r="T21" i="33"/>
  <c r="Q21" i="33"/>
  <c r="K21" i="33"/>
  <c r="E21" i="33"/>
  <c r="AC20" i="33"/>
  <c r="Z20" i="33"/>
  <c r="W20" i="33"/>
  <c r="T20" i="33"/>
  <c r="Q20" i="33"/>
  <c r="K20" i="33"/>
  <c r="E20" i="33"/>
  <c r="AC19" i="33"/>
  <c r="Z19" i="33"/>
  <c r="W19" i="33"/>
  <c r="T19" i="33"/>
  <c r="Q19" i="33"/>
  <c r="K19" i="33"/>
  <c r="E19" i="33"/>
  <c r="AC18" i="33"/>
  <c r="Z18" i="33"/>
  <c r="W18" i="33"/>
  <c r="T18" i="33"/>
  <c r="Q18" i="33"/>
  <c r="K18" i="33"/>
  <c r="E18" i="33"/>
  <c r="AC17" i="33"/>
  <c r="Z17" i="33"/>
  <c r="W17" i="33"/>
  <c r="T17" i="33"/>
  <c r="Q17" i="33"/>
  <c r="K17" i="33"/>
  <c r="AC16" i="33"/>
  <c r="Z16" i="33"/>
  <c r="W16" i="33"/>
  <c r="T16" i="33"/>
  <c r="Q16" i="33"/>
  <c r="K16" i="33"/>
  <c r="E16" i="33"/>
  <c r="AC15" i="33"/>
  <c r="Z15" i="33"/>
  <c r="W15" i="33"/>
  <c r="T15" i="33"/>
  <c r="Q15" i="33"/>
  <c r="K15" i="33"/>
  <c r="E15" i="33"/>
  <c r="AC14" i="33"/>
  <c r="Z14" i="33"/>
  <c r="W14" i="33"/>
  <c r="T14" i="33"/>
  <c r="Q14" i="33"/>
  <c r="K14" i="33"/>
  <c r="E14" i="33"/>
  <c r="AC13" i="33"/>
  <c r="Z13" i="33"/>
  <c r="W13" i="33"/>
  <c r="T13" i="33"/>
  <c r="Q13" i="33"/>
  <c r="K13" i="33"/>
  <c r="E13" i="33"/>
  <c r="AC12" i="33"/>
  <c r="Z12" i="33"/>
  <c r="W12" i="33"/>
  <c r="T12" i="33"/>
  <c r="Q12" i="33"/>
  <c r="K12" i="33"/>
  <c r="E12" i="33"/>
  <c r="AC11" i="33"/>
  <c r="Z11" i="33"/>
  <c r="W11" i="33"/>
  <c r="T11" i="33"/>
  <c r="Q11" i="33"/>
  <c r="K11" i="33"/>
  <c r="E11" i="33"/>
  <c r="AC10" i="33"/>
  <c r="Z10" i="33"/>
  <c r="W10" i="33"/>
  <c r="T10" i="33"/>
  <c r="Q10" i="33"/>
  <c r="E10" i="33"/>
  <c r="AC9" i="33"/>
  <c r="Z9" i="33"/>
  <c r="W9" i="33"/>
  <c r="T9" i="33"/>
  <c r="Q9" i="33"/>
  <c r="K9" i="33"/>
  <c r="E9" i="33"/>
  <c r="AC8" i="33"/>
  <c r="Z8" i="33"/>
  <c r="W8" i="33"/>
  <c r="T8" i="33"/>
  <c r="Q8" i="33"/>
  <c r="K8" i="33"/>
  <c r="E8" i="33"/>
  <c r="AC27" i="32"/>
  <c r="Z27" i="32"/>
  <c r="W27" i="32"/>
  <c r="Q27" i="32"/>
  <c r="K27" i="32"/>
  <c r="H27" i="32"/>
  <c r="E27" i="32"/>
  <c r="AC26" i="32"/>
  <c r="Z26" i="32"/>
  <c r="W26" i="32"/>
  <c r="Q26" i="32"/>
  <c r="K26" i="32"/>
  <c r="H26" i="32"/>
  <c r="E26" i="32"/>
  <c r="AC25" i="32"/>
  <c r="Z25" i="32"/>
  <c r="W25" i="32"/>
  <c r="Q25" i="32"/>
  <c r="K25" i="32"/>
  <c r="H25" i="32"/>
  <c r="E25" i="32"/>
  <c r="AC24" i="32"/>
  <c r="Z24" i="32"/>
  <c r="W24" i="32"/>
  <c r="Q24" i="32"/>
  <c r="K24" i="32"/>
  <c r="H24" i="32"/>
  <c r="E24" i="32"/>
  <c r="AC23" i="32"/>
  <c r="Z23" i="32"/>
  <c r="W23" i="32"/>
  <c r="Q23" i="32"/>
  <c r="K23" i="32"/>
  <c r="H23" i="32"/>
  <c r="E23" i="32"/>
  <c r="AC22" i="32"/>
  <c r="W22" i="32"/>
  <c r="Q22" i="32"/>
  <c r="K22" i="32"/>
  <c r="H22" i="32"/>
  <c r="E22" i="32"/>
  <c r="AC21" i="32"/>
  <c r="Z21" i="32"/>
  <c r="W21" i="32"/>
  <c r="Q21" i="32"/>
  <c r="K21" i="32"/>
  <c r="H21" i="32"/>
  <c r="E21" i="32"/>
  <c r="AC20" i="32"/>
  <c r="Z20" i="32"/>
  <c r="W20" i="32"/>
  <c r="Q20" i="32"/>
  <c r="K20" i="32"/>
  <c r="H20" i="32"/>
  <c r="E20" i="32"/>
  <c r="AC19" i="32"/>
  <c r="Z19" i="32"/>
  <c r="W19" i="32"/>
  <c r="Q19" i="32"/>
  <c r="K19" i="32"/>
  <c r="H19" i="32"/>
  <c r="E19" i="32"/>
  <c r="AC18" i="32"/>
  <c r="Z18" i="32"/>
  <c r="W18" i="32"/>
  <c r="Q18" i="32"/>
  <c r="K18" i="32"/>
  <c r="H18" i="32"/>
  <c r="E18" i="32"/>
  <c r="AC16" i="32"/>
  <c r="Z16" i="32"/>
  <c r="W16" i="32"/>
  <c r="Q16" i="32"/>
  <c r="K16" i="32"/>
  <c r="H16" i="32"/>
  <c r="E16" i="32"/>
  <c r="AC15" i="32"/>
  <c r="Z15" i="32"/>
  <c r="W15" i="32"/>
  <c r="Q15" i="32"/>
  <c r="K15" i="32"/>
  <c r="H15" i="32"/>
  <c r="E15" i="32"/>
  <c r="AC14" i="32"/>
  <c r="Z14" i="32"/>
  <c r="W14" i="32"/>
  <c r="Q14" i="32"/>
  <c r="K14" i="32"/>
  <c r="H14" i="32"/>
  <c r="E14" i="32"/>
  <c r="AC13" i="32"/>
  <c r="Z13" i="32"/>
  <c r="W13" i="32"/>
  <c r="Q13" i="32"/>
  <c r="K13" i="32"/>
  <c r="H13" i="32"/>
  <c r="E13" i="32"/>
  <c r="AC12" i="32"/>
  <c r="Z12" i="32"/>
  <c r="W12" i="32"/>
  <c r="Q12" i="32"/>
  <c r="K12" i="32"/>
  <c r="AC11" i="32"/>
  <c r="Z11" i="32"/>
  <c r="W11" i="32"/>
  <c r="Q11" i="32"/>
  <c r="K11" i="32"/>
  <c r="H11" i="32"/>
  <c r="E11" i="32"/>
  <c r="AC10" i="32"/>
  <c r="Z10" i="32"/>
  <c r="W10" i="32"/>
  <c r="Q10" i="32"/>
  <c r="K10" i="32"/>
  <c r="H10" i="32"/>
  <c r="E10" i="32"/>
  <c r="AC9" i="32"/>
  <c r="Z9" i="32"/>
  <c r="W9" i="32"/>
  <c r="Q9" i="32"/>
  <c r="K9" i="32"/>
  <c r="H9" i="32"/>
  <c r="E9" i="32"/>
  <c r="AC8" i="32"/>
  <c r="Z8" i="32"/>
  <c r="W8" i="32"/>
  <c r="Q8" i="32"/>
  <c r="K8" i="32"/>
  <c r="H8" i="32"/>
  <c r="E8" i="32"/>
  <c r="AC27" i="31"/>
  <c r="Z27" i="31"/>
  <c r="W27" i="31"/>
  <c r="Q27" i="31"/>
  <c r="K27" i="31"/>
  <c r="H27" i="31"/>
  <c r="E27" i="31"/>
  <c r="AC26" i="31"/>
  <c r="Z26" i="31"/>
  <c r="W26" i="31"/>
  <c r="Q26" i="31"/>
  <c r="K26" i="31"/>
  <c r="H26" i="31"/>
  <c r="E26" i="31"/>
  <c r="AC25" i="31"/>
  <c r="Z25" i="31"/>
  <c r="W25" i="31"/>
  <c r="Q25" i="31"/>
  <c r="K25" i="31"/>
  <c r="H25" i="31"/>
  <c r="E25" i="31"/>
  <c r="AC24" i="31"/>
  <c r="Z24" i="31"/>
  <c r="Q24" i="31"/>
  <c r="K24" i="31"/>
  <c r="H24" i="31"/>
  <c r="E24" i="31"/>
  <c r="AC23" i="31"/>
  <c r="Z23" i="31"/>
  <c r="W23" i="31"/>
  <c r="Q23" i="31"/>
  <c r="K23" i="31"/>
  <c r="H23" i="31"/>
  <c r="E23" i="31"/>
  <c r="AC21" i="31"/>
  <c r="Z21" i="31"/>
  <c r="W21" i="31"/>
  <c r="Q21" i="31"/>
  <c r="K21" i="31"/>
  <c r="H21" i="31"/>
  <c r="E21" i="31"/>
  <c r="AC20" i="31"/>
  <c r="Z20" i="31"/>
  <c r="W20" i="31"/>
  <c r="Q20" i="31"/>
  <c r="K20" i="31"/>
  <c r="H20" i="31"/>
  <c r="E20" i="31"/>
  <c r="AC19" i="31"/>
  <c r="Z19" i="31"/>
  <c r="W19" i="31"/>
  <c r="Q19" i="31"/>
  <c r="K19" i="31"/>
  <c r="H19" i="31"/>
  <c r="E19" i="31"/>
  <c r="AC18" i="31"/>
  <c r="Z18" i="31"/>
  <c r="W18" i="31"/>
  <c r="Q18" i="31"/>
  <c r="K18" i="31"/>
  <c r="H18" i="31"/>
  <c r="E18" i="31"/>
  <c r="AC16" i="31"/>
  <c r="Z16" i="31"/>
  <c r="W16" i="31"/>
  <c r="Q16" i="31"/>
  <c r="K16" i="31"/>
  <c r="H16" i="31"/>
  <c r="E16" i="31"/>
  <c r="AC15" i="31"/>
  <c r="Z15" i="31"/>
  <c r="W15" i="31"/>
  <c r="Q15" i="31"/>
  <c r="K15" i="31"/>
  <c r="H15" i="31"/>
  <c r="E15" i="31"/>
  <c r="AC14" i="31"/>
  <c r="Z14" i="31"/>
  <c r="W14" i="31"/>
  <c r="Q14" i="31"/>
  <c r="K14" i="31"/>
  <c r="H14" i="31"/>
  <c r="E14" i="31"/>
  <c r="AC13" i="31"/>
  <c r="Z13" i="31"/>
  <c r="W13" i="31"/>
  <c r="Q13" i="31"/>
  <c r="K13" i="31"/>
  <c r="H13" i="31"/>
  <c r="E13" i="31"/>
  <c r="AC12" i="31"/>
  <c r="Z12" i="31"/>
  <c r="W12" i="31"/>
  <c r="Q12" i="31"/>
  <c r="K12" i="31"/>
  <c r="H12" i="31"/>
  <c r="E12" i="31"/>
  <c r="AC11" i="31"/>
  <c r="Z11" i="31"/>
  <c r="W11" i="31"/>
  <c r="Q11" i="31"/>
  <c r="K11" i="31"/>
  <c r="H11" i="31"/>
  <c r="E11" i="31"/>
  <c r="AC9" i="31"/>
  <c r="Z9" i="31"/>
  <c r="W9" i="31"/>
  <c r="Q9" i="31"/>
  <c r="K9" i="31"/>
  <c r="H9" i="31"/>
  <c r="E9" i="31"/>
  <c r="AC8" i="31"/>
  <c r="Z8" i="31"/>
  <c r="W8" i="31"/>
  <c r="Q8" i="31"/>
  <c r="K8" i="31"/>
  <c r="H8" i="31"/>
  <c r="E8" i="31"/>
  <c r="AC27" i="30"/>
  <c r="Z27" i="30"/>
  <c r="W27" i="30"/>
  <c r="T27" i="30"/>
  <c r="Q27" i="30"/>
  <c r="AC26" i="30"/>
  <c r="Z26" i="30"/>
  <c r="W26" i="30"/>
  <c r="T26" i="30"/>
  <c r="Q26" i="30"/>
  <c r="H26" i="30"/>
  <c r="E26" i="30"/>
  <c r="AC25" i="30"/>
  <c r="Z25" i="30"/>
  <c r="W25" i="30"/>
  <c r="H25" i="30"/>
  <c r="E25" i="30"/>
  <c r="AC24" i="30"/>
  <c r="Z24" i="30"/>
  <c r="W24" i="30"/>
  <c r="T24" i="30"/>
  <c r="Q24" i="30"/>
  <c r="H24" i="30"/>
  <c r="E24" i="30"/>
  <c r="AC23" i="30"/>
  <c r="Z23" i="30"/>
  <c r="W23" i="30"/>
  <c r="T23" i="30"/>
  <c r="Q23" i="30"/>
  <c r="H23" i="30"/>
  <c r="E23" i="30"/>
  <c r="AC21" i="30"/>
  <c r="Z21" i="30"/>
  <c r="W21" i="30"/>
  <c r="T21" i="30"/>
  <c r="Q21" i="30"/>
  <c r="H21" i="30"/>
  <c r="E21" i="30"/>
  <c r="AC20" i="30"/>
  <c r="Z20" i="30"/>
  <c r="W20" i="30"/>
  <c r="T20" i="30"/>
  <c r="Q20" i="30"/>
  <c r="H20" i="30"/>
  <c r="E20" i="30"/>
  <c r="AC19" i="30"/>
  <c r="Z19" i="30"/>
  <c r="W19" i="30"/>
  <c r="T19" i="30"/>
  <c r="Q19" i="30"/>
  <c r="H19" i="30"/>
  <c r="E19" i="30"/>
  <c r="AC18" i="30"/>
  <c r="Z18" i="30"/>
  <c r="W18" i="30"/>
  <c r="T18" i="30"/>
  <c r="Q18" i="30"/>
  <c r="H18" i="30"/>
  <c r="E18" i="30"/>
  <c r="AC16" i="30"/>
  <c r="Z16" i="30"/>
  <c r="W16" i="30"/>
  <c r="T16" i="30"/>
  <c r="Q16" i="30"/>
  <c r="H16" i="30"/>
  <c r="E16" i="30"/>
  <c r="AC15" i="30"/>
  <c r="Z15" i="30"/>
  <c r="W15" i="30"/>
  <c r="T15" i="30"/>
  <c r="Q15" i="30"/>
  <c r="H15" i="30"/>
  <c r="E15" i="30"/>
  <c r="AC14" i="30"/>
  <c r="Z14" i="30"/>
  <c r="W14" i="30"/>
  <c r="T14" i="30"/>
  <c r="Q14" i="30"/>
  <c r="H14" i="30"/>
  <c r="E14" i="30"/>
  <c r="AC13" i="30"/>
  <c r="Z13" i="30"/>
  <c r="W13" i="30"/>
  <c r="T13" i="30"/>
  <c r="Q13" i="30"/>
  <c r="AC12" i="30"/>
  <c r="Z12" i="30"/>
  <c r="W12" i="30"/>
  <c r="T12" i="30"/>
  <c r="Q12" i="30"/>
  <c r="H12" i="30"/>
  <c r="E12" i="30"/>
  <c r="AC11" i="30"/>
  <c r="Z11" i="30"/>
  <c r="W11" i="30"/>
  <c r="T11" i="30"/>
  <c r="Q11" i="30"/>
  <c r="H11" i="30"/>
  <c r="E11" i="30"/>
  <c r="AC9" i="30"/>
  <c r="Z9" i="30"/>
  <c r="W9" i="30"/>
  <c r="T9" i="30"/>
  <c r="Q9" i="30"/>
  <c r="H9" i="30"/>
  <c r="E9" i="30"/>
  <c r="AC8" i="30"/>
  <c r="Z8" i="30"/>
  <c r="W8" i="30"/>
  <c r="T8" i="30"/>
  <c r="Q8" i="30"/>
  <c r="H8" i="30"/>
  <c r="E8" i="30"/>
  <c r="AC27" i="29"/>
  <c r="Z27" i="29"/>
  <c r="W27" i="29"/>
  <c r="T27" i="29"/>
  <c r="Q27" i="29"/>
  <c r="K27" i="29"/>
  <c r="AC26" i="29"/>
  <c r="Z26" i="29"/>
  <c r="W26" i="29"/>
  <c r="T26" i="29"/>
  <c r="Q26" i="29"/>
  <c r="K26" i="29"/>
  <c r="H26" i="29"/>
  <c r="E26" i="29"/>
  <c r="AC25" i="29"/>
  <c r="Z25" i="29"/>
  <c r="W25" i="29"/>
  <c r="T25" i="29"/>
  <c r="Q25" i="29"/>
  <c r="K25" i="29"/>
  <c r="H25" i="29"/>
  <c r="E25" i="29"/>
  <c r="AC24" i="29"/>
  <c r="Z24" i="29"/>
  <c r="W24" i="29"/>
  <c r="T24" i="29"/>
  <c r="Q24" i="29"/>
  <c r="K24" i="29"/>
  <c r="H24" i="29"/>
  <c r="E24" i="29"/>
  <c r="AC23" i="29"/>
  <c r="Z23" i="29"/>
  <c r="W23" i="29"/>
  <c r="T23" i="29"/>
  <c r="Q23" i="29"/>
  <c r="K23" i="29"/>
  <c r="H23" i="29"/>
  <c r="E23" i="29"/>
  <c r="AC21" i="29"/>
  <c r="Z21" i="29"/>
  <c r="W21" i="29"/>
  <c r="T21" i="29"/>
  <c r="Q21" i="29"/>
  <c r="K21" i="29"/>
  <c r="H21" i="29"/>
  <c r="E21" i="29"/>
  <c r="AC20" i="29"/>
  <c r="Z20" i="29"/>
  <c r="W20" i="29"/>
  <c r="T20" i="29"/>
  <c r="Q20" i="29"/>
  <c r="K20" i="29"/>
  <c r="H20" i="29"/>
  <c r="E20" i="29"/>
  <c r="AC19" i="29"/>
  <c r="Z19" i="29"/>
  <c r="W19" i="29"/>
  <c r="T19" i="29"/>
  <c r="Q19" i="29"/>
  <c r="K19" i="29"/>
  <c r="H19" i="29"/>
  <c r="E19" i="29"/>
  <c r="AC18" i="29"/>
  <c r="Z18" i="29"/>
  <c r="W18" i="29"/>
  <c r="T18" i="29"/>
  <c r="Q18" i="29"/>
  <c r="K18" i="29"/>
  <c r="H18" i="29"/>
  <c r="E18" i="29"/>
  <c r="AC16" i="29"/>
  <c r="Z16" i="29"/>
  <c r="W16" i="29"/>
  <c r="T16" i="29"/>
  <c r="Q16" i="29"/>
  <c r="K16" i="29"/>
  <c r="H16" i="29"/>
  <c r="E16" i="29"/>
  <c r="AC15" i="29"/>
  <c r="Z15" i="29"/>
  <c r="W15" i="29"/>
  <c r="T15" i="29"/>
  <c r="Q15" i="29"/>
  <c r="K15" i="29"/>
  <c r="H15" i="29"/>
  <c r="E15" i="29"/>
  <c r="AC14" i="29"/>
  <c r="Z14" i="29"/>
  <c r="W14" i="29"/>
  <c r="T14" i="29"/>
  <c r="Q14" i="29"/>
  <c r="K14" i="29"/>
  <c r="H14" i="29"/>
  <c r="E14" i="29"/>
  <c r="AC13" i="29"/>
  <c r="Z13" i="29"/>
  <c r="W13" i="29"/>
  <c r="T13" i="29"/>
  <c r="Q13" i="29"/>
  <c r="K13" i="29"/>
  <c r="H13" i="29"/>
  <c r="E13" i="29"/>
  <c r="AC12" i="29"/>
  <c r="Z12" i="29"/>
  <c r="W12" i="29"/>
  <c r="T12" i="29"/>
  <c r="Q12" i="29"/>
  <c r="K12" i="29"/>
  <c r="AC11" i="29"/>
  <c r="Z11" i="29"/>
  <c r="W11" i="29"/>
  <c r="T11" i="29"/>
  <c r="Q11" i="29"/>
  <c r="K11" i="29"/>
  <c r="H11" i="29"/>
  <c r="E11" i="29"/>
  <c r="AC9" i="29"/>
  <c r="Z9" i="29"/>
  <c r="W9" i="29"/>
  <c r="T9" i="29"/>
  <c r="Q9" i="29"/>
  <c r="K9" i="29"/>
  <c r="H9" i="29"/>
  <c r="E9" i="29"/>
  <c r="AC8" i="29"/>
  <c r="Z8" i="29"/>
  <c r="W8" i="29"/>
  <c r="T8" i="29"/>
  <c r="Q8" i="29"/>
  <c r="K8" i="29"/>
  <c r="H8" i="29"/>
  <c r="E8" i="29"/>
  <c r="AC27" i="28"/>
  <c r="Z27" i="28"/>
  <c r="W27" i="28"/>
  <c r="T27" i="28"/>
  <c r="Q27" i="28"/>
  <c r="K27" i="28"/>
  <c r="H27" i="28"/>
  <c r="E27" i="28"/>
  <c r="AC26" i="28"/>
  <c r="Z26" i="28"/>
  <c r="W26" i="28"/>
  <c r="T26" i="28"/>
  <c r="Q26" i="28"/>
  <c r="K26" i="28"/>
  <c r="H26" i="28"/>
  <c r="E26" i="28"/>
  <c r="AC25" i="28"/>
  <c r="Z25" i="28"/>
  <c r="W25" i="28"/>
  <c r="T25" i="28"/>
  <c r="Q25" i="28"/>
  <c r="K25" i="28"/>
  <c r="H25" i="28"/>
  <c r="E25" i="28"/>
  <c r="AC24" i="28"/>
  <c r="Z24" i="28"/>
  <c r="W24" i="28"/>
  <c r="T24" i="28"/>
  <c r="Q24" i="28"/>
  <c r="K24" i="28"/>
  <c r="H24" i="28"/>
  <c r="E24" i="28"/>
  <c r="AC23" i="28"/>
  <c r="Z23" i="28"/>
  <c r="W23" i="28"/>
  <c r="T23" i="28"/>
  <c r="Q23" i="28"/>
  <c r="K23" i="28"/>
  <c r="H23" i="28"/>
  <c r="E23" i="28"/>
  <c r="AC21" i="28"/>
  <c r="Z21" i="28"/>
  <c r="W21" i="28"/>
  <c r="T21" i="28"/>
  <c r="Q21" i="28"/>
  <c r="K21" i="28"/>
  <c r="H21" i="28"/>
  <c r="E21" i="28"/>
  <c r="AC20" i="28"/>
  <c r="Z20" i="28"/>
  <c r="W20" i="28"/>
  <c r="T20" i="28"/>
  <c r="Q20" i="28"/>
  <c r="K20" i="28"/>
  <c r="H20" i="28"/>
  <c r="E20" i="28"/>
  <c r="AC19" i="28"/>
  <c r="Z19" i="28"/>
  <c r="W19" i="28"/>
  <c r="T19" i="28"/>
  <c r="Q19" i="28"/>
  <c r="K19" i="28"/>
  <c r="H19" i="28"/>
  <c r="E19" i="28"/>
  <c r="AC18" i="28"/>
  <c r="Z18" i="28"/>
  <c r="W18" i="28"/>
  <c r="T18" i="28"/>
  <c r="Q18" i="28"/>
  <c r="K18" i="28"/>
  <c r="H18" i="28"/>
  <c r="E18" i="28"/>
  <c r="AC17" i="28"/>
  <c r="Z17" i="28"/>
  <c r="W17" i="28"/>
  <c r="T17" i="28"/>
  <c r="Q17" i="28"/>
  <c r="K17" i="28"/>
  <c r="H17" i="28"/>
  <c r="E17" i="28"/>
  <c r="AC16" i="28"/>
  <c r="Z16" i="28"/>
  <c r="W16" i="28"/>
  <c r="T16" i="28"/>
  <c r="Q16" i="28"/>
  <c r="K16" i="28"/>
  <c r="H16" i="28"/>
  <c r="E16" i="28"/>
  <c r="AC15" i="28"/>
  <c r="Z15" i="28"/>
  <c r="W15" i="28"/>
  <c r="T15" i="28"/>
  <c r="Q15" i="28"/>
  <c r="K15" i="28"/>
  <c r="H15" i="28"/>
  <c r="E15" i="28"/>
  <c r="AC14" i="28"/>
  <c r="Z14" i="28"/>
  <c r="W14" i="28"/>
  <c r="T14" i="28"/>
  <c r="Q14" i="28"/>
  <c r="K14" i="28"/>
  <c r="H14" i="28"/>
  <c r="E14" i="28"/>
  <c r="AC13" i="28"/>
  <c r="Z13" i="28"/>
  <c r="W13" i="28"/>
  <c r="T13" i="28"/>
  <c r="Q13" i="28"/>
  <c r="K13" i="28"/>
  <c r="H13" i="28"/>
  <c r="E13" i="28"/>
  <c r="AC12" i="28"/>
  <c r="Z12" i="28"/>
  <c r="W12" i="28"/>
  <c r="T12" i="28"/>
  <c r="Q12" i="28"/>
  <c r="K12" i="28"/>
  <c r="H12" i="28"/>
  <c r="E12" i="28"/>
  <c r="AC11" i="28"/>
  <c r="Z11" i="28"/>
  <c r="W11" i="28"/>
  <c r="T11" i="28"/>
  <c r="Q11" i="28"/>
  <c r="K11" i="28"/>
  <c r="H11" i="28"/>
  <c r="E11" i="28"/>
  <c r="AC9" i="28"/>
  <c r="Z9" i="28"/>
  <c r="W9" i="28"/>
  <c r="T9" i="28"/>
  <c r="Q9" i="28"/>
  <c r="K9" i="28"/>
  <c r="H9" i="28"/>
  <c r="AC8" i="28"/>
  <c r="Z8" i="28"/>
  <c r="W8" i="28"/>
  <c r="T8" i="28"/>
  <c r="Q8" i="28"/>
  <c r="K8" i="28"/>
  <c r="H8" i="28"/>
  <c r="AC27" i="26"/>
  <c r="W27" i="26"/>
  <c r="T27" i="26"/>
  <c r="Q27" i="26"/>
  <c r="K27" i="26"/>
  <c r="H27" i="26"/>
  <c r="E27" i="26"/>
  <c r="W26" i="26"/>
  <c r="T26" i="26"/>
  <c r="Q26" i="26"/>
  <c r="K26" i="26"/>
  <c r="H26" i="26"/>
  <c r="E26" i="26"/>
  <c r="AC25" i="26"/>
  <c r="W25" i="26"/>
  <c r="T25" i="26"/>
  <c r="Q25" i="26"/>
  <c r="K25" i="26"/>
  <c r="H25" i="26"/>
  <c r="E25" i="26"/>
  <c r="AC24" i="26"/>
  <c r="W24" i="26"/>
  <c r="T24" i="26"/>
  <c r="Q24" i="26"/>
  <c r="K24" i="26"/>
  <c r="H24" i="26"/>
  <c r="E24" i="26"/>
  <c r="AC23" i="26"/>
  <c r="W23" i="26"/>
  <c r="T23" i="26"/>
  <c r="Q23" i="26"/>
  <c r="K23" i="26"/>
  <c r="H23" i="26"/>
  <c r="E23" i="26"/>
  <c r="AC21" i="26"/>
  <c r="W21" i="26"/>
  <c r="T21" i="26"/>
  <c r="Q21" i="26"/>
  <c r="K21" i="26"/>
  <c r="H21" i="26"/>
  <c r="E21" i="26"/>
  <c r="AC20" i="26"/>
  <c r="W20" i="26"/>
  <c r="T20" i="26"/>
  <c r="Q20" i="26"/>
  <c r="K20" i="26"/>
  <c r="H20" i="26"/>
  <c r="E20" i="26"/>
  <c r="AC19" i="26"/>
  <c r="W19" i="26"/>
  <c r="T19" i="26"/>
  <c r="Q19" i="26"/>
  <c r="K19" i="26"/>
  <c r="H19" i="26"/>
  <c r="E19" i="26"/>
  <c r="AC18" i="26"/>
  <c r="W18" i="26"/>
  <c r="T18" i="26"/>
  <c r="Q18" i="26"/>
  <c r="K18" i="26"/>
  <c r="H18" i="26"/>
  <c r="E18" i="26"/>
  <c r="AC17" i="26"/>
  <c r="W17" i="26"/>
  <c r="T17" i="26"/>
  <c r="Q17" i="26"/>
  <c r="K17" i="26"/>
  <c r="H17" i="26"/>
  <c r="E17" i="26"/>
  <c r="AC16" i="26"/>
  <c r="W16" i="26"/>
  <c r="T16" i="26"/>
  <c r="Q16" i="26"/>
  <c r="K16" i="26"/>
  <c r="H16" i="26"/>
  <c r="E16" i="26"/>
  <c r="AC15" i="26"/>
  <c r="W15" i="26"/>
  <c r="T15" i="26"/>
  <c r="Q15" i="26"/>
  <c r="K15" i="26"/>
  <c r="H15" i="26"/>
  <c r="E15" i="26"/>
  <c r="AC14" i="26"/>
  <c r="W14" i="26"/>
  <c r="T14" i="26"/>
  <c r="Q14" i="26"/>
  <c r="K14" i="26"/>
  <c r="H14" i="26"/>
  <c r="E14" i="26"/>
  <c r="AC13" i="26"/>
  <c r="W13" i="26"/>
  <c r="T13" i="26"/>
  <c r="Q13" i="26"/>
  <c r="K13" i="26"/>
  <c r="H13" i="26"/>
  <c r="E13" i="26"/>
  <c r="AC12" i="26"/>
  <c r="W12" i="26"/>
  <c r="T12" i="26"/>
  <c r="Q12" i="26"/>
  <c r="K12" i="26"/>
  <c r="H12" i="26"/>
  <c r="E12" i="26"/>
  <c r="AC11" i="26"/>
  <c r="W11" i="26"/>
  <c r="T11" i="26"/>
  <c r="Q11" i="26"/>
  <c r="K11" i="26"/>
  <c r="H11" i="26"/>
  <c r="E11" i="26"/>
  <c r="AC9" i="26"/>
  <c r="T9" i="26"/>
  <c r="Q9" i="26"/>
  <c r="K9" i="26"/>
  <c r="H9" i="26"/>
  <c r="E9" i="26"/>
  <c r="AC8" i="26"/>
  <c r="W8" i="26"/>
  <c r="T8" i="26"/>
  <c r="Q8" i="26"/>
  <c r="K8" i="26"/>
  <c r="H8" i="26"/>
  <c r="E8" i="26"/>
  <c r="AC27" i="25"/>
  <c r="Z27" i="25"/>
  <c r="W27" i="25"/>
  <c r="Q27" i="25"/>
  <c r="K27" i="25"/>
  <c r="H27" i="25"/>
  <c r="E27" i="25"/>
  <c r="AC25" i="25"/>
  <c r="Z25" i="25"/>
  <c r="W25" i="25"/>
  <c r="Q25" i="25"/>
  <c r="K25" i="25"/>
  <c r="H25" i="25"/>
  <c r="E25" i="25"/>
  <c r="AC24" i="25"/>
  <c r="Z24" i="25"/>
  <c r="W24" i="25"/>
  <c r="Q24" i="25"/>
  <c r="K24" i="25"/>
  <c r="H24" i="25"/>
  <c r="E24" i="25"/>
  <c r="AC23" i="25"/>
  <c r="Z23" i="25"/>
  <c r="W23" i="25"/>
  <c r="Q23" i="25"/>
  <c r="K23" i="25"/>
  <c r="H23" i="25"/>
  <c r="E23" i="25"/>
  <c r="AC21" i="25"/>
  <c r="Z21" i="25"/>
  <c r="W21" i="25"/>
  <c r="Q21" i="25"/>
  <c r="K21" i="25"/>
  <c r="H21" i="25"/>
  <c r="E21" i="25"/>
  <c r="AC20" i="25"/>
  <c r="Z20" i="25"/>
  <c r="W20" i="25"/>
  <c r="Q20" i="25"/>
  <c r="K20" i="25"/>
  <c r="H20" i="25"/>
  <c r="E20" i="25"/>
  <c r="AC18" i="25"/>
  <c r="Z18" i="25"/>
  <c r="W18" i="25"/>
  <c r="Q18" i="25"/>
  <c r="K18" i="25"/>
  <c r="H18" i="25"/>
  <c r="E18" i="25"/>
  <c r="AC16" i="25"/>
  <c r="Z16" i="25"/>
  <c r="W16" i="25"/>
  <c r="Q16" i="25"/>
  <c r="K16" i="25"/>
  <c r="H16" i="25"/>
  <c r="E16" i="25"/>
  <c r="AC15" i="25"/>
  <c r="Z15" i="25"/>
  <c r="W15" i="25"/>
  <c r="Q15" i="25"/>
  <c r="K15" i="25"/>
  <c r="H15" i="25"/>
  <c r="E15" i="25"/>
  <c r="AC14" i="25"/>
  <c r="AC13" i="25"/>
  <c r="Z13" i="25"/>
  <c r="W13" i="25"/>
  <c r="Q13" i="25"/>
  <c r="K13" i="25"/>
  <c r="H13" i="25"/>
  <c r="E13" i="25"/>
  <c r="AC12" i="25"/>
  <c r="Z12" i="25"/>
  <c r="W12" i="25"/>
  <c r="Q12" i="25"/>
  <c r="K12" i="25"/>
  <c r="H12" i="25"/>
  <c r="E12" i="25"/>
  <c r="AC11" i="25"/>
  <c r="Z11" i="25"/>
  <c r="W11" i="25"/>
  <c r="Q11" i="25"/>
  <c r="K11" i="25"/>
  <c r="H11" i="25"/>
  <c r="E11" i="25"/>
  <c r="AC9" i="25"/>
  <c r="Z9" i="25"/>
  <c r="W9" i="25"/>
  <c r="Q9" i="25"/>
  <c r="K9" i="25"/>
  <c r="H9" i="25"/>
  <c r="E9" i="25"/>
  <c r="AC8" i="25"/>
  <c r="Z8" i="25"/>
  <c r="W8" i="25"/>
  <c r="Q8" i="25"/>
  <c r="K8" i="25"/>
  <c r="H8" i="25"/>
  <c r="E8" i="25"/>
  <c r="AC27" i="24"/>
  <c r="Z27" i="24"/>
  <c r="W27" i="24"/>
  <c r="T27" i="24"/>
  <c r="Q27" i="24"/>
  <c r="K27" i="24"/>
  <c r="H27" i="24"/>
  <c r="AC26" i="24"/>
  <c r="Z26" i="24"/>
  <c r="W26" i="24"/>
  <c r="T26" i="24"/>
  <c r="Q26" i="24"/>
  <c r="K26" i="24"/>
  <c r="H26" i="24"/>
  <c r="AC25" i="24"/>
  <c r="Z25" i="24"/>
  <c r="W25" i="24"/>
  <c r="T25" i="24"/>
  <c r="Q25" i="24"/>
  <c r="K25" i="24"/>
  <c r="H25" i="24"/>
  <c r="AC24" i="24"/>
  <c r="Z24" i="24"/>
  <c r="W24" i="24"/>
  <c r="T24" i="24"/>
  <c r="Q24" i="24"/>
  <c r="K24" i="24"/>
  <c r="H24" i="24"/>
  <c r="AC23" i="24"/>
  <c r="Z23" i="24"/>
  <c r="W23" i="24"/>
  <c r="T23" i="24"/>
  <c r="Q23" i="24"/>
  <c r="K23" i="24"/>
  <c r="H23" i="24"/>
  <c r="AC21" i="24"/>
  <c r="W21" i="24"/>
  <c r="T21" i="24"/>
  <c r="Q21" i="24"/>
  <c r="K21" i="24"/>
  <c r="H21" i="24"/>
  <c r="AC20" i="24"/>
  <c r="Z20" i="24"/>
  <c r="W20" i="24"/>
  <c r="T20" i="24"/>
  <c r="Q20" i="24"/>
  <c r="K20" i="24"/>
  <c r="H20" i="24"/>
  <c r="AC19" i="24"/>
  <c r="Z19" i="24"/>
  <c r="W19" i="24"/>
  <c r="T19" i="24"/>
  <c r="Q19" i="24"/>
  <c r="K19" i="24"/>
  <c r="H19" i="24"/>
  <c r="AC18" i="24"/>
  <c r="Z18" i="24"/>
  <c r="W18" i="24"/>
  <c r="T18" i="24"/>
  <c r="Q18" i="24"/>
  <c r="K18" i="24"/>
  <c r="H18" i="24"/>
  <c r="AC16" i="24"/>
  <c r="Z16" i="24"/>
  <c r="W16" i="24"/>
  <c r="T16" i="24"/>
  <c r="Q16" i="24"/>
  <c r="K16" i="24"/>
  <c r="H16" i="24"/>
  <c r="AC15" i="24"/>
  <c r="Z15" i="24"/>
  <c r="W15" i="24"/>
  <c r="T15" i="24"/>
  <c r="Q15" i="24"/>
  <c r="K15" i="24"/>
  <c r="H15" i="24"/>
  <c r="AC14" i="24"/>
  <c r="Z14" i="24"/>
  <c r="W14" i="24"/>
  <c r="T14" i="24"/>
  <c r="Q14" i="24"/>
  <c r="K14" i="24"/>
  <c r="H14" i="24"/>
  <c r="AC13" i="24"/>
  <c r="Z13" i="24"/>
  <c r="W13" i="24"/>
  <c r="T13" i="24"/>
  <c r="Q13" i="24"/>
  <c r="K13" i="24"/>
  <c r="H13" i="24"/>
  <c r="AC12" i="24"/>
  <c r="Z12" i="24"/>
  <c r="W12" i="24"/>
  <c r="T12" i="24"/>
  <c r="Q12" i="24"/>
  <c r="K12" i="24"/>
  <c r="H12" i="24"/>
  <c r="AC11" i="24"/>
  <c r="Z11" i="24"/>
  <c r="W11" i="24"/>
  <c r="T11" i="24"/>
  <c r="Q11" i="24"/>
  <c r="K11" i="24"/>
  <c r="H11" i="24"/>
  <c r="AC9" i="24"/>
  <c r="Z9" i="24"/>
  <c r="W9" i="24"/>
  <c r="T9" i="24"/>
  <c r="Q9" i="24"/>
  <c r="K9" i="24"/>
  <c r="H9" i="24"/>
  <c r="AC8" i="24"/>
  <c r="Z8" i="24"/>
  <c r="W8" i="24"/>
  <c r="T8" i="24"/>
  <c r="Q8" i="24"/>
  <c r="K8" i="24"/>
  <c r="H8" i="24"/>
  <c r="AC27" i="23"/>
  <c r="Z27" i="23"/>
  <c r="W27" i="23"/>
  <c r="T27" i="23"/>
  <c r="Q27" i="23"/>
  <c r="K27" i="23"/>
  <c r="H27" i="23"/>
  <c r="AC26" i="23"/>
  <c r="Z26" i="23"/>
  <c r="W26" i="23"/>
  <c r="T26" i="23"/>
  <c r="Q26" i="23"/>
  <c r="K26" i="23"/>
  <c r="H26" i="23"/>
  <c r="AC25" i="23"/>
  <c r="Z25" i="23"/>
  <c r="W25" i="23"/>
  <c r="T25" i="23"/>
  <c r="Q25" i="23"/>
  <c r="K25" i="23"/>
  <c r="H25" i="23"/>
  <c r="AC24" i="23"/>
  <c r="Z24" i="23"/>
  <c r="W24" i="23"/>
  <c r="T24" i="23"/>
  <c r="Q24" i="23"/>
  <c r="K24" i="23"/>
  <c r="H24" i="23"/>
  <c r="AC23" i="23"/>
  <c r="Z23" i="23"/>
  <c r="W23" i="23"/>
  <c r="T23" i="23"/>
  <c r="Q23" i="23"/>
  <c r="K23" i="23"/>
  <c r="H23" i="23"/>
  <c r="AC21" i="23"/>
  <c r="Z21" i="23"/>
  <c r="W21" i="23"/>
  <c r="T21" i="23"/>
  <c r="Q21" i="23"/>
  <c r="K21" i="23"/>
  <c r="H21" i="23"/>
  <c r="AC20" i="23"/>
  <c r="Z20" i="23"/>
  <c r="W20" i="23"/>
  <c r="T20" i="23"/>
  <c r="Q20" i="23"/>
  <c r="K20" i="23"/>
  <c r="H20" i="23"/>
  <c r="AC19" i="23"/>
  <c r="Z19" i="23"/>
  <c r="W19" i="23"/>
  <c r="T19" i="23"/>
  <c r="Q19" i="23"/>
  <c r="K19" i="23"/>
  <c r="H19" i="23"/>
  <c r="AC18" i="23"/>
  <c r="Z18" i="23"/>
  <c r="W18" i="23"/>
  <c r="T18" i="23"/>
  <c r="Q18" i="23"/>
  <c r="K18" i="23"/>
  <c r="H18" i="23"/>
  <c r="AC17" i="23"/>
  <c r="Z17" i="23"/>
  <c r="W17" i="23"/>
  <c r="T17" i="23"/>
  <c r="Q17" i="23"/>
  <c r="K17" i="23"/>
  <c r="H17" i="23"/>
  <c r="AC16" i="23"/>
  <c r="Z16" i="23"/>
  <c r="W16" i="23"/>
  <c r="T16" i="23"/>
  <c r="Q16" i="23"/>
  <c r="K16" i="23"/>
  <c r="H16" i="23"/>
  <c r="AC15" i="23"/>
  <c r="Z15" i="23"/>
  <c r="T15" i="23"/>
  <c r="Q15" i="23"/>
  <c r="K15" i="23"/>
  <c r="H15" i="23"/>
  <c r="AC14" i="23"/>
  <c r="Z14" i="23"/>
  <c r="W14" i="23"/>
  <c r="T14" i="23"/>
  <c r="Q14" i="23"/>
  <c r="K14" i="23"/>
  <c r="H14" i="23"/>
  <c r="AC13" i="23"/>
  <c r="Z13" i="23"/>
  <c r="W13" i="23"/>
  <c r="T13" i="23"/>
  <c r="Q13" i="23"/>
  <c r="K13" i="23"/>
  <c r="H13" i="23"/>
  <c r="AC12" i="23"/>
  <c r="Z12" i="23"/>
  <c r="W12" i="23"/>
  <c r="T12" i="23"/>
  <c r="Q12" i="23"/>
  <c r="K12" i="23"/>
  <c r="H12" i="23"/>
  <c r="AC11" i="23"/>
  <c r="Z11" i="23"/>
  <c r="W11" i="23"/>
  <c r="T11" i="23"/>
  <c r="Q11" i="23"/>
  <c r="K11" i="23"/>
  <c r="H11" i="23"/>
  <c r="AC9" i="23"/>
  <c r="Z9" i="23"/>
  <c r="W9" i="23"/>
  <c r="T9" i="23"/>
  <c r="Q9" i="23"/>
  <c r="K9" i="23"/>
  <c r="H9" i="23"/>
  <c r="AC8" i="23"/>
  <c r="Z8" i="23"/>
  <c r="W8" i="23"/>
  <c r="T8" i="23"/>
  <c r="Q8" i="23"/>
  <c r="K8" i="23"/>
  <c r="H8" i="23"/>
  <c r="AC27" i="21"/>
  <c r="Z27" i="21"/>
  <c r="W27" i="21"/>
  <c r="T27" i="21"/>
  <c r="Q27" i="21"/>
  <c r="K27" i="21"/>
  <c r="H27" i="21"/>
  <c r="E27" i="21"/>
  <c r="AC26" i="21"/>
  <c r="Z26" i="21"/>
  <c r="W26" i="21"/>
  <c r="T26" i="21"/>
  <c r="Q26" i="21"/>
  <c r="K26" i="21"/>
  <c r="H26" i="21"/>
  <c r="E26" i="21"/>
  <c r="AC25" i="21"/>
  <c r="Z25" i="21"/>
  <c r="W25" i="21"/>
  <c r="T25" i="21"/>
  <c r="Q25" i="21"/>
  <c r="K25" i="21"/>
  <c r="H25" i="21"/>
  <c r="E25" i="21"/>
  <c r="AC24" i="21"/>
  <c r="Z24" i="21"/>
  <c r="W24" i="21"/>
  <c r="T24" i="21"/>
  <c r="Q24" i="21"/>
  <c r="K24" i="21"/>
  <c r="H24" i="21"/>
  <c r="E24" i="21"/>
  <c r="AC23" i="21"/>
  <c r="Z23" i="21"/>
  <c r="W23" i="21"/>
  <c r="T23" i="21"/>
  <c r="Q23" i="21"/>
  <c r="K23" i="21"/>
  <c r="H23" i="21"/>
  <c r="E23" i="21"/>
  <c r="AC22" i="21"/>
  <c r="Z22" i="21"/>
  <c r="W22" i="21"/>
  <c r="T22" i="21"/>
  <c r="Q22" i="21"/>
  <c r="K22" i="21"/>
  <c r="H22" i="21"/>
  <c r="E22" i="21"/>
  <c r="AC21" i="21"/>
  <c r="Z21" i="21"/>
  <c r="W21" i="21"/>
  <c r="T21" i="21"/>
  <c r="Q21" i="21"/>
  <c r="K21" i="21"/>
  <c r="H21" i="21"/>
  <c r="E21" i="21"/>
  <c r="AC20" i="21"/>
  <c r="Z20" i="21"/>
  <c r="W20" i="21"/>
  <c r="T20" i="21"/>
  <c r="Q20" i="21"/>
  <c r="K20" i="21"/>
  <c r="H20" i="21"/>
  <c r="E20" i="21"/>
  <c r="AC19" i="21"/>
  <c r="Z19" i="21"/>
  <c r="W19" i="21"/>
  <c r="T19" i="21"/>
  <c r="Q19" i="21"/>
  <c r="K19" i="21"/>
  <c r="H19" i="21"/>
  <c r="E19" i="21"/>
  <c r="AC18" i="21"/>
  <c r="Z18" i="21"/>
  <c r="W18" i="21"/>
  <c r="T18" i="21"/>
  <c r="Q18" i="21"/>
  <c r="K18" i="21"/>
  <c r="H18" i="21"/>
  <c r="E18" i="21"/>
  <c r="AC17" i="21"/>
  <c r="Z17" i="21"/>
  <c r="W17" i="21"/>
  <c r="T17" i="21"/>
  <c r="Q17" i="21"/>
  <c r="K17" i="21"/>
  <c r="H17" i="21"/>
  <c r="E17" i="21"/>
  <c r="AC16" i="21"/>
  <c r="Z16" i="21"/>
  <c r="W16" i="21"/>
  <c r="T16" i="21"/>
  <c r="Q16" i="21"/>
  <c r="K16" i="21"/>
  <c r="H16" i="21"/>
  <c r="E16" i="21"/>
  <c r="AC15" i="21"/>
  <c r="Z15" i="21"/>
  <c r="W15" i="21"/>
  <c r="T15" i="21"/>
  <c r="Q15" i="21"/>
  <c r="K15" i="21"/>
  <c r="H15" i="21"/>
  <c r="E15" i="21"/>
  <c r="AC14" i="21"/>
  <c r="Z14" i="21"/>
  <c r="W14" i="21"/>
  <c r="T14" i="21"/>
  <c r="Q14" i="21"/>
  <c r="K14" i="21"/>
  <c r="H14" i="21"/>
  <c r="E14" i="21"/>
  <c r="AC13" i="21"/>
  <c r="Z13" i="21"/>
  <c r="W13" i="21"/>
  <c r="T13" i="21"/>
  <c r="Q13" i="21"/>
  <c r="K13" i="21"/>
  <c r="H13" i="21"/>
  <c r="E13" i="21"/>
  <c r="AC12" i="21"/>
  <c r="Z12" i="21"/>
  <c r="W12" i="21"/>
  <c r="T12" i="21"/>
  <c r="Q12" i="21"/>
  <c r="K12" i="21"/>
  <c r="H12" i="21"/>
  <c r="E12" i="21"/>
  <c r="AC11" i="21"/>
  <c r="Z11" i="21"/>
  <c r="W11" i="21"/>
  <c r="T11" i="21"/>
  <c r="Q11" i="21"/>
  <c r="K11" i="21"/>
  <c r="H11" i="21"/>
  <c r="E11" i="21"/>
  <c r="AC10" i="21"/>
  <c r="Z10" i="21"/>
  <c r="W10" i="21"/>
  <c r="T10" i="21"/>
  <c r="Q10" i="21"/>
  <c r="K10" i="21"/>
  <c r="H10" i="21"/>
  <c r="E10" i="21"/>
  <c r="AC9" i="21"/>
  <c r="Z9" i="21"/>
  <c r="W9" i="21"/>
  <c r="T9" i="21"/>
  <c r="Q9" i="21"/>
  <c r="K9" i="21"/>
  <c r="H9" i="21"/>
  <c r="E9" i="21"/>
  <c r="AC8" i="21"/>
  <c r="Z8" i="21"/>
  <c r="W8" i="21"/>
  <c r="T8" i="21"/>
  <c r="Q8" i="21"/>
  <c r="K8" i="21"/>
  <c r="H8" i="21"/>
  <c r="E8" i="21"/>
  <c r="AC27" i="20"/>
  <c r="Z27" i="20"/>
  <c r="W27" i="20"/>
  <c r="T27" i="20"/>
  <c r="Q27" i="20"/>
  <c r="K27" i="20"/>
  <c r="H27" i="20"/>
  <c r="E27" i="20"/>
  <c r="AC26" i="20"/>
  <c r="Z26" i="20"/>
  <c r="W26" i="20"/>
  <c r="T26" i="20"/>
  <c r="Q26" i="20"/>
  <c r="K26" i="20"/>
  <c r="H26" i="20"/>
  <c r="E26" i="20"/>
  <c r="AC25" i="20"/>
  <c r="Z25" i="20"/>
  <c r="W25" i="20"/>
  <c r="T25" i="20"/>
  <c r="Q25" i="20"/>
  <c r="K25" i="20"/>
  <c r="H25" i="20"/>
  <c r="E25" i="20"/>
  <c r="AC24" i="20"/>
  <c r="Z24" i="20"/>
  <c r="W24" i="20"/>
  <c r="T24" i="20"/>
  <c r="Q24" i="20"/>
  <c r="K24" i="20"/>
  <c r="H24" i="20"/>
  <c r="E24" i="20"/>
  <c r="AC23" i="20"/>
  <c r="Z23" i="20"/>
  <c r="W23" i="20"/>
  <c r="T23" i="20"/>
  <c r="Q23" i="20"/>
  <c r="K23" i="20"/>
  <c r="H23" i="20"/>
  <c r="E23" i="20"/>
  <c r="AC22" i="20"/>
  <c r="Z22" i="20"/>
  <c r="W22" i="20"/>
  <c r="T22" i="20"/>
  <c r="Q22" i="20"/>
  <c r="K22" i="20"/>
  <c r="H22" i="20"/>
  <c r="E22" i="20"/>
  <c r="AC21" i="20"/>
  <c r="Z21" i="20"/>
  <c r="W21" i="20"/>
  <c r="T21" i="20"/>
  <c r="Q21" i="20"/>
  <c r="K21" i="20"/>
  <c r="H21" i="20"/>
  <c r="E21" i="20"/>
  <c r="AC20" i="20"/>
  <c r="Z20" i="20"/>
  <c r="W20" i="20"/>
  <c r="T20" i="20"/>
  <c r="Q20" i="20"/>
  <c r="K20" i="20"/>
  <c r="H20" i="20"/>
  <c r="E20" i="20"/>
  <c r="AC19" i="20"/>
  <c r="Z19" i="20"/>
  <c r="W19" i="20"/>
  <c r="T19" i="20"/>
  <c r="Q19" i="20"/>
  <c r="K19" i="20"/>
  <c r="H19" i="20"/>
  <c r="E19" i="20"/>
  <c r="AC18" i="20"/>
  <c r="Z18" i="20"/>
  <c r="W18" i="20"/>
  <c r="T18" i="20"/>
  <c r="Q18" i="20"/>
  <c r="K18" i="20"/>
  <c r="H18" i="20"/>
  <c r="E18" i="20"/>
  <c r="AC17" i="20"/>
  <c r="Z17" i="20"/>
  <c r="W17" i="20"/>
  <c r="T17" i="20"/>
  <c r="Q17" i="20"/>
  <c r="K17" i="20"/>
  <c r="H17" i="20"/>
  <c r="E17" i="20"/>
  <c r="AC16" i="20"/>
  <c r="Z16" i="20"/>
  <c r="W16" i="20"/>
  <c r="T16" i="20"/>
  <c r="Q16" i="20"/>
  <c r="K16" i="20"/>
  <c r="H16" i="20"/>
  <c r="E16" i="20"/>
  <c r="AC15" i="20"/>
  <c r="Z15" i="20"/>
  <c r="W15" i="20"/>
  <c r="T15" i="20"/>
  <c r="Q15" i="20"/>
  <c r="K15" i="20"/>
  <c r="H15" i="20"/>
  <c r="E15" i="20"/>
  <c r="AC14" i="20"/>
  <c r="Z14" i="20"/>
  <c r="W14" i="20"/>
  <c r="T14" i="20"/>
  <c r="Q14" i="20"/>
  <c r="K14" i="20"/>
  <c r="H14" i="20"/>
  <c r="E14" i="20"/>
  <c r="AC13" i="20"/>
  <c r="Z13" i="20"/>
  <c r="W13" i="20"/>
  <c r="T13" i="20"/>
  <c r="Q13" i="20"/>
  <c r="K13" i="20"/>
  <c r="H13" i="20"/>
  <c r="E13" i="20"/>
  <c r="AC12" i="20"/>
  <c r="Z12" i="20"/>
  <c r="W12" i="20"/>
  <c r="T12" i="20"/>
  <c r="Q12" i="20"/>
  <c r="K12" i="20"/>
  <c r="H12" i="20"/>
  <c r="E12" i="20"/>
  <c r="AC11" i="20"/>
  <c r="Z11" i="20"/>
  <c r="W11" i="20"/>
  <c r="T11" i="20"/>
  <c r="Q11" i="20"/>
  <c r="K11" i="20"/>
  <c r="H11" i="20"/>
  <c r="E11" i="20"/>
  <c r="AC10" i="20"/>
  <c r="Z10" i="20"/>
  <c r="W10" i="20"/>
  <c r="T10" i="20"/>
  <c r="Q10" i="20"/>
  <c r="K10" i="20"/>
  <c r="H10" i="20"/>
  <c r="E10" i="20"/>
  <c r="AC9" i="20"/>
  <c r="Z9" i="20"/>
  <c r="W9" i="20"/>
  <c r="T9" i="20"/>
  <c r="Q9" i="20"/>
  <c r="K9" i="20"/>
  <c r="H9" i="20"/>
  <c r="E9" i="20"/>
  <c r="AC8" i="20"/>
  <c r="Z8" i="20"/>
  <c r="W8" i="20"/>
  <c r="T8" i="20"/>
  <c r="Q8" i="20"/>
  <c r="K8" i="20"/>
  <c r="H8" i="20"/>
  <c r="E8" i="20"/>
  <c r="AC27" i="10"/>
  <c r="Z27" i="10"/>
  <c r="W27" i="10"/>
  <c r="T27" i="10"/>
  <c r="Q27" i="10"/>
  <c r="K27" i="10"/>
  <c r="H27" i="10"/>
  <c r="E27" i="10"/>
  <c r="AC26" i="10"/>
  <c r="Z26" i="10"/>
  <c r="W26" i="10"/>
  <c r="T26" i="10"/>
  <c r="Q26" i="10"/>
  <c r="K26" i="10"/>
  <c r="H26" i="10"/>
  <c r="E26" i="10"/>
  <c r="AC25" i="10"/>
  <c r="Z25" i="10"/>
  <c r="W25" i="10"/>
  <c r="T25" i="10"/>
  <c r="Q25" i="10"/>
  <c r="K25" i="10"/>
  <c r="H25" i="10"/>
  <c r="E25" i="10"/>
  <c r="AC24" i="10"/>
  <c r="Z24" i="10"/>
  <c r="W24" i="10"/>
  <c r="T24" i="10"/>
  <c r="Q24" i="10"/>
  <c r="K24" i="10"/>
  <c r="H24" i="10"/>
  <c r="E24" i="10"/>
  <c r="AC23" i="10"/>
  <c r="Z23" i="10"/>
  <c r="W23" i="10"/>
  <c r="T23" i="10"/>
  <c r="Q23" i="10"/>
  <c r="K23" i="10"/>
  <c r="H23" i="10"/>
  <c r="E23" i="10"/>
  <c r="AC22" i="10"/>
  <c r="Z22" i="10"/>
  <c r="W22" i="10"/>
  <c r="T22" i="10"/>
  <c r="Q22" i="10"/>
  <c r="K22" i="10"/>
  <c r="H22" i="10"/>
  <c r="E22" i="10"/>
  <c r="AC21" i="10"/>
  <c r="Z21" i="10"/>
  <c r="W21" i="10"/>
  <c r="T21" i="10"/>
  <c r="Q21" i="10"/>
  <c r="K21" i="10"/>
  <c r="H21" i="10"/>
  <c r="E21" i="10"/>
  <c r="AC20" i="10"/>
  <c r="Z20" i="10"/>
  <c r="W20" i="10"/>
  <c r="T20" i="10"/>
  <c r="Q20" i="10"/>
  <c r="K20" i="10"/>
  <c r="H20" i="10"/>
  <c r="E20" i="10"/>
  <c r="AC19" i="10"/>
  <c r="Z19" i="10"/>
  <c r="W19" i="10"/>
  <c r="T19" i="10"/>
  <c r="Q19" i="10"/>
  <c r="K19" i="10"/>
  <c r="H19" i="10"/>
  <c r="E19" i="10"/>
  <c r="AC18" i="10"/>
  <c r="Z18" i="10"/>
  <c r="W18" i="10"/>
  <c r="T18" i="10"/>
  <c r="Q18" i="10"/>
  <c r="K18" i="10"/>
  <c r="H18" i="10"/>
  <c r="E18" i="10"/>
  <c r="AC17" i="10"/>
  <c r="Z17" i="10"/>
  <c r="W17" i="10"/>
  <c r="T17" i="10"/>
  <c r="Q17" i="10"/>
  <c r="K17" i="10"/>
  <c r="H17" i="10"/>
  <c r="E17" i="10"/>
  <c r="AC16" i="10"/>
  <c r="Z16" i="10"/>
  <c r="W16" i="10"/>
  <c r="T16" i="10"/>
  <c r="Q16" i="10"/>
  <c r="K16" i="10"/>
  <c r="H16" i="10"/>
  <c r="E16" i="10"/>
  <c r="AC15" i="10"/>
  <c r="Z15" i="10"/>
  <c r="W15" i="10"/>
  <c r="T15" i="10"/>
  <c r="Q15" i="10"/>
  <c r="K15" i="10"/>
  <c r="H15" i="10"/>
  <c r="E15" i="10"/>
  <c r="AC14" i="10"/>
  <c r="Z14" i="10"/>
  <c r="W14" i="10"/>
  <c r="T14" i="10"/>
  <c r="Q14" i="10"/>
  <c r="K14" i="10"/>
  <c r="H14" i="10"/>
  <c r="E14" i="10"/>
  <c r="AC13" i="10"/>
  <c r="Z13" i="10"/>
  <c r="W13" i="10"/>
  <c r="T13" i="10"/>
  <c r="Q13" i="10"/>
  <c r="K13" i="10"/>
  <c r="H13" i="10"/>
  <c r="E13" i="10"/>
  <c r="AC12" i="10"/>
  <c r="Z12" i="10"/>
  <c r="W12" i="10"/>
  <c r="T12" i="10"/>
  <c r="Q12" i="10"/>
  <c r="K12" i="10"/>
  <c r="H12" i="10"/>
  <c r="E12" i="10"/>
  <c r="AC11" i="10"/>
  <c r="Z11" i="10"/>
  <c r="W11" i="10"/>
  <c r="T11" i="10"/>
  <c r="Q11" i="10"/>
  <c r="K11" i="10"/>
  <c r="H11" i="10"/>
  <c r="E11" i="10"/>
  <c r="AC10" i="10"/>
  <c r="Z10" i="10"/>
  <c r="W10" i="10"/>
  <c r="T10" i="10"/>
  <c r="Q10" i="10"/>
  <c r="K10" i="10"/>
  <c r="H10" i="10"/>
  <c r="E10" i="10"/>
  <c r="AC9" i="10"/>
  <c r="Z9" i="10"/>
  <c r="W9" i="10"/>
  <c r="T9" i="10"/>
  <c r="Q9" i="10"/>
  <c r="K9" i="10"/>
  <c r="H9" i="10"/>
  <c r="E9" i="10"/>
  <c r="AC8" i="10"/>
  <c r="Z8" i="10"/>
  <c r="W8" i="10"/>
  <c r="T8" i="10"/>
  <c r="Q8" i="10"/>
  <c r="K8" i="10"/>
  <c r="H8" i="10"/>
  <c r="E8" i="10"/>
  <c r="AC27" i="18"/>
  <c r="Z27" i="18"/>
  <c r="W27" i="18"/>
  <c r="T27" i="18"/>
  <c r="Q27" i="18"/>
  <c r="K27" i="18"/>
  <c r="H27" i="18"/>
  <c r="E27" i="18"/>
  <c r="AC26" i="18"/>
  <c r="Z26" i="18"/>
  <c r="W26" i="18"/>
  <c r="T26" i="18"/>
  <c r="Q26" i="18"/>
  <c r="K26" i="18"/>
  <c r="H26" i="18"/>
  <c r="E26" i="18"/>
  <c r="AC25" i="18"/>
  <c r="Z25" i="18"/>
  <c r="W25" i="18"/>
  <c r="T25" i="18"/>
  <c r="Q25" i="18"/>
  <c r="K25" i="18"/>
  <c r="H25" i="18"/>
  <c r="E25" i="18"/>
  <c r="AC24" i="18"/>
  <c r="Z24" i="18"/>
  <c r="W24" i="18"/>
  <c r="T24" i="18"/>
  <c r="Q24" i="18"/>
  <c r="K24" i="18"/>
  <c r="H24" i="18"/>
  <c r="E24" i="18"/>
  <c r="AC23" i="18"/>
  <c r="Z23" i="18"/>
  <c r="W23" i="18"/>
  <c r="T23" i="18"/>
  <c r="Q23" i="18"/>
  <c r="K23" i="18"/>
  <c r="H23" i="18"/>
  <c r="E23" i="18"/>
  <c r="AC22" i="18"/>
  <c r="Z22" i="18"/>
  <c r="W22" i="18"/>
  <c r="T22" i="18"/>
  <c r="Q22" i="18"/>
  <c r="K22" i="18"/>
  <c r="H22" i="18"/>
  <c r="E22" i="18"/>
  <c r="AC21" i="18"/>
  <c r="Z21" i="18"/>
  <c r="W21" i="18"/>
  <c r="T21" i="18"/>
  <c r="Q21" i="18"/>
  <c r="K21" i="18"/>
  <c r="H21" i="18"/>
  <c r="E21" i="18"/>
  <c r="AC20" i="18"/>
  <c r="Z20" i="18"/>
  <c r="W20" i="18"/>
  <c r="T20" i="18"/>
  <c r="Q20" i="18"/>
  <c r="K20" i="18"/>
  <c r="H20" i="18"/>
  <c r="E20" i="18"/>
  <c r="AC19" i="18"/>
  <c r="Z19" i="18"/>
  <c r="W19" i="18"/>
  <c r="T19" i="18"/>
  <c r="Q19" i="18"/>
  <c r="K19" i="18"/>
  <c r="H19" i="18"/>
  <c r="E19" i="18"/>
  <c r="AC18" i="18"/>
  <c r="Z18" i="18"/>
  <c r="W18" i="18"/>
  <c r="T18" i="18"/>
  <c r="Q18" i="18"/>
  <c r="K18" i="18"/>
  <c r="H18" i="18"/>
  <c r="E18" i="18"/>
  <c r="AC17" i="18"/>
  <c r="Z17" i="18"/>
  <c r="W17" i="18"/>
  <c r="T17" i="18"/>
  <c r="Q17" i="18"/>
  <c r="K17" i="18"/>
  <c r="H17" i="18"/>
  <c r="E17" i="18"/>
  <c r="AC16" i="18"/>
  <c r="Z16" i="18"/>
  <c r="W16" i="18"/>
  <c r="T16" i="18"/>
  <c r="Q16" i="18"/>
  <c r="K16" i="18"/>
  <c r="H16" i="18"/>
  <c r="E16" i="18"/>
  <c r="AC15" i="18"/>
  <c r="Z15" i="18"/>
  <c r="W15" i="18"/>
  <c r="T15" i="18"/>
  <c r="Q15" i="18"/>
  <c r="K15" i="18"/>
  <c r="H15" i="18"/>
  <c r="E15" i="18"/>
  <c r="AC14" i="18"/>
  <c r="Z14" i="18"/>
  <c r="W14" i="18"/>
  <c r="T14" i="18"/>
  <c r="Q14" i="18"/>
  <c r="K14" i="18"/>
  <c r="H14" i="18"/>
  <c r="E14" i="18"/>
  <c r="AC13" i="18"/>
  <c r="Z13" i="18"/>
  <c r="W13" i="18"/>
  <c r="T13" i="18"/>
  <c r="Q13" i="18"/>
  <c r="K13" i="18"/>
  <c r="H13" i="18"/>
  <c r="E13" i="18"/>
  <c r="AC12" i="18"/>
  <c r="Z12" i="18"/>
  <c r="W12" i="18"/>
  <c r="T12" i="18"/>
  <c r="Q12" i="18"/>
  <c r="K12" i="18"/>
  <c r="H12" i="18"/>
  <c r="E12" i="18"/>
  <c r="AC11" i="18"/>
  <c r="Z11" i="18"/>
  <c r="W11" i="18"/>
  <c r="T11" i="18"/>
  <c r="Q11" i="18"/>
  <c r="K11" i="18"/>
  <c r="H11" i="18"/>
  <c r="E11" i="18"/>
  <c r="AC10" i="18"/>
  <c r="Z10" i="18"/>
  <c r="W10" i="18"/>
  <c r="T10" i="18"/>
  <c r="Q10" i="18"/>
  <c r="K10" i="18"/>
  <c r="H10" i="18"/>
  <c r="E10" i="18"/>
  <c r="AC9" i="18"/>
  <c r="Z9" i="18"/>
  <c r="W9" i="18"/>
  <c r="T9" i="18"/>
  <c r="Q9" i="18"/>
  <c r="K9" i="18"/>
  <c r="H9" i="18"/>
  <c r="E9" i="18"/>
  <c r="AC8" i="18"/>
  <c r="Z8" i="18"/>
  <c r="W8" i="18"/>
  <c r="T8" i="18"/>
  <c r="Q8" i="18"/>
  <c r="K8" i="18"/>
  <c r="H8" i="18"/>
  <c r="E8" i="18"/>
  <c r="AC27" i="7"/>
  <c r="Z27" i="7"/>
  <c r="W27" i="7"/>
  <c r="T27" i="7"/>
  <c r="Q27" i="7"/>
  <c r="K27" i="7"/>
  <c r="H27" i="7"/>
  <c r="E27" i="7"/>
  <c r="AC26" i="7"/>
  <c r="Z26" i="7"/>
  <c r="W26" i="7"/>
  <c r="T26" i="7"/>
  <c r="Q26" i="7"/>
  <c r="K26" i="7"/>
  <c r="H26" i="7"/>
  <c r="E26" i="7"/>
  <c r="AC25" i="7"/>
  <c r="Z25" i="7"/>
  <c r="W25" i="7"/>
  <c r="T25" i="7"/>
  <c r="Q25" i="7"/>
  <c r="K25" i="7"/>
  <c r="H25" i="7"/>
  <c r="E25" i="7"/>
  <c r="AC24" i="7"/>
  <c r="Z24" i="7"/>
  <c r="W24" i="7"/>
  <c r="T24" i="7"/>
  <c r="Q24" i="7"/>
  <c r="K24" i="7"/>
  <c r="H24" i="7"/>
  <c r="E24" i="7"/>
  <c r="AC23" i="7"/>
  <c r="Z23" i="7"/>
  <c r="W23" i="7"/>
  <c r="T23" i="7"/>
  <c r="Q23" i="7"/>
  <c r="K23" i="7"/>
  <c r="H23" i="7"/>
  <c r="E23" i="7"/>
  <c r="AC22" i="7"/>
  <c r="Z22" i="7"/>
  <c r="W22" i="7"/>
  <c r="T22" i="7"/>
  <c r="Q22" i="7"/>
  <c r="K22" i="7"/>
  <c r="H22" i="7"/>
  <c r="E22" i="7"/>
  <c r="AC21" i="7"/>
  <c r="Z21" i="7"/>
  <c r="W21" i="7"/>
  <c r="T21" i="7"/>
  <c r="Q21" i="7"/>
  <c r="K21" i="7"/>
  <c r="H21" i="7"/>
  <c r="E21" i="7"/>
  <c r="AC20" i="7"/>
  <c r="Z20" i="7"/>
  <c r="W20" i="7"/>
  <c r="T20" i="7"/>
  <c r="Q20" i="7"/>
  <c r="K20" i="7"/>
  <c r="H20" i="7"/>
  <c r="E20" i="7"/>
  <c r="AC19" i="7"/>
  <c r="Z19" i="7"/>
  <c r="W19" i="7"/>
  <c r="T19" i="7"/>
  <c r="Q19" i="7"/>
  <c r="K19" i="7"/>
  <c r="H19" i="7"/>
  <c r="E19" i="7"/>
  <c r="AC18" i="7"/>
  <c r="Z18" i="7"/>
  <c r="W18" i="7"/>
  <c r="T18" i="7"/>
  <c r="Q18" i="7"/>
  <c r="K18" i="7"/>
  <c r="H18" i="7"/>
  <c r="E18" i="7"/>
  <c r="AC17" i="7"/>
  <c r="Z17" i="7"/>
  <c r="W17" i="7"/>
  <c r="T17" i="7"/>
  <c r="Q17" i="7"/>
  <c r="K17" i="7"/>
  <c r="H17" i="7"/>
  <c r="E17" i="7"/>
  <c r="AC16" i="7"/>
  <c r="Z16" i="7"/>
  <c r="W16" i="7"/>
  <c r="T16" i="7"/>
  <c r="Q16" i="7"/>
  <c r="K16" i="7"/>
  <c r="H16" i="7"/>
  <c r="E16" i="7"/>
  <c r="AC15" i="7"/>
  <c r="Z15" i="7"/>
  <c r="W15" i="7"/>
  <c r="T15" i="7"/>
  <c r="Q15" i="7"/>
  <c r="K15" i="7"/>
  <c r="H15" i="7"/>
  <c r="E15" i="7"/>
  <c r="AC14" i="7"/>
  <c r="Z14" i="7"/>
  <c r="W14" i="7"/>
  <c r="T14" i="7"/>
  <c r="Q14" i="7"/>
  <c r="K14" i="7"/>
  <c r="H14" i="7"/>
  <c r="E14" i="7"/>
  <c r="AC13" i="7"/>
  <c r="Z13" i="7"/>
  <c r="W13" i="7"/>
  <c r="T13" i="7"/>
  <c r="Q13" i="7"/>
  <c r="K13" i="7"/>
  <c r="H13" i="7"/>
  <c r="E13" i="7"/>
  <c r="AC12" i="7"/>
  <c r="Z12" i="7"/>
  <c r="W12" i="7"/>
  <c r="T12" i="7"/>
  <c r="Q12" i="7"/>
  <c r="K12" i="7"/>
  <c r="H12" i="7"/>
  <c r="E12" i="7"/>
  <c r="AC11" i="7"/>
  <c r="Z11" i="7"/>
  <c r="W11" i="7"/>
  <c r="T11" i="7"/>
  <c r="Q11" i="7"/>
  <c r="K11" i="7"/>
  <c r="H11" i="7"/>
  <c r="E11" i="7"/>
  <c r="AC10" i="7"/>
  <c r="Z10" i="7"/>
  <c r="W10" i="7"/>
  <c r="T10" i="7"/>
  <c r="Q10" i="7"/>
  <c r="K10" i="7"/>
  <c r="H10" i="7"/>
  <c r="E10" i="7"/>
  <c r="AC9" i="7"/>
  <c r="Z9" i="7"/>
  <c r="W9" i="7"/>
  <c r="T9" i="7"/>
  <c r="Q9" i="7"/>
  <c r="K9" i="7"/>
  <c r="H9" i="7"/>
  <c r="E9" i="7"/>
  <c r="AC8" i="7"/>
  <c r="Z8" i="7"/>
  <c r="W8" i="7"/>
  <c r="T8" i="7"/>
  <c r="Q8" i="7"/>
  <c r="K8" i="7"/>
  <c r="H8" i="7"/>
  <c r="E8" i="7"/>
  <c r="AC27" i="15"/>
  <c r="Z27" i="15"/>
  <c r="W27" i="15"/>
  <c r="T27" i="15"/>
  <c r="Q27" i="15"/>
  <c r="K27" i="15"/>
  <c r="H27" i="15"/>
  <c r="E27" i="15"/>
  <c r="AC26" i="15"/>
  <c r="Z26" i="15"/>
  <c r="W26" i="15"/>
  <c r="T26" i="15"/>
  <c r="Q26" i="15"/>
  <c r="K26" i="15"/>
  <c r="H26" i="15"/>
  <c r="E26" i="15"/>
  <c r="AC25" i="15"/>
  <c r="Z25" i="15"/>
  <c r="W25" i="15"/>
  <c r="T25" i="15"/>
  <c r="Q25" i="15"/>
  <c r="K25" i="15"/>
  <c r="H25" i="15"/>
  <c r="E25" i="15"/>
  <c r="AC24" i="15"/>
  <c r="Z24" i="15"/>
  <c r="W24" i="15"/>
  <c r="T24" i="15"/>
  <c r="Q24" i="15"/>
  <c r="K24" i="15"/>
  <c r="H24" i="15"/>
  <c r="E24" i="15"/>
  <c r="AC23" i="15"/>
  <c r="Z23" i="15"/>
  <c r="W23" i="15"/>
  <c r="T23" i="15"/>
  <c r="Q23" i="15"/>
  <c r="K23" i="15"/>
  <c r="H23" i="15"/>
  <c r="E23" i="15"/>
  <c r="AC22" i="15"/>
  <c r="Z22" i="15"/>
  <c r="W22" i="15"/>
  <c r="T22" i="15"/>
  <c r="Q22" i="15"/>
  <c r="K22" i="15"/>
  <c r="H22" i="15"/>
  <c r="E22" i="15"/>
  <c r="AC21" i="15"/>
  <c r="Z21" i="15"/>
  <c r="W21" i="15"/>
  <c r="T21" i="15"/>
  <c r="Q21" i="15"/>
  <c r="K21" i="15"/>
  <c r="H21" i="15"/>
  <c r="E21" i="15"/>
  <c r="AC20" i="15"/>
  <c r="Z20" i="15"/>
  <c r="W20" i="15"/>
  <c r="T20" i="15"/>
  <c r="Q20" i="15"/>
  <c r="K20" i="15"/>
  <c r="H20" i="15"/>
  <c r="E20" i="15"/>
  <c r="AC19" i="15"/>
  <c r="Z19" i="15"/>
  <c r="W19" i="15"/>
  <c r="T19" i="15"/>
  <c r="Q19" i="15"/>
  <c r="K19" i="15"/>
  <c r="H19" i="15"/>
  <c r="E19" i="15"/>
  <c r="AC18" i="15"/>
  <c r="Z18" i="15"/>
  <c r="W18" i="15"/>
  <c r="T18" i="15"/>
  <c r="Q18" i="15"/>
  <c r="K18" i="15"/>
  <c r="H18" i="15"/>
  <c r="E18" i="15"/>
  <c r="AC17" i="15"/>
  <c r="Z17" i="15"/>
  <c r="W17" i="15"/>
  <c r="T17" i="15"/>
  <c r="Q17" i="15"/>
  <c r="K17" i="15"/>
  <c r="H17" i="15"/>
  <c r="E17" i="15"/>
  <c r="AC16" i="15"/>
  <c r="Z16" i="15"/>
  <c r="W16" i="15"/>
  <c r="T16" i="15"/>
  <c r="Q16" i="15"/>
  <c r="K16" i="15"/>
  <c r="H16" i="15"/>
  <c r="E16" i="15"/>
  <c r="AC15" i="15"/>
  <c r="Z15" i="15"/>
  <c r="W15" i="15"/>
  <c r="T15" i="15"/>
  <c r="Q15" i="15"/>
  <c r="K15" i="15"/>
  <c r="H15" i="15"/>
  <c r="E15" i="15"/>
  <c r="AC14" i="15"/>
  <c r="Z14" i="15"/>
  <c r="W14" i="15"/>
  <c r="T14" i="15"/>
  <c r="Q14" i="15"/>
  <c r="K14" i="15"/>
  <c r="H14" i="15"/>
  <c r="E14" i="15"/>
  <c r="AC13" i="15"/>
  <c r="Z13" i="15"/>
  <c r="W13" i="15"/>
  <c r="T13" i="15"/>
  <c r="Q13" i="15"/>
  <c r="K13" i="15"/>
  <c r="H13" i="15"/>
  <c r="E13" i="15"/>
  <c r="AC12" i="15"/>
  <c r="Z12" i="15"/>
  <c r="W12" i="15"/>
  <c r="T12" i="15"/>
  <c r="Q12" i="15"/>
  <c r="K12" i="15"/>
  <c r="H12" i="15"/>
  <c r="E12" i="15"/>
  <c r="AC11" i="15"/>
  <c r="Z11" i="15"/>
  <c r="W11" i="15"/>
  <c r="T11" i="15"/>
  <c r="Q11" i="15"/>
  <c r="K11" i="15"/>
  <c r="H11" i="15"/>
  <c r="E11" i="15"/>
  <c r="AC10" i="15"/>
  <c r="Z10" i="15"/>
  <c r="W10" i="15"/>
  <c r="T10" i="15"/>
  <c r="Q10" i="15"/>
  <c r="K10" i="15"/>
  <c r="H10" i="15"/>
  <c r="E10" i="15"/>
  <c r="AC9" i="15"/>
  <c r="Z9" i="15"/>
  <c r="W9" i="15"/>
  <c r="T9" i="15"/>
  <c r="Q9" i="15"/>
  <c r="K9" i="15"/>
  <c r="H9" i="15"/>
  <c r="E9" i="15"/>
  <c r="AC8" i="15"/>
  <c r="Z8" i="15"/>
  <c r="W8" i="15"/>
  <c r="T8" i="15"/>
  <c r="Q8" i="15"/>
  <c r="K8" i="15"/>
  <c r="H8" i="15"/>
  <c r="E8" i="15"/>
  <c r="AC27" i="14"/>
  <c r="Z27" i="14"/>
  <c r="W27" i="14"/>
  <c r="T27" i="14"/>
  <c r="Q27" i="14"/>
  <c r="K27" i="14"/>
  <c r="H27" i="14"/>
  <c r="E27" i="14"/>
  <c r="AC26" i="14"/>
  <c r="Z26" i="14"/>
  <c r="W26" i="14"/>
  <c r="T26" i="14"/>
  <c r="Q26" i="14"/>
  <c r="K26" i="14"/>
  <c r="H26" i="14"/>
  <c r="E26" i="14"/>
  <c r="AC25" i="14"/>
  <c r="Z25" i="14"/>
  <c r="W25" i="14"/>
  <c r="T25" i="14"/>
  <c r="Q25" i="14"/>
  <c r="K25" i="14"/>
  <c r="H25" i="14"/>
  <c r="E25" i="14"/>
  <c r="AC24" i="14"/>
  <c r="Z24" i="14"/>
  <c r="W24" i="14"/>
  <c r="T24" i="14"/>
  <c r="Q24" i="14"/>
  <c r="K24" i="14"/>
  <c r="H24" i="14"/>
  <c r="E24" i="14"/>
  <c r="AC23" i="14"/>
  <c r="Z23" i="14"/>
  <c r="W23" i="14"/>
  <c r="T23" i="14"/>
  <c r="Q23" i="14"/>
  <c r="K23" i="14"/>
  <c r="H23" i="14"/>
  <c r="E23" i="14"/>
  <c r="AC22" i="14"/>
  <c r="Z22" i="14"/>
  <c r="W22" i="14"/>
  <c r="T22" i="14"/>
  <c r="Q22" i="14"/>
  <c r="K22" i="14"/>
  <c r="H22" i="14"/>
  <c r="E22" i="14"/>
  <c r="AC21" i="14"/>
  <c r="Z21" i="14"/>
  <c r="W21" i="14"/>
  <c r="T21" i="14"/>
  <c r="Q21" i="14"/>
  <c r="K21" i="14"/>
  <c r="H21" i="14"/>
  <c r="E21" i="14"/>
  <c r="AC20" i="14"/>
  <c r="Z20" i="14"/>
  <c r="W20" i="14"/>
  <c r="T20" i="14"/>
  <c r="Q20" i="14"/>
  <c r="K20" i="14"/>
  <c r="H20" i="14"/>
  <c r="E20" i="14"/>
  <c r="AC19" i="14"/>
  <c r="Z19" i="14"/>
  <c r="W19" i="14"/>
  <c r="T19" i="14"/>
  <c r="Q19" i="14"/>
  <c r="K19" i="14"/>
  <c r="H19" i="14"/>
  <c r="E19" i="14"/>
  <c r="AC18" i="14"/>
  <c r="Z18" i="14"/>
  <c r="W18" i="14"/>
  <c r="T18" i="14"/>
  <c r="Q18" i="14"/>
  <c r="K18" i="14"/>
  <c r="H18" i="14"/>
  <c r="E18" i="14"/>
  <c r="AC17" i="14"/>
  <c r="Z17" i="14"/>
  <c r="W17" i="14"/>
  <c r="T17" i="14"/>
  <c r="Q17" i="14"/>
  <c r="K17" i="14"/>
  <c r="H17" i="14"/>
  <c r="E17" i="14"/>
  <c r="AC16" i="14"/>
  <c r="Z16" i="14"/>
  <c r="W16" i="14"/>
  <c r="T16" i="14"/>
  <c r="Q16" i="14"/>
  <c r="K16" i="14"/>
  <c r="H16" i="14"/>
  <c r="E16" i="14"/>
  <c r="AC15" i="14"/>
  <c r="Z15" i="14"/>
  <c r="W15" i="14"/>
  <c r="T15" i="14"/>
  <c r="Q15" i="14"/>
  <c r="K15" i="14"/>
  <c r="H15" i="14"/>
  <c r="E15" i="14"/>
  <c r="AC14" i="14"/>
  <c r="Z14" i="14"/>
  <c r="W14" i="14"/>
  <c r="T14" i="14"/>
  <c r="Q14" i="14"/>
  <c r="K14" i="14"/>
  <c r="H14" i="14"/>
  <c r="E14" i="14"/>
  <c r="AC13" i="14"/>
  <c r="Z13" i="14"/>
  <c r="W13" i="14"/>
  <c r="T13" i="14"/>
  <c r="Q13" i="14"/>
  <c r="K13" i="14"/>
  <c r="H13" i="14"/>
  <c r="E13" i="14"/>
  <c r="AC12" i="14"/>
  <c r="Z12" i="14"/>
  <c r="W12" i="14"/>
  <c r="T12" i="14"/>
  <c r="Q12" i="14"/>
  <c r="K12" i="14"/>
  <c r="H12" i="14"/>
  <c r="E12" i="14"/>
  <c r="AC11" i="14"/>
  <c r="Z11" i="14"/>
  <c r="W11" i="14"/>
  <c r="T11" i="14"/>
  <c r="Q11" i="14"/>
  <c r="K11" i="14"/>
  <c r="H11" i="14"/>
  <c r="E11" i="14"/>
  <c r="AC10" i="14"/>
  <c r="Z10" i="14"/>
  <c r="W10" i="14"/>
  <c r="T10" i="14"/>
  <c r="Q10" i="14"/>
  <c r="K10" i="14"/>
  <c r="H10" i="14"/>
  <c r="E10" i="14"/>
  <c r="AC9" i="14"/>
  <c r="Z9" i="14"/>
  <c r="W9" i="14"/>
  <c r="T9" i="14"/>
  <c r="Q9" i="14"/>
  <c r="K9" i="14"/>
  <c r="H9" i="14"/>
  <c r="E9" i="14"/>
  <c r="AC8" i="14"/>
  <c r="Z8" i="14"/>
  <c r="W8" i="14"/>
  <c r="T8" i="14"/>
  <c r="Q8" i="14"/>
  <c r="K8" i="14"/>
  <c r="H8" i="14"/>
  <c r="E8" i="14"/>
  <c r="AC27" i="13"/>
  <c r="Z27" i="13"/>
  <c r="W27" i="13"/>
  <c r="T27" i="13"/>
  <c r="Q27" i="13"/>
  <c r="K27" i="13"/>
  <c r="H27" i="13"/>
  <c r="E27" i="13"/>
  <c r="AC26" i="13"/>
  <c r="Z26" i="13"/>
  <c r="W26" i="13"/>
  <c r="T26" i="13"/>
  <c r="Q26" i="13"/>
  <c r="K26" i="13"/>
  <c r="H26" i="13"/>
  <c r="E26" i="13"/>
  <c r="AC25" i="13"/>
  <c r="Z25" i="13"/>
  <c r="W25" i="13"/>
  <c r="T25" i="13"/>
  <c r="Q25" i="13"/>
  <c r="K25" i="13"/>
  <c r="H25" i="13"/>
  <c r="E25" i="13"/>
  <c r="AC24" i="13"/>
  <c r="Z24" i="13"/>
  <c r="W24" i="13"/>
  <c r="T24" i="13"/>
  <c r="Q24" i="13"/>
  <c r="K24" i="13"/>
  <c r="H24" i="13"/>
  <c r="E24" i="13"/>
  <c r="AC23" i="13"/>
  <c r="Z23" i="13"/>
  <c r="W23" i="13"/>
  <c r="T23" i="13"/>
  <c r="Q23" i="13"/>
  <c r="K23" i="13"/>
  <c r="H23" i="13"/>
  <c r="E23" i="13"/>
  <c r="AC22" i="13"/>
  <c r="Z22" i="13"/>
  <c r="W22" i="13"/>
  <c r="T22" i="13"/>
  <c r="Q22" i="13"/>
  <c r="K22" i="13"/>
  <c r="H22" i="13"/>
  <c r="E22" i="13"/>
  <c r="AC21" i="13"/>
  <c r="Z21" i="13"/>
  <c r="W21" i="13"/>
  <c r="T21" i="13"/>
  <c r="Q21" i="13"/>
  <c r="K21" i="13"/>
  <c r="H21" i="13"/>
  <c r="E21" i="13"/>
  <c r="AC20" i="13"/>
  <c r="Z20" i="13"/>
  <c r="W20" i="13"/>
  <c r="T20" i="13"/>
  <c r="Q20" i="13"/>
  <c r="K20" i="13"/>
  <c r="H20" i="13"/>
  <c r="E20" i="13"/>
  <c r="AC19" i="13"/>
  <c r="Z19" i="13"/>
  <c r="W19" i="13"/>
  <c r="T19" i="13"/>
  <c r="Q19" i="13"/>
  <c r="K19" i="13"/>
  <c r="H19" i="13"/>
  <c r="E19" i="13"/>
  <c r="AC18" i="13"/>
  <c r="Z18" i="13"/>
  <c r="W18" i="13"/>
  <c r="T18" i="13"/>
  <c r="Q18" i="13"/>
  <c r="K18" i="13"/>
  <c r="H18" i="13"/>
  <c r="E18" i="13"/>
  <c r="AC17" i="13"/>
  <c r="Z17" i="13"/>
  <c r="W17" i="13"/>
  <c r="T17" i="13"/>
  <c r="Q17" i="13"/>
  <c r="K17" i="13"/>
  <c r="H17" i="13"/>
  <c r="E17" i="13"/>
  <c r="AC16" i="13"/>
  <c r="Z16" i="13"/>
  <c r="W16" i="13"/>
  <c r="T16" i="13"/>
  <c r="Q16" i="13"/>
  <c r="K16" i="13"/>
  <c r="H16" i="13"/>
  <c r="E16" i="13"/>
  <c r="AC15" i="13"/>
  <c r="Z15" i="13"/>
  <c r="W15" i="13"/>
  <c r="T15" i="13"/>
  <c r="Q15" i="13"/>
  <c r="K15" i="13"/>
  <c r="H15" i="13"/>
  <c r="E15" i="13"/>
  <c r="AC14" i="13"/>
  <c r="Z14" i="13"/>
  <c r="W14" i="13"/>
  <c r="T14" i="13"/>
  <c r="Q14" i="13"/>
  <c r="K14" i="13"/>
  <c r="H14" i="13"/>
  <c r="E14" i="13"/>
  <c r="AC13" i="13"/>
  <c r="Z13" i="13"/>
  <c r="W13" i="13"/>
  <c r="T13" i="13"/>
  <c r="Q13" i="13"/>
  <c r="K13" i="13"/>
  <c r="H13" i="13"/>
  <c r="E13" i="13"/>
  <c r="AC12" i="13"/>
  <c r="Z12" i="13"/>
  <c r="W12" i="13"/>
  <c r="T12" i="13"/>
  <c r="Q12" i="13"/>
  <c r="K12" i="13"/>
  <c r="H12" i="13"/>
  <c r="E12" i="13"/>
  <c r="AC11" i="13"/>
  <c r="Z11" i="13"/>
  <c r="W11" i="13"/>
  <c r="T11" i="13"/>
  <c r="Q11" i="13"/>
  <c r="K11" i="13"/>
  <c r="H11" i="13"/>
  <c r="E11" i="13"/>
  <c r="AC10" i="13"/>
  <c r="Z10" i="13"/>
  <c r="W10" i="13"/>
  <c r="T10" i="13"/>
  <c r="Q10" i="13"/>
  <c r="K10" i="13"/>
  <c r="H10" i="13"/>
  <c r="E10" i="13"/>
  <c r="AC9" i="13"/>
  <c r="Z9" i="13"/>
  <c r="W9" i="13"/>
  <c r="T9" i="13"/>
  <c r="Q9" i="13"/>
  <c r="K9" i="13"/>
  <c r="H9" i="13"/>
  <c r="E9" i="13"/>
  <c r="AC8" i="13"/>
  <c r="Z8" i="13"/>
  <c r="W8" i="13"/>
  <c r="T8" i="13"/>
  <c r="Q8" i="13"/>
  <c r="K8" i="13"/>
  <c r="H8" i="13"/>
  <c r="E8" i="13"/>
  <c r="AC27" i="12"/>
  <c r="Z27" i="12"/>
  <c r="W27" i="12"/>
  <c r="T27" i="12"/>
  <c r="Q27" i="12"/>
  <c r="K27" i="12"/>
  <c r="H27" i="12"/>
  <c r="E27" i="12"/>
  <c r="AC26" i="12"/>
  <c r="Z26" i="12"/>
  <c r="W26" i="12"/>
  <c r="T26" i="12"/>
  <c r="Q26" i="12"/>
  <c r="K26" i="12"/>
  <c r="H26" i="12"/>
  <c r="E26" i="12"/>
  <c r="AC25" i="12"/>
  <c r="Z25" i="12"/>
  <c r="W25" i="12"/>
  <c r="T25" i="12"/>
  <c r="Q25" i="12"/>
  <c r="K25" i="12"/>
  <c r="H25" i="12"/>
  <c r="E25" i="12"/>
  <c r="AC24" i="12"/>
  <c r="Z24" i="12"/>
  <c r="W24" i="12"/>
  <c r="T24" i="12"/>
  <c r="Q24" i="12"/>
  <c r="K24" i="12"/>
  <c r="H24" i="12"/>
  <c r="E24" i="12"/>
  <c r="AC23" i="12"/>
  <c r="Z23" i="12"/>
  <c r="W23" i="12"/>
  <c r="T23" i="12"/>
  <c r="Q23" i="12"/>
  <c r="K23" i="12"/>
  <c r="H23" i="12"/>
  <c r="E23" i="12"/>
  <c r="AC22" i="12"/>
  <c r="Z22" i="12"/>
  <c r="W22" i="12"/>
  <c r="T22" i="12"/>
  <c r="Q22" i="12"/>
  <c r="K22" i="12"/>
  <c r="H22" i="12"/>
  <c r="E22" i="12"/>
  <c r="AC21" i="12"/>
  <c r="Z21" i="12"/>
  <c r="W21" i="12"/>
  <c r="T21" i="12"/>
  <c r="Q21" i="12"/>
  <c r="K21" i="12"/>
  <c r="H21" i="12"/>
  <c r="E21" i="12"/>
  <c r="AC20" i="12"/>
  <c r="Z20" i="12"/>
  <c r="W20" i="12"/>
  <c r="T20" i="12"/>
  <c r="Q20" i="12"/>
  <c r="K20" i="12"/>
  <c r="H20" i="12"/>
  <c r="E20" i="12"/>
  <c r="AC19" i="12"/>
  <c r="Z19" i="12"/>
  <c r="W19" i="12"/>
  <c r="T19" i="12"/>
  <c r="Q19" i="12"/>
  <c r="K19" i="12"/>
  <c r="H19" i="12"/>
  <c r="E19" i="12"/>
  <c r="AC18" i="12"/>
  <c r="Z18" i="12"/>
  <c r="W18" i="12"/>
  <c r="T18" i="12"/>
  <c r="Q18" i="12"/>
  <c r="K18" i="12"/>
  <c r="H18" i="12"/>
  <c r="E18" i="12"/>
  <c r="AC17" i="12"/>
  <c r="Z17" i="12"/>
  <c r="W17" i="12"/>
  <c r="T17" i="12"/>
  <c r="Q17" i="12"/>
  <c r="K17" i="12"/>
  <c r="H17" i="12"/>
  <c r="E17" i="12"/>
  <c r="AC16" i="12"/>
  <c r="Z16" i="12"/>
  <c r="W16" i="12"/>
  <c r="T16" i="12"/>
  <c r="Q16" i="12"/>
  <c r="K16" i="12"/>
  <c r="H16" i="12"/>
  <c r="E16" i="12"/>
  <c r="AC15" i="12"/>
  <c r="Z15" i="12"/>
  <c r="W15" i="12"/>
  <c r="T15" i="12"/>
  <c r="Q15" i="12"/>
  <c r="K15" i="12"/>
  <c r="H15" i="12"/>
  <c r="E15" i="12"/>
  <c r="AC14" i="12"/>
  <c r="Z14" i="12"/>
  <c r="W14" i="12"/>
  <c r="T14" i="12"/>
  <c r="Q14" i="12"/>
  <c r="K14" i="12"/>
  <c r="H14" i="12"/>
  <c r="E14" i="12"/>
  <c r="AC13" i="12"/>
  <c r="Z13" i="12"/>
  <c r="W13" i="12"/>
  <c r="T13" i="12"/>
  <c r="Q13" i="12"/>
  <c r="K13" i="12"/>
  <c r="H13" i="12"/>
  <c r="E13" i="12"/>
  <c r="AC12" i="12"/>
  <c r="Z12" i="12"/>
  <c r="W12" i="12"/>
  <c r="T12" i="12"/>
  <c r="Q12" i="12"/>
  <c r="K12" i="12"/>
  <c r="H12" i="12"/>
  <c r="E12" i="12"/>
  <c r="AC11" i="12"/>
  <c r="Z11" i="12"/>
  <c r="W11" i="12"/>
  <c r="T11" i="12"/>
  <c r="Q11" i="12"/>
  <c r="K11" i="12"/>
  <c r="H11" i="12"/>
  <c r="E11" i="12"/>
  <c r="AC10" i="12"/>
  <c r="Z10" i="12"/>
  <c r="W10" i="12"/>
  <c r="T10" i="12"/>
  <c r="Q10" i="12"/>
  <c r="K10" i="12"/>
  <c r="H10" i="12"/>
  <c r="E10" i="12"/>
  <c r="AC9" i="12"/>
  <c r="Z9" i="12"/>
  <c r="W9" i="12"/>
  <c r="T9" i="12"/>
  <c r="Q9" i="12"/>
  <c r="K9" i="12"/>
  <c r="H9" i="12"/>
  <c r="E9" i="12"/>
  <c r="AC8" i="12"/>
  <c r="Z8" i="12"/>
  <c r="W8" i="12"/>
  <c r="T8" i="12"/>
  <c r="Q8" i="12"/>
  <c r="K8" i="12"/>
  <c r="H8" i="12"/>
  <c r="E8" i="12"/>
  <c r="AC27" i="11"/>
  <c r="Z27" i="11"/>
  <c r="W27" i="11"/>
  <c r="T27" i="11"/>
  <c r="Q27" i="11"/>
  <c r="K27" i="11"/>
  <c r="H27" i="11"/>
  <c r="E27" i="11"/>
  <c r="AC26" i="11"/>
  <c r="Z26" i="11"/>
  <c r="W26" i="11"/>
  <c r="T26" i="11"/>
  <c r="Q26" i="11"/>
  <c r="K26" i="11"/>
  <c r="H26" i="11"/>
  <c r="E26" i="11"/>
  <c r="AC25" i="11"/>
  <c r="Z25" i="11"/>
  <c r="W25" i="11"/>
  <c r="T25" i="11"/>
  <c r="Q25" i="11"/>
  <c r="K25" i="11"/>
  <c r="H25" i="11"/>
  <c r="E25" i="11"/>
  <c r="AC24" i="11"/>
  <c r="Z24" i="11"/>
  <c r="W24" i="11"/>
  <c r="T24" i="11"/>
  <c r="Q24" i="11"/>
  <c r="K24" i="11"/>
  <c r="H24" i="11"/>
  <c r="E24" i="11"/>
  <c r="AC23" i="11"/>
  <c r="Z23" i="11"/>
  <c r="W23" i="11"/>
  <c r="T23" i="11"/>
  <c r="Q23" i="11"/>
  <c r="K23" i="11"/>
  <c r="H23" i="11"/>
  <c r="E23" i="11"/>
  <c r="AC22" i="11"/>
  <c r="Z22" i="11"/>
  <c r="W22" i="11"/>
  <c r="T22" i="11"/>
  <c r="Q22" i="11"/>
  <c r="K22" i="11"/>
  <c r="H22" i="11"/>
  <c r="E22" i="11"/>
  <c r="AC21" i="11"/>
  <c r="Z21" i="11"/>
  <c r="W21" i="11"/>
  <c r="T21" i="11"/>
  <c r="Q21" i="11"/>
  <c r="K21" i="11"/>
  <c r="H21" i="11"/>
  <c r="E21" i="11"/>
  <c r="AC20" i="11"/>
  <c r="Z20" i="11"/>
  <c r="W20" i="11"/>
  <c r="T20" i="11"/>
  <c r="Q20" i="11"/>
  <c r="K20" i="11"/>
  <c r="H20" i="11"/>
  <c r="E20" i="11"/>
  <c r="AC19" i="11"/>
  <c r="Z19" i="11"/>
  <c r="W19" i="11"/>
  <c r="T19" i="11"/>
  <c r="Q19" i="11"/>
  <c r="K19" i="11"/>
  <c r="H19" i="11"/>
  <c r="E19" i="11"/>
  <c r="AC18" i="11"/>
  <c r="Z18" i="11"/>
  <c r="W18" i="11"/>
  <c r="T18" i="11"/>
  <c r="Q18" i="11"/>
  <c r="K18" i="11"/>
  <c r="H18" i="11"/>
  <c r="E18" i="11"/>
  <c r="AC17" i="11"/>
  <c r="Z17" i="11"/>
  <c r="W17" i="11"/>
  <c r="T17" i="11"/>
  <c r="Q17" i="11"/>
  <c r="K17" i="11"/>
  <c r="H17" i="11"/>
  <c r="E17" i="11"/>
  <c r="AC16" i="11"/>
  <c r="Z16" i="11"/>
  <c r="W16" i="11"/>
  <c r="T16" i="11"/>
  <c r="Q16" i="11"/>
  <c r="K16" i="11"/>
  <c r="H16" i="11"/>
  <c r="E16" i="11"/>
  <c r="AC15" i="11"/>
  <c r="Z15" i="11"/>
  <c r="W15" i="11"/>
  <c r="T15" i="11"/>
  <c r="Q15" i="11"/>
  <c r="K15" i="11"/>
  <c r="H15" i="11"/>
  <c r="E15" i="11"/>
  <c r="AC14" i="11"/>
  <c r="Z14" i="11"/>
  <c r="W14" i="11"/>
  <c r="T14" i="11"/>
  <c r="Q14" i="11"/>
  <c r="K14" i="11"/>
  <c r="H14" i="11"/>
  <c r="E14" i="11"/>
  <c r="AC13" i="11"/>
  <c r="Z13" i="11"/>
  <c r="W13" i="11"/>
  <c r="T13" i="11"/>
  <c r="Q13" i="11"/>
  <c r="K13" i="11"/>
  <c r="H13" i="11"/>
  <c r="E13" i="11"/>
  <c r="AC12" i="11"/>
  <c r="Z12" i="11"/>
  <c r="W12" i="11"/>
  <c r="T12" i="11"/>
  <c r="Q12" i="11"/>
  <c r="K12" i="11"/>
  <c r="H12" i="11"/>
  <c r="E12" i="11"/>
  <c r="AC11" i="11"/>
  <c r="Z11" i="11"/>
  <c r="W11" i="11"/>
  <c r="T11" i="11"/>
  <c r="Q11" i="11"/>
  <c r="K11" i="11"/>
  <c r="H11" i="11"/>
  <c r="E11" i="11"/>
  <c r="AC10" i="11"/>
  <c r="Z10" i="11"/>
  <c r="W10" i="11"/>
  <c r="T10" i="11"/>
  <c r="Q10" i="11"/>
  <c r="K10" i="11"/>
  <c r="H10" i="11"/>
  <c r="E10" i="11"/>
  <c r="AC9" i="11"/>
  <c r="Z9" i="11"/>
  <c r="W9" i="11"/>
  <c r="T9" i="11"/>
  <c r="Q9" i="11"/>
  <c r="K9" i="11"/>
  <c r="H9" i="11"/>
  <c r="E9" i="11"/>
  <c r="AC8" i="11"/>
  <c r="Z8" i="11"/>
  <c r="W8" i="11"/>
  <c r="T8" i="11"/>
  <c r="Q8" i="11"/>
  <c r="K8" i="11"/>
  <c r="H8" i="11"/>
  <c r="E8" i="11"/>
  <c r="AC27" i="6"/>
  <c r="Z27" i="6"/>
  <c r="W27" i="6"/>
  <c r="T27" i="6"/>
  <c r="Q27" i="6"/>
  <c r="K27" i="6"/>
  <c r="H27" i="6"/>
  <c r="E27" i="6"/>
  <c r="AC26" i="6"/>
  <c r="Z26" i="6"/>
  <c r="W26" i="6"/>
  <c r="T26" i="6"/>
  <c r="Q26" i="6"/>
  <c r="K26" i="6"/>
  <c r="H26" i="6"/>
  <c r="E26" i="6"/>
  <c r="AC25" i="6"/>
  <c r="Z25" i="6"/>
  <c r="W25" i="6"/>
  <c r="T25" i="6"/>
  <c r="Q25" i="6"/>
  <c r="K25" i="6"/>
  <c r="H25" i="6"/>
  <c r="E25" i="6"/>
  <c r="AC24" i="6"/>
  <c r="Z24" i="6"/>
  <c r="W24" i="6"/>
  <c r="T24" i="6"/>
  <c r="Q24" i="6"/>
  <c r="K24" i="6"/>
  <c r="H24" i="6"/>
  <c r="E24" i="6"/>
  <c r="AC23" i="6"/>
  <c r="Z23" i="6"/>
  <c r="W23" i="6"/>
  <c r="T23" i="6"/>
  <c r="Q23" i="6"/>
  <c r="K23" i="6"/>
  <c r="H23" i="6"/>
  <c r="E23" i="6"/>
  <c r="AC22" i="6"/>
  <c r="Z22" i="6"/>
  <c r="W22" i="6"/>
  <c r="T22" i="6"/>
  <c r="Q22" i="6"/>
  <c r="K22" i="6"/>
  <c r="H22" i="6"/>
  <c r="E22" i="6"/>
  <c r="AC21" i="6"/>
  <c r="Z21" i="6"/>
  <c r="W21" i="6"/>
  <c r="T21" i="6"/>
  <c r="Q21" i="6"/>
  <c r="K21" i="6"/>
  <c r="H21" i="6"/>
  <c r="E21" i="6"/>
  <c r="AC20" i="6"/>
  <c r="Z20" i="6"/>
  <c r="W20" i="6"/>
  <c r="T20" i="6"/>
  <c r="Q20" i="6"/>
  <c r="K20" i="6"/>
  <c r="H20" i="6"/>
  <c r="E20" i="6"/>
  <c r="AC19" i="6"/>
  <c r="Z19" i="6"/>
  <c r="W19" i="6"/>
  <c r="T19" i="6"/>
  <c r="Q19" i="6"/>
  <c r="K19" i="6"/>
  <c r="H19" i="6"/>
  <c r="E19" i="6"/>
  <c r="AC18" i="6"/>
  <c r="Z18" i="6"/>
  <c r="W18" i="6"/>
  <c r="T18" i="6"/>
  <c r="Q18" i="6"/>
  <c r="K18" i="6"/>
  <c r="H18" i="6"/>
  <c r="E18" i="6"/>
  <c r="AC17" i="6"/>
  <c r="Z17" i="6"/>
  <c r="W17" i="6"/>
  <c r="T17" i="6"/>
  <c r="Q17" i="6"/>
  <c r="K17" i="6"/>
  <c r="H17" i="6"/>
  <c r="E17" i="6"/>
  <c r="AC16" i="6"/>
  <c r="Z16" i="6"/>
  <c r="W16" i="6"/>
  <c r="T16" i="6"/>
  <c r="Q16" i="6"/>
  <c r="K16" i="6"/>
  <c r="H16" i="6"/>
  <c r="E16" i="6"/>
  <c r="AC15" i="6"/>
  <c r="Z15" i="6"/>
  <c r="W15" i="6"/>
  <c r="T15" i="6"/>
  <c r="Q15" i="6"/>
  <c r="K15" i="6"/>
  <c r="H15" i="6"/>
  <c r="E15" i="6"/>
  <c r="AC14" i="6"/>
  <c r="Z14" i="6"/>
  <c r="W14" i="6"/>
  <c r="T14" i="6"/>
  <c r="Q14" i="6"/>
  <c r="K14" i="6"/>
  <c r="H14" i="6"/>
  <c r="E14" i="6"/>
  <c r="AC13" i="6"/>
  <c r="Z13" i="6"/>
  <c r="W13" i="6"/>
  <c r="T13" i="6"/>
  <c r="Q13" i="6"/>
  <c r="K13" i="6"/>
  <c r="H13" i="6"/>
  <c r="E13" i="6"/>
  <c r="AC12" i="6"/>
  <c r="Z12" i="6"/>
  <c r="W12" i="6"/>
  <c r="T12" i="6"/>
  <c r="Q12" i="6"/>
  <c r="K12" i="6"/>
  <c r="H12" i="6"/>
  <c r="E12" i="6"/>
  <c r="AC11" i="6"/>
  <c r="Z11" i="6"/>
  <c r="W11" i="6"/>
  <c r="T11" i="6"/>
  <c r="Q11" i="6"/>
  <c r="K11" i="6"/>
  <c r="H11" i="6"/>
  <c r="E11" i="6"/>
  <c r="AC10" i="6"/>
  <c r="Z10" i="6"/>
  <c r="W10" i="6"/>
  <c r="T10" i="6"/>
  <c r="Q10" i="6"/>
  <c r="K10" i="6"/>
  <c r="H10" i="6"/>
  <c r="E10" i="6"/>
  <c r="AC9" i="6"/>
  <c r="Z9" i="6"/>
  <c r="W9" i="6"/>
  <c r="T9" i="6"/>
  <c r="Q9" i="6"/>
  <c r="K9" i="6"/>
  <c r="H9" i="6"/>
  <c r="E9" i="6"/>
  <c r="AC8" i="6"/>
  <c r="Z8" i="6"/>
  <c r="W8" i="6"/>
  <c r="T8" i="6"/>
  <c r="Q8" i="6"/>
  <c r="K8" i="6"/>
  <c r="H8" i="6"/>
  <c r="E8" i="6"/>
  <c r="AC27" i="2"/>
  <c r="Z27" i="2"/>
  <c r="W27" i="2"/>
  <c r="T27" i="2"/>
  <c r="Q27" i="2"/>
  <c r="K27" i="2"/>
  <c r="H27" i="2"/>
  <c r="E27" i="2"/>
  <c r="AC26" i="2"/>
  <c r="Z26" i="2"/>
  <c r="W26" i="2"/>
  <c r="T26" i="2"/>
  <c r="Q26" i="2"/>
  <c r="K26" i="2"/>
  <c r="H26" i="2"/>
  <c r="E26" i="2"/>
  <c r="AC25" i="2"/>
  <c r="Z25" i="2"/>
  <c r="W25" i="2"/>
  <c r="T25" i="2"/>
  <c r="Q25" i="2"/>
  <c r="K25" i="2"/>
  <c r="H25" i="2"/>
  <c r="E25" i="2"/>
  <c r="AC24" i="2"/>
  <c r="Z24" i="2"/>
  <c r="W24" i="2"/>
  <c r="T24" i="2"/>
  <c r="Q24" i="2"/>
  <c r="K24" i="2"/>
  <c r="H24" i="2"/>
  <c r="E24" i="2"/>
  <c r="AC23" i="2"/>
  <c r="Z23" i="2"/>
  <c r="W23" i="2"/>
  <c r="T23" i="2"/>
  <c r="Q23" i="2"/>
  <c r="K23" i="2"/>
  <c r="H23" i="2"/>
  <c r="E23" i="2"/>
  <c r="AC22" i="2"/>
  <c r="Z22" i="2"/>
  <c r="W22" i="2"/>
  <c r="T22" i="2"/>
  <c r="Q22" i="2"/>
  <c r="K22" i="2"/>
  <c r="H22" i="2"/>
  <c r="E22" i="2"/>
  <c r="AC21" i="2"/>
  <c r="Z21" i="2"/>
  <c r="W21" i="2"/>
  <c r="T21" i="2"/>
  <c r="Q21" i="2"/>
  <c r="K21" i="2"/>
  <c r="H21" i="2"/>
  <c r="E21" i="2"/>
  <c r="AC20" i="2"/>
  <c r="Z20" i="2"/>
  <c r="W20" i="2"/>
  <c r="T20" i="2"/>
  <c r="Q20" i="2"/>
  <c r="K20" i="2"/>
  <c r="H20" i="2"/>
  <c r="E20" i="2"/>
  <c r="AC19" i="2"/>
  <c r="Z19" i="2"/>
  <c r="W19" i="2"/>
  <c r="T19" i="2"/>
  <c r="Q19" i="2"/>
  <c r="K19" i="2"/>
  <c r="H19" i="2"/>
  <c r="E19" i="2"/>
  <c r="AC18" i="2"/>
  <c r="Z18" i="2"/>
  <c r="W18" i="2"/>
  <c r="T18" i="2"/>
  <c r="Q18" i="2"/>
  <c r="K18" i="2"/>
  <c r="H18" i="2"/>
  <c r="E18" i="2"/>
  <c r="AC17" i="2"/>
  <c r="Z17" i="2"/>
  <c r="W17" i="2"/>
  <c r="T17" i="2"/>
  <c r="Q17" i="2"/>
  <c r="K17" i="2"/>
  <c r="H17" i="2"/>
  <c r="E17" i="2"/>
  <c r="AC16" i="2"/>
  <c r="Z16" i="2"/>
  <c r="W16" i="2"/>
  <c r="T16" i="2"/>
  <c r="Q16" i="2"/>
  <c r="K16" i="2"/>
  <c r="H16" i="2"/>
  <c r="E16" i="2"/>
  <c r="AC15" i="2"/>
  <c r="Z15" i="2"/>
  <c r="W15" i="2"/>
  <c r="T15" i="2"/>
  <c r="Q15" i="2"/>
  <c r="K15" i="2"/>
  <c r="H15" i="2"/>
  <c r="E15" i="2"/>
  <c r="AC14" i="2"/>
  <c r="Z14" i="2"/>
  <c r="W14" i="2"/>
  <c r="T14" i="2"/>
  <c r="Q14" i="2"/>
  <c r="K14" i="2"/>
  <c r="H14" i="2"/>
  <c r="E14" i="2"/>
  <c r="AC13" i="2"/>
  <c r="Z13" i="2"/>
  <c r="W13" i="2"/>
  <c r="T13" i="2"/>
  <c r="Q13" i="2"/>
  <c r="K13" i="2"/>
  <c r="H13" i="2"/>
  <c r="E13" i="2"/>
  <c r="AC12" i="2"/>
  <c r="Z12" i="2"/>
  <c r="W12" i="2"/>
  <c r="T12" i="2"/>
  <c r="Q12" i="2"/>
  <c r="K12" i="2"/>
  <c r="H12" i="2"/>
  <c r="E12" i="2"/>
  <c r="AC11" i="2"/>
  <c r="Z11" i="2"/>
  <c r="W11" i="2"/>
  <c r="T11" i="2"/>
  <c r="Q11" i="2"/>
  <c r="K11" i="2"/>
  <c r="H11" i="2"/>
  <c r="E11" i="2"/>
  <c r="AC10" i="2"/>
  <c r="Z10" i="2"/>
  <c r="W10" i="2"/>
  <c r="T10" i="2"/>
  <c r="Q10" i="2"/>
  <c r="K10" i="2"/>
  <c r="H10" i="2"/>
  <c r="E10" i="2"/>
  <c r="AC9" i="2"/>
  <c r="Z9" i="2"/>
  <c r="W9" i="2"/>
  <c r="T9" i="2"/>
  <c r="Q9" i="2"/>
  <c r="K9" i="2"/>
  <c r="H9" i="2"/>
  <c r="E9" i="2"/>
  <c r="AC8" i="2"/>
  <c r="Z8" i="2"/>
  <c r="W8" i="2"/>
  <c r="T8" i="2"/>
  <c r="Q8" i="2"/>
  <c r="K8" i="2"/>
  <c r="H8" i="2"/>
  <c r="E8" i="2"/>
  <c r="AC27" i="3"/>
  <c r="Z27" i="3"/>
  <c r="W27" i="3"/>
  <c r="T27" i="3"/>
  <c r="Q27" i="3"/>
  <c r="K27" i="3"/>
  <c r="H27" i="3"/>
  <c r="E27" i="3"/>
  <c r="AC26" i="3"/>
  <c r="Z26" i="3"/>
  <c r="W26" i="3"/>
  <c r="T26" i="3"/>
  <c r="Q26" i="3"/>
  <c r="K26" i="3"/>
  <c r="H26" i="3"/>
  <c r="E26" i="3"/>
  <c r="AC25" i="3"/>
  <c r="Z25" i="3"/>
  <c r="W25" i="3"/>
  <c r="T25" i="3"/>
  <c r="Q25" i="3"/>
  <c r="K25" i="3"/>
  <c r="H25" i="3"/>
  <c r="E25" i="3"/>
  <c r="AC24" i="3"/>
  <c r="Z24" i="3"/>
  <c r="W24" i="3"/>
  <c r="T24" i="3"/>
  <c r="Q24" i="3"/>
  <c r="K24" i="3"/>
  <c r="H24" i="3"/>
  <c r="E24" i="3"/>
  <c r="AC23" i="3"/>
  <c r="Z23" i="3"/>
  <c r="W23" i="3"/>
  <c r="T23" i="3"/>
  <c r="Q23" i="3"/>
  <c r="K23" i="3"/>
  <c r="H23" i="3"/>
  <c r="E23" i="3"/>
  <c r="AC22" i="3"/>
  <c r="Z22" i="3"/>
  <c r="W22" i="3"/>
  <c r="T22" i="3"/>
  <c r="Q22" i="3"/>
  <c r="K22" i="3"/>
  <c r="H22" i="3"/>
  <c r="E22" i="3"/>
  <c r="AC21" i="3"/>
  <c r="Z21" i="3"/>
  <c r="W21" i="3"/>
  <c r="T21" i="3"/>
  <c r="Q21" i="3"/>
  <c r="K21" i="3"/>
  <c r="H21" i="3"/>
  <c r="E21" i="3"/>
  <c r="AC20" i="3"/>
  <c r="Z20" i="3"/>
  <c r="W20" i="3"/>
  <c r="T20" i="3"/>
  <c r="Q20" i="3"/>
  <c r="K20" i="3"/>
  <c r="H20" i="3"/>
  <c r="E20" i="3"/>
  <c r="AC19" i="3"/>
  <c r="Z19" i="3"/>
  <c r="W19" i="3"/>
  <c r="T19" i="3"/>
  <c r="Q19" i="3"/>
  <c r="K19" i="3"/>
  <c r="H19" i="3"/>
  <c r="E19" i="3"/>
  <c r="AC18" i="3"/>
  <c r="Z18" i="3"/>
  <c r="W18" i="3"/>
  <c r="T18" i="3"/>
  <c r="Q18" i="3"/>
  <c r="K18" i="3"/>
  <c r="H18" i="3"/>
  <c r="E18" i="3"/>
  <c r="AC17" i="3"/>
  <c r="Z17" i="3"/>
  <c r="W17" i="3"/>
  <c r="T17" i="3"/>
  <c r="Q17" i="3"/>
  <c r="K17" i="3"/>
  <c r="H17" i="3"/>
  <c r="E17" i="3"/>
  <c r="AC16" i="3"/>
  <c r="Z16" i="3"/>
  <c r="W16" i="3"/>
  <c r="T16" i="3"/>
  <c r="Q16" i="3"/>
  <c r="K16" i="3"/>
  <c r="H16" i="3"/>
  <c r="E16" i="3"/>
  <c r="AC15" i="3"/>
  <c r="Z15" i="3"/>
  <c r="W15" i="3"/>
  <c r="T15" i="3"/>
  <c r="Q15" i="3"/>
  <c r="K15" i="3"/>
  <c r="H15" i="3"/>
  <c r="E15" i="3"/>
  <c r="AC14" i="3"/>
  <c r="Z14" i="3"/>
  <c r="W14" i="3"/>
  <c r="T14" i="3"/>
  <c r="Q14" i="3"/>
  <c r="K14" i="3"/>
  <c r="H14" i="3"/>
  <c r="E14" i="3"/>
  <c r="AC13" i="3"/>
  <c r="Z13" i="3"/>
  <c r="W13" i="3"/>
  <c r="T13" i="3"/>
  <c r="Q13" i="3"/>
  <c r="K13" i="3"/>
  <c r="H13" i="3"/>
  <c r="E13" i="3"/>
  <c r="AC12" i="3"/>
  <c r="Z12" i="3"/>
  <c r="W12" i="3"/>
  <c r="T12" i="3"/>
  <c r="Q12" i="3"/>
  <c r="K12" i="3"/>
  <c r="H12" i="3"/>
  <c r="E12" i="3"/>
  <c r="AC11" i="3"/>
  <c r="Z11" i="3"/>
  <c r="W11" i="3"/>
  <c r="T11" i="3"/>
  <c r="Q11" i="3"/>
  <c r="K11" i="3"/>
  <c r="H11" i="3"/>
  <c r="E11" i="3"/>
  <c r="AC10" i="3"/>
  <c r="Z10" i="3"/>
  <c r="W10" i="3"/>
  <c r="T10" i="3"/>
  <c r="Q10" i="3"/>
  <c r="K10" i="3"/>
  <c r="H10" i="3"/>
  <c r="E10" i="3"/>
  <c r="AC9" i="3"/>
  <c r="Z9" i="3"/>
  <c r="W9" i="3"/>
  <c r="T9" i="3"/>
  <c r="Q9" i="3"/>
  <c r="K9" i="3"/>
  <c r="H9" i="3"/>
  <c r="E9" i="3"/>
  <c r="AC8" i="3"/>
  <c r="Z8" i="3"/>
  <c r="W8" i="3"/>
  <c r="T8" i="3"/>
  <c r="Q8" i="3"/>
  <c r="K8" i="3"/>
  <c r="H8" i="3"/>
  <c r="E8" i="3"/>
  <c r="AC27" i="4"/>
  <c r="Z27" i="4"/>
  <c r="W27" i="4"/>
  <c r="T27" i="4"/>
  <c r="Q27" i="4"/>
  <c r="K27" i="4"/>
  <c r="H27" i="4"/>
  <c r="E27" i="4"/>
  <c r="AC26" i="4"/>
  <c r="Z26" i="4"/>
  <c r="W26" i="4"/>
  <c r="T26" i="4"/>
  <c r="Q26" i="4"/>
  <c r="K26" i="4"/>
  <c r="H26" i="4"/>
  <c r="E26" i="4"/>
  <c r="AC25" i="4"/>
  <c r="Z25" i="4"/>
  <c r="W25" i="4"/>
  <c r="T25" i="4"/>
  <c r="Q25" i="4"/>
  <c r="K25" i="4"/>
  <c r="H25" i="4"/>
  <c r="E25" i="4"/>
  <c r="AC24" i="4"/>
  <c r="Z24" i="4"/>
  <c r="W24" i="4"/>
  <c r="T24" i="4"/>
  <c r="Q24" i="4"/>
  <c r="K24" i="4"/>
  <c r="H24" i="4"/>
  <c r="E24" i="4"/>
  <c r="AC23" i="4"/>
  <c r="Z23" i="4"/>
  <c r="W23" i="4"/>
  <c r="T23" i="4"/>
  <c r="Q23" i="4"/>
  <c r="K23" i="4"/>
  <c r="H23" i="4"/>
  <c r="E23" i="4"/>
  <c r="AC22" i="4"/>
  <c r="Z22" i="4"/>
  <c r="W22" i="4"/>
  <c r="T22" i="4"/>
  <c r="Q22" i="4"/>
  <c r="K22" i="4"/>
  <c r="H22" i="4"/>
  <c r="E22" i="4"/>
  <c r="AC21" i="4"/>
  <c r="Z21" i="4"/>
  <c r="W21" i="4"/>
  <c r="T21" i="4"/>
  <c r="Q21" i="4"/>
  <c r="K21" i="4"/>
  <c r="H21" i="4"/>
  <c r="E21" i="4"/>
  <c r="AC20" i="4"/>
  <c r="Z20" i="4"/>
  <c r="W20" i="4"/>
  <c r="T20" i="4"/>
  <c r="Q20" i="4"/>
  <c r="K20" i="4"/>
  <c r="H20" i="4"/>
  <c r="E20" i="4"/>
  <c r="AC19" i="4"/>
  <c r="Z19" i="4"/>
  <c r="W19" i="4"/>
  <c r="T19" i="4"/>
  <c r="Q19" i="4"/>
  <c r="K19" i="4"/>
  <c r="H19" i="4"/>
  <c r="E19" i="4"/>
  <c r="AC18" i="4"/>
  <c r="Z18" i="4"/>
  <c r="W18" i="4"/>
  <c r="T18" i="4"/>
  <c r="Q18" i="4"/>
  <c r="K18" i="4"/>
  <c r="H18" i="4"/>
  <c r="E18" i="4"/>
  <c r="AC17" i="4"/>
  <c r="Z17" i="4"/>
  <c r="W17" i="4"/>
  <c r="T17" i="4"/>
  <c r="Q17" i="4"/>
  <c r="K17" i="4"/>
  <c r="H17" i="4"/>
  <c r="E17" i="4"/>
  <c r="AC16" i="4"/>
  <c r="Z16" i="4"/>
  <c r="W16" i="4"/>
  <c r="T16" i="4"/>
  <c r="Q16" i="4"/>
  <c r="K16" i="4"/>
  <c r="H16" i="4"/>
  <c r="E16" i="4"/>
  <c r="AC15" i="4"/>
  <c r="Z15" i="4"/>
  <c r="W15" i="4"/>
  <c r="T15" i="4"/>
  <c r="Q15" i="4"/>
  <c r="K15" i="4"/>
  <c r="H15" i="4"/>
  <c r="E15" i="4"/>
  <c r="AC14" i="4"/>
  <c r="Z14" i="4"/>
  <c r="W14" i="4"/>
  <c r="T14" i="4"/>
  <c r="Q14" i="4"/>
  <c r="K14" i="4"/>
  <c r="H14" i="4"/>
  <c r="E14" i="4"/>
  <c r="AC13" i="4"/>
  <c r="Z13" i="4"/>
  <c r="W13" i="4"/>
  <c r="T13" i="4"/>
  <c r="Q13" i="4"/>
  <c r="K13" i="4"/>
  <c r="H13" i="4"/>
  <c r="E13" i="4"/>
  <c r="AC12" i="4"/>
  <c r="Z12" i="4"/>
  <c r="W12" i="4"/>
  <c r="T12" i="4"/>
  <c r="Q12" i="4"/>
  <c r="K12" i="4"/>
  <c r="H12" i="4"/>
  <c r="E12" i="4"/>
  <c r="AC11" i="4"/>
  <c r="Z11" i="4"/>
  <c r="W11" i="4"/>
  <c r="T11" i="4"/>
  <c r="Q11" i="4"/>
  <c r="K11" i="4"/>
  <c r="H11" i="4"/>
  <c r="E11" i="4"/>
  <c r="AC10" i="4"/>
  <c r="Z10" i="4"/>
  <c r="W10" i="4"/>
  <c r="T10" i="4"/>
  <c r="Q10" i="4"/>
  <c r="K10" i="4"/>
  <c r="H10" i="4"/>
  <c r="E10" i="4"/>
  <c r="AC9" i="4"/>
  <c r="Z9" i="4"/>
  <c r="W9" i="4"/>
  <c r="T9" i="4"/>
  <c r="Q9" i="4"/>
  <c r="K9" i="4"/>
  <c r="H9" i="4"/>
  <c r="E9" i="4"/>
  <c r="AC8" i="4"/>
  <c r="Z8" i="4"/>
  <c r="W8" i="4"/>
  <c r="T8" i="4"/>
  <c r="Q8" i="4"/>
  <c r="K8" i="4"/>
  <c r="H8" i="4"/>
  <c r="E8" i="4"/>
  <c r="AC27" i="5"/>
  <c r="Z27" i="5"/>
  <c r="W27" i="5"/>
  <c r="T27" i="5"/>
  <c r="Q27" i="5"/>
  <c r="K27" i="5"/>
  <c r="H27" i="5"/>
  <c r="E27" i="5"/>
  <c r="AC26" i="5"/>
  <c r="Z26" i="5"/>
  <c r="W26" i="5"/>
  <c r="T26" i="5"/>
  <c r="Q26" i="5"/>
  <c r="K26" i="5"/>
  <c r="H26" i="5"/>
  <c r="E26" i="5"/>
  <c r="AC25" i="5"/>
  <c r="Z25" i="5"/>
  <c r="W25" i="5"/>
  <c r="T25" i="5"/>
  <c r="Q25" i="5"/>
  <c r="K25" i="5"/>
  <c r="H25" i="5"/>
  <c r="E25" i="5"/>
  <c r="AC24" i="5"/>
  <c r="Z24" i="5"/>
  <c r="W24" i="5"/>
  <c r="T24" i="5"/>
  <c r="Q24" i="5"/>
  <c r="K24" i="5"/>
  <c r="H24" i="5"/>
  <c r="E24" i="5"/>
  <c r="AC23" i="5"/>
  <c r="Z23" i="5"/>
  <c r="W23" i="5"/>
  <c r="T23" i="5"/>
  <c r="Q23" i="5"/>
  <c r="K23" i="5"/>
  <c r="H23" i="5"/>
  <c r="E23" i="5"/>
  <c r="AC22" i="5"/>
  <c r="Z22" i="5"/>
  <c r="W22" i="5"/>
  <c r="T22" i="5"/>
  <c r="Q22" i="5"/>
  <c r="K22" i="5"/>
  <c r="H22" i="5"/>
  <c r="E22" i="5"/>
  <c r="AC21" i="5"/>
  <c r="Z21" i="5"/>
  <c r="W21" i="5"/>
  <c r="T21" i="5"/>
  <c r="Q21" i="5"/>
  <c r="K21" i="5"/>
  <c r="H21" i="5"/>
  <c r="E21" i="5"/>
  <c r="AC20" i="5"/>
  <c r="Z20" i="5"/>
  <c r="W20" i="5"/>
  <c r="T20" i="5"/>
  <c r="Q20" i="5"/>
  <c r="K20" i="5"/>
  <c r="H20" i="5"/>
  <c r="E20" i="5"/>
  <c r="AC19" i="5"/>
  <c r="Z19" i="5"/>
  <c r="W19" i="5"/>
  <c r="T19" i="5"/>
  <c r="Q19" i="5"/>
  <c r="K19" i="5"/>
  <c r="H19" i="5"/>
  <c r="E19" i="5"/>
  <c r="AC18" i="5"/>
  <c r="Z18" i="5"/>
  <c r="W18" i="5"/>
  <c r="T18" i="5"/>
  <c r="Q18" i="5"/>
  <c r="K18" i="5"/>
  <c r="H18" i="5"/>
  <c r="E18" i="5"/>
  <c r="AC17" i="5"/>
  <c r="Z17" i="5"/>
  <c r="W17" i="5"/>
  <c r="T17" i="5"/>
  <c r="Q17" i="5"/>
  <c r="K17" i="5"/>
  <c r="H17" i="5"/>
  <c r="E17" i="5"/>
  <c r="AC16" i="5"/>
  <c r="Z16" i="5"/>
  <c r="W16" i="5"/>
  <c r="T16" i="5"/>
  <c r="Q16" i="5"/>
  <c r="K16" i="5"/>
  <c r="H16" i="5"/>
  <c r="E16" i="5"/>
  <c r="AC15" i="5"/>
  <c r="Z15" i="5"/>
  <c r="W15" i="5"/>
  <c r="T15" i="5"/>
  <c r="Q15" i="5"/>
  <c r="K15" i="5"/>
  <c r="H15" i="5"/>
  <c r="E15" i="5"/>
  <c r="AC14" i="5"/>
  <c r="Z14" i="5"/>
  <c r="W14" i="5"/>
  <c r="T14" i="5"/>
  <c r="Q14" i="5"/>
  <c r="K14" i="5"/>
  <c r="H14" i="5"/>
  <c r="E14" i="5"/>
  <c r="AC13" i="5"/>
  <c r="Z13" i="5"/>
  <c r="W13" i="5"/>
  <c r="T13" i="5"/>
  <c r="Q13" i="5"/>
  <c r="K13" i="5"/>
  <c r="H13" i="5"/>
  <c r="E13" i="5"/>
  <c r="AC12" i="5"/>
  <c r="Z12" i="5"/>
  <c r="W12" i="5"/>
  <c r="T12" i="5"/>
  <c r="Q12" i="5"/>
  <c r="K12" i="5"/>
  <c r="H12" i="5"/>
  <c r="E12" i="5"/>
  <c r="AC11" i="5"/>
  <c r="Z11" i="5"/>
  <c r="W11" i="5"/>
  <c r="T11" i="5"/>
  <c r="Q11" i="5"/>
  <c r="K11" i="5"/>
  <c r="H11" i="5"/>
  <c r="E11" i="5"/>
  <c r="AC10" i="5"/>
  <c r="Z10" i="5"/>
  <c r="W10" i="5"/>
  <c r="T10" i="5"/>
  <c r="Q10" i="5"/>
  <c r="K10" i="5"/>
  <c r="H10" i="5"/>
  <c r="E10" i="5"/>
  <c r="AC9" i="5"/>
  <c r="Z9" i="5"/>
  <c r="W9" i="5"/>
  <c r="T9" i="5"/>
  <c r="Q9" i="5"/>
  <c r="K9" i="5"/>
  <c r="H9" i="5"/>
  <c r="E9" i="5"/>
  <c r="AC8" i="5"/>
  <c r="Z8" i="5"/>
  <c r="W8" i="5"/>
  <c r="T8" i="5"/>
  <c r="Q8" i="5"/>
  <c r="K8" i="5"/>
  <c r="H8" i="5"/>
  <c r="E8" i="5"/>
  <c r="AC27" i="27"/>
  <c r="Z27" i="27"/>
  <c r="W27" i="27"/>
  <c r="T27" i="27"/>
  <c r="Q27" i="27"/>
  <c r="K27" i="27"/>
  <c r="H27" i="27"/>
  <c r="E27" i="27"/>
  <c r="AC26" i="27"/>
  <c r="Z26" i="27"/>
  <c r="W26" i="27"/>
  <c r="T26" i="27"/>
  <c r="Q26" i="27"/>
  <c r="K26" i="27"/>
  <c r="H26" i="27"/>
  <c r="E26" i="27"/>
  <c r="AC25" i="27"/>
  <c r="Z25" i="27"/>
  <c r="W25" i="27"/>
  <c r="T25" i="27"/>
  <c r="Q25" i="27"/>
  <c r="K25" i="27"/>
  <c r="H25" i="27"/>
  <c r="E25" i="27"/>
  <c r="AC24" i="27"/>
  <c r="Z24" i="27"/>
  <c r="W24" i="27"/>
  <c r="T24" i="27"/>
  <c r="Q24" i="27"/>
  <c r="K24" i="27"/>
  <c r="H24" i="27"/>
  <c r="E24" i="27"/>
  <c r="AC23" i="27"/>
  <c r="Z23" i="27"/>
  <c r="W23" i="27"/>
  <c r="T23" i="27"/>
  <c r="Q23" i="27"/>
  <c r="K23" i="27"/>
  <c r="H23" i="27"/>
  <c r="E23" i="27"/>
  <c r="AC22" i="27"/>
  <c r="Z22" i="27"/>
  <c r="W22" i="27"/>
  <c r="T22" i="27"/>
  <c r="Q22" i="27"/>
  <c r="K22" i="27"/>
  <c r="H22" i="27"/>
  <c r="E22" i="27"/>
  <c r="AC21" i="27"/>
  <c r="Z21" i="27"/>
  <c r="W21" i="27"/>
  <c r="T21" i="27"/>
  <c r="Q21" i="27"/>
  <c r="K21" i="27"/>
  <c r="H21" i="27"/>
  <c r="E21" i="27"/>
  <c r="AC20" i="27"/>
  <c r="Z20" i="27"/>
  <c r="W20" i="27"/>
  <c r="T20" i="27"/>
  <c r="Q20" i="27"/>
  <c r="K20" i="27"/>
  <c r="H20" i="27"/>
  <c r="E20" i="27"/>
  <c r="AC19" i="27"/>
  <c r="Z19" i="27"/>
  <c r="W19" i="27"/>
  <c r="T19" i="27"/>
  <c r="Q19" i="27"/>
  <c r="K19" i="27"/>
  <c r="H19" i="27"/>
  <c r="E19" i="27"/>
  <c r="AC18" i="27"/>
  <c r="Z18" i="27"/>
  <c r="W18" i="27"/>
  <c r="T18" i="27"/>
  <c r="Q18" i="27"/>
  <c r="K18" i="27"/>
  <c r="H18" i="27"/>
  <c r="E18" i="27"/>
  <c r="AC17" i="27"/>
  <c r="Z17" i="27"/>
  <c r="W17" i="27"/>
  <c r="T17" i="27"/>
  <c r="Q17" i="27"/>
  <c r="K17" i="27"/>
  <c r="H17" i="27"/>
  <c r="E17" i="27"/>
  <c r="AC16" i="27"/>
  <c r="Z16" i="27"/>
  <c r="W16" i="27"/>
  <c r="T16" i="27"/>
  <c r="Q16" i="27"/>
  <c r="K16" i="27"/>
  <c r="H16" i="27"/>
  <c r="E16" i="27"/>
  <c r="AC15" i="27"/>
  <c r="Z15" i="27"/>
  <c r="W15" i="27"/>
  <c r="T15" i="27"/>
  <c r="Q15" i="27"/>
  <c r="K15" i="27"/>
  <c r="H15" i="27"/>
  <c r="E15" i="27"/>
  <c r="AC14" i="27"/>
  <c r="Z14" i="27"/>
  <c r="W14" i="27"/>
  <c r="T14" i="27"/>
  <c r="Q14" i="27"/>
  <c r="K14" i="27"/>
  <c r="H14" i="27"/>
  <c r="E14" i="27"/>
  <c r="AC13" i="27"/>
  <c r="Z13" i="27"/>
  <c r="W13" i="27"/>
  <c r="T13" i="27"/>
  <c r="Q13" i="27"/>
  <c r="K13" i="27"/>
  <c r="H13" i="27"/>
  <c r="E13" i="27"/>
  <c r="AC12" i="27"/>
  <c r="Z12" i="27"/>
  <c r="W12" i="27"/>
  <c r="T12" i="27"/>
  <c r="Q12" i="27"/>
  <c r="K12" i="27"/>
  <c r="H12" i="27"/>
  <c r="E12" i="27"/>
  <c r="AC11" i="27"/>
  <c r="Z11" i="27"/>
  <c r="W11" i="27"/>
  <c r="T11" i="27"/>
  <c r="Q11" i="27"/>
  <c r="K11" i="27"/>
  <c r="H11" i="27"/>
  <c r="E11" i="27"/>
  <c r="AC10" i="27"/>
  <c r="Z10" i="27"/>
  <c r="W10" i="27"/>
  <c r="T10" i="27"/>
  <c r="Q10" i="27"/>
  <c r="K10" i="27"/>
  <c r="H10" i="27"/>
  <c r="E10" i="27"/>
  <c r="AC9" i="27"/>
  <c r="Z9" i="27"/>
  <c r="W9" i="27"/>
  <c r="T9" i="27"/>
  <c r="Q9" i="27"/>
  <c r="K9" i="27"/>
  <c r="H9" i="27"/>
  <c r="E9" i="27"/>
  <c r="AC8" i="27"/>
  <c r="Z8" i="27"/>
  <c r="W8" i="27"/>
  <c r="T8" i="27"/>
  <c r="Q8" i="27"/>
  <c r="K8" i="27"/>
  <c r="H8" i="27"/>
  <c r="E8" i="27"/>
  <c r="AC27" i="16"/>
  <c r="Z27" i="16"/>
  <c r="W27" i="16"/>
  <c r="T27" i="16"/>
  <c r="Q27" i="16"/>
  <c r="K27" i="16"/>
  <c r="H27" i="16"/>
  <c r="E27" i="16"/>
  <c r="AC26" i="16"/>
  <c r="Z26" i="16"/>
  <c r="W26" i="16"/>
  <c r="T26" i="16"/>
  <c r="Q26" i="16"/>
  <c r="K26" i="16"/>
  <c r="H26" i="16"/>
  <c r="E26" i="16"/>
  <c r="AC25" i="16"/>
  <c r="Z25" i="16"/>
  <c r="W25" i="16"/>
  <c r="T25" i="16"/>
  <c r="Q25" i="16"/>
  <c r="K25" i="16"/>
  <c r="H25" i="16"/>
  <c r="E25" i="16"/>
  <c r="AC24" i="16"/>
  <c r="Z24" i="16"/>
  <c r="W24" i="16"/>
  <c r="T24" i="16"/>
  <c r="Q24" i="16"/>
  <c r="K24" i="16"/>
  <c r="H24" i="16"/>
  <c r="E24" i="16"/>
  <c r="AC23" i="16"/>
  <c r="Z23" i="16"/>
  <c r="W23" i="16"/>
  <c r="T23" i="16"/>
  <c r="Q23" i="16"/>
  <c r="K23" i="16"/>
  <c r="H23" i="16"/>
  <c r="E23" i="16"/>
  <c r="AC22" i="16"/>
  <c r="Z22" i="16"/>
  <c r="W22" i="16"/>
  <c r="T22" i="16"/>
  <c r="Q22" i="16"/>
  <c r="K22" i="16"/>
  <c r="H22" i="16"/>
  <c r="E22" i="16"/>
  <c r="AC21" i="16"/>
  <c r="Z21" i="16"/>
  <c r="W21" i="16"/>
  <c r="T21" i="16"/>
  <c r="Q21" i="16"/>
  <c r="K21" i="16"/>
  <c r="H21" i="16"/>
  <c r="E21" i="16"/>
  <c r="AC20" i="16"/>
  <c r="Z20" i="16"/>
  <c r="W20" i="16"/>
  <c r="T20" i="16"/>
  <c r="Q20" i="16"/>
  <c r="K20" i="16"/>
  <c r="H20" i="16"/>
  <c r="E20" i="16"/>
  <c r="AC19" i="16"/>
  <c r="Z19" i="16"/>
  <c r="W19" i="16"/>
  <c r="T19" i="16"/>
  <c r="Q19" i="16"/>
  <c r="K19" i="16"/>
  <c r="H19" i="16"/>
  <c r="E19" i="16"/>
  <c r="AC18" i="16"/>
  <c r="Z18" i="16"/>
  <c r="W18" i="16"/>
  <c r="T18" i="16"/>
  <c r="Q18" i="16"/>
  <c r="K18" i="16"/>
  <c r="H18" i="16"/>
  <c r="E18" i="16"/>
  <c r="AC17" i="16"/>
  <c r="Z17" i="16"/>
  <c r="W17" i="16"/>
  <c r="T17" i="16"/>
  <c r="Q17" i="16"/>
  <c r="K17" i="16"/>
  <c r="H17" i="16"/>
  <c r="E17" i="16"/>
  <c r="AC16" i="16"/>
  <c r="Z16" i="16"/>
  <c r="W16" i="16"/>
  <c r="T16" i="16"/>
  <c r="Q16" i="16"/>
  <c r="K16" i="16"/>
  <c r="H16" i="16"/>
  <c r="E16" i="16"/>
  <c r="AC15" i="16"/>
  <c r="Z15" i="16"/>
  <c r="W15" i="16"/>
  <c r="T15" i="16"/>
  <c r="Q15" i="16"/>
  <c r="K15" i="16"/>
  <c r="H15" i="16"/>
  <c r="E15" i="16"/>
  <c r="AC14" i="16"/>
  <c r="Z14" i="16"/>
  <c r="W14" i="16"/>
  <c r="T14" i="16"/>
  <c r="Q14" i="16"/>
  <c r="K14" i="16"/>
  <c r="H14" i="16"/>
  <c r="E14" i="16"/>
  <c r="AC13" i="16"/>
  <c r="Z13" i="16"/>
  <c r="W13" i="16"/>
  <c r="T13" i="16"/>
  <c r="Q13" i="16"/>
  <c r="K13" i="16"/>
  <c r="H13" i="16"/>
  <c r="E13" i="16"/>
  <c r="AC12" i="16"/>
  <c r="Z12" i="16"/>
  <c r="W12" i="16"/>
  <c r="T12" i="16"/>
  <c r="Q12" i="16"/>
  <c r="K12" i="16"/>
  <c r="H12" i="16"/>
  <c r="E12" i="16"/>
  <c r="AC11" i="16"/>
  <c r="Z11" i="16"/>
  <c r="W11" i="16"/>
  <c r="T11" i="16"/>
  <c r="Q11" i="16"/>
  <c r="K11" i="16"/>
  <c r="H11" i="16"/>
  <c r="E11" i="16"/>
  <c r="AC10" i="16"/>
  <c r="Z10" i="16"/>
  <c r="W10" i="16"/>
  <c r="T10" i="16"/>
  <c r="Q10" i="16"/>
  <c r="K10" i="16"/>
  <c r="H10" i="16"/>
  <c r="E10" i="16"/>
  <c r="AC9" i="16"/>
  <c r="Z9" i="16"/>
  <c r="W9" i="16"/>
  <c r="T9" i="16"/>
  <c r="Q9" i="16"/>
  <c r="K9" i="16"/>
  <c r="H9" i="16"/>
  <c r="E9" i="16"/>
  <c r="AC8" i="16"/>
  <c r="Z8" i="16"/>
  <c r="W8" i="16"/>
  <c r="T8" i="16"/>
  <c r="Q8" i="16"/>
  <c r="K8" i="16"/>
  <c r="H8" i="16"/>
  <c r="E8" i="16"/>
  <c r="AC27" i="34"/>
  <c r="Z27" i="34"/>
  <c r="W27" i="34"/>
  <c r="T27" i="34"/>
  <c r="Q27" i="34"/>
  <c r="K27" i="34"/>
  <c r="H27" i="34"/>
  <c r="E27" i="34"/>
  <c r="AC26" i="34"/>
  <c r="Z26" i="34"/>
  <c r="W26" i="34"/>
  <c r="T26" i="34"/>
  <c r="Q26" i="34"/>
  <c r="K26" i="34"/>
  <c r="H26" i="34"/>
  <c r="E26" i="34"/>
  <c r="AC25" i="34"/>
  <c r="Z25" i="34"/>
  <c r="W25" i="34"/>
  <c r="T25" i="34"/>
  <c r="Q25" i="34"/>
  <c r="K25" i="34"/>
  <c r="H25" i="34"/>
  <c r="E25" i="34"/>
  <c r="AC24" i="34"/>
  <c r="Z24" i="34"/>
  <c r="W24" i="34"/>
  <c r="T24" i="34"/>
  <c r="Q24" i="34"/>
  <c r="K24" i="34"/>
  <c r="H24" i="34"/>
  <c r="E24" i="34"/>
  <c r="AC23" i="34"/>
  <c r="Z23" i="34"/>
  <c r="W23" i="34"/>
  <c r="T23" i="34"/>
  <c r="Q23" i="34"/>
  <c r="K23" i="34"/>
  <c r="H23" i="34"/>
  <c r="E23" i="34"/>
  <c r="AC22" i="34"/>
  <c r="Z22" i="34"/>
  <c r="W22" i="34"/>
  <c r="T22" i="34"/>
  <c r="Q22" i="34"/>
  <c r="K22" i="34"/>
  <c r="H22" i="34"/>
  <c r="E22" i="34"/>
  <c r="AC21" i="34"/>
  <c r="Z21" i="34"/>
  <c r="W21" i="34"/>
  <c r="T21" i="34"/>
  <c r="Q21" i="34"/>
  <c r="K21" i="34"/>
  <c r="H21" i="34"/>
  <c r="E21" i="34"/>
  <c r="AC20" i="34"/>
  <c r="Z20" i="34"/>
  <c r="W20" i="34"/>
  <c r="T20" i="34"/>
  <c r="Q20" i="34"/>
  <c r="K20" i="34"/>
  <c r="H20" i="34"/>
  <c r="E20" i="34"/>
  <c r="AC19" i="34"/>
  <c r="Z19" i="34"/>
  <c r="W19" i="34"/>
  <c r="T19" i="34"/>
  <c r="Q19" i="34"/>
  <c r="K19" i="34"/>
  <c r="H19" i="34"/>
  <c r="E19" i="34"/>
  <c r="AC18" i="34"/>
  <c r="Z18" i="34"/>
  <c r="W18" i="34"/>
  <c r="T18" i="34"/>
  <c r="Q18" i="34"/>
  <c r="K18" i="34"/>
  <c r="H18" i="34"/>
  <c r="E18" i="34"/>
  <c r="AC17" i="34"/>
  <c r="Z17" i="34"/>
  <c r="W17" i="34"/>
  <c r="T17" i="34"/>
  <c r="Q17" i="34"/>
  <c r="K17" i="34"/>
  <c r="H17" i="34"/>
  <c r="E17" i="34"/>
  <c r="AC16" i="34"/>
  <c r="Z16" i="34"/>
  <c r="W16" i="34"/>
  <c r="T16" i="34"/>
  <c r="Q16" i="34"/>
  <c r="K16" i="34"/>
  <c r="H16" i="34"/>
  <c r="E16" i="34"/>
  <c r="AC15" i="34"/>
  <c r="Z15" i="34"/>
  <c r="W15" i="34"/>
  <c r="T15" i="34"/>
  <c r="Q15" i="34"/>
  <c r="K15" i="34"/>
  <c r="H15" i="34"/>
  <c r="E15" i="34"/>
  <c r="AC14" i="34"/>
  <c r="Z14" i="34"/>
  <c r="W14" i="34"/>
  <c r="T14" i="34"/>
  <c r="Q14" i="34"/>
  <c r="K14" i="34"/>
  <c r="H14" i="34"/>
  <c r="E14" i="34"/>
  <c r="AC13" i="34"/>
  <c r="Z13" i="34"/>
  <c r="W13" i="34"/>
  <c r="T13" i="34"/>
  <c r="Q13" i="34"/>
  <c r="K13" i="34"/>
  <c r="H13" i="34"/>
  <c r="E13" i="34"/>
  <c r="AC12" i="34"/>
  <c r="Z12" i="34"/>
  <c r="W12" i="34"/>
  <c r="T12" i="34"/>
  <c r="Q12" i="34"/>
  <c r="K12" i="34"/>
  <c r="H12" i="34"/>
  <c r="E12" i="34"/>
  <c r="AC11" i="34"/>
  <c r="Z11" i="34"/>
  <c r="W11" i="34"/>
  <c r="T11" i="34"/>
  <c r="Q11" i="34"/>
  <c r="K11" i="34"/>
  <c r="H11" i="34"/>
  <c r="E11" i="34"/>
  <c r="AC10" i="34"/>
  <c r="Z10" i="34"/>
  <c r="W10" i="34"/>
  <c r="T10" i="34"/>
  <c r="Q10" i="34"/>
  <c r="K10" i="34"/>
  <c r="H10" i="34"/>
  <c r="E10" i="34"/>
  <c r="AC9" i="34"/>
  <c r="Z9" i="34"/>
  <c r="W9" i="34"/>
  <c r="T9" i="34"/>
  <c r="Q9" i="34"/>
  <c r="K9" i="34"/>
  <c r="H9" i="34"/>
  <c r="E9" i="34"/>
  <c r="AC8" i="34"/>
  <c r="Z8" i="34"/>
  <c r="W8" i="34"/>
  <c r="T8" i="34"/>
  <c r="Q8" i="34"/>
  <c r="K8" i="34"/>
  <c r="H8" i="34"/>
  <c r="E8" i="34"/>
  <c r="AC27" i="9"/>
  <c r="W27" i="9"/>
  <c r="T27" i="9"/>
  <c r="Q27" i="9"/>
  <c r="K27" i="9"/>
  <c r="AC26" i="9"/>
  <c r="W26" i="9"/>
  <c r="T26" i="9"/>
  <c r="Q26" i="9"/>
  <c r="K26" i="9"/>
  <c r="H26" i="9"/>
  <c r="E26" i="9"/>
  <c r="AC25" i="9"/>
  <c r="W25" i="9"/>
  <c r="T25" i="9"/>
  <c r="Q25" i="9"/>
  <c r="K25" i="9"/>
  <c r="H25" i="9"/>
  <c r="E25" i="9"/>
  <c r="AC24" i="9"/>
  <c r="W24" i="9"/>
  <c r="T24" i="9"/>
  <c r="Q24" i="9"/>
  <c r="K24" i="9"/>
  <c r="H24" i="9"/>
  <c r="E24" i="9"/>
  <c r="AC23" i="9"/>
  <c r="W23" i="9"/>
  <c r="T23" i="9"/>
  <c r="Q23" i="9"/>
  <c r="K23" i="9"/>
  <c r="H23" i="9"/>
  <c r="E23" i="9"/>
  <c r="AC21" i="9"/>
  <c r="W21" i="9"/>
  <c r="T21" i="9"/>
  <c r="Q21" i="9"/>
  <c r="K21" i="9"/>
  <c r="H21" i="9"/>
  <c r="E21" i="9"/>
  <c r="AC20" i="9"/>
  <c r="W20" i="9"/>
  <c r="T20" i="9"/>
  <c r="Q20" i="9"/>
  <c r="K20" i="9"/>
  <c r="H20" i="9"/>
  <c r="E20" i="9"/>
  <c r="AC19" i="9"/>
  <c r="W19" i="9"/>
  <c r="T19" i="9"/>
  <c r="Q19" i="9"/>
  <c r="K19" i="9"/>
  <c r="AC18" i="9"/>
  <c r="W18" i="9"/>
  <c r="T18" i="9"/>
  <c r="Q18" i="9"/>
  <c r="K18" i="9"/>
  <c r="H18" i="9"/>
  <c r="E18" i="9"/>
  <c r="AC17" i="9"/>
  <c r="W17" i="9"/>
  <c r="T17" i="9"/>
  <c r="Q17" i="9"/>
  <c r="K17" i="9"/>
  <c r="H17" i="9"/>
  <c r="E17" i="9"/>
  <c r="AC16" i="9"/>
  <c r="W16" i="9"/>
  <c r="T16" i="9"/>
  <c r="Q16" i="9"/>
  <c r="K16" i="9"/>
  <c r="H16" i="9"/>
  <c r="E16" i="9"/>
  <c r="AC15" i="9"/>
  <c r="W15" i="9"/>
  <c r="T15" i="9"/>
  <c r="Q15" i="9"/>
  <c r="K15" i="9"/>
  <c r="H15" i="9"/>
  <c r="E15" i="9"/>
  <c r="AC14" i="9"/>
  <c r="W14" i="9"/>
  <c r="T14" i="9"/>
  <c r="Q14" i="9"/>
  <c r="K14" i="9"/>
  <c r="H14" i="9"/>
  <c r="E14" i="9"/>
  <c r="AC13" i="9"/>
  <c r="W13" i="9"/>
  <c r="T13" i="9"/>
  <c r="Q13" i="9"/>
  <c r="K13" i="9"/>
  <c r="H13" i="9"/>
  <c r="E13" i="9"/>
  <c r="AC12" i="9"/>
  <c r="W12" i="9"/>
  <c r="T12" i="9"/>
  <c r="Q12" i="9"/>
  <c r="K12" i="9"/>
  <c r="H12" i="9"/>
  <c r="E12" i="9"/>
  <c r="AC11" i="9"/>
  <c r="W11" i="9"/>
  <c r="T11" i="9"/>
  <c r="Q11" i="9"/>
  <c r="K11" i="9"/>
  <c r="H11" i="9"/>
  <c r="E11" i="9"/>
  <c r="AC10" i="9"/>
  <c r="W10" i="9"/>
  <c r="T10" i="9"/>
  <c r="Q10" i="9"/>
  <c r="K10" i="9"/>
  <c r="H10" i="9"/>
  <c r="E10" i="9"/>
  <c r="AC9" i="9"/>
  <c r="W9" i="9"/>
  <c r="T9" i="9"/>
  <c r="Q9" i="9"/>
  <c r="K9" i="9"/>
  <c r="H9" i="9"/>
  <c r="E9" i="9"/>
  <c r="AC8" i="9"/>
  <c r="W8" i="9"/>
  <c r="T8" i="9"/>
  <c r="Q8" i="9"/>
  <c r="K8" i="9"/>
  <c r="H8" i="9"/>
  <c r="E8" i="9"/>
  <c r="E9" i="19"/>
  <c r="H9" i="19"/>
  <c r="K9" i="19"/>
  <c r="Q9" i="19"/>
  <c r="T9" i="19"/>
  <c r="W9" i="19"/>
  <c r="Z9" i="19"/>
  <c r="AC9" i="19"/>
  <c r="E10" i="19"/>
  <c r="H10" i="19"/>
  <c r="K10" i="19"/>
  <c r="Q10" i="19"/>
  <c r="T10" i="19"/>
  <c r="W10" i="19"/>
  <c r="Z10" i="19"/>
  <c r="AC10" i="19"/>
  <c r="E11" i="19"/>
  <c r="H11" i="19"/>
  <c r="K11" i="19"/>
  <c r="Q11" i="19"/>
  <c r="T11" i="19"/>
  <c r="W11" i="19"/>
  <c r="Z11" i="19"/>
  <c r="AC11" i="19"/>
  <c r="E12" i="19"/>
  <c r="H12" i="19"/>
  <c r="K12" i="19"/>
  <c r="Q12" i="19"/>
  <c r="T12" i="19"/>
  <c r="W12" i="19"/>
  <c r="Z12" i="19"/>
  <c r="AC12" i="19"/>
  <c r="E13" i="19"/>
  <c r="H13" i="19"/>
  <c r="K13" i="19"/>
  <c r="Q13" i="19"/>
  <c r="T13" i="19"/>
  <c r="W13" i="19"/>
  <c r="Z13" i="19"/>
  <c r="AC13" i="19"/>
  <c r="E14" i="19"/>
  <c r="H14" i="19"/>
  <c r="K14" i="19"/>
  <c r="Q14" i="19"/>
  <c r="T14" i="19"/>
  <c r="W14" i="19"/>
  <c r="Z14" i="19"/>
  <c r="AC14" i="19"/>
  <c r="E15" i="19"/>
  <c r="H15" i="19"/>
  <c r="K15" i="19"/>
  <c r="Q15" i="19"/>
  <c r="T15" i="19"/>
  <c r="W15" i="19"/>
  <c r="Z15" i="19"/>
  <c r="AC15" i="19"/>
  <c r="E16" i="19"/>
  <c r="H16" i="19"/>
  <c r="K16" i="19"/>
  <c r="Q16" i="19"/>
  <c r="T16" i="19"/>
  <c r="W16" i="19"/>
  <c r="Z16" i="19"/>
  <c r="AC16" i="19"/>
  <c r="E17" i="19"/>
  <c r="H17" i="19"/>
  <c r="K17" i="19"/>
  <c r="Q17" i="19"/>
  <c r="T17" i="19"/>
  <c r="W17" i="19"/>
  <c r="Z17" i="19"/>
  <c r="AC17" i="19"/>
  <c r="E18" i="19"/>
  <c r="H18" i="19"/>
  <c r="K18" i="19"/>
  <c r="Q18" i="19"/>
  <c r="T18" i="19"/>
  <c r="W18" i="19"/>
  <c r="Z18" i="19"/>
  <c r="AC18" i="19"/>
  <c r="E19" i="19"/>
  <c r="H19" i="19"/>
  <c r="K19" i="19"/>
  <c r="Q19" i="19"/>
  <c r="T19" i="19"/>
  <c r="W19" i="19"/>
  <c r="Z19" i="19"/>
  <c r="AC19" i="19"/>
  <c r="E20" i="19"/>
  <c r="H20" i="19"/>
  <c r="K20" i="19"/>
  <c r="Q20" i="19"/>
  <c r="T20" i="19"/>
  <c r="W20" i="19"/>
  <c r="Z20" i="19"/>
  <c r="AC20" i="19"/>
  <c r="E21" i="19"/>
  <c r="H21" i="19"/>
  <c r="K21" i="19"/>
  <c r="Q21" i="19"/>
  <c r="T21" i="19"/>
  <c r="W21" i="19"/>
  <c r="AC21" i="19"/>
  <c r="E23" i="19"/>
  <c r="H23" i="19"/>
  <c r="K23" i="19"/>
  <c r="Q23" i="19"/>
  <c r="T23" i="19"/>
  <c r="W23" i="19"/>
  <c r="Z23" i="19"/>
  <c r="AC23" i="19"/>
  <c r="E24" i="19"/>
  <c r="H24" i="19"/>
  <c r="K24" i="19"/>
  <c r="Q24" i="19"/>
  <c r="T24" i="19"/>
  <c r="W24" i="19"/>
  <c r="Z24" i="19"/>
  <c r="AC24" i="19"/>
  <c r="E25" i="19"/>
  <c r="H25" i="19"/>
  <c r="K25" i="19"/>
  <c r="Q25" i="19"/>
  <c r="T25" i="19"/>
  <c r="W25" i="19"/>
  <c r="Z25" i="19"/>
  <c r="AC25" i="19"/>
  <c r="E26" i="19"/>
  <c r="H26" i="19"/>
  <c r="K26" i="19"/>
  <c r="Q26" i="19"/>
  <c r="T26" i="19"/>
  <c r="W26" i="19"/>
  <c r="Z26" i="19"/>
  <c r="AC26" i="19"/>
  <c r="E27" i="19"/>
  <c r="H27" i="19"/>
  <c r="K27" i="19"/>
  <c r="Q27" i="19"/>
  <c r="T27" i="19"/>
  <c r="W27" i="19"/>
  <c r="AC27" i="19"/>
  <c r="AC8" i="19"/>
  <c r="W8" i="19"/>
  <c r="T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0" i="38"/>
  <c r="AC23" i="38"/>
  <c r="AC24" i="38"/>
  <c r="AC25" i="38"/>
  <c r="AC26" i="38"/>
  <c r="AC27" i="38"/>
  <c r="AC8" i="38"/>
  <c r="T9" i="38"/>
  <c r="T10" i="38"/>
  <c r="T11" i="38"/>
  <c r="T12" i="38"/>
  <c r="T13" i="38"/>
  <c r="T14" i="38"/>
  <c r="T15" i="38"/>
  <c r="T16" i="38"/>
  <c r="T17" i="38"/>
  <c r="T18" i="38"/>
  <c r="T19" i="38"/>
  <c r="T20" i="38"/>
  <c r="T23" i="38"/>
  <c r="T24" i="38"/>
  <c r="T25" i="38"/>
  <c r="T26" i="38"/>
  <c r="T27" i="38"/>
  <c r="T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0" i="38"/>
  <c r="Q23" i="38"/>
  <c r="Q24" i="38"/>
  <c r="Q25" i="38"/>
  <c r="Q26" i="38"/>
  <c r="Q27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0" i="38"/>
  <c r="K23" i="38"/>
  <c r="K24" i="38"/>
  <c r="K25" i="38"/>
  <c r="K26" i="38"/>
  <c r="K27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0" i="38"/>
  <c r="H23" i="38"/>
  <c r="H24" i="38"/>
  <c r="H25" i="38"/>
  <c r="H26" i="38"/>
  <c r="H27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0" i="38"/>
  <c r="Z23" i="38"/>
  <c r="Z24" i="38"/>
  <c r="Z25" i="38"/>
  <c r="Z26" i="38"/>
  <c r="Z27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0" i="38"/>
  <c r="W23" i="38"/>
  <c r="W24" i="38"/>
  <c r="W25" i="38"/>
  <c r="W26" i="38"/>
  <c r="W27" i="38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E9" i="1"/>
  <c r="E10" i="1"/>
  <c r="E11" i="1"/>
  <c r="E12" i="1"/>
  <c r="E13" i="1"/>
  <c r="E14" i="1"/>
  <c r="E15" i="1"/>
  <c r="E16" i="1"/>
  <c r="E17" i="1"/>
  <c r="E18" i="1"/>
  <c r="E19" i="1"/>
  <c r="E20" i="1"/>
  <c r="E22" i="1"/>
  <c r="E23" i="1"/>
  <c r="E24" i="1"/>
  <c r="E25" i="1"/>
  <c r="E26" i="1"/>
  <c r="E27" i="1"/>
  <c r="T8" i="1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7" i="9"/>
  <c r="B26" i="9"/>
  <c r="B27" i="8"/>
  <c r="B26" i="8"/>
  <c r="B27" i="33"/>
  <c r="B26" i="33"/>
  <c r="B27" i="32"/>
  <c r="B26" i="32"/>
  <c r="B27" i="31"/>
  <c r="B26" i="31"/>
  <c r="B27" i="30"/>
  <c r="B26" i="30"/>
  <c r="B27" i="29"/>
  <c r="B26" i="29"/>
  <c r="B27" i="28"/>
  <c r="B26" i="28"/>
  <c r="B27" i="26"/>
  <c r="B26" i="26"/>
  <c r="B27" i="25"/>
  <c r="B26" i="25"/>
  <c r="B27" i="24"/>
  <c r="B26" i="24"/>
  <c r="B27" i="23"/>
  <c r="B26" i="23"/>
  <c r="B27" i="21"/>
  <c r="B26" i="21"/>
  <c r="B27" i="20"/>
  <c r="B26" i="20"/>
  <c r="B27" i="10"/>
  <c r="B26" i="10"/>
  <c r="B27" i="18"/>
  <c r="B26" i="18"/>
  <c r="B27" i="7"/>
  <c r="B26" i="7"/>
  <c r="B27" i="15"/>
  <c r="B26" i="15"/>
  <c r="B27" i="14"/>
  <c r="B26" i="14"/>
  <c r="B27" i="13"/>
  <c r="B26" i="13"/>
  <c r="B27" i="12"/>
  <c r="B26" i="12"/>
  <c r="B27" i="11"/>
  <c r="B26" i="11"/>
  <c r="B27" i="6"/>
  <c r="B26" i="6"/>
  <c r="B27" i="2"/>
  <c r="B26" i="2"/>
  <c r="B27" i="3"/>
  <c r="B26" i="3"/>
  <c r="B27" i="4"/>
  <c r="B26" i="4"/>
  <c r="B27" i="5"/>
  <c r="B26" i="5"/>
  <c r="B27" i="27"/>
  <c r="B26" i="27"/>
  <c r="B27" i="16"/>
  <c r="B26" i="16"/>
  <c r="B27" i="34"/>
  <c r="B26" i="34"/>
  <c r="B27" i="19"/>
  <c r="B26" i="19"/>
  <c r="E27" i="38"/>
  <c r="B9" i="38"/>
  <c r="B9" i="19" s="1"/>
  <c r="B9" i="9" s="1"/>
  <c r="B9" i="8" s="1"/>
  <c r="B9" i="33" s="1"/>
  <c r="B9" i="32" s="1"/>
  <c r="B9" i="31" s="1"/>
  <c r="B9" i="30" s="1"/>
  <c r="B9" i="29" s="1"/>
  <c r="B9" i="28" s="1"/>
  <c r="B9" i="26" s="1"/>
  <c r="B9" i="25" s="1"/>
  <c r="B10" i="38"/>
  <c r="B10" i="19" s="1"/>
  <c r="B10" i="9" s="1"/>
  <c r="B10" i="8" s="1"/>
  <c r="B10" i="33" s="1"/>
  <c r="B10" i="32" s="1"/>
  <c r="B10" i="31" s="1"/>
  <c r="B10" i="30" s="1"/>
  <c r="B10" i="29" s="1"/>
  <c r="B10" i="28" s="1"/>
  <c r="B10" i="26" s="1"/>
  <c r="B10" i="25" s="1"/>
  <c r="B11" i="38"/>
  <c r="B11" i="19" s="1"/>
  <c r="B11" i="9" s="1"/>
  <c r="B11" i="8" s="1"/>
  <c r="B11" i="33" s="1"/>
  <c r="B11" i="32" s="1"/>
  <c r="B11" i="31" s="1"/>
  <c r="B11" i="30" s="1"/>
  <c r="B11" i="29" s="1"/>
  <c r="B11" i="28" s="1"/>
  <c r="B11" i="26" s="1"/>
  <c r="B11" i="25" s="1"/>
  <c r="B12" i="38"/>
  <c r="B12" i="19" s="1"/>
  <c r="B12" i="9" s="1"/>
  <c r="B12" i="8" s="1"/>
  <c r="B12" i="33" s="1"/>
  <c r="B12" i="32" s="1"/>
  <c r="B12" i="31" s="1"/>
  <c r="B12" i="30" s="1"/>
  <c r="B12" i="29" s="1"/>
  <c r="B12" i="28" s="1"/>
  <c r="B12" i="26" s="1"/>
  <c r="B12" i="25" s="1"/>
  <c r="B13" i="38"/>
  <c r="B13" i="19" s="1"/>
  <c r="B13" i="9" s="1"/>
  <c r="B13" i="8" s="1"/>
  <c r="B13" i="33" s="1"/>
  <c r="B13" i="32" s="1"/>
  <c r="B13" i="31" s="1"/>
  <c r="B13" i="30" s="1"/>
  <c r="B13" i="29" s="1"/>
  <c r="B13" i="28" s="1"/>
  <c r="B13" i="26" s="1"/>
  <c r="B13" i="25" s="1"/>
  <c r="B14" i="38"/>
  <c r="B14" i="19" s="1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5" i="38"/>
  <c r="B15" i="19" s="1"/>
  <c r="B15" i="9" s="1"/>
  <c r="B15" i="8" s="1"/>
  <c r="B15" i="33" s="1"/>
  <c r="B15" i="32" s="1"/>
  <c r="B15" i="31" s="1"/>
  <c r="B15" i="30" s="1"/>
  <c r="B15" i="29" s="1"/>
  <c r="B15" i="28" s="1"/>
  <c r="B15" i="26" s="1"/>
  <c r="B15" i="25" s="1"/>
  <c r="B16" i="38"/>
  <c r="B16" i="19" s="1"/>
  <c r="B16" i="9" s="1"/>
  <c r="B16" i="8" s="1"/>
  <c r="B16" i="33" s="1"/>
  <c r="B16" i="32" s="1"/>
  <c r="B16" i="31" s="1"/>
  <c r="B16" i="30" s="1"/>
  <c r="B16" i="29" s="1"/>
  <c r="B16" i="28" s="1"/>
  <c r="B16" i="26" s="1"/>
  <c r="B16" i="25" s="1"/>
  <c r="B17" i="38"/>
  <c r="B17" i="19" s="1"/>
  <c r="B17" i="9" s="1"/>
  <c r="B17" i="8" s="1"/>
  <c r="B17" i="33" s="1"/>
  <c r="B17" i="32" s="1"/>
  <c r="B17" i="31" s="1"/>
  <c r="B17" i="30" s="1"/>
  <c r="B17" i="29" s="1"/>
  <c r="B17" i="28" s="1"/>
  <c r="B17" i="26" s="1"/>
  <c r="B17" i="25" s="1"/>
  <c r="B18" i="38"/>
  <c r="B18" i="19" s="1"/>
  <c r="B18" i="9" s="1"/>
  <c r="B18" i="8" s="1"/>
  <c r="B18" i="33" s="1"/>
  <c r="B18" i="32" s="1"/>
  <c r="B18" i="31" s="1"/>
  <c r="B18" i="30" s="1"/>
  <c r="B18" i="29" s="1"/>
  <c r="B18" i="28" s="1"/>
  <c r="B18" i="26" s="1"/>
  <c r="B18" i="25" s="1"/>
  <c r="B19" i="38"/>
  <c r="B19" i="19" s="1"/>
  <c r="B19" i="9" s="1"/>
  <c r="B19" i="8" s="1"/>
  <c r="B19" i="33" s="1"/>
  <c r="B19" i="32" s="1"/>
  <c r="B19" i="31" s="1"/>
  <c r="B19" i="30" s="1"/>
  <c r="B19" i="29" s="1"/>
  <c r="B19" i="28" s="1"/>
  <c r="B19" i="26" s="1"/>
  <c r="B19" i="25" s="1"/>
  <c r="B20" i="38"/>
  <c r="B21" i="38"/>
  <c r="B22" i="38"/>
  <c r="B22" i="19" s="1"/>
  <c r="B22" i="9" s="1"/>
  <c r="B22" i="8" s="1"/>
  <c r="B22" i="33" s="1"/>
  <c r="B22" i="32" s="1"/>
  <c r="B22" i="31" s="1"/>
  <c r="B22" i="30" s="1"/>
  <c r="B22" i="29" s="1"/>
  <c r="B22" i="28" s="1"/>
  <c r="B22" i="26" s="1"/>
  <c r="B22" i="25" s="1"/>
  <c r="B23" i="38"/>
  <c r="B23" i="19" s="1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4" i="38"/>
  <c r="B24" i="19" s="1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5" i="38"/>
  <c r="B25" i="19" s="1"/>
  <c r="B25" i="9" s="1"/>
  <c r="B25" i="8" s="1"/>
  <c r="B25" i="33" s="1"/>
  <c r="B25" i="32" s="1"/>
  <c r="B25" i="31" s="1"/>
  <c r="B26" i="38"/>
  <c r="B27" i="38"/>
  <c r="E9" i="38"/>
  <c r="E10" i="38"/>
  <c r="E11" i="38"/>
  <c r="E12" i="38"/>
  <c r="E13" i="38"/>
  <c r="E14" i="38"/>
  <c r="E15" i="38"/>
  <c r="E16" i="38"/>
  <c r="E17" i="38"/>
  <c r="E18" i="38"/>
  <c r="E19" i="38"/>
  <c r="E20" i="38"/>
  <c r="E23" i="38"/>
  <c r="E24" i="38"/>
  <c r="E25" i="38"/>
  <c r="E26" i="38"/>
  <c r="E8" i="1"/>
  <c r="H8" i="1"/>
  <c r="K8" i="1"/>
  <c r="N8" i="1"/>
  <c r="Q8" i="1"/>
  <c r="W8" i="1"/>
  <c r="Z8" i="1"/>
  <c r="AC8" i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AG26" i="18" l="1"/>
  <c r="V21" i="35" s="1"/>
  <c r="AG26" i="3"/>
  <c r="AE21" i="35" s="1"/>
  <c r="AG26" i="14"/>
  <c r="Y21" i="35" s="1"/>
  <c r="AG10" i="30"/>
  <c r="AG13" i="30"/>
  <c r="AG16" i="30"/>
  <c r="AG19" i="30"/>
  <c r="AG22" i="30"/>
  <c r="AG25" i="30"/>
  <c r="K20" i="35" s="1"/>
  <c r="AG8" i="31"/>
  <c r="AG11" i="31"/>
  <c r="AG14" i="31"/>
  <c r="AG17" i="31"/>
  <c r="AG20" i="31"/>
  <c r="AG23" i="31"/>
  <c r="AG26" i="31"/>
  <c r="J21" i="35" s="1"/>
  <c r="AG15" i="31"/>
  <c r="AG27" i="31"/>
  <c r="J22" i="35" s="1"/>
  <c r="AG27" i="28"/>
  <c r="M22" i="35" s="1"/>
  <c r="AG11" i="30"/>
  <c r="AG23" i="30"/>
  <c r="AG9" i="30"/>
  <c r="AG12" i="30"/>
  <c r="AG15" i="30"/>
  <c r="AG18" i="30"/>
  <c r="AG21" i="30"/>
  <c r="AG24" i="30"/>
  <c r="AG27" i="30"/>
  <c r="K22" i="35" s="1"/>
  <c r="AG10" i="31"/>
  <c r="AG13" i="31"/>
  <c r="AG16" i="31"/>
  <c r="AG19" i="31"/>
  <c r="AG22" i="31"/>
  <c r="AG25" i="31"/>
  <c r="AG8" i="30"/>
  <c r="AG14" i="30"/>
  <c r="AG17" i="30"/>
  <c r="AG20" i="30"/>
  <c r="AG26" i="30"/>
  <c r="K21" i="35" s="1"/>
  <c r="AG9" i="31"/>
  <c r="AG12" i="31"/>
  <c r="AG18" i="31"/>
  <c r="AG21" i="31"/>
  <c r="AG24" i="31"/>
  <c r="AG27" i="18"/>
  <c r="V22" i="35" s="1"/>
  <c r="AG27" i="21"/>
  <c r="S22" i="35" s="1"/>
  <c r="AG25" i="25"/>
  <c r="O20" i="35" s="1"/>
  <c r="AG27" i="25"/>
  <c r="O22" i="35" s="1"/>
  <c r="AG26" i="28"/>
  <c r="M21" i="35" s="1"/>
  <c r="AG27" i="13"/>
  <c r="Z22" i="35" s="1"/>
  <c r="AG27" i="23"/>
  <c r="Q22" i="35" s="1"/>
  <c r="AG27" i="26"/>
  <c r="N22" i="35" s="1"/>
  <c r="AG27" i="29"/>
  <c r="AG27" i="32"/>
  <c r="I22" i="35" s="1"/>
  <c r="AG25" i="33"/>
  <c r="H20" i="35" s="1"/>
  <c r="AG27" i="33"/>
  <c r="H22" i="35" s="1"/>
  <c r="AG25" i="8"/>
  <c r="G20" i="35" s="1"/>
  <c r="AG27" i="8"/>
  <c r="G22" i="35" s="1"/>
  <c r="R20" i="35"/>
  <c r="AG27" i="24"/>
  <c r="P22" i="35" s="1"/>
  <c r="AG27" i="19"/>
  <c r="E22" i="35" s="1"/>
  <c r="AG27" i="20"/>
  <c r="T22" i="35" s="1"/>
  <c r="AG25" i="21"/>
  <c r="S20" i="35" s="1"/>
  <c r="AG26" i="21"/>
  <c r="S21" i="35" s="1"/>
  <c r="AG25" i="23"/>
  <c r="Q20" i="35" s="1"/>
  <c r="AG25" i="24"/>
  <c r="P20" i="35" s="1"/>
  <c r="AG26" i="24"/>
  <c r="P21" i="35" s="1"/>
  <c r="AG25" i="26"/>
  <c r="N20" i="35" s="1"/>
  <c r="AG26" i="26"/>
  <c r="N21" i="35" s="1"/>
  <c r="AG25" i="28"/>
  <c r="M20" i="35" s="1"/>
  <c r="AG26" i="33"/>
  <c r="H21" i="35" s="1"/>
  <c r="AG26" i="8"/>
  <c r="G21" i="35" s="1"/>
  <c r="AG27" i="7"/>
  <c r="W22" i="35" s="1"/>
  <c r="AG26" i="27"/>
  <c r="AH21" i="35" s="1"/>
  <c r="AG27" i="11"/>
  <c r="AB22" i="35" s="1"/>
  <c r="R22" i="35"/>
  <c r="AG27" i="9"/>
  <c r="F22" i="35" s="1"/>
  <c r="AG27" i="4"/>
  <c r="AF22" i="35" s="1"/>
  <c r="AG26" i="11"/>
  <c r="AB21" i="35" s="1"/>
  <c r="AG27" i="27"/>
  <c r="AH22" i="35" s="1"/>
  <c r="AG26" i="9"/>
  <c r="F21" i="35" s="1"/>
  <c r="AG27" i="16"/>
  <c r="AI22" i="35" s="1"/>
  <c r="AG27" i="14"/>
  <c r="Y22" i="35" s="1"/>
  <c r="AG27" i="6"/>
  <c r="AC22" i="35" s="1"/>
  <c r="AG26" i="20"/>
  <c r="T21" i="35" s="1"/>
  <c r="AG27" i="3"/>
  <c r="AE22" i="35" s="1"/>
  <c r="AG27" i="5"/>
  <c r="AG22" i="35" s="1"/>
  <c r="AG26" i="6"/>
  <c r="AC21" i="35" s="1"/>
  <c r="AG27" i="10"/>
  <c r="U22" i="35" s="1"/>
  <c r="AG26" i="23"/>
  <c r="Q21" i="35" s="1"/>
  <c r="AG27" i="34"/>
  <c r="AG26" i="4"/>
  <c r="AF21" i="35" s="1"/>
  <c r="AG27" i="15"/>
  <c r="X22" i="35" s="1"/>
  <c r="AG26" i="12"/>
  <c r="AA21" i="35" s="1"/>
  <c r="AG26" i="25"/>
  <c r="O21" i="35" s="1"/>
  <c r="AG26" i="34"/>
  <c r="AG26" i="15"/>
  <c r="X21" i="35" s="1"/>
  <c r="AG26" i="29"/>
  <c r="AG27" i="2"/>
  <c r="AD22" i="35" s="1"/>
  <c r="AG26" i="13"/>
  <c r="Z21" i="35" s="1"/>
  <c r="AG26" i="5"/>
  <c r="AG21" i="35" s="1"/>
  <c r="AG26" i="10"/>
  <c r="U21" i="35" s="1"/>
  <c r="AG26" i="32"/>
  <c r="I21" i="35" s="1"/>
  <c r="AG26" i="16"/>
  <c r="AI21" i="35" s="1"/>
  <c r="AG27" i="12"/>
  <c r="AA22" i="35" s="1"/>
  <c r="AG26" i="7"/>
  <c r="W21" i="35" s="1"/>
  <c r="AG26" i="2"/>
  <c r="AD21" i="35" s="1"/>
  <c r="R21" i="35"/>
  <c r="AG26" i="19"/>
  <c r="E21" i="35" s="1"/>
  <c r="AG27" i="38"/>
  <c r="D22" i="35" s="1"/>
  <c r="AG17" i="1"/>
  <c r="AG25" i="34"/>
  <c r="AG25" i="27"/>
  <c r="AH20" i="35" s="1"/>
  <c r="AG25" i="4"/>
  <c r="AF20" i="35" s="1"/>
  <c r="AG25" i="2"/>
  <c r="AD20" i="35" s="1"/>
  <c r="AG25" i="11"/>
  <c r="AB20" i="35" s="1"/>
  <c r="AG25" i="13"/>
  <c r="Z20" i="35" s="1"/>
  <c r="AG25" i="15"/>
  <c r="X20" i="35" s="1"/>
  <c r="AG25" i="18"/>
  <c r="V20" i="35" s="1"/>
  <c r="AG25" i="20"/>
  <c r="T20" i="35" s="1"/>
  <c r="AG25" i="16"/>
  <c r="AI20" i="35" s="1"/>
  <c r="AG25" i="5"/>
  <c r="AG20" i="35" s="1"/>
  <c r="AG25" i="3"/>
  <c r="AE20" i="35" s="1"/>
  <c r="AG25" i="6"/>
  <c r="AC20" i="35" s="1"/>
  <c r="AG25" i="12"/>
  <c r="AA20" i="35" s="1"/>
  <c r="AG25" i="14"/>
  <c r="Y20" i="35" s="1"/>
  <c r="AG25" i="7"/>
  <c r="W20" i="35" s="1"/>
  <c r="AG25" i="10"/>
  <c r="U20" i="35" s="1"/>
  <c r="B25" i="30"/>
  <c r="B25" i="29" s="1"/>
  <c r="B25" i="28" s="1"/>
  <c r="B25" i="26" s="1"/>
  <c r="B25" i="25" s="1"/>
  <c r="B17" i="23"/>
  <c r="B17" i="6"/>
  <c r="B17" i="24"/>
  <c r="B17" i="11"/>
  <c r="B17" i="12"/>
  <c r="B17" i="13"/>
  <c r="B17" i="14"/>
  <c r="B17" i="15"/>
  <c r="B17" i="34"/>
  <c r="B17" i="4"/>
  <c r="B17" i="7"/>
  <c r="B17" i="16"/>
  <c r="B17" i="18"/>
  <c r="B17" i="27"/>
  <c r="B17" i="10"/>
  <c r="B17" i="5"/>
  <c r="B17" i="20"/>
  <c r="B17" i="21"/>
  <c r="B17" i="3"/>
  <c r="B17" i="2"/>
  <c r="B10" i="20"/>
  <c r="B10" i="21"/>
  <c r="B10" i="3"/>
  <c r="B10" i="2"/>
  <c r="B10" i="23"/>
  <c r="B10" i="6"/>
  <c r="B10" i="24"/>
  <c r="B10" i="11"/>
  <c r="B10" i="12"/>
  <c r="B10" i="10"/>
  <c r="B10" i="13"/>
  <c r="B10" i="14"/>
  <c r="B10" i="15"/>
  <c r="B10" i="34"/>
  <c r="B10" i="16"/>
  <c r="B10" i="5"/>
  <c r="B10" i="7"/>
  <c r="B10" i="4"/>
  <c r="B10" i="18"/>
  <c r="B10" i="27"/>
  <c r="B22" i="21"/>
  <c r="B22" i="2"/>
  <c r="B22" i="3"/>
  <c r="B22" i="23"/>
  <c r="B22" i="6"/>
  <c r="B22" i="24"/>
  <c r="B22" i="11"/>
  <c r="B22" i="12"/>
  <c r="B22" i="4"/>
  <c r="B22" i="13"/>
  <c r="B22" i="14"/>
  <c r="B22" i="15"/>
  <c r="B22" i="34"/>
  <c r="B22" i="27"/>
  <c r="B22" i="20"/>
  <c r="B22" i="7"/>
  <c r="B22" i="16"/>
  <c r="B22" i="18"/>
  <c r="B22" i="10"/>
  <c r="B22" i="5"/>
  <c r="B14" i="15"/>
  <c r="B14" i="7"/>
  <c r="B14" i="16"/>
  <c r="B14" i="18"/>
  <c r="B14" i="27"/>
  <c r="B14" i="10"/>
  <c r="B14" i="5"/>
  <c r="B14" i="20"/>
  <c r="B14" i="4"/>
  <c r="B14" i="21"/>
  <c r="B14" i="3"/>
  <c r="B14" i="14"/>
  <c r="B14" i="34"/>
  <c r="B14" i="2"/>
  <c r="B14" i="23"/>
  <c r="B14" i="6"/>
  <c r="B14" i="24"/>
  <c r="B14" i="11"/>
  <c r="B14" i="12"/>
  <c r="B14" i="13"/>
  <c r="B23" i="23"/>
  <c r="B23" i="6"/>
  <c r="B23" i="24"/>
  <c r="B23" i="11"/>
  <c r="B23" i="12"/>
  <c r="B23" i="13"/>
  <c r="B23" i="14"/>
  <c r="B23" i="15"/>
  <c r="B23" i="34"/>
  <c r="B23" i="7"/>
  <c r="B23" i="16"/>
  <c r="B23" i="18"/>
  <c r="B23" i="27"/>
  <c r="B23" i="10"/>
  <c r="B23" i="5"/>
  <c r="B23" i="4"/>
  <c r="B23" i="20"/>
  <c r="B23" i="21"/>
  <c r="B23" i="3"/>
  <c r="B23" i="2"/>
  <c r="B18" i="12"/>
  <c r="B18" i="13"/>
  <c r="B18" i="14"/>
  <c r="B18" i="15"/>
  <c r="B18" i="34"/>
  <c r="B18" i="7"/>
  <c r="B18" i="16"/>
  <c r="B18" i="18"/>
  <c r="B18" i="27"/>
  <c r="B18" i="10"/>
  <c r="B18" i="5"/>
  <c r="B18" i="20"/>
  <c r="B18" i="4"/>
  <c r="B18" i="21"/>
  <c r="B18" i="3"/>
  <c r="B18" i="11"/>
  <c r="B18" i="2"/>
  <c r="B18" i="23"/>
  <c r="B18" i="6"/>
  <c r="B18" i="24"/>
  <c r="B12" i="24"/>
  <c r="B12" i="11"/>
  <c r="B12" i="12"/>
  <c r="B12" i="13"/>
  <c r="B12" i="14"/>
  <c r="B12" i="34"/>
  <c r="B12" i="15"/>
  <c r="B12" i="7"/>
  <c r="B12" i="16"/>
  <c r="B12" i="18"/>
  <c r="B12" i="27"/>
  <c r="B12" i="23"/>
  <c r="B12" i="10"/>
  <c r="B12" i="5"/>
  <c r="B12" i="20"/>
  <c r="B12" i="4"/>
  <c r="B12" i="6"/>
  <c r="B12" i="21"/>
  <c r="B12" i="3"/>
  <c r="B12" i="2"/>
  <c r="B13" i="13"/>
  <c r="B13" i="14"/>
  <c r="B13" i="15"/>
  <c r="B13" i="34"/>
  <c r="B13" i="16"/>
  <c r="B13" i="7"/>
  <c r="B13" i="18"/>
  <c r="B13" i="27"/>
  <c r="B13" i="10"/>
  <c r="B13" i="5"/>
  <c r="B13" i="20"/>
  <c r="B13" i="4"/>
  <c r="B13" i="21"/>
  <c r="B13" i="3"/>
  <c r="B13" i="12"/>
  <c r="B13" i="2"/>
  <c r="B13" i="23"/>
  <c r="B13" i="6"/>
  <c r="B13" i="24"/>
  <c r="B13" i="11"/>
  <c r="B19" i="14"/>
  <c r="B19" i="15"/>
  <c r="B19" i="34"/>
  <c r="B19" i="7"/>
  <c r="B19" i="16"/>
  <c r="B19" i="27"/>
  <c r="B19" i="18"/>
  <c r="B19" i="10"/>
  <c r="B19" i="5"/>
  <c r="B19" i="20"/>
  <c r="B19" i="4"/>
  <c r="B19" i="21"/>
  <c r="B19" i="3"/>
  <c r="B19" i="2"/>
  <c r="B19" i="23"/>
  <c r="B19" i="6"/>
  <c r="B19" i="13"/>
  <c r="B19" i="24"/>
  <c r="B19" i="11"/>
  <c r="B19" i="12"/>
  <c r="B20" i="7"/>
  <c r="B20" i="18"/>
  <c r="B20" i="27"/>
  <c r="B20" i="10"/>
  <c r="B20" i="5"/>
  <c r="B20" i="20"/>
  <c r="B20" i="4"/>
  <c r="B20" i="21"/>
  <c r="B20" i="3"/>
  <c r="B20" i="34"/>
  <c r="B20" i="16"/>
  <c r="B20" i="2"/>
  <c r="B20" i="15"/>
  <c r="B20" i="23"/>
  <c r="B20" i="6"/>
  <c r="B20" i="24"/>
  <c r="B20" i="11"/>
  <c r="B20" i="12"/>
  <c r="B20" i="13"/>
  <c r="B20" i="14"/>
  <c r="B24" i="12"/>
  <c r="B24" i="13"/>
  <c r="B24" i="34"/>
  <c r="B24" i="14"/>
  <c r="B24" i="15"/>
  <c r="B24" i="7"/>
  <c r="B24" i="16"/>
  <c r="B24" i="18"/>
  <c r="B24" i="27"/>
  <c r="B24" i="10"/>
  <c r="B24" i="5"/>
  <c r="B24" i="20"/>
  <c r="B24" i="4"/>
  <c r="B24" i="21"/>
  <c r="B24" i="3"/>
  <c r="B24" i="2"/>
  <c r="B24" i="24"/>
  <c r="B24" i="11"/>
  <c r="B24" i="23"/>
  <c r="B24" i="6"/>
  <c r="B11" i="2"/>
  <c r="B11" i="23"/>
  <c r="B11" i="6"/>
  <c r="B11" i="24"/>
  <c r="B11" i="11"/>
  <c r="B11" i="12"/>
  <c r="B11" i="13"/>
  <c r="B11" i="14"/>
  <c r="B11" i="3"/>
  <c r="B11" i="15"/>
  <c r="B11" i="34"/>
  <c r="B11" i="5"/>
  <c r="B11" i="21"/>
  <c r="B11" i="7"/>
  <c r="B11" i="16"/>
  <c r="B11" i="18"/>
  <c r="B11" i="27"/>
  <c r="B11" i="10"/>
  <c r="B11" i="20"/>
  <c r="B11" i="4"/>
  <c r="B15" i="18"/>
  <c r="B15" i="10"/>
  <c r="B15" i="5"/>
  <c r="B15" i="20"/>
  <c r="B15" i="4"/>
  <c r="B15" i="27"/>
  <c r="B15" i="21"/>
  <c r="B15" i="3"/>
  <c r="B15" i="2"/>
  <c r="B15" i="23"/>
  <c r="B15" i="6"/>
  <c r="B15" i="7"/>
  <c r="B15" i="24"/>
  <c r="B15" i="11"/>
  <c r="B15" i="12"/>
  <c r="B15" i="13"/>
  <c r="B15" i="16"/>
  <c r="B15" i="14"/>
  <c r="B15" i="15"/>
  <c r="B15" i="34"/>
  <c r="B9" i="18"/>
  <c r="B9" i="10"/>
  <c r="B9" i="5"/>
  <c r="B9" i="20"/>
  <c r="B9" i="4"/>
  <c r="B9" i="27"/>
  <c r="B9" i="21"/>
  <c r="B9" i="3"/>
  <c r="B9" i="2"/>
  <c r="B9" i="23"/>
  <c r="B9" i="6"/>
  <c r="B9" i="24"/>
  <c r="B9" i="11"/>
  <c r="B9" i="16"/>
  <c r="B9" i="12"/>
  <c r="B9" i="13"/>
  <c r="B9" i="14"/>
  <c r="B9" i="15"/>
  <c r="B9" i="34"/>
  <c r="B9" i="7"/>
  <c r="B21" i="10"/>
  <c r="B21" i="20"/>
  <c r="B21" i="4"/>
  <c r="B21" i="27"/>
  <c r="B21" i="21"/>
  <c r="B21" i="3"/>
  <c r="B21" i="2"/>
  <c r="B21" i="23"/>
  <c r="B21" i="6"/>
  <c r="B21" i="24"/>
  <c r="B21" i="11"/>
  <c r="B21" i="12"/>
  <c r="B21" i="18"/>
  <c r="B21" i="13"/>
  <c r="B21" i="5"/>
  <c r="B21" i="14"/>
  <c r="B21" i="34"/>
  <c r="B21" i="15"/>
  <c r="B21" i="7"/>
  <c r="B21" i="16"/>
  <c r="B16" i="3"/>
  <c r="B16" i="24"/>
  <c r="B16" i="14"/>
  <c r="B16" i="13"/>
  <c r="B16" i="6"/>
  <c r="B16" i="2"/>
  <c r="B16" i="27"/>
  <c r="B16" i="15"/>
  <c r="B16" i="4"/>
  <c r="B16" i="10"/>
  <c r="B16" i="18"/>
  <c r="B16" i="7"/>
  <c r="B16" i="11"/>
  <c r="B16" i="16"/>
  <c r="B16" i="34"/>
  <c r="B16" i="23"/>
  <c r="B16" i="21"/>
  <c r="B16" i="20"/>
  <c r="B16" i="12"/>
  <c r="B16" i="5"/>
  <c r="B8" i="38"/>
  <c r="E8" i="38"/>
  <c r="B24" i="35"/>
  <c r="B23" i="35"/>
  <c r="Z24" i="35"/>
  <c r="AA24" i="35"/>
  <c r="AB24" i="35"/>
  <c r="AC24" i="35"/>
  <c r="AD24" i="35"/>
  <c r="AE24" i="35"/>
  <c r="AF24" i="35"/>
  <c r="AG24" i="35"/>
  <c r="AH24" i="35"/>
  <c r="AI24" i="35"/>
  <c r="AJ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K24" i="35"/>
  <c r="J24" i="35"/>
  <c r="C24" i="35"/>
  <c r="D24" i="35"/>
  <c r="E24" i="35"/>
  <c r="F24" i="35"/>
  <c r="G24" i="35"/>
  <c r="H24" i="35"/>
  <c r="I24" i="35"/>
  <c r="B3" i="35"/>
  <c r="AJ21" i="35" l="1"/>
  <c r="AJ22" i="35"/>
  <c r="AJ20" i="35"/>
  <c r="L22" i="35"/>
  <c r="L21" i="35"/>
  <c r="AI17" i="1"/>
  <c r="AH17" i="38" s="1"/>
  <c r="C12" i="35"/>
  <c r="B25" i="23"/>
  <c r="B25" i="20"/>
  <c r="B25" i="7"/>
  <c r="B25" i="13"/>
  <c r="B25" i="6"/>
  <c r="B25" i="4"/>
  <c r="B25" i="16"/>
  <c r="B25" i="21"/>
  <c r="B25" i="18"/>
  <c r="B25" i="14"/>
  <c r="B25" i="11"/>
  <c r="B25" i="3"/>
  <c r="B25" i="27"/>
  <c r="B25" i="24"/>
  <c r="B25" i="10"/>
  <c r="B25" i="15"/>
  <c r="B25" i="12"/>
  <c r="B25" i="2"/>
  <c r="B25" i="5"/>
  <c r="B25" i="34"/>
  <c r="AG12" i="34"/>
  <c r="AG14" i="34"/>
  <c r="AG10" i="34"/>
  <c r="AG16" i="34"/>
  <c r="AG19" i="34"/>
  <c r="AG23" i="34"/>
  <c r="AG20" i="34"/>
  <c r="AG18" i="34"/>
  <c r="AG11" i="34"/>
  <c r="AG9" i="34"/>
  <c r="AG21" i="34"/>
  <c r="AG17" i="34"/>
  <c r="AG22" i="34"/>
  <c r="AG15" i="34"/>
  <c r="AG24" i="34"/>
  <c r="AG13" i="34"/>
  <c r="AN23" i="35"/>
  <c r="AK24" i="35"/>
  <c r="AO24" i="35"/>
  <c r="AO23" i="35"/>
  <c r="AL24" i="35"/>
  <c r="AM24" i="35"/>
  <c r="AN24" i="35"/>
  <c r="AK23" i="35"/>
  <c r="AL23" i="35"/>
  <c r="AM23" i="35"/>
  <c r="AJ8" i="35" l="1"/>
  <c r="AJ11" i="35"/>
  <c r="AJ10" i="35"/>
  <c r="AJ9" i="35"/>
  <c r="AJ18" i="35"/>
  <c r="AJ17" i="35"/>
  <c r="AJ7" i="35"/>
  <c r="AJ12" i="35"/>
  <c r="AJ19" i="35"/>
  <c r="AJ4" i="35"/>
  <c r="AJ14" i="35"/>
  <c r="AJ16" i="35"/>
  <c r="AJ6" i="35"/>
  <c r="AJ28" i="35" s="1"/>
  <c r="AJ5" i="35"/>
  <c r="AJ13" i="35"/>
  <c r="AJ15" i="35"/>
  <c r="AP24" i="35"/>
  <c r="AQ24" i="35"/>
  <c r="AQ23" i="35"/>
  <c r="AP23" i="35"/>
  <c r="B8" i="19" l="1"/>
  <c r="AG8" i="34" l="1"/>
  <c r="AG22" i="10"/>
  <c r="U17" i="35" s="1"/>
  <c r="R17" i="35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R15" i="35"/>
  <c r="AG24" i="29"/>
  <c r="AG22" i="21"/>
  <c r="S17" i="3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AG20" i="29"/>
  <c r="AG21" i="24"/>
  <c r="P16" i="35" s="1"/>
  <c r="K16" i="35"/>
  <c r="K19" i="35"/>
  <c r="J20" i="35"/>
  <c r="J18" i="35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F20" i="35" s="1"/>
  <c r="AG23" i="9"/>
  <c r="F18" i="35" s="1"/>
  <c r="AG24" i="19"/>
  <c r="E19" i="35" s="1"/>
  <c r="AG23" i="19"/>
  <c r="E18" i="35" s="1"/>
  <c r="AG25" i="38"/>
  <c r="D20" i="35" s="1"/>
  <c r="AG24" i="38"/>
  <c r="D19" i="35" s="1"/>
  <c r="AG21" i="16"/>
  <c r="AI16" i="35" s="1"/>
  <c r="AG23" i="5"/>
  <c r="AG18" i="35" s="1"/>
  <c r="AG21" i="13"/>
  <c r="Z16" i="35" s="1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38"/>
  <c r="D21" i="35" s="1"/>
  <c r="AG23" i="29"/>
  <c r="AG25" i="32"/>
  <c r="I20" i="35" s="1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J17" i="35"/>
  <c r="AG21" i="38"/>
  <c r="D16" i="35" s="1"/>
  <c r="AG20" i="38"/>
  <c r="D15" i="35" s="1"/>
  <c r="AG19" i="38"/>
  <c r="D14" i="35" s="1"/>
  <c r="AG25" i="19"/>
  <c r="E20" i="35" s="1"/>
  <c r="AG21" i="19"/>
  <c r="E16" i="35" s="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R16" i="35"/>
  <c r="R19" i="35"/>
  <c r="AG20" i="23"/>
  <c r="Q15" i="35" s="1"/>
  <c r="AG22" i="23"/>
  <c r="Q17" i="35" s="1"/>
  <c r="AG20" i="24"/>
  <c r="P15" i="35" s="1"/>
  <c r="AG21" i="29"/>
  <c r="AG21" i="33"/>
  <c r="H16" i="35" s="1"/>
  <c r="J19" i="35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AG23" i="7"/>
  <c r="W18" i="35" s="1"/>
  <c r="AG23" i="18"/>
  <c r="V18" i="35" s="1"/>
  <c r="AG23" i="20"/>
  <c r="T18" i="35" s="1"/>
  <c r="AG24" i="20"/>
  <c r="T19" i="35" s="1"/>
  <c r="AG21" i="21"/>
  <c r="S16" i="35" s="1"/>
  <c r="AG23" i="21"/>
  <c r="S18" i="35" s="1"/>
  <c r="R18" i="35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K15" i="35"/>
  <c r="AG22" i="9"/>
  <c r="F17" i="35" s="1"/>
  <c r="J16" i="35"/>
  <c r="AG21" i="9"/>
  <c r="F16" i="35" s="1"/>
  <c r="AG24" i="32"/>
  <c r="I19" i="35" s="1"/>
  <c r="J15" i="35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AG22" i="7"/>
  <c r="W17" i="35" s="1"/>
  <c r="AG20" i="9"/>
  <c r="F15" i="35" s="1"/>
  <c r="AG23" i="32"/>
  <c r="I18" i="35" s="1"/>
  <c r="K17" i="35"/>
  <c r="K18" i="35"/>
  <c r="AG22" i="32"/>
  <c r="I17" i="35" s="1"/>
  <c r="AG20" i="32"/>
  <c r="I15" i="35" s="1"/>
  <c r="AG21" i="27"/>
  <c r="AH16" i="35" s="1"/>
  <c r="AG21" i="5"/>
  <c r="AG16" i="35" s="1"/>
  <c r="AG21" i="4"/>
  <c r="AF16" i="35" s="1"/>
  <c r="AJ3" i="35" l="1"/>
  <c r="L19" i="35"/>
  <c r="L18" i="35"/>
  <c r="L16" i="35"/>
  <c r="L15" i="35"/>
  <c r="L17" i="35"/>
  <c r="L20" i="35"/>
  <c r="B8" i="20"/>
  <c r="B8" i="34"/>
  <c r="B8" i="12"/>
  <c r="B8" i="27"/>
  <c r="B8" i="21"/>
  <c r="B8" i="23"/>
  <c r="B8" i="3"/>
  <c r="B8" i="14"/>
  <c r="B8" i="15"/>
  <c r="B8" i="11"/>
  <c r="B8" i="24"/>
  <c r="B8" i="6"/>
  <c r="B8" i="18"/>
  <c r="B8" i="5"/>
  <c r="B8" i="2"/>
  <c r="B8" i="4"/>
  <c r="B8" i="16"/>
  <c r="B8" i="13"/>
  <c r="B8" i="10"/>
  <c r="B8" i="7"/>
  <c r="AG17" i="4"/>
  <c r="AF12" i="35" s="1"/>
  <c r="AG18" i="4"/>
  <c r="AF13" i="35" s="1"/>
  <c r="AG8" i="4"/>
  <c r="AF3" i="35" s="1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AF28" i="35" l="1"/>
  <c r="AG22" i="1" l="1"/>
  <c r="C17" i="35" s="1"/>
  <c r="AG20" i="1" l="1"/>
  <c r="C15" i="35" s="1"/>
  <c r="AI22" i="1"/>
  <c r="AH22" i="38" s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AG11" i="14" l="1"/>
  <c r="Y6" i="35" s="1"/>
  <c r="AG16" i="15" l="1"/>
  <c r="X11" i="35" s="1"/>
  <c r="R11" i="35"/>
  <c r="AG8" i="26"/>
  <c r="N3" i="35" s="1"/>
  <c r="AG15" i="6"/>
  <c r="AC10" i="35" s="1"/>
  <c r="AG14" i="13"/>
  <c r="Z9" i="35" s="1"/>
  <c r="AG14" i="15"/>
  <c r="X9" i="35" s="1"/>
  <c r="AG19" i="7"/>
  <c r="W14" i="35" s="1"/>
  <c r="AG11" i="7"/>
  <c r="W6" i="35" s="1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AG17" i="7"/>
  <c r="W12" i="35" s="1"/>
  <c r="AG14" i="18"/>
  <c r="V9" i="35" s="1"/>
  <c r="AG12" i="20"/>
  <c r="T7" i="35" s="1"/>
  <c r="AG17" i="21"/>
  <c r="S12" i="35" s="1"/>
  <c r="R6" i="35"/>
  <c r="AG8" i="28"/>
  <c r="M3" i="35" s="1"/>
  <c r="AG16" i="14"/>
  <c r="Y11" i="35" s="1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AG16" i="21"/>
  <c r="S11" i="35" s="1"/>
  <c r="AG10" i="21"/>
  <c r="S5" i="35" s="1"/>
  <c r="R9" i="35"/>
  <c r="AG15" i="13"/>
  <c r="Z10" i="35" s="1"/>
  <c r="AG12" i="13"/>
  <c r="Z7" i="35" s="1"/>
  <c r="AG10" i="13"/>
  <c r="Z5" i="35" s="1"/>
  <c r="AG10" i="14"/>
  <c r="Y5" i="35" s="1"/>
  <c r="AG17" i="15"/>
  <c r="X12" i="35" s="1"/>
  <c r="AG15" i="7"/>
  <c r="W10" i="35" s="1"/>
  <c r="AG9" i="7"/>
  <c r="W4" i="35" s="1"/>
  <c r="AG12" i="18"/>
  <c r="V7" i="35" s="1"/>
  <c r="AG15" i="21"/>
  <c r="S10" i="35" s="1"/>
  <c r="AG9" i="21"/>
  <c r="S4" i="35" s="1"/>
  <c r="AG9" i="13"/>
  <c r="Z4" i="35" s="1"/>
  <c r="AG9" i="14"/>
  <c r="Y4" i="35" s="1"/>
  <c r="AG14" i="7"/>
  <c r="W9" i="35" s="1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AG13" i="7"/>
  <c r="W8" i="35" s="1"/>
  <c r="AG8" i="7"/>
  <c r="W3" i="35" s="1"/>
  <c r="AG18" i="18"/>
  <c r="V13" i="35" s="1"/>
  <c r="AG16" i="20"/>
  <c r="T11" i="35" s="1"/>
  <c r="AG10" i="20"/>
  <c r="T5" i="35" s="1"/>
  <c r="AG13" i="21"/>
  <c r="S8" i="35" s="1"/>
  <c r="AG8" i="21"/>
  <c r="S3" i="35" s="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P3" i="35" s="1"/>
  <c r="AG15" i="12"/>
  <c r="AA10" i="35" s="1"/>
  <c r="AG9" i="12"/>
  <c r="AA4" i="35" s="1"/>
  <c r="AG12" i="14"/>
  <c r="Y7" i="35" s="1"/>
  <c r="AG8" i="14"/>
  <c r="Y3" i="35" s="1"/>
  <c r="AG9" i="15"/>
  <c r="X4" i="35" s="1"/>
  <c r="AG12" i="7"/>
  <c r="W7" i="35" s="1"/>
  <c r="AG17" i="18"/>
  <c r="V12" i="35" s="1"/>
  <c r="AG15" i="20"/>
  <c r="T10" i="35" s="1"/>
  <c r="AG9" i="20"/>
  <c r="T4" i="35" s="1"/>
  <c r="AG12" i="21"/>
  <c r="S7" i="35" s="1"/>
  <c r="R12" i="35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A3" i="35" s="1"/>
  <c r="AG18" i="13"/>
  <c r="Z13" i="35" s="1"/>
  <c r="AG11" i="13"/>
  <c r="Z6" i="35" s="1"/>
  <c r="AG14" i="14"/>
  <c r="Y9" i="35" s="1"/>
  <c r="AG8" i="15"/>
  <c r="X3" i="35" s="1"/>
  <c r="AG18" i="7"/>
  <c r="W13" i="35" s="1"/>
  <c r="AG15" i="18"/>
  <c r="V10" i="35" s="1"/>
  <c r="AG9" i="18"/>
  <c r="V4" i="35" s="1"/>
  <c r="AG13" i="20"/>
  <c r="T8" i="35" s="1"/>
  <c r="AG8" i="20"/>
  <c r="T3" i="35" s="1"/>
  <c r="AG18" i="21"/>
  <c r="S13" i="35" s="1"/>
  <c r="R14" i="35"/>
  <c r="R8" i="35"/>
  <c r="AG13" i="23"/>
  <c r="Q8" i="35" s="1"/>
  <c r="AG8" i="23"/>
  <c r="Q3" i="35" s="1"/>
  <c r="AG11" i="29"/>
  <c r="AG9" i="29"/>
  <c r="AG19" i="29"/>
  <c r="AG8" i="29"/>
  <c r="AG13" i="29"/>
  <c r="AG18" i="29"/>
  <c r="AG15" i="29"/>
  <c r="K6" i="35"/>
  <c r="K14" i="35"/>
  <c r="K8" i="35"/>
  <c r="K13" i="35"/>
  <c r="K3" i="35"/>
  <c r="K5" i="35"/>
  <c r="K10" i="35"/>
  <c r="K4" i="35"/>
  <c r="K12" i="35"/>
  <c r="K7" i="35"/>
  <c r="K9" i="35"/>
  <c r="K11" i="35"/>
  <c r="J4" i="35"/>
  <c r="J8" i="35"/>
  <c r="J3" i="35"/>
  <c r="J5" i="35"/>
  <c r="J14" i="35"/>
  <c r="J13" i="35"/>
  <c r="J10" i="35"/>
  <c r="J9" i="35"/>
  <c r="J6" i="35"/>
  <c r="J11" i="35"/>
  <c r="J7" i="35"/>
  <c r="J12" i="35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I3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3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E3" i="35" s="1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C3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H3" i="35" s="1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D3" i="35" s="1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B3" i="35" s="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Z3" i="35" s="1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V3" i="35" s="1"/>
  <c r="AG18" i="10"/>
  <c r="U13" i="35" s="1"/>
  <c r="R13" i="35"/>
  <c r="AG16" i="10"/>
  <c r="U11" i="35" s="1"/>
  <c r="AG14" i="10"/>
  <c r="U9" i="35" s="1"/>
  <c r="AG12" i="10"/>
  <c r="U7" i="35" s="1"/>
  <c r="AG10" i="10"/>
  <c r="U5" i="35" s="1"/>
  <c r="AG19" i="20"/>
  <c r="T14" i="35" s="1"/>
  <c r="AG17" i="20"/>
  <c r="T12" i="35" s="1"/>
  <c r="AG19" i="10"/>
  <c r="U14" i="35" s="1"/>
  <c r="R7" i="35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U3" i="35" s="1"/>
  <c r="AG18" i="20"/>
  <c r="T13" i="35" s="1"/>
  <c r="R10" i="35"/>
  <c r="AG19" i="23"/>
  <c r="Q14" i="35" s="1"/>
  <c r="AG11" i="23"/>
  <c r="Q6" i="35" s="1"/>
  <c r="AG10" i="26"/>
  <c r="N5" i="35" s="1"/>
  <c r="AG17" i="23"/>
  <c r="Q12" i="35" s="1"/>
  <c r="R4" i="35"/>
  <c r="AG12" i="23"/>
  <c r="Q7" i="35" s="1"/>
  <c r="AG19" i="25"/>
  <c r="O14" i="35" s="1"/>
  <c r="R3" i="35"/>
  <c r="AG18" i="23"/>
  <c r="Q13" i="35" s="1"/>
  <c r="AG11" i="25"/>
  <c r="O6" i="35" s="1"/>
  <c r="R5" i="35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AG10" i="29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AG18" i="25"/>
  <c r="O13" i="35" s="1"/>
  <c r="AG15" i="26"/>
  <c r="N10" i="35" s="1"/>
  <c r="AG9" i="26"/>
  <c r="N4" i="35" s="1"/>
  <c r="AG12" i="28"/>
  <c r="M7" i="35" s="1"/>
  <c r="AG17" i="29"/>
  <c r="AG13" i="25"/>
  <c r="O8" i="35" s="1"/>
  <c r="AG8" i="25"/>
  <c r="O3" i="35" s="1"/>
  <c r="AG18" i="26"/>
  <c r="N13" i="35" s="1"/>
  <c r="AG15" i="28"/>
  <c r="M10" i="35" s="1"/>
  <c r="AG9" i="28"/>
  <c r="M4" i="35" s="1"/>
  <c r="AG12" i="29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L3" i="35" l="1"/>
  <c r="L4" i="35"/>
  <c r="L14" i="35"/>
  <c r="L6" i="35"/>
  <c r="L12" i="35"/>
  <c r="AK12" i="35" s="1"/>
  <c r="L5" i="35"/>
  <c r="L8" i="35"/>
  <c r="L11" i="35"/>
  <c r="L9" i="35"/>
  <c r="L10" i="35"/>
  <c r="L7" i="35"/>
  <c r="L13" i="35"/>
  <c r="X28" i="35"/>
  <c r="U28" i="35"/>
  <c r="O28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I28" i="35"/>
  <c r="AO12" i="35"/>
  <c r="AL12" i="35"/>
  <c r="AM12" i="35"/>
  <c r="E28" i="35"/>
  <c r="J28" i="35"/>
  <c r="P28" i="35"/>
  <c r="K28" i="35"/>
  <c r="Q28" i="35"/>
  <c r="F28" i="35"/>
  <c r="N28" i="35"/>
  <c r="M28" i="35"/>
  <c r="AG25" i="1"/>
  <c r="C20" i="35" s="1"/>
  <c r="AG21" i="1"/>
  <c r="C16" i="35" s="1"/>
  <c r="AG13" i="1"/>
  <c r="C8" i="35" s="1"/>
  <c r="AG18" i="1"/>
  <c r="AG10" i="1"/>
  <c r="AG24" i="1"/>
  <c r="C19" i="35" s="1"/>
  <c r="AG11" i="1"/>
  <c r="C6" i="35" s="1"/>
  <c r="AG12" i="1"/>
  <c r="C7" i="35" s="1"/>
  <c r="AG8" i="1"/>
  <c r="AG9" i="1"/>
  <c r="C4" i="35" s="1"/>
  <c r="AG15" i="1"/>
  <c r="C10" i="35" s="1"/>
  <c r="AG26" i="1"/>
  <c r="C21" i="35" s="1"/>
  <c r="AG23" i="1"/>
  <c r="C18" i="35" s="1"/>
  <c r="AG14" i="1"/>
  <c r="AG19" i="1"/>
  <c r="L28" i="35" l="1"/>
  <c r="AN12" i="35"/>
  <c r="AQ12" i="35" s="1"/>
  <c r="AM4" i="35"/>
  <c r="C14" i="35"/>
  <c r="AO14" i="35" s="1"/>
  <c r="C3" i="35"/>
  <c r="AN3" i="35" s="1"/>
  <c r="C9" i="35"/>
  <c r="AM9" i="35" s="1"/>
  <c r="C5" i="35"/>
  <c r="AM5" i="35" s="1"/>
  <c r="C13" i="35"/>
  <c r="AN13" i="35" s="1"/>
  <c r="AK8" i="35"/>
  <c r="AO10" i="35"/>
  <c r="AL10" i="35"/>
  <c r="AO20" i="35"/>
  <c r="AL20" i="35"/>
  <c r="AK20" i="35"/>
  <c r="AM20" i="35"/>
  <c r="AN20" i="35"/>
  <c r="AN10" i="35"/>
  <c r="AL4" i="35"/>
  <c r="AL8" i="35"/>
  <c r="AO8" i="35"/>
  <c r="AN8" i="35"/>
  <c r="AK10" i="35"/>
  <c r="AK4" i="35"/>
  <c r="AM8" i="35"/>
  <c r="AO4" i="35"/>
  <c r="AN16" i="35"/>
  <c r="AO16" i="35"/>
  <c r="AM16" i="35"/>
  <c r="AL16" i="35"/>
  <c r="AK16" i="35"/>
  <c r="AM17" i="35"/>
  <c r="AN17" i="35"/>
  <c r="AK17" i="35"/>
  <c r="AO17" i="35"/>
  <c r="AL17" i="35"/>
  <c r="AN19" i="35"/>
  <c r="AL19" i="35"/>
  <c r="AK19" i="35"/>
  <c r="AO19" i="35"/>
  <c r="AM19" i="35"/>
  <c r="AM10" i="35"/>
  <c r="AN4" i="35"/>
  <c r="AN15" i="35"/>
  <c r="AO15" i="35"/>
  <c r="AK15" i="35"/>
  <c r="AL15" i="35"/>
  <c r="AM15" i="35"/>
  <c r="AI25" i="1"/>
  <c r="AH25" i="38" s="1"/>
  <c r="AI21" i="1"/>
  <c r="AH21" i="38" s="1"/>
  <c r="AI9" i="1"/>
  <c r="AH9" i="38" s="1"/>
  <c r="AI20" i="1"/>
  <c r="AH20" i="38" s="1"/>
  <c r="AI14" i="1"/>
  <c r="AH14" i="38" s="1"/>
  <c r="AI8" i="1"/>
  <c r="AI12" i="1"/>
  <c r="AH12" i="38" s="1"/>
  <c r="AI26" i="1"/>
  <c r="AI13" i="1"/>
  <c r="AH13" i="38" s="1"/>
  <c r="AI15" i="1"/>
  <c r="AI11" i="1"/>
  <c r="AH11" i="38" s="1"/>
  <c r="AI19" i="1"/>
  <c r="AH19" i="38" s="1"/>
  <c r="AI24" i="1"/>
  <c r="AH24" i="38" s="1"/>
  <c r="AI10" i="1"/>
  <c r="AH10" i="38" s="1"/>
  <c r="AI23" i="1"/>
  <c r="AH23" i="38" s="1"/>
  <c r="AI18" i="1"/>
  <c r="AH18" i="38" s="1"/>
  <c r="AP12" i="35" l="1"/>
  <c r="AO13" i="35"/>
  <c r="AK5" i="35"/>
  <c r="AN5" i="35"/>
  <c r="AO5" i="35"/>
  <c r="AL5" i="35"/>
  <c r="AO9" i="35"/>
  <c r="AN9" i="35"/>
  <c r="AL9" i="35"/>
  <c r="AK9" i="35"/>
  <c r="AK3" i="35"/>
  <c r="AO3" i="35"/>
  <c r="AM3" i="35"/>
  <c r="AL3" i="35"/>
  <c r="AL14" i="35"/>
  <c r="AN14" i="35"/>
  <c r="AK13" i="35"/>
  <c r="AM13" i="35"/>
  <c r="AL13" i="35"/>
  <c r="AI25" i="38"/>
  <c r="AH15" i="38"/>
  <c r="AI26" i="19"/>
  <c r="AI26" i="31"/>
  <c r="AH26" i="30" s="1"/>
  <c r="AI26" i="30" s="1"/>
  <c r="AH26" i="29" s="1"/>
  <c r="AI26" i="29" s="1"/>
  <c r="AH26" i="28" s="1"/>
  <c r="AI26" i="28" s="1"/>
  <c r="AH26" i="26" s="1"/>
  <c r="AI26" i="26" s="1"/>
  <c r="AH26" i="25" s="1"/>
  <c r="AI26" i="25" s="1"/>
  <c r="AH26" i="24" s="1"/>
  <c r="AI26" i="24" s="1"/>
  <c r="AH26" i="23" s="1"/>
  <c r="AI26" i="23" s="1"/>
  <c r="AH26" i="21" s="1"/>
  <c r="AI26" i="21" s="1"/>
  <c r="AH26" i="20" s="1"/>
  <c r="AI26" i="20" s="1"/>
  <c r="AH26" i="10" s="1"/>
  <c r="AI26" i="10" s="1"/>
  <c r="AH26" i="18" s="1"/>
  <c r="AI26" i="18" s="1"/>
  <c r="AH26" i="7" s="1"/>
  <c r="AI26" i="7" s="1"/>
  <c r="AH26" i="15" s="1"/>
  <c r="AI26" i="15" s="1"/>
  <c r="AH26" i="14" s="1"/>
  <c r="AI26" i="14" s="1"/>
  <c r="AH26" i="13" s="1"/>
  <c r="AI26" i="13" s="1"/>
  <c r="AH26" i="12" s="1"/>
  <c r="AI26" i="12" s="1"/>
  <c r="AH26" i="11" s="1"/>
  <c r="AI26" i="11" s="1"/>
  <c r="AH26" i="6" s="1"/>
  <c r="AI26" i="6" s="1"/>
  <c r="AH26" i="2" s="1"/>
  <c r="AI26" i="2" s="1"/>
  <c r="AH26" i="3" s="1"/>
  <c r="AI26" i="3" s="1"/>
  <c r="AH26" i="4" s="1"/>
  <c r="AI26" i="4" s="1"/>
  <c r="AH26" i="5" s="1"/>
  <c r="AI26" i="5" s="1"/>
  <c r="AH26" i="27" s="1"/>
  <c r="AJ26" i="27" s="1"/>
  <c r="AH26" i="16" s="1"/>
  <c r="AI26" i="16" s="1"/>
  <c r="AH26" i="34" s="1"/>
  <c r="AI26" i="34" s="1"/>
  <c r="AI26" i="32"/>
  <c r="AI26" i="33"/>
  <c r="AI26" i="8"/>
  <c r="AH26" i="38"/>
  <c r="AI26" i="9"/>
  <c r="AO18" i="35"/>
  <c r="AL18" i="35"/>
  <c r="AN18" i="35"/>
  <c r="AM18" i="35"/>
  <c r="AK18" i="35"/>
  <c r="AK14" i="35"/>
  <c r="AM14" i="35"/>
  <c r="AP20" i="35"/>
  <c r="AQ20" i="35"/>
  <c r="AQ10" i="35"/>
  <c r="AQ4" i="35"/>
  <c r="AP10" i="35"/>
  <c r="AP8" i="35"/>
  <c r="AQ8" i="35"/>
  <c r="AP4" i="35"/>
  <c r="AP19" i="35"/>
  <c r="AP16" i="35"/>
  <c r="AQ15" i="35"/>
  <c r="AQ16" i="35"/>
  <c r="AP15" i="35"/>
  <c r="AQ19" i="35"/>
  <c r="AQ17" i="35"/>
  <c r="AP17" i="35"/>
  <c r="AI23" i="38"/>
  <c r="AI21" i="38"/>
  <c r="AI22" i="38"/>
  <c r="AI24" i="38"/>
  <c r="AI19" i="38"/>
  <c r="AI20" i="38"/>
  <c r="AI18" i="38"/>
  <c r="AI17" i="38"/>
  <c r="AQ5" i="35" l="1"/>
  <c r="AP9" i="35"/>
  <c r="AQ13" i="35"/>
  <c r="AP5" i="35"/>
  <c r="AQ3" i="35"/>
  <c r="AQ9" i="35"/>
  <c r="AP13" i="35"/>
  <c r="AP3" i="35"/>
  <c r="AQ14" i="35"/>
  <c r="AQ18" i="35"/>
  <c r="AP14" i="35"/>
  <c r="AP18" i="35"/>
  <c r="AI20" i="19"/>
  <c r="AI24" i="19"/>
  <c r="AI22" i="19"/>
  <c r="AI21" i="19"/>
  <c r="AI21" i="9" s="1"/>
  <c r="AI21" i="8" s="1"/>
  <c r="AI25" i="19"/>
  <c r="AI23" i="19"/>
  <c r="AI21" i="33" l="1"/>
  <c r="AI25" i="9"/>
  <c r="AI25" i="8" s="1"/>
  <c r="AI22" i="9"/>
  <c r="AI20" i="9"/>
  <c r="AI23" i="9"/>
  <c r="AI24" i="9"/>
  <c r="AI21" i="32" l="1"/>
  <c r="AI20" i="8"/>
  <c r="AI23" i="8"/>
  <c r="AI24" i="8"/>
  <c r="AI22" i="8"/>
  <c r="AI25" i="33"/>
  <c r="AI21" i="31" l="1"/>
  <c r="AH21" i="30" s="1"/>
  <c r="AI23" i="33"/>
  <c r="AI24" i="33"/>
  <c r="AI22" i="33"/>
  <c r="AI20" i="33"/>
  <c r="AI25" i="32"/>
  <c r="AI21" i="30" l="1"/>
  <c r="AH21" i="29" s="1"/>
  <c r="AI22" i="32"/>
  <c r="AI24" i="32"/>
  <c r="AI25" i="31"/>
  <c r="AH25" i="30" s="1"/>
  <c r="AI20" i="32"/>
  <c r="AI23" i="32"/>
  <c r="AI21" i="29" l="1"/>
  <c r="AI25" i="30"/>
  <c r="AI20" i="31"/>
  <c r="AH20" i="30" s="1"/>
  <c r="AI24" i="31"/>
  <c r="AH24" i="30" s="1"/>
  <c r="AI23" i="31"/>
  <c r="AH23" i="30" s="1"/>
  <c r="AI22" i="31"/>
  <c r="AH22" i="30" s="1"/>
  <c r="AH25" i="29" l="1"/>
  <c r="AI25" i="29" s="1"/>
  <c r="AH25" i="28" s="1"/>
  <c r="AI25" i="28" s="1"/>
  <c r="AH25" i="26" s="1"/>
  <c r="AH21" i="28"/>
  <c r="AI21" i="28" s="1"/>
  <c r="AH21" i="26" s="1"/>
  <c r="AI21" i="26" s="1"/>
  <c r="AH21" i="25" s="1"/>
  <c r="AI23" i="30"/>
  <c r="AH23" i="29" s="1"/>
  <c r="AI24" i="30"/>
  <c r="AH24" i="29" s="1"/>
  <c r="AI22" i="30"/>
  <c r="AH22" i="29" s="1"/>
  <c r="AI20" i="30"/>
  <c r="AH20" i="29" s="1"/>
  <c r="AI21" i="25" l="1"/>
  <c r="AH21" i="24" s="1"/>
  <c r="AI25" i="26"/>
  <c r="AI24" i="29"/>
  <c r="AH24" i="28" s="1"/>
  <c r="AI20" i="29"/>
  <c r="AH20" i="28" s="1"/>
  <c r="AI22" i="29"/>
  <c r="AH22" i="28" s="1"/>
  <c r="AI23" i="29"/>
  <c r="AH23" i="28" s="1"/>
  <c r="AG16" i="1"/>
  <c r="C11" i="35" s="1"/>
  <c r="AG27" i="1"/>
  <c r="C22" i="35" s="1"/>
  <c r="AH25" i="25" l="1"/>
  <c r="AI25" i="25" s="1"/>
  <c r="AH25" i="24" s="1"/>
  <c r="AI25" i="24" s="1"/>
  <c r="AH25" i="23" s="1"/>
  <c r="AI21" i="24"/>
  <c r="AH21" i="23" s="1"/>
  <c r="AI23" i="28"/>
  <c r="AH23" i="26" s="1"/>
  <c r="AI22" i="28"/>
  <c r="AH22" i="26" s="1"/>
  <c r="AL22" i="35"/>
  <c r="AO22" i="35"/>
  <c r="AN22" i="35"/>
  <c r="AM22" i="35"/>
  <c r="AK22" i="35"/>
  <c r="AI20" i="28"/>
  <c r="AH20" i="26" s="1"/>
  <c r="AI24" i="28"/>
  <c r="AH24" i="26" s="1"/>
  <c r="AL6" i="35"/>
  <c r="AM6" i="35"/>
  <c r="AO6" i="35"/>
  <c r="AK6" i="35"/>
  <c r="AN6" i="35"/>
  <c r="C28" i="35"/>
  <c r="AM7" i="35"/>
  <c r="AO7" i="35"/>
  <c r="AN7" i="35"/>
  <c r="AK7" i="35"/>
  <c r="AL7" i="35"/>
  <c r="AI16" i="1"/>
  <c r="AI27" i="1"/>
  <c r="AI21" i="23" l="1"/>
  <c r="AQ22" i="35"/>
  <c r="AI20" i="26"/>
  <c r="AH20" i="25" s="1"/>
  <c r="AP22" i="35"/>
  <c r="AH27" i="38"/>
  <c r="AI27" i="38" s="1"/>
  <c r="AI27" i="19"/>
  <c r="AI27" i="31"/>
  <c r="AH27" i="30" s="1"/>
  <c r="AI27" i="30" s="1"/>
  <c r="AH27" i="29" s="1"/>
  <c r="AI27" i="29" s="1"/>
  <c r="AH27" i="28" s="1"/>
  <c r="AI27" i="28" s="1"/>
  <c r="AH27" i="26" s="1"/>
  <c r="AI27" i="26" s="1"/>
  <c r="AH27" i="25" s="1"/>
  <c r="AI27" i="25" s="1"/>
  <c r="AH27" i="24" s="1"/>
  <c r="AI27" i="24" s="1"/>
  <c r="AH27" i="23" s="1"/>
  <c r="AI27" i="23" s="1"/>
  <c r="AH27" i="21" s="1"/>
  <c r="AI27" i="21" s="1"/>
  <c r="AH27" i="20" s="1"/>
  <c r="AI27" i="20" s="1"/>
  <c r="AH27" i="10" s="1"/>
  <c r="AI27" i="10" s="1"/>
  <c r="AH27" i="18" s="1"/>
  <c r="AI27" i="18" s="1"/>
  <c r="AH27" i="7" s="1"/>
  <c r="AI27" i="7" s="1"/>
  <c r="AH27" i="15" s="1"/>
  <c r="AI27" i="15" s="1"/>
  <c r="AH27" i="14" s="1"/>
  <c r="AI27" i="14" s="1"/>
  <c r="AH27" i="13" s="1"/>
  <c r="AI27" i="13" s="1"/>
  <c r="AH27" i="12" s="1"/>
  <c r="AI27" i="12" s="1"/>
  <c r="AH27" i="11" s="1"/>
  <c r="AI27" i="11" s="1"/>
  <c r="AH27" i="6" s="1"/>
  <c r="AI27" i="6" s="1"/>
  <c r="AH27" i="2" s="1"/>
  <c r="AI27" i="2" s="1"/>
  <c r="AH27" i="3" s="1"/>
  <c r="AI27" i="3" s="1"/>
  <c r="AH27" i="4" s="1"/>
  <c r="AI27" i="4" s="1"/>
  <c r="AH27" i="5" s="1"/>
  <c r="AI27" i="5" s="1"/>
  <c r="AH27" i="27" s="1"/>
  <c r="AJ27" i="27" s="1"/>
  <c r="AH27" i="16" s="1"/>
  <c r="AI27" i="16" s="1"/>
  <c r="AH27" i="34" s="1"/>
  <c r="AI27" i="34" s="1"/>
  <c r="AI27" i="32"/>
  <c r="AI27" i="33"/>
  <c r="AI27" i="9"/>
  <c r="AI27" i="8"/>
  <c r="AI22" i="26"/>
  <c r="AH22" i="25" s="1"/>
  <c r="AI12" i="38"/>
  <c r="AH16" i="38"/>
  <c r="AI16" i="38" s="1"/>
  <c r="AI24" i="26"/>
  <c r="AH24" i="25" s="1"/>
  <c r="AI23" i="26"/>
  <c r="AH23" i="25" s="1"/>
  <c r="AM21" i="35"/>
  <c r="AO21" i="35"/>
  <c r="AL21" i="35"/>
  <c r="AK21" i="35"/>
  <c r="AN21" i="35"/>
  <c r="AJ17" i="1"/>
  <c r="A17" i="1" s="1"/>
  <c r="AI26" i="38"/>
  <c r="AK11" i="35"/>
  <c r="AM11" i="35"/>
  <c r="AL11" i="35"/>
  <c r="AN11" i="35"/>
  <c r="AO11" i="35"/>
  <c r="AI25" i="23"/>
  <c r="AQ7" i="35"/>
  <c r="AP7" i="35"/>
  <c r="AP6" i="35"/>
  <c r="AQ6" i="35"/>
  <c r="AH8" i="38"/>
  <c r="AI8" i="38" s="1"/>
  <c r="AH8" i="19" s="1"/>
  <c r="AI11" i="38"/>
  <c r="AI9" i="38"/>
  <c r="AI10" i="38"/>
  <c r="AJ25" i="1"/>
  <c r="AJ22" i="1"/>
  <c r="A22" i="1" s="1"/>
  <c r="AJ19" i="1"/>
  <c r="AJ11" i="1"/>
  <c r="AJ15" i="1"/>
  <c r="AJ21" i="1"/>
  <c r="AJ13" i="1"/>
  <c r="AJ26" i="1"/>
  <c r="AJ8" i="1"/>
  <c r="AJ12" i="1"/>
  <c r="AJ10" i="1"/>
  <c r="AJ14" i="1"/>
  <c r="AJ18" i="1"/>
  <c r="AJ9" i="1"/>
  <c r="AJ20" i="1"/>
  <c r="AJ23" i="1"/>
  <c r="AJ24" i="1"/>
  <c r="AJ27" i="1"/>
  <c r="AI13" i="38"/>
  <c r="AI13" i="19" s="1"/>
  <c r="AJ16" i="1"/>
  <c r="AI14" i="38"/>
  <c r="AI15" i="38"/>
  <c r="AJ27" i="38" l="1"/>
  <c r="AI24" i="25"/>
  <c r="AH24" i="24" s="1"/>
  <c r="AI22" i="25"/>
  <c r="AH22" i="24" s="1"/>
  <c r="AI23" i="25"/>
  <c r="AH23" i="24" s="1"/>
  <c r="AI20" i="25"/>
  <c r="AH20" i="24" s="1"/>
  <c r="AL28" i="35"/>
  <c r="AK28" i="35"/>
  <c r="AM28" i="35"/>
  <c r="AI9" i="19"/>
  <c r="AN28" i="35"/>
  <c r="AO28" i="35"/>
  <c r="AQ11" i="35"/>
  <c r="AP11" i="35"/>
  <c r="AP21" i="35"/>
  <c r="AQ21" i="35"/>
  <c r="AH25" i="21"/>
  <c r="AJ23" i="38"/>
  <c r="AJ22" i="38"/>
  <c r="AJ20" i="38"/>
  <c r="AJ24" i="38"/>
  <c r="AJ25" i="38"/>
  <c r="AJ21" i="38"/>
  <c r="AJ26" i="38"/>
  <c r="AJ19" i="38"/>
  <c r="AI16" i="19"/>
  <c r="AJ14" i="38"/>
  <c r="AI11" i="19"/>
  <c r="AJ10" i="38"/>
  <c r="AJ8" i="38"/>
  <c r="AJ17" i="38"/>
  <c r="AJ12" i="38"/>
  <c r="AJ11" i="38"/>
  <c r="AJ18" i="38"/>
  <c r="AJ9" i="38"/>
  <c r="AI15" i="19"/>
  <c r="AJ13" i="38"/>
  <c r="AJ15" i="38"/>
  <c r="AI18" i="19"/>
  <c r="AJ16" i="38"/>
  <c r="AI17" i="19"/>
  <c r="A10" i="1"/>
  <c r="AI8" i="19"/>
  <c r="A26" i="1"/>
  <c r="AI10" i="19"/>
  <c r="AI19" i="19"/>
  <c r="AI12" i="19"/>
  <c r="A13" i="1"/>
  <c r="AI14" i="19"/>
  <c r="A21" i="1"/>
  <c r="A23" i="1"/>
  <c r="A27" i="1"/>
  <c r="A16" i="1"/>
  <c r="A19" i="1"/>
  <c r="A14" i="1"/>
  <c r="A20" i="1"/>
  <c r="A11" i="1"/>
  <c r="A12" i="1"/>
  <c r="A18" i="1"/>
  <c r="A9" i="1"/>
  <c r="A8" i="1"/>
  <c r="A24" i="1"/>
  <c r="A15" i="1"/>
  <c r="A25" i="1"/>
  <c r="AH21" i="21" l="1"/>
  <c r="AI21" i="21" s="1"/>
  <c r="AI19" i="27"/>
  <c r="AI21" i="27"/>
  <c r="AI25" i="27"/>
  <c r="AI12" i="27"/>
  <c r="AI20" i="27"/>
  <c r="AI9" i="27"/>
  <c r="AI18" i="27"/>
  <c r="AI11" i="27"/>
  <c r="AI24" i="27"/>
  <c r="AI17" i="27"/>
  <c r="AI8" i="27"/>
  <c r="AI22" i="27"/>
  <c r="AI26" i="27"/>
  <c r="AI23" i="27"/>
  <c r="AI16" i="27"/>
  <c r="AI10" i="27"/>
  <c r="AI14" i="27"/>
  <c r="AI15" i="27"/>
  <c r="AI13" i="27"/>
  <c r="A27" i="38"/>
  <c r="AI27" i="27"/>
  <c r="AJ27" i="19"/>
  <c r="AP28" i="35"/>
  <c r="AQ28" i="35"/>
  <c r="AJ9" i="19"/>
  <c r="AJ13" i="19"/>
  <c r="AI11" i="9"/>
  <c r="AJ11" i="19"/>
  <c r="AJ16" i="19"/>
  <c r="AI22" i="24"/>
  <c r="AH22" i="23" s="1"/>
  <c r="AJ14" i="19"/>
  <c r="AI20" i="24"/>
  <c r="AH20" i="23" s="1"/>
  <c r="AJ19" i="19"/>
  <c r="AJ10" i="19"/>
  <c r="AI24" i="24"/>
  <c r="AH24" i="23" s="1"/>
  <c r="AJ12" i="19"/>
  <c r="AJ21" i="19"/>
  <c r="AJ8" i="19"/>
  <c r="AJ26" i="19"/>
  <c r="AJ23" i="19"/>
  <c r="AJ25" i="19"/>
  <c r="AJ22" i="19"/>
  <c r="AJ20" i="19"/>
  <c r="AJ24" i="19"/>
  <c r="AI23" i="24"/>
  <c r="AH23" i="23" s="1"/>
  <c r="AJ17" i="19"/>
  <c r="AJ18" i="19"/>
  <c r="AJ15" i="19"/>
  <c r="AI25" i="21"/>
  <c r="AH25" i="20" s="1"/>
  <c r="A16" i="38"/>
  <c r="A13" i="38"/>
  <c r="A14" i="38"/>
  <c r="A10" i="38"/>
  <c r="A11" i="38"/>
  <c r="A12" i="38"/>
  <c r="A17" i="38"/>
  <c r="A25" i="38"/>
  <c r="A24" i="38"/>
  <c r="A22" i="38"/>
  <c r="A21" i="38"/>
  <c r="A19" i="38"/>
  <c r="A18" i="38"/>
  <c r="A15" i="38"/>
  <c r="AI13" i="9"/>
  <c r="A26" i="38"/>
  <c r="AI16" i="9"/>
  <c r="AI18" i="9"/>
  <c r="AH8" i="9"/>
  <c r="AI8" i="9" s="1"/>
  <c r="AI15" i="9"/>
  <c r="AI14" i="9"/>
  <c r="AI10" i="9"/>
  <c r="AI9" i="9"/>
  <c r="AI19" i="9"/>
  <c r="AI17" i="9"/>
  <c r="A23" i="38"/>
  <c r="A9" i="38"/>
  <c r="A20" i="38"/>
  <c r="A8" i="38"/>
  <c r="AH21" i="20" l="1"/>
  <c r="AI21" i="20" s="1"/>
  <c r="A27" i="19"/>
  <c r="A26" i="19"/>
  <c r="AI20" i="23"/>
  <c r="AI22" i="23"/>
  <c r="AI23" i="23"/>
  <c r="AI24" i="23"/>
  <c r="AI25" i="20"/>
  <c r="AH25" i="10" s="1"/>
  <c r="A22" i="19"/>
  <c r="A23" i="19"/>
  <c r="A24" i="19"/>
  <c r="A21" i="19"/>
  <c r="A20" i="19"/>
  <c r="A25" i="19"/>
  <c r="AI9" i="8"/>
  <c r="AH8" i="8"/>
  <c r="AI8" i="8" s="1"/>
  <c r="AI15" i="8"/>
  <c r="AI11" i="8"/>
  <c r="AI19" i="8"/>
  <c r="AI10" i="8"/>
  <c r="AI17" i="8"/>
  <c r="AI13" i="8"/>
  <c r="AI16" i="8"/>
  <c r="AI18" i="8"/>
  <c r="AI14" i="8"/>
  <c r="AH21" i="10" l="1"/>
  <c r="AI21" i="10" s="1"/>
  <c r="AH22" i="21"/>
  <c r="AH24" i="21"/>
  <c r="AH20" i="21"/>
  <c r="AH23" i="21"/>
  <c r="AI25" i="10"/>
  <c r="AH25" i="18" s="1"/>
  <c r="AI11" i="33"/>
  <c r="AI16" i="33"/>
  <c r="AI15" i="33"/>
  <c r="AH8" i="33"/>
  <c r="AI8" i="33" s="1"/>
  <c r="AI14" i="33"/>
  <c r="AI18" i="33"/>
  <c r="AI10" i="33"/>
  <c r="AI19" i="33"/>
  <c r="AI9" i="33"/>
  <c r="AH21" i="18" l="1"/>
  <c r="AI21" i="18" s="1"/>
  <c r="AH21" i="7" s="1"/>
  <c r="AI21" i="7" s="1"/>
  <c r="AH21" i="15" s="1"/>
  <c r="AI21" i="15" s="1"/>
  <c r="AH21" i="14" s="1"/>
  <c r="AI21" i="14" s="1"/>
  <c r="AH21" i="13" s="1"/>
  <c r="AI21" i="13" s="1"/>
  <c r="AH21" i="12" s="1"/>
  <c r="AI21" i="12" s="1"/>
  <c r="AH21" i="11" s="1"/>
  <c r="AI21" i="11" s="1"/>
  <c r="AH21" i="6" s="1"/>
  <c r="AI21" i="6" s="1"/>
  <c r="AH21" i="2" s="1"/>
  <c r="AI21" i="2" s="1"/>
  <c r="AH21" i="3" s="1"/>
  <c r="AI21" i="3" s="1"/>
  <c r="AI20" i="21"/>
  <c r="AH20" i="20" s="1"/>
  <c r="AI22" i="21"/>
  <c r="AH22" i="20" s="1"/>
  <c r="AI24" i="21"/>
  <c r="AH24" i="20" s="1"/>
  <c r="AI23" i="21"/>
  <c r="AH23" i="20" s="1"/>
  <c r="AI15" i="32"/>
  <c r="AI25" i="18"/>
  <c r="AH25" i="7" s="1"/>
  <c r="AI14" i="32"/>
  <c r="AI9" i="32"/>
  <c r="AI16" i="32"/>
  <c r="AI10" i="32"/>
  <c r="AI18" i="32"/>
  <c r="AH8" i="32"/>
  <c r="AI8" i="32" s="1"/>
  <c r="AI11" i="32"/>
  <c r="AH21" i="4" l="1"/>
  <c r="AI21" i="4" s="1"/>
  <c r="AH21" i="5" s="1"/>
  <c r="AI21" i="5" s="1"/>
  <c r="AH21" i="27" s="1"/>
  <c r="AJ21" i="27" s="1"/>
  <c r="AH21" i="16" s="1"/>
  <c r="AI21" i="16" s="1"/>
  <c r="AI24" i="20"/>
  <c r="AH24" i="10" s="1"/>
  <c r="AI22" i="20"/>
  <c r="AH22" i="10" s="1"/>
  <c r="AI23" i="20"/>
  <c r="AH23" i="10" s="1"/>
  <c r="AI15" i="31"/>
  <c r="AH15" i="30" s="1"/>
  <c r="AI20" i="20"/>
  <c r="AH20" i="10" s="1"/>
  <c r="AI25" i="7"/>
  <c r="AH25" i="15" s="1"/>
  <c r="AI9" i="31"/>
  <c r="AH9" i="30" s="1"/>
  <c r="AI10" i="31"/>
  <c r="AH10" i="30" s="1"/>
  <c r="AI11" i="31"/>
  <c r="AH11" i="30" s="1"/>
  <c r="AI18" i="31"/>
  <c r="AH18" i="30" s="1"/>
  <c r="AI14" i="31"/>
  <c r="AH14" i="30" s="1"/>
  <c r="AH8" i="31"/>
  <c r="AI8" i="31" s="1"/>
  <c r="AI16" i="31"/>
  <c r="AH16" i="30" s="1"/>
  <c r="AH21" i="34" l="1"/>
  <c r="AI21" i="34" s="1"/>
  <c r="AI15" i="30"/>
  <c r="AH15" i="29" s="1"/>
  <c r="AI11" i="30"/>
  <c r="AH11" i="29" s="1"/>
  <c r="AI23" i="10"/>
  <c r="AH23" i="18" s="1"/>
  <c r="AI24" i="10"/>
  <c r="AH24" i="18" s="1"/>
  <c r="AI18" i="30"/>
  <c r="AH18" i="29" s="1"/>
  <c r="AH8" i="30"/>
  <c r="AI8" i="30" s="1"/>
  <c r="AI22" i="10"/>
  <c r="AH22" i="18" s="1"/>
  <c r="AI20" i="10"/>
  <c r="AH20" i="18" s="1"/>
  <c r="AI25" i="15"/>
  <c r="AH25" i="14" s="1"/>
  <c r="AI16" i="30"/>
  <c r="AH16" i="29" s="1"/>
  <c r="AI14" i="30"/>
  <c r="AH14" i="29" s="1"/>
  <c r="AI10" i="30"/>
  <c r="AH10" i="29" s="1"/>
  <c r="AI9" i="30"/>
  <c r="AH9" i="29" s="1"/>
  <c r="AI18" i="29" l="1"/>
  <c r="AI11" i="29"/>
  <c r="AI24" i="18"/>
  <c r="AH24" i="7" s="1"/>
  <c r="AI23" i="18"/>
  <c r="AH23" i="7" s="1"/>
  <c r="AI22" i="18"/>
  <c r="AH22" i="7" s="1"/>
  <c r="AI20" i="18"/>
  <c r="AH20" i="7" s="1"/>
  <c r="AH8" i="29"/>
  <c r="AI8" i="29" s="1"/>
  <c r="AI15" i="29"/>
  <c r="AH15" i="28" s="1"/>
  <c r="AI25" i="14"/>
  <c r="AH25" i="13" s="1"/>
  <c r="AI14" i="29"/>
  <c r="AH14" i="28" s="1"/>
  <c r="AI9" i="29"/>
  <c r="AH9" i="28" s="1"/>
  <c r="AI10" i="29"/>
  <c r="AH10" i="28" s="1"/>
  <c r="AI16" i="29"/>
  <c r="AH16" i="28" s="1"/>
  <c r="AH11" i="28" l="1"/>
  <c r="AI11" i="28" s="1"/>
  <c r="AH11" i="26" s="1"/>
  <c r="AI11" i="26" s="1"/>
  <c r="AH11" i="25" s="1"/>
  <c r="AH18" i="28"/>
  <c r="AI18" i="28" s="1"/>
  <c r="AH18" i="26" s="1"/>
  <c r="AI18" i="26" s="1"/>
  <c r="AH18" i="25" s="1"/>
  <c r="AH8" i="28"/>
  <c r="AI8" i="28" s="1"/>
  <c r="AI22" i="7"/>
  <c r="AH22" i="15" s="1"/>
  <c r="AI15" i="28"/>
  <c r="AH15" i="26" s="1"/>
  <c r="AI23" i="7"/>
  <c r="AH23" i="15" s="1"/>
  <c r="AI24" i="7"/>
  <c r="AH24" i="15" s="1"/>
  <c r="AI20" i="7"/>
  <c r="AH20" i="15" s="1"/>
  <c r="AI25" i="13"/>
  <c r="AH25" i="12" s="1"/>
  <c r="AI14" i="28"/>
  <c r="AH14" i="26" s="1"/>
  <c r="AI10" i="28"/>
  <c r="AH10" i="26" s="1"/>
  <c r="AI16" i="28"/>
  <c r="AH16" i="26" s="1"/>
  <c r="AI9" i="28"/>
  <c r="AH9" i="26" s="1"/>
  <c r="AI12" i="9"/>
  <c r="AJ27" i="9" s="1"/>
  <c r="AH8" i="26" l="1"/>
  <c r="AI8" i="26" s="1"/>
  <c r="AH8" i="25" s="1"/>
  <c r="AI8" i="25" s="1"/>
  <c r="AJ12" i="9"/>
  <c r="AJ16" i="9"/>
  <c r="AJ21" i="9"/>
  <c r="AJ19" i="9"/>
  <c r="AJ8" i="9"/>
  <c r="AJ25" i="9"/>
  <c r="A27" i="9"/>
  <c r="AJ26" i="9"/>
  <c r="AJ20" i="9"/>
  <c r="AJ22" i="9"/>
  <c r="AJ17" i="9"/>
  <c r="AJ23" i="9"/>
  <c r="AJ9" i="9"/>
  <c r="AJ24" i="9"/>
  <c r="AJ11" i="9"/>
  <c r="AJ18" i="9"/>
  <c r="AJ10" i="9"/>
  <c r="AJ14" i="9"/>
  <c r="AJ13" i="9"/>
  <c r="AJ15" i="9"/>
  <c r="AI20" i="15"/>
  <c r="AH20" i="14" s="1"/>
  <c r="AI23" i="15"/>
  <c r="AH23" i="14" s="1"/>
  <c r="AI24" i="15"/>
  <c r="AH24" i="14" s="1"/>
  <c r="AI22" i="15"/>
  <c r="AH22" i="14" s="1"/>
  <c r="AI15" i="26"/>
  <c r="AH15" i="25" s="1"/>
  <c r="AI25" i="12"/>
  <c r="AH25" i="11" s="1"/>
  <c r="AI12" i="8"/>
  <c r="AI11" i="25"/>
  <c r="AH11" i="24" s="1"/>
  <c r="AI9" i="26"/>
  <c r="AH9" i="25" s="1"/>
  <c r="AI16" i="26"/>
  <c r="AH16" i="25" s="1"/>
  <c r="AI18" i="25"/>
  <c r="AH18" i="24" s="1"/>
  <c r="AI10" i="26"/>
  <c r="AH10" i="25" s="1"/>
  <c r="AI14" i="26"/>
  <c r="AH14" i="25" s="1"/>
  <c r="AJ27" i="8" l="1"/>
  <c r="A26" i="9"/>
  <c r="AI22" i="14"/>
  <c r="AH22" i="13" s="1"/>
  <c r="AI20" i="14"/>
  <c r="AH20" i="13" s="1"/>
  <c r="AI24" i="14"/>
  <c r="AH24" i="13" s="1"/>
  <c r="AI15" i="25"/>
  <c r="AH15" i="24" s="1"/>
  <c r="AJ12" i="8"/>
  <c r="AJ21" i="8"/>
  <c r="AJ16" i="8"/>
  <c r="AJ17" i="8"/>
  <c r="AJ19" i="8"/>
  <c r="AJ8" i="8"/>
  <c r="AJ15" i="8"/>
  <c r="AJ23" i="8"/>
  <c r="AJ26" i="8"/>
  <c r="AJ13" i="8"/>
  <c r="AJ25" i="8"/>
  <c r="AJ10" i="8"/>
  <c r="AJ24" i="8"/>
  <c r="AJ20" i="8"/>
  <c r="AJ14" i="8"/>
  <c r="AJ22" i="8"/>
  <c r="AJ11" i="8"/>
  <c r="A27" i="8"/>
  <c r="AJ9" i="8"/>
  <c r="AJ18" i="8"/>
  <c r="AI23" i="14"/>
  <c r="AH23" i="13" s="1"/>
  <c r="AI25" i="11"/>
  <c r="AH25" i="6" s="1"/>
  <c r="A24" i="9"/>
  <c r="A21" i="9"/>
  <c r="A22" i="9"/>
  <c r="A20" i="9"/>
  <c r="A23" i="9"/>
  <c r="A25" i="9"/>
  <c r="AI12" i="33"/>
  <c r="AI10" i="25"/>
  <c r="AH10" i="24" s="1"/>
  <c r="AI11" i="24"/>
  <c r="AH11" i="23" s="1"/>
  <c r="AI9" i="25"/>
  <c r="AH9" i="24" s="1"/>
  <c r="AI14" i="25"/>
  <c r="AH14" i="24" s="1"/>
  <c r="AI16" i="25"/>
  <c r="AH16" i="24" s="1"/>
  <c r="AH8" i="24"/>
  <c r="AI8" i="24" s="1"/>
  <c r="AI18" i="24"/>
  <c r="AH18" i="23" s="1"/>
  <c r="A11" i="19"/>
  <c r="A15" i="19"/>
  <c r="A14" i="19"/>
  <c r="AI13" i="33"/>
  <c r="A19" i="19"/>
  <c r="A9" i="19"/>
  <c r="A16" i="19"/>
  <c r="A8" i="19"/>
  <c r="A17" i="19"/>
  <c r="A10" i="19"/>
  <c r="A12" i="19"/>
  <c r="A13" i="19"/>
  <c r="A18" i="19"/>
  <c r="A26" i="8" l="1"/>
  <c r="AI24" i="13"/>
  <c r="AH24" i="12" s="1"/>
  <c r="AI23" i="13"/>
  <c r="AH23" i="12" s="1"/>
  <c r="AI20" i="13"/>
  <c r="AH20" i="12" s="1"/>
  <c r="AI15" i="24"/>
  <c r="AH15" i="23" s="1"/>
  <c r="AI22" i="13"/>
  <c r="AH22" i="12" s="1"/>
  <c r="A25" i="8"/>
  <c r="AI25" i="6"/>
  <c r="AH25" i="2" s="1"/>
  <c r="A22" i="8"/>
  <c r="A24" i="8"/>
  <c r="A20" i="8"/>
  <c r="A21" i="8"/>
  <c r="A23" i="8"/>
  <c r="AI12" i="32"/>
  <c r="AI18" i="23"/>
  <c r="AI14" i="24"/>
  <c r="AH14" i="23" s="1"/>
  <c r="AI10" i="24"/>
  <c r="AH10" i="23" s="1"/>
  <c r="AI13" i="32"/>
  <c r="AH8" i="23"/>
  <c r="AI8" i="23" s="1"/>
  <c r="AI16" i="24"/>
  <c r="AH16" i="23" s="1"/>
  <c r="AI9" i="24"/>
  <c r="AH9" i="23" s="1"/>
  <c r="AI11" i="23"/>
  <c r="A17" i="9"/>
  <c r="A16" i="9"/>
  <c r="A13" i="9"/>
  <c r="A8" i="9"/>
  <c r="A19" i="9"/>
  <c r="A14" i="9"/>
  <c r="A12" i="9"/>
  <c r="AI17" i="33"/>
  <c r="A10" i="9"/>
  <c r="A18" i="9"/>
  <c r="A11" i="9"/>
  <c r="A9" i="9"/>
  <c r="A15" i="9"/>
  <c r="AJ17" i="33" l="1"/>
  <c r="AJ27" i="33"/>
  <c r="AJ9" i="33"/>
  <c r="AJ10" i="33"/>
  <c r="AJ21" i="33"/>
  <c r="AJ8" i="33"/>
  <c r="AJ14" i="33"/>
  <c r="AJ22" i="33"/>
  <c r="AJ11" i="33"/>
  <c r="AJ13" i="33"/>
  <c r="AJ19" i="33"/>
  <c r="AJ20" i="33"/>
  <c r="AJ12" i="33"/>
  <c r="AI15" i="23"/>
  <c r="AJ24" i="33"/>
  <c r="AI23" i="12"/>
  <c r="AH23" i="11" s="1"/>
  <c r="AJ16" i="33"/>
  <c r="AI24" i="12"/>
  <c r="AH24" i="11" s="1"/>
  <c r="AJ23" i="33"/>
  <c r="AI22" i="12"/>
  <c r="AH22" i="11" s="1"/>
  <c r="AI20" i="12"/>
  <c r="AH20" i="11" s="1"/>
  <c r="AJ25" i="33"/>
  <c r="AJ26" i="33"/>
  <c r="AJ18" i="33"/>
  <c r="AJ15" i="33"/>
  <c r="AI25" i="2"/>
  <c r="AH25" i="3" s="1"/>
  <c r="AI12" i="31"/>
  <c r="AH12" i="30" s="1"/>
  <c r="AH11" i="21"/>
  <c r="AI9" i="23"/>
  <c r="AI14" i="23"/>
  <c r="AI16" i="23"/>
  <c r="AI13" i="31"/>
  <c r="AH13" i="30" s="1"/>
  <c r="AI17" i="32"/>
  <c r="A17" i="33"/>
  <c r="AI10" i="23"/>
  <c r="AH18" i="21"/>
  <c r="A8" i="8"/>
  <c r="AI19" i="32"/>
  <c r="A17" i="8"/>
  <c r="A14" i="8"/>
  <c r="A10" i="8"/>
  <c r="A9" i="8"/>
  <c r="A19" i="8"/>
  <c r="A12" i="8"/>
  <c r="A16" i="8"/>
  <c r="A13" i="8"/>
  <c r="A18" i="8"/>
  <c r="A15" i="8"/>
  <c r="A11" i="8"/>
  <c r="A12" i="33" l="1"/>
  <c r="A11" i="33"/>
  <c r="A25" i="33"/>
  <c r="A22" i="33"/>
  <c r="A23" i="33"/>
  <c r="A14" i="33"/>
  <c r="A26" i="33"/>
  <c r="A10" i="33"/>
  <c r="A9" i="33"/>
  <c r="A27" i="33"/>
  <c r="AJ27" i="32"/>
  <c r="AJ10" i="32"/>
  <c r="AJ25" i="32"/>
  <c r="AJ19" i="32"/>
  <c r="AI23" i="11"/>
  <c r="AH23" i="6" s="1"/>
  <c r="AJ9" i="32"/>
  <c r="AJ23" i="32"/>
  <c r="AJ13" i="32"/>
  <c r="AJ22" i="32"/>
  <c r="AJ20" i="32"/>
  <c r="AJ16" i="32"/>
  <c r="AI20" i="11"/>
  <c r="AH20" i="6" s="1"/>
  <c r="AJ11" i="32"/>
  <c r="AI22" i="11"/>
  <c r="AH22" i="6" s="1"/>
  <c r="AJ26" i="32"/>
  <c r="AJ8" i="32"/>
  <c r="AJ21" i="32"/>
  <c r="AJ17" i="32"/>
  <c r="AJ15" i="32"/>
  <c r="AJ24" i="32"/>
  <c r="AI24" i="11"/>
  <c r="AH24" i="6" s="1"/>
  <c r="AJ14" i="32"/>
  <c r="AH15" i="21"/>
  <c r="AJ18" i="32"/>
  <c r="AJ12" i="32"/>
  <c r="AI25" i="3"/>
  <c r="AH25" i="4" s="1"/>
  <c r="A21" i="33"/>
  <c r="A20" i="33"/>
  <c r="A24" i="33"/>
  <c r="AI12" i="30"/>
  <c r="AH12" i="29" s="1"/>
  <c r="AI18" i="21"/>
  <c r="AH18" i="20" s="1"/>
  <c r="AI17" i="31"/>
  <c r="AH17" i="30" s="1"/>
  <c r="AI13" i="30"/>
  <c r="AH13" i="29" s="1"/>
  <c r="AH14" i="21"/>
  <c r="AH10" i="21"/>
  <c r="AH8" i="21"/>
  <c r="AI8" i="21" s="1"/>
  <c r="AH9" i="21"/>
  <c r="AH16" i="21"/>
  <c r="AI19" i="31"/>
  <c r="AH19" i="30" s="1"/>
  <c r="AI11" i="21"/>
  <c r="AH11" i="20" s="1"/>
  <c r="A16" i="33"/>
  <c r="A15" i="33"/>
  <c r="A8" i="33"/>
  <c r="A18" i="33"/>
  <c r="A13" i="33"/>
  <c r="A19" i="33"/>
  <c r="A11" i="32" l="1"/>
  <c r="A27" i="32"/>
  <c r="A16" i="32"/>
  <c r="A26" i="32"/>
  <c r="A21" i="32"/>
  <c r="AJ27" i="31"/>
  <c r="AJ15" i="31"/>
  <c r="AJ8" i="31"/>
  <c r="AJ14" i="31"/>
  <c r="AJ16" i="31"/>
  <c r="AJ19" i="31"/>
  <c r="AJ25" i="31"/>
  <c r="AJ23" i="31"/>
  <c r="AI24" i="6"/>
  <c r="AH24" i="2" s="1"/>
  <c r="AJ17" i="31"/>
  <c r="AJ9" i="31"/>
  <c r="AJ18" i="31"/>
  <c r="AJ13" i="31"/>
  <c r="AI22" i="6"/>
  <c r="AH22" i="2" s="1"/>
  <c r="AJ26" i="31"/>
  <c r="AJ22" i="31"/>
  <c r="AI23" i="6"/>
  <c r="AH23" i="2" s="1"/>
  <c r="AJ21" i="31"/>
  <c r="AJ20" i="31"/>
  <c r="AI15" i="21"/>
  <c r="AH15" i="20" s="1"/>
  <c r="AJ11" i="31"/>
  <c r="AJ10" i="31"/>
  <c r="AJ12" i="31"/>
  <c r="AI20" i="6"/>
  <c r="AH20" i="2" s="1"/>
  <c r="AJ24" i="31"/>
  <c r="AI25" i="4"/>
  <c r="AH25" i="5" s="1"/>
  <c r="AI12" i="29"/>
  <c r="AH12" i="28" s="1"/>
  <c r="A24" i="32"/>
  <c r="A22" i="32"/>
  <c r="A23" i="32"/>
  <c r="A25" i="32"/>
  <c r="A20" i="32"/>
  <c r="AI14" i="21"/>
  <c r="AH14" i="20" s="1"/>
  <c r="AI18" i="20"/>
  <c r="AH18" i="10" s="1"/>
  <c r="AI13" i="29"/>
  <c r="AH13" i="28" s="1"/>
  <c r="AI11" i="20"/>
  <c r="AH11" i="10" s="1"/>
  <c r="AI16" i="21"/>
  <c r="AH16" i="20" s="1"/>
  <c r="AH8" i="20"/>
  <c r="AI8" i="20" s="1"/>
  <c r="AI19" i="30"/>
  <c r="AH19" i="29" s="1"/>
  <c r="AI9" i="21"/>
  <c r="AH9" i="20" s="1"/>
  <c r="AI10" i="21"/>
  <c r="AH10" i="20" s="1"/>
  <c r="AI17" i="30"/>
  <c r="AH17" i="29" s="1"/>
  <c r="A14" i="32"/>
  <c r="A15" i="32"/>
  <c r="A17" i="32"/>
  <c r="A12" i="32"/>
  <c r="A10" i="32"/>
  <c r="A9" i="32"/>
  <c r="A8" i="32"/>
  <c r="A19" i="32"/>
  <c r="A13" i="32"/>
  <c r="A18" i="32"/>
  <c r="A27" i="31" l="1"/>
  <c r="A10" i="31"/>
  <c r="A8" i="31"/>
  <c r="A15" i="31"/>
  <c r="A12" i="31"/>
  <c r="A20" i="31"/>
  <c r="A13" i="31"/>
  <c r="A18" i="31"/>
  <c r="A16" i="31"/>
  <c r="A26" i="31"/>
  <c r="A14" i="31"/>
  <c r="AJ27" i="30"/>
  <c r="A27" i="30" s="1"/>
  <c r="AJ17" i="30"/>
  <c r="A17" i="30" s="1"/>
  <c r="AJ16" i="30"/>
  <c r="AJ26" i="30"/>
  <c r="A26" i="30" s="1"/>
  <c r="AJ15" i="30"/>
  <c r="A15" i="30" s="1"/>
  <c r="AJ9" i="30"/>
  <c r="AJ12" i="30"/>
  <c r="AI23" i="2"/>
  <c r="AH23" i="3" s="1"/>
  <c r="AI15" i="20"/>
  <c r="AH15" i="10" s="1"/>
  <c r="AJ8" i="30"/>
  <c r="AJ21" i="30"/>
  <c r="AJ10" i="30"/>
  <c r="A10" i="30" s="1"/>
  <c r="AJ22" i="30"/>
  <c r="AI24" i="2"/>
  <c r="AH24" i="3" s="1"/>
  <c r="AJ11" i="30"/>
  <c r="AJ19" i="30"/>
  <c r="AI20" i="2"/>
  <c r="AH20" i="3" s="1"/>
  <c r="AJ24" i="30"/>
  <c r="A24" i="30" s="1"/>
  <c r="AJ25" i="30"/>
  <c r="AI22" i="2"/>
  <c r="AH22" i="3" s="1"/>
  <c r="AJ23" i="30"/>
  <c r="AJ14" i="30"/>
  <c r="AJ13" i="30"/>
  <c r="A13" i="30" s="1"/>
  <c r="AJ20" i="30"/>
  <c r="AJ18" i="30"/>
  <c r="AI25" i="5"/>
  <c r="AH25" i="27" s="1"/>
  <c r="A25" i="31"/>
  <c r="A22" i="31"/>
  <c r="AI12" i="28"/>
  <c r="AH12" i="26" s="1"/>
  <c r="A23" i="31"/>
  <c r="A24" i="31"/>
  <c r="A21" i="31"/>
  <c r="A9" i="31"/>
  <c r="A11" i="31"/>
  <c r="A19" i="31"/>
  <c r="A17" i="31"/>
  <c r="AI9" i="20"/>
  <c r="AH9" i="10" s="1"/>
  <c r="AI16" i="20"/>
  <c r="AH16" i="10" s="1"/>
  <c r="AI13" i="28"/>
  <c r="AH13" i="26" s="1"/>
  <c r="AI18" i="10"/>
  <c r="AH18" i="18" s="1"/>
  <c r="AI14" i="20"/>
  <c r="AH14" i="10" s="1"/>
  <c r="AI17" i="29"/>
  <c r="AH17" i="28" s="1"/>
  <c r="AI19" i="29"/>
  <c r="AH19" i="28" s="1"/>
  <c r="AH8" i="10"/>
  <c r="AI8" i="10" s="1"/>
  <c r="AI11" i="10"/>
  <c r="AH11" i="18" s="1"/>
  <c r="AI10" i="20"/>
  <c r="AH10" i="10" s="1"/>
  <c r="AJ19" i="29" l="1"/>
  <c r="AJ21" i="29"/>
  <c r="A21" i="29" s="1"/>
  <c r="AJ25" i="29"/>
  <c r="AJ22" i="29"/>
  <c r="AJ23" i="29"/>
  <c r="AJ16" i="29"/>
  <c r="AJ26" i="29"/>
  <c r="A26" i="29" s="1"/>
  <c r="AJ27" i="29"/>
  <c r="A27" i="29" s="1"/>
  <c r="AJ9" i="29"/>
  <c r="A9" i="29" s="1"/>
  <c r="AJ11" i="29"/>
  <c r="AJ24" i="29"/>
  <c r="AJ10" i="29"/>
  <c r="AJ14" i="29"/>
  <c r="AJ20" i="29"/>
  <c r="AJ12" i="29"/>
  <c r="AJ15" i="29"/>
  <c r="AJ18" i="29"/>
  <c r="A18" i="29" s="1"/>
  <c r="AJ13" i="29"/>
  <c r="AI24" i="3"/>
  <c r="AH24" i="4" s="1"/>
  <c r="AI15" i="10"/>
  <c r="AH15" i="18" s="1"/>
  <c r="AI22" i="3"/>
  <c r="AH22" i="4" s="1"/>
  <c r="AI23" i="3"/>
  <c r="AH23" i="4" s="1"/>
  <c r="AJ8" i="29"/>
  <c r="AI20" i="3"/>
  <c r="AH20" i="4" s="1"/>
  <c r="AJ25" i="27"/>
  <c r="AH25" i="16" s="1"/>
  <c r="AI12" i="26"/>
  <c r="AH12" i="25" s="1"/>
  <c r="A20" i="30"/>
  <c r="A22" i="30"/>
  <c r="A21" i="30"/>
  <c r="A23" i="30"/>
  <c r="A25" i="30"/>
  <c r="A18" i="30"/>
  <c r="A9" i="30"/>
  <c r="A16" i="30"/>
  <c r="A8" i="30"/>
  <c r="A19" i="30"/>
  <c r="A14" i="30"/>
  <c r="A11" i="30"/>
  <c r="A12" i="30"/>
  <c r="AI10" i="10"/>
  <c r="AH10" i="18" s="1"/>
  <c r="AI11" i="18"/>
  <c r="AH11" i="7" s="1"/>
  <c r="AI17" i="28"/>
  <c r="AH17" i="26" s="1"/>
  <c r="AI18" i="18"/>
  <c r="AH18" i="7" s="1"/>
  <c r="AI9" i="10"/>
  <c r="AH9" i="18" s="1"/>
  <c r="AI19" i="28"/>
  <c r="AH19" i="26" s="1"/>
  <c r="AH8" i="18"/>
  <c r="AI8" i="18" s="1"/>
  <c r="AI14" i="10"/>
  <c r="AH14" i="18" s="1"/>
  <c r="AI13" i="26"/>
  <c r="AH13" i="25" s="1"/>
  <c r="AI16" i="10"/>
  <c r="AH16" i="18" s="1"/>
  <c r="AJ17" i="29" l="1"/>
  <c r="A17" i="29" s="1"/>
  <c r="AJ27" i="28"/>
  <c r="A27" i="28" s="1"/>
  <c r="AJ12" i="28"/>
  <c r="A12" i="28" s="1"/>
  <c r="AJ9" i="28"/>
  <c r="AJ19" i="28"/>
  <c r="AJ21" i="28"/>
  <c r="A21" i="28" s="1"/>
  <c r="AJ26" i="28"/>
  <c r="A26" i="28" s="1"/>
  <c r="AJ24" i="28"/>
  <c r="AI20" i="4"/>
  <c r="AH20" i="5" s="1"/>
  <c r="AJ14" i="28"/>
  <c r="A14" i="28" s="1"/>
  <c r="AI23" i="4"/>
  <c r="AH23" i="5" s="1"/>
  <c r="AJ8" i="28"/>
  <c r="AJ15" i="28"/>
  <c r="A15" i="28" s="1"/>
  <c r="AI22" i="4"/>
  <c r="AH22" i="5" s="1"/>
  <c r="AI15" i="18"/>
  <c r="AH15" i="7" s="1"/>
  <c r="AJ17" i="28"/>
  <c r="AJ22" i="28"/>
  <c r="AJ10" i="28"/>
  <c r="AJ11" i="28"/>
  <c r="AI24" i="4"/>
  <c r="AH24" i="5" s="1"/>
  <c r="AJ23" i="28"/>
  <c r="AJ20" i="28"/>
  <c r="AJ18" i="28"/>
  <c r="AJ25" i="28"/>
  <c r="AJ16" i="28"/>
  <c r="A16" i="28" s="1"/>
  <c r="AJ13" i="28"/>
  <c r="A13" i="28" s="1"/>
  <c r="AI25" i="16"/>
  <c r="AH25" i="34" s="1"/>
  <c r="AI25" i="34" s="1"/>
  <c r="A25" i="29"/>
  <c r="A20" i="29"/>
  <c r="A22" i="29"/>
  <c r="A23" i="29"/>
  <c r="AI12" i="25"/>
  <c r="AH12" i="24" s="1"/>
  <c r="A24" i="29"/>
  <c r="AI14" i="18"/>
  <c r="AH14" i="7" s="1"/>
  <c r="AI17" i="26"/>
  <c r="AH17" i="25" s="1"/>
  <c r="A14" i="29"/>
  <c r="A19" i="29"/>
  <c r="A16" i="29"/>
  <c r="AH8" i="7"/>
  <c r="AI8" i="7" s="1"/>
  <c r="AI19" i="26"/>
  <c r="AH19" i="25" s="1"/>
  <c r="AI18" i="7"/>
  <c r="AH18" i="15" s="1"/>
  <c r="AI11" i="7"/>
  <c r="AH11" i="15" s="1"/>
  <c r="A10" i="29"/>
  <c r="A12" i="29"/>
  <c r="AI16" i="18"/>
  <c r="AH16" i="7" s="1"/>
  <c r="A15" i="29"/>
  <c r="AI13" i="25"/>
  <c r="AH13" i="24" s="1"/>
  <c r="A13" i="29"/>
  <c r="A11" i="29"/>
  <c r="A8" i="29"/>
  <c r="AI9" i="18"/>
  <c r="AH9" i="7" s="1"/>
  <c r="AI10" i="18"/>
  <c r="AH10" i="7" s="1"/>
  <c r="AJ27" i="26" l="1"/>
  <c r="A27" i="26" s="1"/>
  <c r="AJ9" i="26"/>
  <c r="AJ17" i="26"/>
  <c r="AJ12" i="26"/>
  <c r="AJ20" i="26"/>
  <c r="AJ24" i="26"/>
  <c r="AJ21" i="26"/>
  <c r="A21" i="26" s="1"/>
  <c r="AJ8" i="26"/>
  <c r="AI24" i="5"/>
  <c r="AH24" i="27" s="1"/>
  <c r="AI22" i="5"/>
  <c r="AH22" i="27" s="1"/>
  <c r="AI23" i="5"/>
  <c r="AH23" i="27" s="1"/>
  <c r="AJ10" i="26"/>
  <c r="AJ15" i="26"/>
  <c r="AJ14" i="26"/>
  <c r="AI20" i="5"/>
  <c r="AH20" i="27" s="1"/>
  <c r="AJ19" i="26"/>
  <c r="AJ13" i="26"/>
  <c r="A13" i="26" s="1"/>
  <c r="AI13" i="24"/>
  <c r="AH13" i="23" s="1"/>
  <c r="AJ25" i="26"/>
  <c r="AJ18" i="26"/>
  <c r="AJ23" i="26"/>
  <c r="AJ26" i="26"/>
  <c r="A26" i="26" s="1"/>
  <c r="AJ11" i="26"/>
  <c r="A11" i="26" s="1"/>
  <c r="AJ16" i="26"/>
  <c r="A16" i="26" s="1"/>
  <c r="AJ22" i="26"/>
  <c r="AI15" i="7"/>
  <c r="AH15" i="15" s="1"/>
  <c r="A25" i="28"/>
  <c r="A23" i="28"/>
  <c r="A24" i="28"/>
  <c r="A20" i="28"/>
  <c r="A22" i="28"/>
  <c r="AI12" i="24"/>
  <c r="AH12" i="23" s="1"/>
  <c r="A9" i="28"/>
  <c r="A18" i="28"/>
  <c r="A10" i="28"/>
  <c r="A8" i="28"/>
  <c r="A11" i="28"/>
  <c r="AH8" i="15"/>
  <c r="AI8" i="15" s="1"/>
  <c r="AI9" i="7"/>
  <c r="AH9" i="15" s="1"/>
  <c r="AI11" i="15"/>
  <c r="AH11" i="14" s="1"/>
  <c r="AI18" i="15"/>
  <c r="AH18" i="14" s="1"/>
  <c r="AI14" i="7"/>
  <c r="AH14" i="15" s="1"/>
  <c r="AI10" i="7"/>
  <c r="AH10" i="15" s="1"/>
  <c r="AI16" i="7"/>
  <c r="AH16" i="15" s="1"/>
  <c r="A19" i="28"/>
  <c r="A17" i="28"/>
  <c r="AI19" i="25"/>
  <c r="AH19" i="24" s="1"/>
  <c r="AI17" i="25"/>
  <c r="AH17" i="24" s="1"/>
  <c r="AJ27" i="25" l="1"/>
  <c r="A27" i="25" s="1"/>
  <c r="AJ15" i="25"/>
  <c r="AJ9" i="25"/>
  <c r="A9" i="25" s="1"/>
  <c r="AJ8" i="25"/>
  <c r="AJ22" i="25"/>
  <c r="AJ17" i="25"/>
  <c r="AJ11" i="25"/>
  <c r="AJ24" i="25"/>
  <c r="A24" i="25" s="1"/>
  <c r="AJ16" i="25"/>
  <c r="AJ20" i="25"/>
  <c r="AJ25" i="25"/>
  <c r="AJ12" i="25"/>
  <c r="AJ18" i="25"/>
  <c r="AJ22" i="27"/>
  <c r="AH22" i="16" s="1"/>
  <c r="AJ24" i="27"/>
  <c r="AH24" i="16" s="1"/>
  <c r="AJ20" i="27"/>
  <c r="AH20" i="16" s="1"/>
  <c r="AJ23" i="25"/>
  <c r="AJ13" i="25"/>
  <c r="AJ21" i="25"/>
  <c r="A21" i="25" s="1"/>
  <c r="AJ10" i="25"/>
  <c r="AI15" i="15"/>
  <c r="AH15" i="14" s="1"/>
  <c r="AJ14" i="25"/>
  <c r="AJ19" i="25"/>
  <c r="AJ26" i="25"/>
  <c r="A26" i="25" s="1"/>
  <c r="AJ23" i="27"/>
  <c r="AH23" i="16" s="1"/>
  <c r="A25" i="26"/>
  <c r="A22" i="26"/>
  <c r="AI12" i="23"/>
  <c r="A23" i="26"/>
  <c r="A24" i="26"/>
  <c r="A20" i="26"/>
  <c r="A19" i="26"/>
  <c r="AI16" i="15"/>
  <c r="AH16" i="14" s="1"/>
  <c r="AI13" i="23"/>
  <c r="AH8" i="14"/>
  <c r="AI8" i="14" s="1"/>
  <c r="AI19" i="24"/>
  <c r="AH19" i="23" s="1"/>
  <c r="AI18" i="14"/>
  <c r="AH18" i="13" s="1"/>
  <c r="AI11" i="14"/>
  <c r="AH11" i="13" s="1"/>
  <c r="AI14" i="15"/>
  <c r="AH14" i="14" s="1"/>
  <c r="A14" i="26"/>
  <c r="A17" i="26"/>
  <c r="A10" i="26"/>
  <c r="AI9" i="15"/>
  <c r="AH9" i="14" s="1"/>
  <c r="AI17" i="24"/>
  <c r="AH17" i="23" s="1"/>
  <c r="A9" i="26"/>
  <c r="AI10" i="15"/>
  <c r="AH10" i="14" s="1"/>
  <c r="A15" i="26"/>
  <c r="A18" i="26"/>
  <c r="A8" i="26"/>
  <c r="A12" i="26"/>
  <c r="AJ27" i="24" l="1"/>
  <c r="A27" i="24" s="1"/>
  <c r="AJ11" i="24"/>
  <c r="AJ16" i="24"/>
  <c r="AJ20" i="24"/>
  <c r="AJ24" i="24"/>
  <c r="AJ22" i="24"/>
  <c r="AJ9" i="24"/>
  <c r="A9" i="24" s="1"/>
  <c r="AJ12" i="24"/>
  <c r="AJ13" i="24"/>
  <c r="AJ21" i="24"/>
  <c r="A21" i="24" s="1"/>
  <c r="AJ26" i="24"/>
  <c r="A26" i="24" s="1"/>
  <c r="AI20" i="16"/>
  <c r="AH20" i="34" s="1"/>
  <c r="AI20" i="34" s="1"/>
  <c r="AI24" i="16"/>
  <c r="AH24" i="34" s="1"/>
  <c r="AI24" i="34" s="1"/>
  <c r="AJ14" i="24"/>
  <c r="AI22" i="16"/>
  <c r="AH22" i="34" s="1"/>
  <c r="AI22" i="34" s="1"/>
  <c r="AJ8" i="24"/>
  <c r="AJ18" i="24"/>
  <c r="AJ19" i="24"/>
  <c r="AJ25" i="24"/>
  <c r="AJ23" i="24"/>
  <c r="AI15" i="14"/>
  <c r="AH15" i="13" s="1"/>
  <c r="AJ10" i="24"/>
  <c r="AJ17" i="24"/>
  <c r="AI23" i="16"/>
  <c r="AH23" i="34" s="1"/>
  <c r="AI23" i="34" s="1"/>
  <c r="AJ15" i="24"/>
  <c r="A23" i="25"/>
  <c r="AH12" i="21"/>
  <c r="A22" i="25"/>
  <c r="A25" i="25"/>
  <c r="A20" i="25"/>
  <c r="A13" i="25"/>
  <c r="A8" i="25"/>
  <c r="AH8" i="13"/>
  <c r="AI8" i="13" s="1"/>
  <c r="AI16" i="14"/>
  <c r="AH16" i="13" s="1"/>
  <c r="AI10" i="14"/>
  <c r="AH10" i="13" s="1"/>
  <c r="A10" i="25"/>
  <c r="AI11" i="13"/>
  <c r="AH11" i="12" s="1"/>
  <c r="A19" i="25"/>
  <c r="AH13" i="21"/>
  <c r="AI9" i="14"/>
  <c r="AH9" i="13" s="1"/>
  <c r="A11" i="25"/>
  <c r="AI17" i="23"/>
  <c r="AI18" i="13"/>
  <c r="AH18" i="12" s="1"/>
  <c r="AI19" i="23"/>
  <c r="A14" i="25"/>
  <c r="A18" i="25"/>
  <c r="AI14" i="14"/>
  <c r="AH14" i="13" s="1"/>
  <c r="A12" i="25"/>
  <c r="A17" i="25"/>
  <c r="A15" i="25"/>
  <c r="A16" i="25"/>
  <c r="AH17" i="21" l="1"/>
  <c r="AJ28" i="23"/>
  <c r="A28" i="23" s="1"/>
  <c r="AJ27" i="23"/>
  <c r="A27" i="23" s="1"/>
  <c r="AJ15" i="23"/>
  <c r="A15" i="23" s="1"/>
  <c r="AJ20" i="23"/>
  <c r="AJ10" i="23"/>
  <c r="AJ9" i="23"/>
  <c r="A9" i="23" s="1"/>
  <c r="AJ19" i="23"/>
  <c r="AJ16" i="23"/>
  <c r="A16" i="23" s="1"/>
  <c r="AJ25" i="23"/>
  <c r="AJ8" i="23"/>
  <c r="AJ24" i="23"/>
  <c r="AJ22" i="23"/>
  <c r="AJ11" i="23"/>
  <c r="AJ14" i="23"/>
  <c r="AJ21" i="23"/>
  <c r="AI15" i="13"/>
  <c r="AH15" i="12" s="1"/>
  <c r="AJ18" i="23"/>
  <c r="A18" i="23" s="1"/>
  <c r="AJ12" i="23"/>
  <c r="A12" i="23" s="1"/>
  <c r="AJ23" i="23"/>
  <c r="AJ17" i="23"/>
  <c r="AJ13" i="23"/>
  <c r="AJ26" i="23"/>
  <c r="A26" i="23" s="1"/>
  <c r="A24" i="24"/>
  <c r="A20" i="24"/>
  <c r="A23" i="24"/>
  <c r="AI12" i="21"/>
  <c r="AH12" i="20" s="1"/>
  <c r="A22" i="24"/>
  <c r="A13" i="24"/>
  <c r="A10" i="24"/>
  <c r="A14" i="24"/>
  <c r="AI14" i="13"/>
  <c r="AH14" i="12" s="1"/>
  <c r="AI10" i="13"/>
  <c r="AH10" i="12" s="1"/>
  <c r="AH8" i="12"/>
  <c r="AI8" i="12" s="1"/>
  <c r="A17" i="24"/>
  <c r="AI11" i="12"/>
  <c r="AH11" i="11" s="1"/>
  <c r="A11" i="24"/>
  <c r="A16" i="24"/>
  <c r="A19" i="24"/>
  <c r="A12" i="24"/>
  <c r="AH19" i="21"/>
  <c r="A15" i="24"/>
  <c r="AI9" i="13"/>
  <c r="AH9" i="12" s="1"/>
  <c r="A8" i="24"/>
  <c r="AI18" i="12"/>
  <c r="AH18" i="11" s="1"/>
  <c r="AI13" i="21"/>
  <c r="AH13" i="20" s="1"/>
  <c r="A18" i="24"/>
  <c r="AI16" i="13"/>
  <c r="AH16" i="12" s="1"/>
  <c r="AI15" i="12" l="1"/>
  <c r="AH15" i="11" s="1"/>
  <c r="A20" i="23"/>
  <c r="A21" i="23"/>
  <c r="A22" i="23"/>
  <c r="A24" i="23"/>
  <c r="A23" i="23"/>
  <c r="AI12" i="20"/>
  <c r="AH12" i="10" s="1"/>
  <c r="A10" i="23"/>
  <c r="A8" i="23"/>
  <c r="A11" i="23"/>
  <c r="A14" i="23"/>
  <c r="AI9" i="12"/>
  <c r="AH9" i="11" s="1"/>
  <c r="AI14" i="12"/>
  <c r="AH14" i="11" s="1"/>
  <c r="AI11" i="11"/>
  <c r="AH11" i="6" s="1"/>
  <c r="AH8" i="11"/>
  <c r="AI8" i="11" s="1"/>
  <c r="AI13" i="20"/>
  <c r="AH13" i="10" s="1"/>
  <c r="A19" i="23"/>
  <c r="A17" i="23"/>
  <c r="AI19" i="21"/>
  <c r="AH19" i="20" s="1"/>
  <c r="AI17" i="21"/>
  <c r="AH17" i="20" s="1"/>
  <c r="AI10" i="12"/>
  <c r="AH10" i="11" s="1"/>
  <c r="A13" i="23"/>
  <c r="AI16" i="12"/>
  <c r="AH16" i="11" s="1"/>
  <c r="AI18" i="11"/>
  <c r="AH18" i="6" s="1"/>
  <c r="AJ27" i="21" l="1"/>
  <c r="A27" i="21" s="1"/>
  <c r="AJ17" i="21"/>
  <c r="AJ10" i="21"/>
  <c r="AJ16" i="21"/>
  <c r="AJ15" i="21"/>
  <c r="AJ21" i="21"/>
  <c r="AJ11" i="21"/>
  <c r="AJ22" i="21"/>
  <c r="AJ19" i="21"/>
  <c r="AJ23" i="21"/>
  <c r="AJ18" i="21"/>
  <c r="AI15" i="11"/>
  <c r="AH15" i="6" s="1"/>
  <c r="AJ25" i="21"/>
  <c r="AJ8" i="21"/>
  <c r="AJ14" i="21"/>
  <c r="AJ24" i="21"/>
  <c r="AJ12" i="21"/>
  <c r="AJ9" i="21"/>
  <c r="AJ20" i="21"/>
  <c r="AJ13" i="21"/>
  <c r="AJ26" i="21"/>
  <c r="A26" i="21" s="1"/>
  <c r="AI12" i="10"/>
  <c r="AH12" i="18" s="1"/>
  <c r="AH8" i="6"/>
  <c r="AI8" i="6" s="1"/>
  <c r="AI9" i="11"/>
  <c r="AH9" i="6" s="1"/>
  <c r="AI17" i="20"/>
  <c r="AH17" i="10" s="1"/>
  <c r="AI18" i="6"/>
  <c r="AH18" i="2" s="1"/>
  <c r="AI19" i="20"/>
  <c r="AH19" i="10" s="1"/>
  <c r="AI16" i="11"/>
  <c r="AH16" i="6" s="1"/>
  <c r="AI11" i="6"/>
  <c r="AH11" i="2" s="1"/>
  <c r="AI10" i="11"/>
  <c r="AH10" i="6" s="1"/>
  <c r="AI13" i="10"/>
  <c r="AH13" i="18" s="1"/>
  <c r="AI14" i="11"/>
  <c r="AH14" i="6" s="1"/>
  <c r="AJ27" i="20" l="1"/>
  <c r="A27" i="20" s="1"/>
  <c r="AJ17" i="20"/>
  <c r="AJ11" i="20"/>
  <c r="AJ23" i="20"/>
  <c r="AJ12" i="20"/>
  <c r="AJ10" i="20"/>
  <c r="AJ14" i="20"/>
  <c r="AJ26" i="20"/>
  <c r="A26" i="20" s="1"/>
  <c r="AJ18" i="20"/>
  <c r="AJ21" i="20"/>
  <c r="AJ20" i="20"/>
  <c r="AJ8" i="20"/>
  <c r="AJ24" i="20"/>
  <c r="AI11" i="2"/>
  <c r="AH11" i="3" s="1"/>
  <c r="AJ25" i="20"/>
  <c r="AI18" i="2"/>
  <c r="AH18" i="3" s="1"/>
  <c r="AJ13" i="20"/>
  <c r="AJ16" i="20"/>
  <c r="AI15" i="6"/>
  <c r="AH15" i="2" s="1"/>
  <c r="AJ15" i="20"/>
  <c r="AJ22" i="20"/>
  <c r="AJ19" i="20"/>
  <c r="AJ9" i="20"/>
  <c r="AH8" i="2"/>
  <c r="AI8" i="2" s="1"/>
  <c r="A23" i="21"/>
  <c r="A24" i="21"/>
  <c r="A20" i="21"/>
  <c r="A22" i="21"/>
  <c r="A21" i="21"/>
  <c r="AI12" i="18"/>
  <c r="AH12" i="7" s="1"/>
  <c r="A19" i="21"/>
  <c r="AI9" i="6"/>
  <c r="AH9" i="2" s="1"/>
  <c r="A12" i="21"/>
  <c r="AI13" i="18"/>
  <c r="AH13" i="7" s="1"/>
  <c r="A18" i="21"/>
  <c r="AI19" i="10"/>
  <c r="AH19" i="18" s="1"/>
  <c r="A14" i="21"/>
  <c r="AI10" i="6"/>
  <c r="AH10" i="2" s="1"/>
  <c r="AI14" i="6"/>
  <c r="AH14" i="2" s="1"/>
  <c r="A9" i="21"/>
  <c r="A8" i="21"/>
  <c r="A15" i="21"/>
  <c r="A11" i="21"/>
  <c r="A17" i="21"/>
  <c r="A13" i="21"/>
  <c r="AI16" i="6"/>
  <c r="AH16" i="2" s="1"/>
  <c r="A10" i="21"/>
  <c r="AI17" i="10"/>
  <c r="AH17" i="18" s="1"/>
  <c r="A16" i="21"/>
  <c r="AJ27" i="10" l="1"/>
  <c r="A27" i="10" s="1"/>
  <c r="AJ14" i="10"/>
  <c r="AJ16" i="10"/>
  <c r="A16" i="10" s="1"/>
  <c r="AJ26" i="10"/>
  <c r="A26" i="10" s="1"/>
  <c r="AJ20" i="10"/>
  <c r="AJ23" i="10"/>
  <c r="AJ10" i="10"/>
  <c r="A10" i="10" s="1"/>
  <c r="AJ13" i="10"/>
  <c r="AJ22" i="10"/>
  <c r="AJ24" i="10"/>
  <c r="AJ11" i="10"/>
  <c r="AJ15" i="10"/>
  <c r="AI14" i="2"/>
  <c r="AH14" i="3" s="1"/>
  <c r="AI10" i="2"/>
  <c r="AH10" i="3" s="1"/>
  <c r="AI15" i="2"/>
  <c r="AH15" i="3" s="1"/>
  <c r="AJ8" i="10"/>
  <c r="AJ17" i="10"/>
  <c r="AJ9" i="10"/>
  <c r="A9" i="10" s="1"/>
  <c r="AJ18" i="10"/>
  <c r="AI16" i="2"/>
  <c r="AH16" i="3" s="1"/>
  <c r="AJ19" i="10"/>
  <c r="AJ25" i="10"/>
  <c r="AJ21" i="10"/>
  <c r="A21" i="10" s="1"/>
  <c r="AJ12" i="10"/>
  <c r="A21" i="20"/>
  <c r="A20" i="20"/>
  <c r="A23" i="20"/>
  <c r="AI12" i="7"/>
  <c r="AH12" i="15" s="1"/>
  <c r="A24" i="20"/>
  <c r="A22" i="20"/>
  <c r="AI9" i="2"/>
  <c r="AH9" i="3" s="1"/>
  <c r="A14" i="20"/>
  <c r="A13" i="20"/>
  <c r="A10" i="20"/>
  <c r="AH8" i="3"/>
  <c r="A9" i="20"/>
  <c r="A12" i="20"/>
  <c r="A17" i="20"/>
  <c r="A18" i="20"/>
  <c r="AI17" i="18"/>
  <c r="AH17" i="7" s="1"/>
  <c r="A16" i="20"/>
  <c r="A15" i="20"/>
  <c r="AI13" i="7"/>
  <c r="AH13" i="15" s="1"/>
  <c r="A19" i="20"/>
  <c r="A8" i="20"/>
  <c r="A11" i="20"/>
  <c r="AI19" i="18"/>
  <c r="AH19" i="7" s="1"/>
  <c r="AJ27" i="18" l="1"/>
  <c r="A27" i="18" s="1"/>
  <c r="AJ19" i="18"/>
  <c r="AJ16" i="18"/>
  <c r="AJ26" i="18"/>
  <c r="A26" i="18" s="1"/>
  <c r="AJ10" i="18"/>
  <c r="AJ18" i="18"/>
  <c r="AJ11" i="18"/>
  <c r="AJ25" i="18"/>
  <c r="AJ20" i="18"/>
  <c r="AJ8" i="18"/>
  <c r="AJ15" i="18"/>
  <c r="AJ12" i="18"/>
  <c r="AJ21" i="18"/>
  <c r="A21" i="18" s="1"/>
  <c r="AJ23" i="18"/>
  <c r="A23" i="18" s="1"/>
  <c r="AJ9" i="18"/>
  <c r="AI15" i="3"/>
  <c r="AH15" i="4" s="1"/>
  <c r="AJ14" i="18"/>
  <c r="AJ13" i="18"/>
  <c r="AJ24" i="18"/>
  <c r="AJ17" i="18"/>
  <c r="AJ22" i="18"/>
  <c r="A20" i="10"/>
  <c r="AI12" i="15"/>
  <c r="AH12" i="14" s="1"/>
  <c r="A24" i="10"/>
  <c r="A25" i="10"/>
  <c r="A22" i="10"/>
  <c r="A23" i="10"/>
  <c r="AI8" i="3"/>
  <c r="AI11" i="3"/>
  <c r="AH11" i="4" s="1"/>
  <c r="AI18" i="3"/>
  <c r="AH18" i="4" s="1"/>
  <c r="A19" i="10"/>
  <c r="AI19" i="7"/>
  <c r="AH19" i="15" s="1"/>
  <c r="A14" i="10"/>
  <c r="AI13" i="15"/>
  <c r="AH13" i="14" s="1"/>
  <c r="A15" i="10"/>
  <c r="A18" i="10"/>
  <c r="A12" i="10"/>
  <c r="AI17" i="7"/>
  <c r="AH17" i="15" s="1"/>
  <c r="A13" i="10"/>
  <c r="A8" i="10"/>
  <c r="A17" i="10"/>
  <c r="A11" i="10"/>
  <c r="AJ27" i="7" l="1"/>
  <c r="A27" i="7" s="1"/>
  <c r="AJ25" i="7"/>
  <c r="AJ9" i="7"/>
  <c r="AJ17" i="7"/>
  <c r="AI18" i="4"/>
  <c r="AJ21" i="7"/>
  <c r="AJ15" i="7"/>
  <c r="AI11" i="4"/>
  <c r="AJ23" i="7"/>
  <c r="AJ22" i="7"/>
  <c r="A22" i="7" s="1"/>
  <c r="AJ16" i="7"/>
  <c r="AJ12" i="7"/>
  <c r="AJ10" i="7"/>
  <c r="AJ18" i="7"/>
  <c r="AJ11" i="7"/>
  <c r="AJ8" i="7"/>
  <c r="AJ13" i="7"/>
  <c r="A13" i="7" s="1"/>
  <c r="AJ24" i="7"/>
  <c r="AJ19" i="7"/>
  <c r="AJ26" i="7"/>
  <c r="A26" i="7" s="1"/>
  <c r="AJ14" i="7"/>
  <c r="AI15" i="4"/>
  <c r="AH15" i="5" s="1"/>
  <c r="AJ20" i="7"/>
  <c r="AH8" i="4"/>
  <c r="AI8" i="4" s="1"/>
  <c r="A20" i="18"/>
  <c r="A22" i="18"/>
  <c r="A24" i="18"/>
  <c r="AI12" i="14"/>
  <c r="AH12" i="13" s="1"/>
  <c r="AI9" i="3"/>
  <c r="AH9" i="4" s="1"/>
  <c r="AI14" i="3"/>
  <c r="AH14" i="4" s="1"/>
  <c r="AI10" i="3"/>
  <c r="AH10" i="4" s="1"/>
  <c r="AI16" i="3"/>
  <c r="AH16" i="4" s="1"/>
  <c r="A13" i="18"/>
  <c r="A9" i="18"/>
  <c r="A16" i="18"/>
  <c r="AI17" i="15"/>
  <c r="AH17" i="14" s="1"/>
  <c r="AI13" i="14"/>
  <c r="AH13" i="13" s="1"/>
  <c r="A12" i="18"/>
  <c r="A11" i="18"/>
  <c r="A8" i="18"/>
  <c r="A10" i="18"/>
  <c r="A18" i="18"/>
  <c r="A19" i="18"/>
  <c r="A14" i="18"/>
  <c r="A15" i="18"/>
  <c r="A17" i="18"/>
  <c r="AI19" i="15"/>
  <c r="AH19" i="14" s="1"/>
  <c r="AH18" i="5" l="1"/>
  <c r="AI18" i="5" s="1"/>
  <c r="AH18" i="27" s="1"/>
  <c r="AJ18" i="27" s="1"/>
  <c r="AH18" i="16" s="1"/>
  <c r="AH11" i="5"/>
  <c r="AI11" i="5" s="1"/>
  <c r="AH11" i="27" s="1"/>
  <c r="AJ11" i="27" s="1"/>
  <c r="AH11" i="16" s="1"/>
  <c r="AJ27" i="15"/>
  <c r="A27" i="15" s="1"/>
  <c r="AJ17" i="15"/>
  <c r="AJ20" i="15"/>
  <c r="AJ26" i="15"/>
  <c r="A26" i="15" s="1"/>
  <c r="AI9" i="4"/>
  <c r="AJ16" i="15"/>
  <c r="A16" i="15" s="1"/>
  <c r="AJ13" i="15"/>
  <c r="AJ22" i="15"/>
  <c r="AJ10" i="15"/>
  <c r="AJ25" i="15"/>
  <c r="AI15" i="5"/>
  <c r="AH15" i="27" s="1"/>
  <c r="AJ21" i="15"/>
  <c r="AJ11" i="15"/>
  <c r="A11" i="15" s="1"/>
  <c r="AJ24" i="15"/>
  <c r="AJ12" i="15"/>
  <c r="AJ23" i="15"/>
  <c r="A23" i="15" s="1"/>
  <c r="AI16" i="4"/>
  <c r="AJ9" i="15"/>
  <c r="AJ19" i="15"/>
  <c r="AJ18" i="15"/>
  <c r="AI10" i="4"/>
  <c r="AH10" i="5" s="1"/>
  <c r="AJ15" i="15"/>
  <c r="AJ8" i="15"/>
  <c r="AI14" i="4"/>
  <c r="AJ14" i="15"/>
  <c r="A25" i="7"/>
  <c r="AH8" i="5"/>
  <c r="AI8" i="5" s="1"/>
  <c r="AI12" i="13"/>
  <c r="AH12" i="12" s="1"/>
  <c r="A23" i="7"/>
  <c r="A21" i="7"/>
  <c r="A24" i="7"/>
  <c r="A20" i="7"/>
  <c r="A10" i="7"/>
  <c r="A12" i="7"/>
  <c r="A16" i="7"/>
  <c r="A18" i="7"/>
  <c r="AI13" i="13"/>
  <c r="AH13" i="12" s="1"/>
  <c r="A11" i="7"/>
  <c r="A15" i="7"/>
  <c r="A17" i="7"/>
  <c r="A8" i="7"/>
  <c r="AI17" i="14"/>
  <c r="AH17" i="13" s="1"/>
  <c r="A19" i="7"/>
  <c r="A9" i="7"/>
  <c r="A14" i="7"/>
  <c r="AI19" i="14"/>
  <c r="AH19" i="13" s="1"/>
  <c r="AH9" i="5" l="1"/>
  <c r="AI9" i="5" s="1"/>
  <c r="AH9" i="27" s="1"/>
  <c r="AJ9" i="27" s="1"/>
  <c r="AH9" i="16" s="1"/>
  <c r="AH16" i="5"/>
  <c r="AI16" i="5" s="1"/>
  <c r="AH16" i="27" s="1"/>
  <c r="AJ16" i="27" s="1"/>
  <c r="AH16" i="16" s="1"/>
  <c r="AH14" i="5"/>
  <c r="AI14" i="5" s="1"/>
  <c r="AH14" i="27" s="1"/>
  <c r="AJ14" i="27" s="1"/>
  <c r="AH14" i="16" s="1"/>
  <c r="AJ27" i="14"/>
  <c r="A27" i="14" s="1"/>
  <c r="AJ25" i="14"/>
  <c r="AJ17" i="14"/>
  <c r="AJ16" i="14"/>
  <c r="AJ15" i="14"/>
  <c r="A15" i="14" s="1"/>
  <c r="AJ22" i="14"/>
  <c r="AJ11" i="14"/>
  <c r="A11" i="14" s="1"/>
  <c r="AJ9" i="14"/>
  <c r="AJ8" i="14"/>
  <c r="AJ13" i="14"/>
  <c r="AI10" i="5"/>
  <c r="AJ21" i="14"/>
  <c r="AJ18" i="14"/>
  <c r="A18" i="14" s="1"/>
  <c r="AJ14" i="14"/>
  <c r="A14" i="14" s="1"/>
  <c r="AJ23" i="14"/>
  <c r="AJ20" i="14"/>
  <c r="AJ26" i="14"/>
  <c r="A26" i="14" s="1"/>
  <c r="AJ24" i="14"/>
  <c r="AJ12" i="14"/>
  <c r="AJ15" i="27"/>
  <c r="AH15" i="16" s="1"/>
  <c r="AH8" i="27"/>
  <c r="AJ8" i="27" s="1"/>
  <c r="AH8" i="16" s="1"/>
  <c r="AI8" i="16" s="1"/>
  <c r="AJ19" i="14"/>
  <c r="AJ10" i="14"/>
  <c r="A10" i="14" s="1"/>
  <c r="A25" i="15"/>
  <c r="A24" i="15"/>
  <c r="A20" i="15"/>
  <c r="AI12" i="12"/>
  <c r="AH12" i="11" s="1"/>
  <c r="A22" i="15"/>
  <c r="A21" i="15"/>
  <c r="AI18" i="16"/>
  <c r="AH18" i="34" s="1"/>
  <c r="AI18" i="34" s="1"/>
  <c r="A15" i="15"/>
  <c r="AI13" i="12"/>
  <c r="AH13" i="11" s="1"/>
  <c r="A14" i="15"/>
  <c r="A10" i="15"/>
  <c r="A13" i="15"/>
  <c r="A12" i="15"/>
  <c r="A9" i="15"/>
  <c r="A19" i="15"/>
  <c r="A18" i="15"/>
  <c r="AI11" i="16"/>
  <c r="AH11" i="34" s="1"/>
  <c r="AI11" i="34" s="1"/>
  <c r="A17" i="15"/>
  <c r="A8" i="15"/>
  <c r="AI19" i="13"/>
  <c r="AH19" i="12" s="1"/>
  <c r="AI17" i="13"/>
  <c r="AH17" i="12" s="1"/>
  <c r="AH10" i="27" l="1"/>
  <c r="AJ10" i="27" s="1"/>
  <c r="AH10" i="16" s="1"/>
  <c r="AI10" i="16" s="1"/>
  <c r="AH10" i="34" s="1"/>
  <c r="AI10" i="34" s="1"/>
  <c r="AJ27" i="13"/>
  <c r="A27" i="13" s="1"/>
  <c r="AJ8" i="13"/>
  <c r="AJ19" i="13"/>
  <c r="AJ13" i="13"/>
  <c r="AJ15" i="13"/>
  <c r="A15" i="13" s="1"/>
  <c r="AJ11" i="13"/>
  <c r="AI15" i="16"/>
  <c r="AH15" i="34" s="1"/>
  <c r="AI15" i="34" s="1"/>
  <c r="AJ22" i="13"/>
  <c r="AJ10" i="13"/>
  <c r="AJ24" i="13"/>
  <c r="AJ20" i="13"/>
  <c r="AJ25" i="13"/>
  <c r="AJ9" i="13"/>
  <c r="AJ23" i="13"/>
  <c r="A23" i="13" s="1"/>
  <c r="AJ14" i="13"/>
  <c r="A14" i="13" s="1"/>
  <c r="AJ16" i="13"/>
  <c r="AJ17" i="13"/>
  <c r="AJ18" i="13"/>
  <c r="A18" i="13" s="1"/>
  <c r="AJ26" i="13"/>
  <c r="A26" i="13" s="1"/>
  <c r="AJ21" i="13"/>
  <c r="AJ12" i="13"/>
  <c r="A25" i="14"/>
  <c r="AH8" i="34"/>
  <c r="AI8" i="34" s="1"/>
  <c r="A22" i="14"/>
  <c r="A20" i="14"/>
  <c r="AI12" i="11"/>
  <c r="AH12" i="6" s="1"/>
  <c r="A21" i="14"/>
  <c r="A24" i="14"/>
  <c r="A23" i="14"/>
  <c r="A12" i="14"/>
  <c r="A16" i="14"/>
  <c r="A8" i="14"/>
  <c r="AI16" i="16"/>
  <c r="AH16" i="34" s="1"/>
  <c r="AI16" i="34" s="1"/>
  <c r="A9" i="14"/>
  <c r="A13" i="14"/>
  <c r="AI9" i="16"/>
  <c r="AH9" i="34" s="1"/>
  <c r="AI9" i="34" s="1"/>
  <c r="AI13" i="11"/>
  <c r="AH13" i="6" s="1"/>
  <c r="AI19" i="12"/>
  <c r="AH19" i="11" s="1"/>
  <c r="A17" i="14"/>
  <c r="A19" i="14"/>
  <c r="AI17" i="12"/>
  <c r="AH17" i="11" s="1"/>
  <c r="AI14" i="16"/>
  <c r="AH14" i="34" s="1"/>
  <c r="AI14" i="34" s="1"/>
  <c r="AJ27" i="12" l="1"/>
  <c r="A27" i="12" s="1"/>
  <c r="AJ10" i="12"/>
  <c r="AJ23" i="12"/>
  <c r="AJ18" i="12"/>
  <c r="AJ19" i="12"/>
  <c r="AJ22" i="12"/>
  <c r="AJ25" i="12"/>
  <c r="AJ14" i="12"/>
  <c r="AJ26" i="12"/>
  <c r="A26" i="12" s="1"/>
  <c r="AJ13" i="12"/>
  <c r="AJ16" i="12"/>
  <c r="A16" i="12" s="1"/>
  <c r="AJ21" i="12"/>
  <c r="AJ24" i="12"/>
  <c r="AJ15" i="12"/>
  <c r="AJ12" i="12"/>
  <c r="AJ9" i="12"/>
  <c r="AJ17" i="12"/>
  <c r="AJ20" i="12"/>
  <c r="AJ8" i="12"/>
  <c r="AJ11" i="12"/>
  <c r="A25" i="13"/>
  <c r="A22" i="13"/>
  <c r="A21" i="13"/>
  <c r="AI12" i="6"/>
  <c r="AH12" i="2" s="1"/>
  <c r="A20" i="13"/>
  <c r="A24" i="13"/>
  <c r="A9" i="13"/>
  <c r="A11" i="13"/>
  <c r="AI13" i="6"/>
  <c r="AH13" i="2" s="1"/>
  <c r="A12" i="13"/>
  <c r="A10" i="13"/>
  <c r="A13" i="13"/>
  <c r="A16" i="13"/>
  <c r="A17" i="13"/>
  <c r="A19" i="13"/>
  <c r="A8" i="13"/>
  <c r="AI17" i="11"/>
  <c r="AH17" i="6" s="1"/>
  <c r="AI19" i="11"/>
  <c r="AH19" i="6" s="1"/>
  <c r="AJ27" i="11" l="1"/>
  <c r="A27" i="11" s="1"/>
  <c r="AJ12" i="11"/>
  <c r="AJ22" i="11"/>
  <c r="AJ23" i="11"/>
  <c r="AJ8" i="11"/>
  <c r="AI13" i="2"/>
  <c r="AH13" i="3" s="1"/>
  <c r="AJ14" i="11"/>
  <c r="AJ9" i="11"/>
  <c r="AJ15" i="11"/>
  <c r="AJ19" i="11"/>
  <c r="AJ21" i="11"/>
  <c r="A21" i="11" s="1"/>
  <c r="AJ16" i="11"/>
  <c r="AJ10" i="11"/>
  <c r="A10" i="11" s="1"/>
  <c r="AJ20" i="11"/>
  <c r="AJ11" i="11"/>
  <c r="AJ24" i="11"/>
  <c r="AJ25" i="11"/>
  <c r="AJ17" i="11"/>
  <c r="AJ13" i="11"/>
  <c r="AJ26" i="11"/>
  <c r="A26" i="11" s="1"/>
  <c r="AJ18" i="11"/>
  <c r="A25" i="12"/>
  <c r="A22" i="12"/>
  <c r="A21" i="12"/>
  <c r="A20" i="12"/>
  <c r="A23" i="12"/>
  <c r="A24" i="12"/>
  <c r="AI12" i="2"/>
  <c r="AH12" i="3" s="1"/>
  <c r="A12" i="12"/>
  <c r="A8" i="12"/>
  <c r="A15" i="12"/>
  <c r="A17" i="12"/>
  <c r="A9" i="12"/>
  <c r="A13" i="12"/>
  <c r="AI17" i="6"/>
  <c r="AH17" i="2" s="1"/>
  <c r="A18" i="12"/>
  <c r="A19" i="12"/>
  <c r="A10" i="12"/>
  <c r="AI19" i="6"/>
  <c r="AH19" i="2" s="1"/>
  <c r="A14" i="12"/>
  <c r="A11" i="12"/>
  <c r="AJ27" i="6" l="1"/>
  <c r="A27" i="6" s="1"/>
  <c r="AJ9" i="6"/>
  <c r="AJ21" i="6"/>
  <c r="AJ25" i="6"/>
  <c r="AJ10" i="6"/>
  <c r="AI19" i="2"/>
  <c r="AH19" i="3" s="1"/>
  <c r="AJ19" i="6"/>
  <c r="AJ14" i="6"/>
  <c r="A14" i="6" s="1"/>
  <c r="AJ23" i="6"/>
  <c r="AJ20" i="6"/>
  <c r="AJ22" i="6"/>
  <c r="AJ11" i="6"/>
  <c r="AJ12" i="6"/>
  <c r="AJ26" i="6"/>
  <c r="A26" i="6" s="1"/>
  <c r="AJ15" i="6"/>
  <c r="AJ18" i="6"/>
  <c r="A18" i="6" s="1"/>
  <c r="AJ16" i="6"/>
  <c r="AJ13" i="6"/>
  <c r="AJ24" i="6"/>
  <c r="AI17" i="2"/>
  <c r="AH17" i="3" s="1"/>
  <c r="AJ17" i="6"/>
  <c r="AJ8" i="6"/>
  <c r="A25" i="11"/>
  <c r="A23" i="11"/>
  <c r="A24" i="11"/>
  <c r="A22" i="11"/>
  <c r="A20" i="11"/>
  <c r="A14" i="11"/>
  <c r="A13" i="11"/>
  <c r="A18" i="11"/>
  <c r="A11" i="11"/>
  <c r="A12" i="11"/>
  <c r="A9" i="11"/>
  <c r="A19" i="11"/>
  <c r="A17" i="11"/>
  <c r="A15" i="11"/>
  <c r="A8" i="11"/>
  <c r="A16" i="11"/>
  <c r="AJ27" i="2" l="1"/>
  <c r="A27" i="2" s="1"/>
  <c r="AJ17" i="2"/>
  <c r="AJ10" i="2"/>
  <c r="AJ13" i="2"/>
  <c r="AJ21" i="2"/>
  <c r="AJ18" i="2"/>
  <c r="AJ26" i="2"/>
  <c r="A26" i="2" s="1"/>
  <c r="AJ24" i="2"/>
  <c r="AJ9" i="2"/>
  <c r="AJ23" i="2"/>
  <c r="AJ8" i="2"/>
  <c r="AJ12" i="2"/>
  <c r="AJ19" i="2"/>
  <c r="AJ11" i="2"/>
  <c r="AJ15" i="2"/>
  <c r="AJ16" i="2"/>
  <c r="AJ25" i="2"/>
  <c r="AJ20" i="2"/>
  <c r="AJ22" i="2"/>
  <c r="A22" i="2" s="1"/>
  <c r="AJ14" i="2"/>
  <c r="A25" i="6"/>
  <c r="A23" i="6"/>
  <c r="AI12" i="3"/>
  <c r="AH12" i="4" s="1"/>
  <c r="A24" i="6"/>
  <c r="A21" i="6"/>
  <c r="A22" i="6"/>
  <c r="A20" i="6"/>
  <c r="AI13" i="3"/>
  <c r="AH13" i="4" s="1"/>
  <c r="A15" i="6"/>
  <c r="A10" i="6"/>
  <c r="A17" i="6"/>
  <c r="A16" i="6"/>
  <c r="A8" i="6"/>
  <c r="A9" i="6"/>
  <c r="A13" i="6"/>
  <c r="A12" i="6"/>
  <c r="A19" i="6"/>
  <c r="A11" i="6"/>
  <c r="AI13" i="4" l="1"/>
  <c r="A25" i="2"/>
  <c r="AI12" i="4"/>
  <c r="AH12" i="5" s="1"/>
  <c r="A24" i="2"/>
  <c r="A23" i="2"/>
  <c r="A20" i="2"/>
  <c r="A21" i="2"/>
  <c r="AI19" i="3"/>
  <c r="AH19" i="4" s="1"/>
  <c r="AI17" i="3"/>
  <c r="AH17" i="4" s="1"/>
  <c r="A10" i="2"/>
  <c r="A12" i="2"/>
  <c r="A18" i="2"/>
  <c r="A13" i="2"/>
  <c r="A16" i="2"/>
  <c r="A19" i="2"/>
  <c r="A17" i="2"/>
  <c r="A15" i="2"/>
  <c r="A8" i="2"/>
  <c r="A11" i="2"/>
  <c r="A9" i="2"/>
  <c r="A14" i="2"/>
  <c r="AH13" i="5" l="1"/>
  <c r="AI13" i="5" s="1"/>
  <c r="AH13" i="27" s="1"/>
  <c r="AJ13" i="27" s="1"/>
  <c r="AH13" i="16" s="1"/>
  <c r="AJ27" i="3"/>
  <c r="A27" i="3" s="1"/>
  <c r="AJ12" i="3"/>
  <c r="AJ9" i="3"/>
  <c r="AJ14" i="3"/>
  <c r="A14" i="3" s="1"/>
  <c r="AJ10" i="3"/>
  <c r="AJ11" i="3"/>
  <c r="AJ18" i="3"/>
  <c r="AJ23" i="3"/>
  <c r="AJ15" i="3"/>
  <c r="AI19" i="4"/>
  <c r="AJ19" i="3"/>
  <c r="AJ16" i="3"/>
  <c r="AJ26" i="3"/>
  <c r="A26" i="3" s="1"/>
  <c r="AJ21" i="3"/>
  <c r="AI17" i="4"/>
  <c r="AJ17" i="3"/>
  <c r="AJ25" i="3"/>
  <c r="AJ22" i="3"/>
  <c r="AJ13" i="3"/>
  <c r="A13" i="3" s="1"/>
  <c r="AJ20" i="3"/>
  <c r="A20" i="3" s="1"/>
  <c r="AJ8" i="3"/>
  <c r="AJ24" i="3"/>
  <c r="AI12" i="5"/>
  <c r="AH12" i="27" s="1"/>
  <c r="AJ19" i="4" l="1"/>
  <c r="A19" i="4" s="1"/>
  <c r="AH19" i="5"/>
  <c r="AI19" i="5" s="1"/>
  <c r="AH17" i="5"/>
  <c r="AI17" i="5" s="1"/>
  <c r="AH17" i="27" s="1"/>
  <c r="AJ17" i="27" s="1"/>
  <c r="AH17" i="16" s="1"/>
  <c r="AJ27" i="4"/>
  <c r="A27" i="4" s="1"/>
  <c r="AJ10" i="4"/>
  <c r="A10" i="4" s="1"/>
  <c r="AJ16" i="4"/>
  <c r="A16" i="4" s="1"/>
  <c r="AJ26" i="4"/>
  <c r="A26" i="4" s="1"/>
  <c r="AJ25" i="4"/>
  <c r="AJ15" i="4"/>
  <c r="A15" i="4" s="1"/>
  <c r="AJ22" i="4"/>
  <c r="AJ13" i="4"/>
  <c r="A13" i="4" s="1"/>
  <c r="AJ14" i="4"/>
  <c r="A14" i="4" s="1"/>
  <c r="AJ20" i="4"/>
  <c r="A20" i="4" s="1"/>
  <c r="AJ21" i="4"/>
  <c r="A21" i="4" s="1"/>
  <c r="AJ23" i="4"/>
  <c r="A23" i="4" s="1"/>
  <c r="AJ12" i="4"/>
  <c r="A12" i="4" s="1"/>
  <c r="AJ11" i="4"/>
  <c r="A11" i="4" s="1"/>
  <c r="AJ12" i="27"/>
  <c r="AH12" i="16" s="1"/>
  <c r="AJ9" i="4"/>
  <c r="A9" i="4" s="1"/>
  <c r="AJ17" i="4"/>
  <c r="A17" i="4" s="1"/>
  <c r="AJ8" i="4"/>
  <c r="A8" i="4" s="1"/>
  <c r="AJ18" i="4"/>
  <c r="A18" i="4" s="1"/>
  <c r="AJ24" i="4"/>
  <c r="A25" i="3"/>
  <c r="A22" i="3"/>
  <c r="A23" i="3"/>
  <c r="A21" i="3"/>
  <c r="A24" i="3"/>
  <c r="A18" i="3"/>
  <c r="A12" i="3"/>
  <c r="A16" i="3"/>
  <c r="A19" i="3"/>
  <c r="A11" i="3"/>
  <c r="A15" i="3"/>
  <c r="A17" i="3"/>
  <c r="A9" i="3"/>
  <c r="A8" i="3"/>
  <c r="A10" i="3"/>
  <c r="AI13" i="16"/>
  <c r="AH13" i="34" s="1"/>
  <c r="AI13" i="34" s="1"/>
  <c r="AJ19" i="5" l="1"/>
  <c r="A19" i="5" s="1"/>
  <c r="AH19" i="27"/>
  <c r="AJ19" i="27" s="1"/>
  <c r="AI12" i="16"/>
  <c r="AJ27" i="5"/>
  <c r="A27" i="5" s="1"/>
  <c r="AJ11" i="5"/>
  <c r="AJ16" i="5"/>
  <c r="A16" i="5" s="1"/>
  <c r="AJ10" i="5"/>
  <c r="AJ21" i="5"/>
  <c r="A21" i="5" s="1"/>
  <c r="AJ9" i="5"/>
  <c r="AJ25" i="5"/>
  <c r="AJ18" i="5"/>
  <c r="AJ8" i="5"/>
  <c r="AJ14" i="5"/>
  <c r="A14" i="5" s="1"/>
  <c r="AJ12" i="5"/>
  <c r="A12" i="5" s="1"/>
  <c r="AJ20" i="5"/>
  <c r="A20" i="5" s="1"/>
  <c r="AJ26" i="5"/>
  <c r="A26" i="5" s="1"/>
  <c r="AJ15" i="5"/>
  <c r="AJ23" i="5"/>
  <c r="AJ13" i="5"/>
  <c r="A13" i="5" s="1"/>
  <c r="AJ24" i="5"/>
  <c r="A24" i="5" s="1"/>
  <c r="AJ17" i="5"/>
  <c r="A17" i="5" s="1"/>
  <c r="AJ22" i="5"/>
  <c r="A24" i="4"/>
  <c r="A25" i="4"/>
  <c r="A22" i="4"/>
  <c r="AI17" i="16"/>
  <c r="AH17" i="34" s="1"/>
  <c r="AI17" i="34" s="1"/>
  <c r="AH12" i="34" l="1"/>
  <c r="AI12" i="34" s="1"/>
  <c r="AK14" i="27"/>
  <c r="A14" i="27" s="1"/>
  <c r="AH19" i="16"/>
  <c r="AI19" i="16" s="1"/>
  <c r="AK9" i="27"/>
  <c r="A9" i="27" s="1"/>
  <c r="AK26" i="27"/>
  <c r="A26" i="27" s="1"/>
  <c r="AK17" i="27"/>
  <c r="A17" i="27" s="1"/>
  <c r="AK19" i="27"/>
  <c r="A19" i="27" s="1"/>
  <c r="AK11" i="27"/>
  <c r="AK22" i="27"/>
  <c r="AK10" i="27"/>
  <c r="A10" i="27" s="1"/>
  <c r="AK16" i="27"/>
  <c r="A16" i="27" s="1"/>
  <c r="AK21" i="27"/>
  <c r="AK20" i="27"/>
  <c r="A20" i="27" s="1"/>
  <c r="AK24" i="27"/>
  <c r="AK23" i="27"/>
  <c r="A23" i="27" s="1"/>
  <c r="AK25" i="27"/>
  <c r="A10" i="5"/>
  <c r="AK15" i="27"/>
  <c r="AK18" i="27"/>
  <c r="A18" i="27" s="1"/>
  <c r="A23" i="5"/>
  <c r="AK8" i="27"/>
  <c r="A8" i="27" s="1"/>
  <c r="AK12" i="27"/>
  <c r="A12" i="27" s="1"/>
  <c r="AK27" i="27"/>
  <c r="A27" i="27" s="1"/>
  <c r="AK13" i="27"/>
  <c r="A13" i="27" s="1"/>
  <c r="A11" i="5"/>
  <c r="A15" i="5"/>
  <c r="A25" i="5"/>
  <c r="A18" i="5"/>
  <c r="A8" i="5"/>
  <c r="A9" i="5"/>
  <c r="A22" i="5"/>
  <c r="AJ27" i="16" l="1"/>
  <c r="A27" i="16" s="1"/>
  <c r="AH19" i="34"/>
  <c r="AI19" i="34" s="1"/>
  <c r="AJ27" i="34" s="1"/>
  <c r="A27" i="34" s="1"/>
  <c r="A15" i="27"/>
  <c r="A25" i="27"/>
  <c r="A11" i="27"/>
  <c r="A22" i="27"/>
  <c r="A21" i="27"/>
  <c r="A24" i="27"/>
  <c r="AJ8" i="16"/>
  <c r="AJ24" i="16"/>
  <c r="AJ23" i="16"/>
  <c r="AJ11" i="16"/>
  <c r="A11" i="16" s="1"/>
  <c r="AJ17" i="16"/>
  <c r="AJ21" i="16"/>
  <c r="AJ16" i="16"/>
  <c r="AJ14" i="16"/>
  <c r="AJ26" i="16"/>
  <c r="A26" i="16" s="1"/>
  <c r="AJ10" i="16"/>
  <c r="AJ22" i="16"/>
  <c r="AJ19" i="16"/>
  <c r="AJ25" i="16"/>
  <c r="AJ9" i="16"/>
  <c r="A9" i="16" s="1"/>
  <c r="AJ12" i="16"/>
  <c r="A12" i="16" s="1"/>
  <c r="AJ18" i="16"/>
  <c r="AJ13" i="16"/>
  <c r="AJ15" i="16"/>
  <c r="AJ20" i="16"/>
  <c r="AJ19" i="34" l="1"/>
  <c r="A19" i="34" s="1"/>
  <c r="AJ16" i="34"/>
  <c r="A16" i="34" s="1"/>
  <c r="AJ8" i="34"/>
  <c r="A8" i="34" s="1"/>
  <c r="AJ15" i="34"/>
  <c r="A15" i="34" s="1"/>
  <c r="AJ26" i="34"/>
  <c r="A26" i="34" s="1"/>
  <c r="A8" i="16"/>
  <c r="AJ20" i="34"/>
  <c r="A20" i="34" s="1"/>
  <c r="A24" i="16"/>
  <c r="AJ11" i="34"/>
  <c r="A11" i="34" s="1"/>
  <c r="A23" i="16"/>
  <c r="A17" i="16"/>
  <c r="A25" i="16"/>
  <c r="AJ24" i="34"/>
  <c r="A24" i="34" s="1"/>
  <c r="A19" i="16"/>
  <c r="A14" i="16"/>
  <c r="A16" i="16"/>
  <c r="A15" i="16"/>
  <c r="A21" i="16"/>
  <c r="A13" i="16"/>
  <c r="A20" i="16"/>
  <c r="AJ17" i="34"/>
  <c r="A17" i="34" s="1"/>
  <c r="A10" i="16"/>
  <c r="AJ9" i="34"/>
  <c r="A9" i="34" s="1"/>
  <c r="AJ22" i="34"/>
  <c r="A22" i="34" s="1"/>
  <c r="AJ10" i="34"/>
  <c r="A10" i="34" s="1"/>
  <c r="A22" i="16"/>
  <c r="AJ14" i="34"/>
  <c r="A14" i="34" s="1"/>
  <c r="AJ13" i="34"/>
  <c r="A13" i="34" s="1"/>
  <c r="AJ25" i="34"/>
  <c r="A25" i="34" s="1"/>
  <c r="AJ21" i="34"/>
  <c r="A21" i="34" s="1"/>
  <c r="AJ23" i="34"/>
  <c r="A23" i="34" s="1"/>
  <c r="A18" i="16"/>
  <c r="AJ18" i="34"/>
  <c r="A18" i="34" s="1"/>
  <c r="AJ12" i="34"/>
  <c r="A12" i="34" s="1"/>
</calcChain>
</file>

<file path=xl/sharedStrings.xml><?xml version="1.0" encoding="utf-8"?>
<sst xmlns="http://schemas.openxmlformats.org/spreadsheetml/2006/main" count="7137" uniqueCount="102">
  <si>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</si>
  <si>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</si>
  <si>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</si>
  <si>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</si>
  <si>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</si>
  <si>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</si>
  <si>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</si>
  <si>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</si>
  <si>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</si>
  <si>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</si>
  <si>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</si>
  <si>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</si>
  <si>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</si>
  <si>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</si>
  <si>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</si>
  <si>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</si>
  <si>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</si>
  <si>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</si>
  <si>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</si>
  <si>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</si>
  <si>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</si>
  <si>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</si>
  <si>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</si>
  <si>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</si>
  <si>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</si>
  <si>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</si>
  <si>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</si>
  <si>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</si>
  <si>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</si>
  <si>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</si>
  <si>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</si>
  <si>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</si>
  <si>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</si>
  <si>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</si>
  <si>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</si>
  <si>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</si>
  <si>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</si>
  <si>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</si>
  <si>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</si>
  <si>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</si>
  <si>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</si>
  <si>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</si>
  <si>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</si>
  <si>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</si>
  <si>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</si>
  <si>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</si>
  <si>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</si>
  <si>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</si>
  <si>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</si>
  <si>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</si>
  <si>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</si>
  <si>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</si>
  <si>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</si>
  <si>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</si>
  <si>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</si>
  <si>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</si>
  <si>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</si>
  <si>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H S V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</si>
  <si>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</si>
  <si>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</si>
  <si>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</si>
  <si>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</si>
  <si>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</si>
  <si>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</si>
  <si>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</si>
  <si>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</si>
  <si>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</si>
  <si>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</si>
  <si>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Ulm</t>
  </si>
  <si>
    <t>Pr. Münster</t>
  </si>
  <si>
    <t>Regensburg</t>
  </si>
  <si>
    <t>Köln</t>
  </si>
  <si>
    <t>Darmstadt</t>
  </si>
  <si>
    <t>Lola04</t>
  </si>
  <si>
    <t>1</t>
  </si>
  <si>
    <t>0</t>
  </si>
  <si>
    <t>ReneMause</t>
  </si>
  <si>
    <t>7</t>
  </si>
  <si>
    <t>Reinhold</t>
  </si>
  <si>
    <t>4</t>
  </si>
  <si>
    <t>UltraGE</t>
  </si>
  <si>
    <t>Tanja04</t>
  </si>
  <si>
    <t>Archie04</t>
  </si>
  <si>
    <t>Silfa04</t>
  </si>
  <si>
    <t>shiny</t>
  </si>
  <si>
    <t>Ricardo04</t>
  </si>
  <si>
    <t>Benni Schalt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</si>
  <si>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</si>
  <si>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</si>
  <si>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</si>
  <si>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</si>
  <si>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</si>
  <si>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</si>
  <si>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</si>
  <si>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</si>
  <si>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</si>
  <si>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</si>
  <si>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</si>
  <si>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9</t>
  </si>
  <si>
    <t>8</t>
  </si>
  <si>
    <t>Frahe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</si>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</sst>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</cellXfs>
  <cellStyles count="1">
    <cellStyle name="Standard" xfId="0" builtinId="0"/>
  </cellStyles>
  <dxfs count="174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27"/>
  <sheetViews>
    <sheetView workbookViewId="0">
      <pane ySplit="6" topLeftCell="A7" activePane="bottomLeft" state="frozen"/>
      <selection activeCell="AQ20" sqref="AQ20"/>
      <selection pane="bottomLeft" activeCell="AP13" sqref="AP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9" width="10.7109375" style="1" hidden="1" customWidth="1"/>
    <col min="40" max="42" width="10.7109375" style="1" customWidth="1"/>
    <col min="43" max="16384" width="11.42578125" style="1"/>
  </cols>
  <sheetData>
    <row r="4" spans="1:40" ht="16.5" thickBot="1" x14ac:dyDescent="0.3">
      <c r="A4" s="2" t="s">
        <v>10</v>
      </c>
      <c r="B4" s="16"/>
      <c r="C4" s="16" t="s">
        <v>71</v>
      </c>
      <c r="F4" s="16" t="s">
        <v>60</v>
      </c>
      <c r="I4" s="16" t="s">
        <v>62</v>
      </c>
      <c r="L4" s="16" t="s">
        <v>56</v>
      </c>
      <c r="O4" s="16" t="s">
        <v>63</v>
      </c>
      <c r="R4" s="16" t="s">
        <v>11</v>
      </c>
      <c r="U4" s="16" t="s">
        <v>72</v>
      </c>
      <c r="X4" s="16" t="s">
        <v>64</v>
      </c>
      <c r="AA4" s="16" t="s">
        <v>68</v>
      </c>
      <c r="AE4" s="67"/>
      <c r="AF4" s="67"/>
      <c r="AJ4" s="44"/>
    </row>
    <row r="5" spans="1:40" ht="13.9" customHeight="1" thickBot="1" x14ac:dyDescent="0.25">
      <c r="B5" s="16"/>
      <c r="F5" s="13"/>
      <c r="AE5" s="67"/>
      <c r="AF5" s="67"/>
      <c r="AG5" s="73" t="s">
        <v>14</v>
      </c>
      <c r="AH5" s="29"/>
      <c r="AI5" s="30"/>
      <c r="AJ5" s="44"/>
      <c r="AK5" s="1"/>
    </row>
    <row r="6" spans="1:40" ht="13.9" customHeight="1" thickBot="1" x14ac:dyDescent="0.3">
      <c r="C6" s="16" t="s">
        <v>57</v>
      </c>
      <c r="F6" s="16" t="s">
        <v>65</v>
      </c>
      <c r="I6" s="16" t="s">
        <v>70</v>
      </c>
      <c r="L6" s="16" t="s">
        <v>59</v>
      </c>
      <c r="O6" s="16" t="s">
        <v>67</v>
      </c>
      <c r="R6" s="16" t="s">
        <v>66</v>
      </c>
      <c r="U6" s="16" t="s">
        <v>58</v>
      </c>
      <c r="X6" s="16" t="s">
        <v>69</v>
      </c>
      <c r="AA6" s="16" t="s">
        <v>61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2</v>
      </c>
      <c r="G7" s="68" t="s">
        <v>12</v>
      </c>
      <c r="H7" s="69" t="s">
        <v>1</v>
      </c>
      <c r="I7" s="68" t="s">
        <v>12</v>
      </c>
      <c r="J7" s="68" t="s">
        <v>75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13</v>
      </c>
      <c r="S7" s="68" t="s">
        <v>74</v>
      </c>
      <c r="T7" s="69" t="s">
        <v>1</v>
      </c>
      <c r="U7" s="68" t="s">
        <v>75</v>
      </c>
      <c r="V7" s="68" t="s">
        <v>12</v>
      </c>
      <c r="W7" s="69" t="s">
        <v>1</v>
      </c>
      <c r="X7" s="68" t="s">
        <v>2</v>
      </c>
      <c r="Y7" s="68" t="s">
        <v>74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7" si="0">AJ8</f>
        <v>16</v>
      </c>
      <c r="B8" s="20" t="s">
        <v>82</v>
      </c>
      <c r="C8" s="17" t="s">
        <v>74</v>
      </c>
      <c r="D8" s="18" t="s">
        <v>2</v>
      </c>
      <c r="E8" s="19" t="str">
        <f t="shared" ref="E8:E20" si="1">IF(OR(EXACT($C$7,C8)*(EXACT($D$7,D8)))=TRUE,$AN$9,IF(($D$7-$C$7=D8-C8),$AN$8,IF(OR(EXACT($C$7&gt;$D$7,C8&gt;D8)*EXACT($C$7=$D$7,C8=D8)*EXACT($C$7&lt;$D$7,C8&lt;D8)),$AN$7,0)))</f>
        <v>2</v>
      </c>
      <c r="F8" s="17" t="s">
        <v>75</v>
      </c>
      <c r="G8" s="18" t="s">
        <v>12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3">IF(OR(EXACT($I$7,I8)*(EXACT($J$7,J8)))=TRUE,$AN$9,IF(($J$7-$I$7=J8-I8),$AN$8,IF(OR(EXACT($I$7&gt;$J$7,I8&gt;J8)*EXACT($I$7=$J$7,I8=J8)*EXACT($I$7&lt;$J$7,I8&lt;J8)),$AN$7,0)))</f>
        <v>3</v>
      </c>
      <c r="L8" s="17" t="s">
        <v>12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75</v>
      </c>
      <c r="T8" s="19">
        <f t="shared" ref="T8:T27" si="6">IF(OR(EXACT($R$7,R8)*(EXACT($S$7,S8)))=TRUE,$AN$9,IF(($S$7-$R$7=S8-R8),$AN$8,IF(OR(EXACT($R$7&gt;$S$7,R8&gt;S8)*EXACT($R$7=$S$7,R8=S8)*EXACT($R$7&lt;$S$7,R8&lt;S8)),$AN$7,0)))*4</f>
        <v>8</v>
      </c>
      <c r="U8" s="17" t="s">
        <v>74</v>
      </c>
      <c r="V8" s="18" t="s">
        <v>2</v>
      </c>
      <c r="W8" s="19" t="str">
        <f t="shared" ref="W8:W27" si="7">IF(OR(EXACT($U$7,U8)*(EXACT($V$7,V8)))=TRUE,$AN$9,IF(($V$7-$U$7=V8-U8),$AN$8,IF(OR(EXACT($U$7&gt;$V$7,U8&gt;V8)*EXACT($U$7=$V$7,U8=V8)*EXACT($U$7&lt;$V$7,U8&lt;V8)),$AN$7,0)))</f>
        <v>3</v>
      </c>
      <c r="X8" s="17" t="s">
        <v>74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27" si="10">E8+K8+Q8+T8+N8+H8+W8+Z8+AC8+AF8</f>
        <v>16</v>
      </c>
      <c r="AH8" s="21"/>
      <c r="AI8" s="23">
        <f t="shared" ref="AI8:AI27" si="11">AG8+AH8</f>
        <v>16</v>
      </c>
      <c r="AJ8" s="24">
        <f t="shared" ref="AJ8:AJ27" si="12"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8</v>
      </c>
      <c r="B9" s="20" t="s">
        <v>93</v>
      </c>
      <c r="C9" s="17" t="s">
        <v>74</v>
      </c>
      <c r="D9" s="18" t="s">
        <v>2</v>
      </c>
      <c r="E9" s="19" t="str">
        <f t="shared" si="1"/>
        <v>2</v>
      </c>
      <c r="F9" s="17" t="s">
        <v>12</v>
      </c>
      <c r="G9" s="18" t="s">
        <v>74</v>
      </c>
      <c r="H9" s="19" t="str">
        <f t="shared" si="2"/>
        <v>3</v>
      </c>
      <c r="I9" s="17" t="s">
        <v>12</v>
      </c>
      <c r="J9" s="18" t="s">
        <v>74</v>
      </c>
      <c r="K9" s="19" t="str">
        <f t="shared" si="3"/>
        <v>2</v>
      </c>
      <c r="L9" s="17" t="s">
        <v>75</v>
      </c>
      <c r="M9" s="18" t="s">
        <v>74</v>
      </c>
      <c r="N9" s="19" t="str">
        <f t="shared" si="4"/>
        <v>3</v>
      </c>
      <c r="O9" s="17" t="s">
        <v>12</v>
      </c>
      <c r="P9" s="18" t="s">
        <v>75</v>
      </c>
      <c r="Q9" s="19">
        <f t="shared" si="5"/>
        <v>0</v>
      </c>
      <c r="R9" s="17" t="s">
        <v>2</v>
      </c>
      <c r="S9" s="18" t="s">
        <v>75</v>
      </c>
      <c r="T9" s="19">
        <f t="shared" si="6"/>
        <v>8</v>
      </c>
      <c r="U9" s="17" t="s">
        <v>74</v>
      </c>
      <c r="V9" s="18" t="s">
        <v>12</v>
      </c>
      <c r="W9" s="19" t="str">
        <f t="shared" si="7"/>
        <v>2</v>
      </c>
      <c r="X9" s="17" t="s">
        <v>74</v>
      </c>
      <c r="Y9" s="18" t="s">
        <v>75</v>
      </c>
      <c r="Z9" s="19" t="str">
        <f t="shared" si="8"/>
        <v>2</v>
      </c>
      <c r="AA9" s="17" t="s">
        <v>12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22</v>
      </c>
      <c r="AH9" s="21"/>
      <c r="AI9" s="23">
        <f t="shared" si="11"/>
        <v>22</v>
      </c>
      <c r="AJ9" s="24">
        <f t="shared" si="12"/>
        <v>8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">
        <v>86</v>
      </c>
      <c r="C10" s="17" t="s">
        <v>12</v>
      </c>
      <c r="D10" s="18" t="s">
        <v>12</v>
      </c>
      <c r="E10" s="19">
        <f t="shared" si="1"/>
        <v>0</v>
      </c>
      <c r="F10" s="17" t="s">
        <v>75</v>
      </c>
      <c r="G10" s="18" t="s">
        <v>12</v>
      </c>
      <c r="H10" s="19">
        <f t="shared" si="2"/>
        <v>0</v>
      </c>
      <c r="I10" s="17" t="s">
        <v>2</v>
      </c>
      <c r="J10" s="18" t="s">
        <v>75</v>
      </c>
      <c r="K10" s="19" t="str">
        <f t="shared" si="3"/>
        <v>2</v>
      </c>
      <c r="L10" s="17" t="s">
        <v>12</v>
      </c>
      <c r="M10" s="18" t="s">
        <v>75</v>
      </c>
      <c r="N10" s="19">
        <f t="shared" si="4"/>
        <v>0</v>
      </c>
      <c r="O10" s="17" t="s">
        <v>75</v>
      </c>
      <c r="P10" s="18" t="s">
        <v>74</v>
      </c>
      <c r="Q10" s="19">
        <f t="shared" si="5"/>
        <v>0</v>
      </c>
      <c r="R10" s="17" t="s">
        <v>79</v>
      </c>
      <c r="S10" s="18" t="s">
        <v>74</v>
      </c>
      <c r="T10" s="19">
        <f t="shared" si="6"/>
        <v>8</v>
      </c>
      <c r="U10" s="17" t="s">
        <v>12</v>
      </c>
      <c r="V10" s="18" t="s">
        <v>75</v>
      </c>
      <c r="W10" s="19">
        <f t="shared" si="7"/>
        <v>0</v>
      </c>
      <c r="X10" s="17" t="s">
        <v>74</v>
      </c>
      <c r="Y10" s="18" t="s">
        <v>75</v>
      </c>
      <c r="Z10" s="19" t="str">
        <f t="shared" si="8"/>
        <v>2</v>
      </c>
      <c r="AA10" s="17" t="s">
        <v>75</v>
      </c>
      <c r="AB10" s="18" t="s">
        <v>2</v>
      </c>
      <c r="AC10" s="19" t="str">
        <f t="shared" si="9"/>
        <v>2</v>
      </c>
      <c r="AD10" s="27"/>
      <c r="AE10" s="25"/>
      <c r="AF10" s="19"/>
      <c r="AG10" s="20">
        <f t="shared" si="10"/>
        <v>14</v>
      </c>
      <c r="AH10" s="21"/>
      <c r="AI10" s="23">
        <f t="shared" si="11"/>
        <v>14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14</v>
      </c>
      <c r="B11" s="20" t="s">
        <v>88</v>
      </c>
      <c r="C11" s="17" t="s">
        <v>2</v>
      </c>
      <c r="D11" s="18" t="s">
        <v>74</v>
      </c>
      <c r="E11" s="19">
        <f t="shared" si="1"/>
        <v>0</v>
      </c>
      <c r="F11" s="17" t="s">
        <v>74</v>
      </c>
      <c r="G11" s="18" t="s">
        <v>12</v>
      </c>
      <c r="H11" s="19">
        <f t="shared" si="2"/>
        <v>0</v>
      </c>
      <c r="I11" s="17" t="s">
        <v>79</v>
      </c>
      <c r="J11" s="18" t="s">
        <v>75</v>
      </c>
      <c r="K11" s="19" t="str">
        <f t="shared" si="3"/>
        <v>2</v>
      </c>
      <c r="L11" s="17" t="s">
        <v>74</v>
      </c>
      <c r="M11" s="18" t="s">
        <v>74</v>
      </c>
      <c r="N11" s="19">
        <f t="shared" si="4"/>
        <v>0</v>
      </c>
      <c r="O11" s="17" t="s">
        <v>75</v>
      </c>
      <c r="P11" s="18" t="s">
        <v>74</v>
      </c>
      <c r="Q11" s="19">
        <f t="shared" si="5"/>
        <v>0</v>
      </c>
      <c r="R11" s="17" t="s">
        <v>2</v>
      </c>
      <c r="S11" s="18" t="s">
        <v>74</v>
      </c>
      <c r="T11" s="19">
        <f t="shared" si="6"/>
        <v>8</v>
      </c>
      <c r="U11" s="17" t="s">
        <v>74</v>
      </c>
      <c r="V11" s="18" t="s">
        <v>2</v>
      </c>
      <c r="W11" s="19" t="str">
        <f t="shared" si="7"/>
        <v>3</v>
      </c>
      <c r="X11" s="17" t="s">
        <v>74</v>
      </c>
      <c r="Y11" s="18" t="s">
        <v>75</v>
      </c>
      <c r="Z11" s="19" t="str">
        <f t="shared" si="8"/>
        <v>2</v>
      </c>
      <c r="AA11" s="17" t="s">
        <v>75</v>
      </c>
      <c r="AB11" s="18" t="s">
        <v>12</v>
      </c>
      <c r="AC11" s="19" t="str">
        <f t="shared" si="9"/>
        <v>2</v>
      </c>
      <c r="AD11" s="27"/>
      <c r="AE11" s="25"/>
      <c r="AF11" s="19"/>
      <c r="AG11" s="20">
        <f t="shared" si="10"/>
        <v>17</v>
      </c>
      <c r="AH11" s="21"/>
      <c r="AI11" s="23">
        <f t="shared" si="11"/>
        <v>17</v>
      </c>
      <c r="AJ11" s="24">
        <f t="shared" si="12"/>
        <v>14</v>
      </c>
      <c r="AK11" s="1"/>
    </row>
    <row r="12" spans="1:40" ht="24.95" customHeight="1" thickBot="1" x14ac:dyDescent="0.25">
      <c r="A12" s="28">
        <f t="shared" si="0"/>
        <v>3</v>
      </c>
      <c r="B12" s="20" t="s">
        <v>87</v>
      </c>
      <c r="C12" s="17" t="s">
        <v>75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>
        <f t="shared" si="2"/>
        <v>0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74</v>
      </c>
      <c r="N12" s="19">
        <f t="shared" si="4"/>
        <v>0</v>
      </c>
      <c r="O12" s="17" t="s">
        <v>75</v>
      </c>
      <c r="P12" s="18" t="s">
        <v>75</v>
      </c>
      <c r="Q12" s="19" t="str">
        <f t="shared" si="5"/>
        <v>5</v>
      </c>
      <c r="R12" s="17" t="s">
        <v>12</v>
      </c>
      <c r="S12" s="18" t="s">
        <v>74</v>
      </c>
      <c r="T12" s="19">
        <f t="shared" si="6"/>
        <v>8</v>
      </c>
      <c r="U12" s="17" t="s">
        <v>74</v>
      </c>
      <c r="V12" s="18" t="s">
        <v>12</v>
      </c>
      <c r="W12" s="19" t="str">
        <f t="shared" si="7"/>
        <v>2</v>
      </c>
      <c r="X12" s="17" t="s">
        <v>74</v>
      </c>
      <c r="Y12" s="18" t="s">
        <v>74</v>
      </c>
      <c r="Z12" s="19">
        <f t="shared" si="8"/>
        <v>0</v>
      </c>
      <c r="AA12" s="17" t="s">
        <v>74</v>
      </c>
      <c r="AB12" s="18" t="s">
        <v>12</v>
      </c>
      <c r="AC12" s="19" t="str">
        <f t="shared" si="9"/>
        <v>5</v>
      </c>
      <c r="AD12" s="27"/>
      <c r="AE12" s="25"/>
      <c r="AF12" s="19"/>
      <c r="AG12" s="20">
        <f t="shared" si="10"/>
        <v>25</v>
      </c>
      <c r="AH12" s="21"/>
      <c r="AI12" s="23">
        <f t="shared" si="11"/>
        <v>25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6</v>
      </c>
      <c r="B13" s="20" t="s">
        <v>89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75</v>
      </c>
      <c r="N13" s="19">
        <f t="shared" si="4"/>
        <v>0</v>
      </c>
      <c r="O13" s="17" t="s">
        <v>74</v>
      </c>
      <c r="P13" s="18" t="s">
        <v>75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8</v>
      </c>
      <c r="U13" s="17" t="s">
        <v>74</v>
      </c>
      <c r="V13" s="18" t="s">
        <v>12</v>
      </c>
      <c r="W13" s="19" t="str">
        <f t="shared" si="7"/>
        <v>2</v>
      </c>
      <c r="X13" s="17" t="s">
        <v>2</v>
      </c>
      <c r="Y13" s="18" t="s">
        <v>74</v>
      </c>
      <c r="Z13" s="19" t="str">
        <f t="shared" si="8"/>
        <v>5</v>
      </c>
      <c r="AA13" s="17" t="s">
        <v>75</v>
      </c>
      <c r="AB13" s="18" t="s">
        <v>74</v>
      </c>
      <c r="AC13" s="19" t="str">
        <f t="shared" si="9"/>
        <v>3</v>
      </c>
      <c r="AD13" s="26"/>
      <c r="AE13" s="25"/>
      <c r="AF13" s="19"/>
      <c r="AG13" s="20">
        <f t="shared" si="10"/>
        <v>23</v>
      </c>
      <c r="AH13" s="21"/>
      <c r="AI13" s="23">
        <f t="shared" si="11"/>
        <v>23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13</v>
      </c>
      <c r="B14" s="20" t="s">
        <v>73</v>
      </c>
      <c r="C14" s="17" t="s">
        <v>74</v>
      </c>
      <c r="D14" s="18" t="s">
        <v>74</v>
      </c>
      <c r="E14" s="19">
        <f t="shared" si="1"/>
        <v>0</v>
      </c>
      <c r="F14" s="17" t="s">
        <v>12</v>
      </c>
      <c r="G14" s="18" t="s">
        <v>74</v>
      </c>
      <c r="H14" s="19" t="str">
        <f t="shared" si="2"/>
        <v>3</v>
      </c>
      <c r="I14" s="17" t="s">
        <v>12</v>
      </c>
      <c r="J14" s="18" t="s">
        <v>75</v>
      </c>
      <c r="K14" s="19" t="str">
        <f t="shared" si="3"/>
        <v>5</v>
      </c>
      <c r="L14" s="17" t="s">
        <v>74</v>
      </c>
      <c r="M14" s="18" t="s">
        <v>75</v>
      </c>
      <c r="N14" s="19">
        <f t="shared" si="4"/>
        <v>0</v>
      </c>
      <c r="O14" s="17" t="s">
        <v>12</v>
      </c>
      <c r="P14" s="18" t="s">
        <v>75</v>
      </c>
      <c r="Q14" s="19">
        <f t="shared" si="5"/>
        <v>0</v>
      </c>
      <c r="R14" s="17" t="s">
        <v>2</v>
      </c>
      <c r="S14" s="18" t="s">
        <v>74</v>
      </c>
      <c r="T14" s="19">
        <f t="shared" si="6"/>
        <v>8</v>
      </c>
      <c r="U14" s="17" t="s">
        <v>74</v>
      </c>
      <c r="V14" s="18" t="s">
        <v>74</v>
      </c>
      <c r="W14" s="19">
        <f t="shared" si="7"/>
        <v>0</v>
      </c>
      <c r="X14" s="17" t="s">
        <v>12</v>
      </c>
      <c r="Y14" s="18" t="s">
        <v>74</v>
      </c>
      <c r="Z14" s="19" t="str">
        <f t="shared" si="8"/>
        <v>2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18</v>
      </c>
      <c r="AH14" s="21"/>
      <c r="AI14" s="23">
        <f t="shared" si="11"/>
        <v>18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20</v>
      </c>
      <c r="B15" s="20" t="s">
        <v>94</v>
      </c>
      <c r="C15" s="17" t="s">
        <v>12</v>
      </c>
      <c r="D15" s="18" t="s">
        <v>12</v>
      </c>
      <c r="E15" s="19">
        <f t="shared" si="1"/>
        <v>0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3</v>
      </c>
      <c r="L15" s="17" t="s">
        <v>12</v>
      </c>
      <c r="M15" s="18" t="s">
        <v>12</v>
      </c>
      <c r="N15" s="19">
        <f t="shared" si="4"/>
        <v>0</v>
      </c>
      <c r="O15" s="17" t="s">
        <v>74</v>
      </c>
      <c r="P15" s="18" t="s">
        <v>12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8</v>
      </c>
      <c r="U15" s="17" t="s">
        <v>12</v>
      </c>
      <c r="V15" s="18" t="s">
        <v>12</v>
      </c>
      <c r="W15" s="19">
        <f t="shared" si="7"/>
        <v>0</v>
      </c>
      <c r="X15" s="17" t="s">
        <v>12</v>
      </c>
      <c r="Y15" s="18" t="s">
        <v>74</v>
      </c>
      <c r="Z15" s="19" t="str">
        <f t="shared" si="8"/>
        <v>2</v>
      </c>
      <c r="AA15" s="17" t="s">
        <v>12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13</v>
      </c>
      <c r="AH15" s="21"/>
      <c r="AI15" s="23">
        <f t="shared" si="11"/>
        <v>13</v>
      </c>
      <c r="AJ15" s="24">
        <f t="shared" si="12"/>
        <v>20</v>
      </c>
      <c r="AK15" s="1"/>
    </row>
    <row r="16" spans="1:40" ht="24.95" customHeight="1" thickBot="1" x14ac:dyDescent="0.25">
      <c r="A16" s="28">
        <f t="shared" si="0"/>
        <v>12</v>
      </c>
      <c r="B16" s="20" t="s">
        <v>90</v>
      </c>
      <c r="C16" s="17" t="s">
        <v>74</v>
      </c>
      <c r="D16" s="18" t="s">
        <v>74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5</v>
      </c>
      <c r="L16" s="17" t="s">
        <v>12</v>
      </c>
      <c r="M16" s="18" t="s">
        <v>75</v>
      </c>
      <c r="N16" s="19">
        <f t="shared" si="4"/>
        <v>0</v>
      </c>
      <c r="O16" s="17" t="s">
        <v>12</v>
      </c>
      <c r="P16" s="18" t="s">
        <v>74</v>
      </c>
      <c r="Q16" s="19">
        <f t="shared" si="5"/>
        <v>0</v>
      </c>
      <c r="R16" s="17" t="s">
        <v>2</v>
      </c>
      <c r="S16" s="18" t="s">
        <v>75</v>
      </c>
      <c r="T16" s="19">
        <f t="shared" si="6"/>
        <v>8</v>
      </c>
      <c r="U16" s="17" t="s">
        <v>74</v>
      </c>
      <c r="V16" s="18" t="s">
        <v>12</v>
      </c>
      <c r="W16" s="19" t="str">
        <f t="shared" si="7"/>
        <v>2</v>
      </c>
      <c r="X16" s="17" t="s">
        <v>74</v>
      </c>
      <c r="Y16" s="18" t="s">
        <v>75</v>
      </c>
      <c r="Z16" s="19" t="str">
        <f t="shared" si="8"/>
        <v>2</v>
      </c>
      <c r="AA16" s="17" t="s">
        <v>12</v>
      </c>
      <c r="AB16" s="18" t="s">
        <v>74</v>
      </c>
      <c r="AC16" s="19">
        <f t="shared" si="9"/>
        <v>0</v>
      </c>
      <c r="AD16" s="27"/>
      <c r="AE16" s="25"/>
      <c r="AF16" s="19"/>
      <c r="AG16" s="20">
        <f t="shared" si="10"/>
        <v>19</v>
      </c>
      <c r="AH16" s="21"/>
      <c r="AI16" s="23">
        <f t="shared" si="11"/>
        <v>19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8</v>
      </c>
      <c r="B17" s="20" t="s">
        <v>95</v>
      </c>
      <c r="C17" s="17" t="s">
        <v>74</v>
      </c>
      <c r="D17" s="18" t="s">
        <v>12</v>
      </c>
      <c r="E17" s="19" t="str">
        <f t="shared" si="1"/>
        <v>5</v>
      </c>
      <c r="F17" s="17" t="s">
        <v>74</v>
      </c>
      <c r="G17" s="18" t="s">
        <v>74</v>
      </c>
      <c r="H17" s="19">
        <f t="shared" si="2"/>
        <v>0</v>
      </c>
      <c r="I17" s="17" t="s">
        <v>12</v>
      </c>
      <c r="J17" s="18" t="s">
        <v>74</v>
      </c>
      <c r="K17" s="19" t="str">
        <f t="shared" si="3"/>
        <v>2</v>
      </c>
      <c r="L17" s="17" t="s">
        <v>12</v>
      </c>
      <c r="M17" s="18" t="s">
        <v>75</v>
      </c>
      <c r="N17" s="19">
        <f t="shared" si="4"/>
        <v>0</v>
      </c>
      <c r="O17" s="17" t="s">
        <v>74</v>
      </c>
      <c r="P17" s="18" t="s">
        <v>74</v>
      </c>
      <c r="Q17" s="19" t="str">
        <f t="shared" si="5"/>
        <v>3</v>
      </c>
      <c r="R17" s="17" t="s">
        <v>12</v>
      </c>
      <c r="S17" s="18" t="s">
        <v>75</v>
      </c>
      <c r="T17" s="19">
        <f t="shared" si="6"/>
        <v>8</v>
      </c>
      <c r="U17" s="17" t="s">
        <v>12</v>
      </c>
      <c r="V17" s="18" t="s">
        <v>74</v>
      </c>
      <c r="W17" s="19">
        <f t="shared" si="7"/>
        <v>0</v>
      </c>
      <c r="X17" s="17" t="s">
        <v>79</v>
      </c>
      <c r="Y17" s="18" t="s">
        <v>75</v>
      </c>
      <c r="Z17" s="19" t="str">
        <f t="shared" si="8"/>
        <v>2</v>
      </c>
      <c r="AA17" s="17" t="s">
        <v>75</v>
      </c>
      <c r="AB17" s="18" t="s">
        <v>2</v>
      </c>
      <c r="AC17" s="19" t="str">
        <f t="shared" si="9"/>
        <v>2</v>
      </c>
      <c r="AD17" s="27"/>
      <c r="AE17" s="25"/>
      <c r="AF17" s="19"/>
      <c r="AG17" s="20">
        <f t="shared" si="10"/>
        <v>22</v>
      </c>
      <c r="AH17" s="21"/>
      <c r="AI17" s="23">
        <f t="shared" si="11"/>
        <v>22</v>
      </c>
      <c r="AJ17" s="24">
        <f t="shared" si="12"/>
        <v>8</v>
      </c>
      <c r="AK17" s="1"/>
    </row>
    <row r="18" spans="1:37" ht="24.95" customHeight="1" thickBot="1" x14ac:dyDescent="0.25">
      <c r="A18" s="28">
        <f t="shared" si="0"/>
        <v>3</v>
      </c>
      <c r="B18" s="20" t="s">
        <v>78</v>
      </c>
      <c r="C18" s="17" t="s">
        <v>75</v>
      </c>
      <c r="D18" s="18" t="s">
        <v>12</v>
      </c>
      <c r="E18" s="19" t="str">
        <f t="shared" si="1"/>
        <v>2</v>
      </c>
      <c r="F18" s="17" t="s">
        <v>12</v>
      </c>
      <c r="G18" s="18" t="s">
        <v>74</v>
      </c>
      <c r="H18" s="19" t="str">
        <f t="shared" si="2"/>
        <v>3</v>
      </c>
      <c r="I18" s="17" t="s">
        <v>12</v>
      </c>
      <c r="J18" s="18" t="s">
        <v>75</v>
      </c>
      <c r="K18" s="19" t="str">
        <f t="shared" si="3"/>
        <v>5</v>
      </c>
      <c r="L18" s="17" t="s">
        <v>2</v>
      </c>
      <c r="M18" s="18" t="s">
        <v>12</v>
      </c>
      <c r="N18" s="19">
        <f t="shared" si="4"/>
        <v>0</v>
      </c>
      <c r="O18" s="17" t="s">
        <v>2</v>
      </c>
      <c r="P18" s="18" t="s">
        <v>74</v>
      </c>
      <c r="Q18" s="19">
        <f t="shared" si="5"/>
        <v>0</v>
      </c>
      <c r="R18" s="17" t="s">
        <v>12</v>
      </c>
      <c r="S18" s="18" t="s">
        <v>75</v>
      </c>
      <c r="T18" s="19">
        <f t="shared" si="6"/>
        <v>8</v>
      </c>
      <c r="U18" s="17" t="s">
        <v>12</v>
      </c>
      <c r="V18" s="18" t="s">
        <v>74</v>
      </c>
      <c r="W18" s="19">
        <f t="shared" si="7"/>
        <v>0</v>
      </c>
      <c r="X18" s="17" t="s">
        <v>2</v>
      </c>
      <c r="Y18" s="18" t="s">
        <v>74</v>
      </c>
      <c r="Z18" s="19" t="str">
        <f t="shared" si="8"/>
        <v>5</v>
      </c>
      <c r="AA18" s="17" t="s">
        <v>74</v>
      </c>
      <c r="AB18" s="18" t="s">
        <v>79</v>
      </c>
      <c r="AC18" s="19" t="str">
        <f t="shared" si="9"/>
        <v>2</v>
      </c>
      <c r="AD18" s="27"/>
      <c r="AE18" s="25"/>
      <c r="AF18" s="19"/>
      <c r="AG18" s="20">
        <f t="shared" si="10"/>
        <v>25</v>
      </c>
      <c r="AH18" s="21"/>
      <c r="AI18" s="23">
        <f t="shared" si="11"/>
        <v>25</v>
      </c>
      <c r="AJ18" s="24">
        <f t="shared" si="12"/>
        <v>3</v>
      </c>
      <c r="AK18" s="1"/>
    </row>
    <row r="19" spans="1:37" ht="24.95" customHeight="1" thickBot="1" x14ac:dyDescent="0.25">
      <c r="A19" s="28">
        <f t="shared" si="0"/>
        <v>1</v>
      </c>
      <c r="B19" s="20" t="s">
        <v>76</v>
      </c>
      <c r="C19" s="17" t="s">
        <v>75</v>
      </c>
      <c r="D19" s="18" t="s">
        <v>77</v>
      </c>
      <c r="E19" s="19" t="str">
        <f t="shared" si="1"/>
        <v>2</v>
      </c>
      <c r="F19" s="17" t="s">
        <v>12</v>
      </c>
      <c r="G19" s="18" t="s">
        <v>75</v>
      </c>
      <c r="H19" s="19" t="str">
        <f t="shared" si="2"/>
        <v>2</v>
      </c>
      <c r="I19" s="17" t="s">
        <v>12</v>
      </c>
      <c r="J19" s="18" t="s">
        <v>75</v>
      </c>
      <c r="K19" s="19" t="str">
        <f t="shared" si="3"/>
        <v>5</v>
      </c>
      <c r="L19" s="17" t="s">
        <v>74</v>
      </c>
      <c r="M19" s="18" t="s">
        <v>12</v>
      </c>
      <c r="N19" s="19" t="str">
        <f t="shared" si="4"/>
        <v>5</v>
      </c>
      <c r="O19" s="17" t="s">
        <v>75</v>
      </c>
      <c r="P19" s="18" t="s">
        <v>75</v>
      </c>
      <c r="Q19" s="19" t="str">
        <f t="shared" si="5"/>
        <v>5</v>
      </c>
      <c r="R19" s="17" t="s">
        <v>12</v>
      </c>
      <c r="S19" s="18" t="s">
        <v>75</v>
      </c>
      <c r="T19" s="19">
        <f t="shared" si="6"/>
        <v>8</v>
      </c>
      <c r="U19" s="17" t="s">
        <v>74</v>
      </c>
      <c r="V19" s="18" t="s">
        <v>75</v>
      </c>
      <c r="W19" s="19">
        <f t="shared" si="7"/>
        <v>0</v>
      </c>
      <c r="X19" s="17" t="s">
        <v>2</v>
      </c>
      <c r="Y19" s="18" t="s">
        <v>74</v>
      </c>
      <c r="Z19" s="19" t="str">
        <f t="shared" si="8"/>
        <v>5</v>
      </c>
      <c r="AA19" s="17" t="s">
        <v>74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32</v>
      </c>
      <c r="AH19" s="21"/>
      <c r="AI19" s="23">
        <f t="shared" si="11"/>
        <v>32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18</v>
      </c>
      <c r="B20" s="20" t="s">
        <v>85</v>
      </c>
      <c r="C20" s="17" t="s">
        <v>12</v>
      </c>
      <c r="D20" s="18" t="s">
        <v>74</v>
      </c>
      <c r="E20" s="19">
        <f t="shared" si="1"/>
        <v>0</v>
      </c>
      <c r="F20" s="17" t="s">
        <v>74</v>
      </c>
      <c r="G20" s="18" t="s">
        <v>74</v>
      </c>
      <c r="H20" s="19">
        <f t="shared" si="2"/>
        <v>0</v>
      </c>
      <c r="I20" s="17" t="s">
        <v>12</v>
      </c>
      <c r="J20" s="18" t="s">
        <v>74</v>
      </c>
      <c r="K20" s="19" t="str">
        <f t="shared" si="3"/>
        <v>2</v>
      </c>
      <c r="L20" s="17" t="s">
        <v>12</v>
      </c>
      <c r="M20" s="18" t="s">
        <v>75</v>
      </c>
      <c r="N20" s="19">
        <f t="shared" si="4"/>
        <v>0</v>
      </c>
      <c r="O20" s="17" t="s">
        <v>12</v>
      </c>
      <c r="P20" s="18" t="s">
        <v>75</v>
      </c>
      <c r="Q20" s="19">
        <f t="shared" si="5"/>
        <v>0</v>
      </c>
      <c r="R20" s="17" t="s">
        <v>2</v>
      </c>
      <c r="S20" s="18" t="s">
        <v>75</v>
      </c>
      <c r="T20" s="19">
        <f t="shared" si="6"/>
        <v>8</v>
      </c>
      <c r="U20" s="17" t="s">
        <v>74</v>
      </c>
      <c r="V20" s="18" t="s">
        <v>12</v>
      </c>
      <c r="W20" s="19" t="str">
        <f t="shared" si="7"/>
        <v>2</v>
      </c>
      <c r="X20" s="17" t="s">
        <v>74</v>
      </c>
      <c r="Y20" s="18" t="s">
        <v>74</v>
      </c>
      <c r="Z20" s="19">
        <f t="shared" si="8"/>
        <v>0</v>
      </c>
      <c r="AA20" s="17" t="s">
        <v>75</v>
      </c>
      <c r="AB20" s="18" t="s">
        <v>12</v>
      </c>
      <c r="AC20" s="19" t="str">
        <f t="shared" si="9"/>
        <v>2</v>
      </c>
      <c r="AD20" s="27"/>
      <c r="AE20" s="25"/>
      <c r="AF20" s="19"/>
      <c r="AG20" s="20">
        <f t="shared" si="10"/>
        <v>14</v>
      </c>
      <c r="AH20" s="21"/>
      <c r="AI20" s="23">
        <f t="shared" si="11"/>
        <v>14</v>
      </c>
      <c r="AJ20" s="24">
        <f t="shared" si="12"/>
        <v>18</v>
      </c>
      <c r="AK20" s="1"/>
    </row>
    <row r="21" spans="1:37" ht="24.95" customHeight="1" thickBot="1" x14ac:dyDescent="0.25">
      <c r="A21" s="28">
        <f t="shared" si="0"/>
        <v>17</v>
      </c>
      <c r="B21" s="20" t="s">
        <v>96</v>
      </c>
      <c r="C21" s="17"/>
      <c r="D21" s="18"/>
      <c r="E21" s="19"/>
      <c r="F21" s="17" t="s">
        <v>74</v>
      </c>
      <c r="G21" s="18" t="s">
        <v>12</v>
      </c>
      <c r="H21" s="19">
        <f t="shared" si="2"/>
        <v>0</v>
      </c>
      <c r="I21" s="17" t="s">
        <v>2</v>
      </c>
      <c r="J21" s="18" t="s">
        <v>74</v>
      </c>
      <c r="K21" s="19" t="str">
        <f t="shared" si="3"/>
        <v>3</v>
      </c>
      <c r="L21" s="17" t="s">
        <v>12</v>
      </c>
      <c r="M21" s="18" t="s">
        <v>75</v>
      </c>
      <c r="N21" s="19">
        <f t="shared" si="4"/>
        <v>0</v>
      </c>
      <c r="O21" s="17" t="s">
        <v>12</v>
      </c>
      <c r="P21" s="18" t="s">
        <v>75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8</v>
      </c>
      <c r="U21" s="17" t="s">
        <v>74</v>
      </c>
      <c r="V21" s="18" t="s">
        <v>12</v>
      </c>
      <c r="W21" s="19" t="str">
        <f t="shared" si="7"/>
        <v>2</v>
      </c>
      <c r="X21" s="17" t="s">
        <v>74</v>
      </c>
      <c r="Y21" s="18" t="s">
        <v>74</v>
      </c>
      <c r="Z21" s="19">
        <f t="shared" si="8"/>
        <v>0</v>
      </c>
      <c r="AA21" s="17" t="s">
        <v>75</v>
      </c>
      <c r="AB21" s="18" t="s">
        <v>12</v>
      </c>
      <c r="AC21" s="19" t="str">
        <f t="shared" si="9"/>
        <v>2</v>
      </c>
      <c r="AD21" s="27"/>
      <c r="AE21" s="25"/>
      <c r="AF21" s="19"/>
      <c r="AG21" s="20">
        <f t="shared" si="10"/>
        <v>15</v>
      </c>
      <c r="AH21" s="21"/>
      <c r="AI21" s="23">
        <f t="shared" si="11"/>
        <v>15</v>
      </c>
      <c r="AJ21" s="24">
        <f t="shared" si="12"/>
        <v>17</v>
      </c>
      <c r="AK21" s="1"/>
    </row>
    <row r="22" spans="1:37" ht="24.95" customHeight="1" thickBot="1" x14ac:dyDescent="0.25">
      <c r="A22" s="28">
        <f t="shared" si="0"/>
        <v>14</v>
      </c>
      <c r="B22" s="20" t="s">
        <v>92</v>
      </c>
      <c r="C22" s="17" t="s">
        <v>74</v>
      </c>
      <c r="D22" s="18" t="s">
        <v>75</v>
      </c>
      <c r="E22" s="19">
        <f t="shared" ref="E22:E27" si="13">IF(OR(EXACT($C$7,C22)*(EXACT($D$7,D22)))=TRUE,$AN$9,IF(($D$7-$C$7=D22-C22),$AN$8,IF(OR(EXACT($C$7&gt;$D$7,C22&gt;D22)*EXACT($C$7=$D$7,C22=D22)*EXACT($C$7&lt;$D$7,C22&lt;D22)),$AN$7,0)))</f>
        <v>0</v>
      </c>
      <c r="F22" s="17" t="s">
        <v>75</v>
      </c>
      <c r="G22" s="18" t="s">
        <v>74</v>
      </c>
      <c r="H22" s="19">
        <f t="shared" si="2"/>
        <v>0</v>
      </c>
      <c r="I22" s="17" t="s">
        <v>74</v>
      </c>
      <c r="J22" s="18" t="s">
        <v>74</v>
      </c>
      <c r="K22" s="19">
        <f t="shared" si="3"/>
        <v>0</v>
      </c>
      <c r="L22" s="17" t="s">
        <v>12</v>
      </c>
      <c r="M22" s="18" t="s">
        <v>75</v>
      </c>
      <c r="N22" s="19">
        <f t="shared" si="4"/>
        <v>0</v>
      </c>
      <c r="O22" s="17" t="s">
        <v>74</v>
      </c>
      <c r="P22" s="18" t="s">
        <v>75</v>
      </c>
      <c r="Q22" s="19">
        <f t="shared" si="5"/>
        <v>0</v>
      </c>
      <c r="R22" s="17" t="s">
        <v>12</v>
      </c>
      <c r="S22" s="18" t="s">
        <v>74</v>
      </c>
      <c r="T22" s="19">
        <f t="shared" si="6"/>
        <v>8</v>
      </c>
      <c r="U22" s="17" t="s">
        <v>75</v>
      </c>
      <c r="V22" s="18" t="s">
        <v>12</v>
      </c>
      <c r="W22" s="19" t="str">
        <f t="shared" si="7"/>
        <v>5</v>
      </c>
      <c r="X22" s="17" t="s">
        <v>74</v>
      </c>
      <c r="Y22" s="18" t="s">
        <v>75</v>
      </c>
      <c r="Z22" s="19" t="str">
        <f t="shared" si="8"/>
        <v>2</v>
      </c>
      <c r="AA22" s="17" t="s">
        <v>75</v>
      </c>
      <c r="AB22" s="18" t="s">
        <v>12</v>
      </c>
      <c r="AC22" s="19" t="str">
        <f t="shared" si="9"/>
        <v>2</v>
      </c>
      <c r="AD22" s="27"/>
      <c r="AE22" s="25"/>
      <c r="AF22" s="19"/>
      <c r="AG22" s="20">
        <f t="shared" si="10"/>
        <v>17</v>
      </c>
      <c r="AH22" s="21"/>
      <c r="AI22" s="23">
        <f t="shared" si="11"/>
        <v>17</v>
      </c>
      <c r="AJ22" s="24">
        <f t="shared" si="12"/>
        <v>14</v>
      </c>
      <c r="AK22" s="1"/>
    </row>
    <row r="23" spans="1:37" ht="24.95" customHeight="1" thickBot="1" x14ac:dyDescent="0.25">
      <c r="A23" s="28">
        <f t="shared" si="0"/>
        <v>3</v>
      </c>
      <c r="B23" s="20" t="s">
        <v>84</v>
      </c>
      <c r="C23" s="17" t="s">
        <v>74</v>
      </c>
      <c r="D23" s="18" t="s">
        <v>12</v>
      </c>
      <c r="E23" s="19" t="str">
        <f t="shared" si="13"/>
        <v>5</v>
      </c>
      <c r="F23" s="17" t="s">
        <v>12</v>
      </c>
      <c r="G23" s="18" t="s">
        <v>74</v>
      </c>
      <c r="H23" s="19" t="str">
        <f t="shared" si="2"/>
        <v>3</v>
      </c>
      <c r="I23" s="17" t="s">
        <v>2</v>
      </c>
      <c r="J23" s="18" t="s">
        <v>75</v>
      </c>
      <c r="K23" s="19" t="str">
        <f t="shared" si="3"/>
        <v>2</v>
      </c>
      <c r="L23" s="17" t="s">
        <v>12</v>
      </c>
      <c r="M23" s="18" t="s">
        <v>74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12</v>
      </c>
      <c r="S23" s="18" t="s">
        <v>75</v>
      </c>
      <c r="T23" s="19">
        <f t="shared" si="6"/>
        <v>8</v>
      </c>
      <c r="U23" s="17" t="s">
        <v>74</v>
      </c>
      <c r="V23" s="18" t="s">
        <v>12</v>
      </c>
      <c r="W23" s="19" t="str">
        <f t="shared" si="7"/>
        <v>2</v>
      </c>
      <c r="X23" s="17" t="s">
        <v>12</v>
      </c>
      <c r="Y23" s="18" t="s">
        <v>75</v>
      </c>
      <c r="Z23" s="19" t="str">
        <f t="shared" si="8"/>
        <v>3</v>
      </c>
      <c r="AA23" s="17" t="s">
        <v>75</v>
      </c>
      <c r="AB23" s="18" t="s">
        <v>12</v>
      </c>
      <c r="AC23" s="19" t="str">
        <f t="shared" si="9"/>
        <v>2</v>
      </c>
      <c r="AD23" s="27"/>
      <c r="AE23" s="25"/>
      <c r="AF23" s="19"/>
      <c r="AG23" s="20">
        <f t="shared" si="10"/>
        <v>25</v>
      </c>
      <c r="AH23" s="21"/>
      <c r="AI23" s="23">
        <f t="shared" si="11"/>
        <v>25</v>
      </c>
      <c r="AJ23" s="24">
        <f t="shared" si="12"/>
        <v>3</v>
      </c>
      <c r="AK23" s="1"/>
    </row>
    <row r="24" spans="1:37" ht="24.95" customHeight="1" thickBot="1" x14ac:dyDescent="0.25">
      <c r="A24" s="28">
        <f t="shared" si="0"/>
        <v>8</v>
      </c>
      <c r="B24" s="20" t="s">
        <v>83</v>
      </c>
      <c r="C24" s="17" t="s">
        <v>12</v>
      </c>
      <c r="D24" s="18" t="s">
        <v>74</v>
      </c>
      <c r="E24" s="19">
        <f t="shared" si="13"/>
        <v>0</v>
      </c>
      <c r="F24" s="17" t="s">
        <v>75</v>
      </c>
      <c r="G24" s="18" t="s">
        <v>74</v>
      </c>
      <c r="H24" s="19">
        <f t="shared" si="2"/>
        <v>0</v>
      </c>
      <c r="I24" s="17" t="s">
        <v>12</v>
      </c>
      <c r="J24" s="18" t="s">
        <v>75</v>
      </c>
      <c r="K24" s="19" t="str">
        <f t="shared" si="3"/>
        <v>5</v>
      </c>
      <c r="L24" s="17" t="s">
        <v>2</v>
      </c>
      <c r="M24" s="18" t="s">
        <v>75</v>
      </c>
      <c r="N24" s="19">
        <f t="shared" si="4"/>
        <v>0</v>
      </c>
      <c r="O24" s="17" t="s">
        <v>75</v>
      </c>
      <c r="P24" s="18" t="s">
        <v>75</v>
      </c>
      <c r="Q24" s="19" t="str">
        <f t="shared" si="5"/>
        <v>5</v>
      </c>
      <c r="R24" s="17" t="s">
        <v>2</v>
      </c>
      <c r="S24" s="18" t="s">
        <v>74</v>
      </c>
      <c r="T24" s="19">
        <f t="shared" si="6"/>
        <v>8</v>
      </c>
      <c r="U24" s="17" t="s">
        <v>74</v>
      </c>
      <c r="V24" s="18" t="s">
        <v>12</v>
      </c>
      <c r="W24" s="19" t="str">
        <f t="shared" si="7"/>
        <v>2</v>
      </c>
      <c r="X24" s="17" t="s">
        <v>12</v>
      </c>
      <c r="Y24" s="18" t="s">
        <v>12</v>
      </c>
      <c r="Z24" s="19">
        <f t="shared" si="8"/>
        <v>0</v>
      </c>
      <c r="AA24" s="17" t="s">
        <v>74</v>
      </c>
      <c r="AB24" s="18" t="s">
        <v>79</v>
      </c>
      <c r="AC24" s="19" t="str">
        <f t="shared" si="9"/>
        <v>2</v>
      </c>
      <c r="AD24" s="27"/>
      <c r="AE24" s="25"/>
      <c r="AF24" s="19"/>
      <c r="AG24" s="20">
        <f t="shared" si="10"/>
        <v>22</v>
      </c>
      <c r="AH24" s="21"/>
      <c r="AI24" s="23">
        <f t="shared" si="11"/>
        <v>22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si="0"/>
        <v>2</v>
      </c>
      <c r="B25" s="20" t="s">
        <v>81</v>
      </c>
      <c r="C25" s="17" t="s">
        <v>74</v>
      </c>
      <c r="D25" s="18" t="s">
        <v>12</v>
      </c>
      <c r="E25" s="19" t="str">
        <f t="shared" si="13"/>
        <v>5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 t="str">
        <f t="shared" si="3"/>
        <v>5</v>
      </c>
      <c r="L25" s="17" t="s">
        <v>12</v>
      </c>
      <c r="M25" s="18" t="s">
        <v>74</v>
      </c>
      <c r="N25" s="19">
        <f t="shared" si="4"/>
        <v>0</v>
      </c>
      <c r="O25" s="17" t="s">
        <v>12</v>
      </c>
      <c r="P25" s="18" t="s">
        <v>75</v>
      </c>
      <c r="Q25" s="19">
        <f t="shared" si="5"/>
        <v>0</v>
      </c>
      <c r="R25" s="17" t="s">
        <v>12</v>
      </c>
      <c r="S25" s="18" t="s">
        <v>75</v>
      </c>
      <c r="T25" s="19">
        <f t="shared" si="6"/>
        <v>8</v>
      </c>
      <c r="U25" s="17" t="s">
        <v>74</v>
      </c>
      <c r="V25" s="18" t="s">
        <v>74</v>
      </c>
      <c r="W25" s="19">
        <f t="shared" si="7"/>
        <v>0</v>
      </c>
      <c r="X25" s="17" t="s">
        <v>12</v>
      </c>
      <c r="Y25" s="18" t="s">
        <v>75</v>
      </c>
      <c r="Z25" s="19" t="str">
        <f t="shared" si="8"/>
        <v>3</v>
      </c>
      <c r="AA25" s="17" t="s">
        <v>74</v>
      </c>
      <c r="AB25" s="18" t="s">
        <v>12</v>
      </c>
      <c r="AC25" s="19" t="str">
        <f t="shared" si="9"/>
        <v>5</v>
      </c>
      <c r="AD25" s="27"/>
      <c r="AE25" s="25"/>
      <c r="AF25" s="19"/>
      <c r="AG25" s="20">
        <f t="shared" si="10"/>
        <v>28</v>
      </c>
      <c r="AH25" s="21"/>
      <c r="AI25" s="23">
        <f t="shared" si="11"/>
        <v>28</v>
      </c>
      <c r="AJ25" s="24">
        <f t="shared" si="12"/>
        <v>2</v>
      </c>
      <c r="AK25" s="1"/>
    </row>
    <row r="26" spans="1:37" ht="24.95" customHeight="1" thickBot="1" x14ac:dyDescent="0.25">
      <c r="A26" s="28">
        <f t="shared" si="0"/>
        <v>11</v>
      </c>
      <c r="B26" s="20" t="s">
        <v>91</v>
      </c>
      <c r="C26" s="17" t="s">
        <v>74</v>
      </c>
      <c r="D26" s="18" t="s">
        <v>74</v>
      </c>
      <c r="E26" s="19">
        <f t="shared" si="13"/>
        <v>0</v>
      </c>
      <c r="F26" s="17" t="s">
        <v>74</v>
      </c>
      <c r="G26" s="18" t="s">
        <v>75</v>
      </c>
      <c r="H26" s="19" t="str">
        <f t="shared" si="2"/>
        <v>3</v>
      </c>
      <c r="I26" s="17" t="s">
        <v>12</v>
      </c>
      <c r="J26" s="18" t="s">
        <v>75</v>
      </c>
      <c r="K26" s="19" t="str">
        <f t="shared" si="3"/>
        <v>5</v>
      </c>
      <c r="L26" s="17" t="s">
        <v>12</v>
      </c>
      <c r="M26" s="18" t="s">
        <v>74</v>
      </c>
      <c r="N26" s="19">
        <f t="shared" si="4"/>
        <v>0</v>
      </c>
      <c r="O26" s="17" t="s">
        <v>74</v>
      </c>
      <c r="P26" s="18" t="s">
        <v>75</v>
      </c>
      <c r="Q26" s="19">
        <f t="shared" si="5"/>
        <v>0</v>
      </c>
      <c r="R26" s="17" t="s">
        <v>12</v>
      </c>
      <c r="S26" s="18" t="s">
        <v>75</v>
      </c>
      <c r="T26" s="19">
        <f t="shared" si="6"/>
        <v>8</v>
      </c>
      <c r="U26" s="17" t="s">
        <v>12</v>
      </c>
      <c r="V26" s="18" t="s">
        <v>74</v>
      </c>
      <c r="W26" s="19">
        <f t="shared" si="7"/>
        <v>0</v>
      </c>
      <c r="X26" s="17" t="s">
        <v>74</v>
      </c>
      <c r="Y26" s="18" t="s">
        <v>75</v>
      </c>
      <c r="Z26" s="19" t="str">
        <f t="shared" si="8"/>
        <v>2</v>
      </c>
      <c r="AA26" s="17" t="s">
        <v>75</v>
      </c>
      <c r="AB26" s="18" t="s">
        <v>74</v>
      </c>
      <c r="AC26" s="19" t="str">
        <f t="shared" si="9"/>
        <v>3</v>
      </c>
      <c r="AD26" s="27"/>
      <c r="AE26" s="25"/>
      <c r="AF26" s="19"/>
      <c r="AG26" s="20">
        <f t="shared" si="10"/>
        <v>21</v>
      </c>
      <c r="AH26" s="21"/>
      <c r="AI26" s="23">
        <f t="shared" si="11"/>
        <v>21</v>
      </c>
      <c r="AJ26" s="24">
        <f t="shared" si="12"/>
        <v>11</v>
      </c>
      <c r="AK26" s="1"/>
    </row>
    <row r="27" spans="1:37" ht="24.95" customHeight="1" thickBot="1" x14ac:dyDescent="0.25">
      <c r="A27" s="28">
        <f t="shared" si="0"/>
        <v>6</v>
      </c>
      <c r="B27" s="20" t="s">
        <v>80</v>
      </c>
      <c r="C27" s="17" t="s">
        <v>74</v>
      </c>
      <c r="D27" s="18" t="s">
        <v>12</v>
      </c>
      <c r="E27" s="19" t="str">
        <f t="shared" si="13"/>
        <v>5</v>
      </c>
      <c r="F27" s="17" t="s">
        <v>12</v>
      </c>
      <c r="G27" s="18" t="s">
        <v>74</v>
      </c>
      <c r="H27" s="19" t="str">
        <f t="shared" si="2"/>
        <v>3</v>
      </c>
      <c r="I27" s="17" t="s">
        <v>12</v>
      </c>
      <c r="J27" s="18" t="s">
        <v>75</v>
      </c>
      <c r="K27" s="19" t="str">
        <f t="shared" si="3"/>
        <v>5</v>
      </c>
      <c r="L27" s="17" t="s">
        <v>12</v>
      </c>
      <c r="M27" s="18" t="s">
        <v>74</v>
      </c>
      <c r="N27" s="19">
        <f t="shared" si="4"/>
        <v>0</v>
      </c>
      <c r="O27" s="17" t="s">
        <v>12</v>
      </c>
      <c r="P27" s="18" t="s">
        <v>74</v>
      </c>
      <c r="Q27" s="19">
        <f t="shared" si="5"/>
        <v>0</v>
      </c>
      <c r="R27" s="17" t="s">
        <v>12</v>
      </c>
      <c r="S27" s="18" t="s">
        <v>75</v>
      </c>
      <c r="T27" s="19">
        <f t="shared" si="6"/>
        <v>8</v>
      </c>
      <c r="U27" s="17" t="s">
        <v>12</v>
      </c>
      <c r="V27" s="18" t="s">
        <v>12</v>
      </c>
      <c r="W27" s="19">
        <f t="shared" si="7"/>
        <v>0</v>
      </c>
      <c r="X27" s="17" t="s">
        <v>74</v>
      </c>
      <c r="Y27" s="18" t="s">
        <v>74</v>
      </c>
      <c r="Z27" s="19">
        <f t="shared" si="8"/>
        <v>0</v>
      </c>
      <c r="AA27" s="17" t="s">
        <v>74</v>
      </c>
      <c r="AB27" s="18" t="s">
        <v>2</v>
      </c>
      <c r="AC27" s="19" t="str">
        <f t="shared" si="9"/>
        <v>2</v>
      </c>
      <c r="AD27" s="27"/>
      <c r="AE27" s="25"/>
      <c r="AF27" s="19"/>
      <c r="AG27" s="20">
        <f t="shared" si="10"/>
        <v>23</v>
      </c>
      <c r="AH27" s="21"/>
      <c r="AI27" s="23">
        <f t="shared" si="11"/>
        <v>23</v>
      </c>
      <c r="AJ27" s="24">
        <f t="shared" si="12"/>
        <v>6</v>
      </c>
      <c r="AK27" s="1"/>
    </row>
  </sheetData>
  <sortState xmlns:xlrd2="http://schemas.microsoft.com/office/spreadsheetml/2017/richdata2" ref="A8:AJ27">
    <sortCondition ref="B8:B27"/>
  </sortState>
  <phoneticPr fontId="0" type="noConversion"/>
  <conditionalFormatting sqref="A26: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5">
    <cfRule type="colorScale" priority="6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73" priority="18">
      <formula>($AG8&gt;40)</formula>
    </cfRule>
  </conditionalFormatting>
  <conditionalFormatting sqref="C4 F4 L4 O4 R4 U4 X4 C6 F6 L6">
    <cfRule type="cellIs" dxfId="172" priority="4" operator="equal">
      <formula>"Schalke 04"</formula>
    </cfRule>
  </conditionalFormatting>
  <conditionalFormatting sqref="I4 AA4 I6 O6 R6 U6 X6 AA6">
    <cfRule type="cellIs" dxfId="171" priority="3" operator="equal">
      <formula>"Schalke 04"</formula>
    </cfRule>
  </conditionalFormatting>
  <conditionalFormatting sqref="AG1:AG1048576">
    <cfRule type="top10" dxfId="170" priority="1" rank="3"/>
  </conditionalFormatting>
  <conditionalFormatting sqref="AK6:AK10">
    <cfRule type="top10" dxfId="169" priority="1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27"/>
  <sheetViews>
    <sheetView topLeftCell="A3" workbookViewId="0">
      <selection activeCell="AH8" sqref="AH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6"/>
      <c r="C4" s="16" t="s">
        <v>61</v>
      </c>
      <c r="F4" s="16" t="s">
        <v>70</v>
      </c>
      <c r="I4" s="16" t="s">
        <v>58</v>
      </c>
      <c r="L4" s="16" t="s">
        <v>67</v>
      </c>
      <c r="O4" s="16" t="s">
        <v>65</v>
      </c>
      <c r="R4" s="16" t="s">
        <v>57</v>
      </c>
      <c r="U4" s="16" t="s">
        <v>59</v>
      </c>
      <c r="X4" s="16" t="s">
        <v>66</v>
      </c>
      <c r="AA4" s="16" t="s">
        <v>69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68</v>
      </c>
      <c r="I6" s="16" t="s">
        <v>60</v>
      </c>
      <c r="L6" s="16" t="s">
        <v>71</v>
      </c>
      <c r="O6" s="16" t="s">
        <v>11</v>
      </c>
      <c r="R6" s="16" t="s">
        <v>56</v>
      </c>
      <c r="U6" s="16" t="s">
        <v>72</v>
      </c>
      <c r="X6" s="16" t="s">
        <v>63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75</v>
      </c>
      <c r="J7" s="68" t="s">
        <v>75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74</v>
      </c>
      <c r="Y7" s="68" t="s">
        <v>2</v>
      </c>
      <c r="Z7" s="69" t="s">
        <v>1</v>
      </c>
      <c r="AA7" s="68" t="s">
        <v>75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12</v>
      </c>
      <c r="B8" s="20" t="str">
        <f>'1.Spieltag'!B8</f>
        <v>Archie04</v>
      </c>
      <c r="C8" s="17" t="s">
        <v>74</v>
      </c>
      <c r="D8" s="18" t="s">
        <v>74</v>
      </c>
      <c r="E8" s="19" t="str">
        <f t="shared" ref="E8:E20" si="1">IF(OR(EXACT($C$7,C8)*(EXACT($D$7,D8)))=TRUE,$AN$9,IF(($D$7-$C$7=D8-C8),$AN$8,IF(OR(EXACT($C$7&gt;$D$7,C8&gt;D8)*EXACT($C$7=$D$7,C8=D8)*EXACT($C$7&lt;$D$7,C8&lt;D8)),$AN$7,0)))</f>
        <v>3</v>
      </c>
      <c r="F8" s="17" t="s">
        <v>74</v>
      </c>
      <c r="G8" s="18" t="s">
        <v>74</v>
      </c>
      <c r="H8" s="19">
        <f t="shared" ref="H8:H20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>
        <f t="shared" ref="K8:K20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0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2</v>
      </c>
      <c r="Q8" s="19">
        <f t="shared" ref="Q8:Q20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 t="shared" ref="T8:T20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 t="str">
        <f t="shared" ref="W8:W20" si="7">IF(OR(EXACT($U$7,U8)*(EXACT($V$7,V8)))=TRUE,$AN$9,IF(($V$7-$U$7=V8-U8),$AN$8,IF(OR(EXACT($U$7&gt;$V$7,U8&gt;V8)*EXACT($U$7=$V$7,U8=V8)*EXACT($U$7&lt;$V$7,U8&lt;V8)),$AN$7,0)))</f>
        <v>3</v>
      </c>
      <c r="X8" s="17" t="s">
        <v>74</v>
      </c>
      <c r="Y8" s="18" t="s">
        <v>12</v>
      </c>
      <c r="Z8" s="19" t="str">
        <f t="shared" ref="Z8:Z20" si="8"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74</v>
      </c>
      <c r="AC8" s="19">
        <f t="shared" ref="AC8:AC20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6" si="10">E8+H8+K8+N8+Q8+T8+W8+Z8+AC8+AF8</f>
        <v>8</v>
      </c>
      <c r="AH8" s="21">
        <f>'1.Spieltag'!AI8</f>
        <v>16</v>
      </c>
      <c r="AI8" s="23">
        <f t="shared" ref="AI8:AI26" si="11">AG8+AH8</f>
        <v>24</v>
      </c>
      <c r="AJ8" s="24">
        <f t="shared" ref="AJ8:AJ26" si="12">RANK(AI8,$AI$8:$AI$26)</f>
        <v>12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4</v>
      </c>
      <c r="B9" s="20" t="str">
        <f>'1.Spieltag'!B9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75</v>
      </c>
      <c r="G9" s="18" t="s">
        <v>74</v>
      </c>
      <c r="H9" s="19">
        <f t="shared" si="2"/>
        <v>0</v>
      </c>
      <c r="I9" s="17" t="s">
        <v>12</v>
      </c>
      <c r="J9" s="18" t="s">
        <v>75</v>
      </c>
      <c r="K9" s="19">
        <f t="shared" si="3"/>
        <v>0</v>
      </c>
      <c r="L9" s="17" t="s">
        <v>12</v>
      </c>
      <c r="M9" s="18" t="s">
        <v>74</v>
      </c>
      <c r="N9" s="19">
        <f t="shared" si="4"/>
        <v>0</v>
      </c>
      <c r="O9" s="17" t="s">
        <v>75</v>
      </c>
      <c r="P9" s="18" t="s">
        <v>79</v>
      </c>
      <c r="Q9" s="19">
        <f t="shared" si="5"/>
        <v>0</v>
      </c>
      <c r="R9" s="17" t="s">
        <v>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 t="str">
        <f t="shared" si="7"/>
        <v>2</v>
      </c>
      <c r="X9" s="17" t="s">
        <v>75</v>
      </c>
      <c r="Y9" s="18" t="s">
        <v>12</v>
      </c>
      <c r="Z9" s="19" t="str">
        <f t="shared" si="8"/>
        <v>3</v>
      </c>
      <c r="AA9" s="17" t="s">
        <v>74</v>
      </c>
      <c r="AB9" s="18" t="s">
        <v>74</v>
      </c>
      <c r="AC9" s="19" t="str">
        <f t="shared" si="9"/>
        <v>3</v>
      </c>
      <c r="AD9" s="27"/>
      <c r="AE9" s="25"/>
      <c r="AF9" s="19"/>
      <c r="AG9" s="20">
        <f t="shared" si="10"/>
        <v>8</v>
      </c>
      <c r="AH9" s="21">
        <f>'1.Spieltag'!AI9</f>
        <v>22</v>
      </c>
      <c r="AI9" s="23">
        <f t="shared" si="11"/>
        <v>30</v>
      </c>
      <c r="AJ9" s="24">
        <f t="shared" si="12"/>
        <v>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14</v>
      </c>
      <c r="B10" s="20" t="str">
        <f>'1.Spieltag'!B10</f>
        <v>Benni Schalt</v>
      </c>
      <c r="C10" s="17" t="s">
        <v>74</v>
      </c>
      <c r="D10" s="18" t="s">
        <v>74</v>
      </c>
      <c r="E10" s="19" t="str">
        <f t="shared" si="1"/>
        <v>3</v>
      </c>
      <c r="F10" s="17" t="s">
        <v>12</v>
      </c>
      <c r="G10" s="18" t="s">
        <v>75</v>
      </c>
      <c r="H10" s="19" t="str">
        <f t="shared" si="2"/>
        <v>2</v>
      </c>
      <c r="I10" s="17" t="s">
        <v>74</v>
      </c>
      <c r="J10" s="18" t="s">
        <v>75</v>
      </c>
      <c r="K10" s="19">
        <f t="shared" si="3"/>
        <v>0</v>
      </c>
      <c r="L10" s="17" t="s">
        <v>75</v>
      </c>
      <c r="M10" s="18" t="s">
        <v>2</v>
      </c>
      <c r="N10" s="19">
        <f t="shared" si="4"/>
        <v>0</v>
      </c>
      <c r="O10" s="17" t="s">
        <v>75</v>
      </c>
      <c r="P10" s="18" t="s">
        <v>12</v>
      </c>
      <c r="Q10" s="19">
        <f t="shared" si="5"/>
        <v>0</v>
      </c>
      <c r="R10" s="17" t="s">
        <v>74</v>
      </c>
      <c r="S10" s="18" t="s">
        <v>75</v>
      </c>
      <c r="T10" s="19">
        <f t="shared" si="6"/>
        <v>0</v>
      </c>
      <c r="U10" s="17" t="s">
        <v>74</v>
      </c>
      <c r="V10" s="18" t="s">
        <v>75</v>
      </c>
      <c r="W10" s="19" t="str">
        <f t="shared" si="7"/>
        <v>2</v>
      </c>
      <c r="X10" s="17" t="s">
        <v>12</v>
      </c>
      <c r="Y10" s="18" t="s">
        <v>75</v>
      </c>
      <c r="Z10" s="19">
        <f t="shared" si="8"/>
        <v>0</v>
      </c>
      <c r="AA10" s="17" t="s">
        <v>74</v>
      </c>
      <c r="AB10" s="18" t="s">
        <v>75</v>
      </c>
      <c r="AC10" s="19">
        <f t="shared" si="9"/>
        <v>0</v>
      </c>
      <c r="AD10" s="27"/>
      <c r="AE10" s="25"/>
      <c r="AF10" s="19"/>
      <c r="AG10" s="20">
        <f t="shared" si="10"/>
        <v>7</v>
      </c>
      <c r="AH10" s="21">
        <f>'1.Spieltag'!AI10</f>
        <v>14</v>
      </c>
      <c r="AI10" s="23">
        <f t="shared" si="11"/>
        <v>21</v>
      </c>
      <c r="AJ10" s="24">
        <f t="shared" si="12"/>
        <v>14</v>
      </c>
      <c r="AK10" s="72"/>
    </row>
    <row r="11" spans="1:40" ht="24.95" customHeight="1" thickBot="1" x14ac:dyDescent="0.25">
      <c r="A11" s="28">
        <f t="shared" si="0"/>
        <v>17</v>
      </c>
      <c r="B11" s="20" t="str">
        <f>'1.Spieltag'!B11</f>
        <v>fabian1904</v>
      </c>
      <c r="C11" s="17" t="s">
        <v>74</v>
      </c>
      <c r="D11" s="18" t="s">
        <v>2</v>
      </c>
      <c r="E11" s="19">
        <f t="shared" si="1"/>
        <v>0</v>
      </c>
      <c r="F11" s="17" t="s">
        <v>74</v>
      </c>
      <c r="G11" s="18" t="s">
        <v>12</v>
      </c>
      <c r="H11" s="19">
        <f t="shared" si="2"/>
        <v>0</v>
      </c>
      <c r="I11" s="17" t="s">
        <v>75</v>
      </c>
      <c r="J11" s="18" t="s">
        <v>74</v>
      </c>
      <c r="K11" s="19">
        <f t="shared" si="3"/>
        <v>0</v>
      </c>
      <c r="L11" s="17" t="s">
        <v>74</v>
      </c>
      <c r="M11" s="18" t="s">
        <v>2</v>
      </c>
      <c r="N11" s="19">
        <f t="shared" si="4"/>
        <v>0</v>
      </c>
      <c r="O11" s="17" t="s">
        <v>74</v>
      </c>
      <c r="P11" s="18" t="s">
        <v>12</v>
      </c>
      <c r="Q11" s="19">
        <f t="shared" si="5"/>
        <v>0</v>
      </c>
      <c r="R11" s="17" t="s">
        <v>12</v>
      </c>
      <c r="S11" s="18" t="s">
        <v>75</v>
      </c>
      <c r="T11" s="19">
        <f t="shared" si="6"/>
        <v>0</v>
      </c>
      <c r="U11" s="17" t="s">
        <v>2</v>
      </c>
      <c r="V11" s="18" t="s">
        <v>12</v>
      </c>
      <c r="W11" s="19" t="str">
        <f t="shared" si="7"/>
        <v>2</v>
      </c>
      <c r="X11" s="17" t="s">
        <v>74</v>
      </c>
      <c r="Y11" s="18" t="s">
        <v>75</v>
      </c>
      <c r="Z11" s="19">
        <f t="shared" si="8"/>
        <v>0</v>
      </c>
      <c r="AA11" s="17" t="s">
        <v>74</v>
      </c>
      <c r="AB11" s="18" t="s">
        <v>12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'1.Spieltag'!AI11</f>
        <v>17</v>
      </c>
      <c r="AI11" s="23">
        <f t="shared" si="11"/>
        <v>19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2</v>
      </c>
      <c r="B12" s="20" t="str">
        <f>'1.Spieltag'!B12</f>
        <v>FlorianS04</v>
      </c>
      <c r="C12" s="17" t="s">
        <v>74</v>
      </c>
      <c r="D12" s="18" t="s">
        <v>74</v>
      </c>
      <c r="E12" s="19" t="str">
        <f t="shared" si="1"/>
        <v>3</v>
      </c>
      <c r="F12" s="17" t="s">
        <v>74</v>
      </c>
      <c r="G12" s="18" t="s">
        <v>75</v>
      </c>
      <c r="H12" s="19" t="str">
        <f t="shared" si="2"/>
        <v>5</v>
      </c>
      <c r="I12" s="17" t="s">
        <v>2</v>
      </c>
      <c r="J12" s="18" t="s">
        <v>74</v>
      </c>
      <c r="K12" s="19">
        <f t="shared" si="3"/>
        <v>0</v>
      </c>
      <c r="L12" s="17" t="s">
        <v>74</v>
      </c>
      <c r="M12" s="18" t="s">
        <v>2</v>
      </c>
      <c r="N12" s="19">
        <f t="shared" si="4"/>
        <v>0</v>
      </c>
      <c r="O12" s="17" t="s">
        <v>74</v>
      </c>
      <c r="P12" s="18" t="s">
        <v>12</v>
      </c>
      <c r="Q12" s="19">
        <f t="shared" si="5"/>
        <v>0</v>
      </c>
      <c r="R12" s="17" t="s">
        <v>12</v>
      </c>
      <c r="S12" s="18" t="s">
        <v>12</v>
      </c>
      <c r="T12" s="19" t="str">
        <f t="shared" si="6"/>
        <v>3</v>
      </c>
      <c r="U12" s="17" t="s">
        <v>74</v>
      </c>
      <c r="V12" s="18" t="s">
        <v>12</v>
      </c>
      <c r="W12" s="19">
        <f t="shared" si="7"/>
        <v>0</v>
      </c>
      <c r="X12" s="17" t="s">
        <v>74</v>
      </c>
      <c r="Y12" s="18" t="s">
        <v>74</v>
      </c>
      <c r="Z12" s="19">
        <f t="shared" si="8"/>
        <v>0</v>
      </c>
      <c r="AA12" s="17" t="s">
        <v>12</v>
      </c>
      <c r="AB12" s="18" t="s">
        <v>74</v>
      </c>
      <c r="AC12" s="19">
        <f t="shared" si="9"/>
        <v>0</v>
      </c>
      <c r="AD12" s="26"/>
      <c r="AE12" s="25"/>
      <c r="AF12" s="19"/>
      <c r="AG12" s="20">
        <f t="shared" si="10"/>
        <v>11</v>
      </c>
      <c r="AH12" s="21">
        <f>'1.Spieltag'!AI12</f>
        <v>25</v>
      </c>
      <c r="AI12" s="23">
        <f t="shared" si="11"/>
        <v>36</v>
      </c>
      <c r="AJ12" s="24">
        <f t="shared" si="12"/>
        <v>2</v>
      </c>
      <c r="AK12" s="1"/>
    </row>
    <row r="13" spans="1:40" ht="24.95" customHeight="1" thickBot="1" x14ac:dyDescent="0.25">
      <c r="A13" s="28">
        <f t="shared" si="0"/>
        <v>9</v>
      </c>
      <c r="B13" s="20" t="str">
        <f>'1.Spieltag'!B13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>
        <f t="shared" si="3"/>
        <v>0</v>
      </c>
      <c r="L13" s="17" t="s">
        <v>74</v>
      </c>
      <c r="M13" s="18" t="s">
        <v>12</v>
      </c>
      <c r="N13" s="19">
        <f t="shared" si="4"/>
        <v>0</v>
      </c>
      <c r="O13" s="17" t="s">
        <v>74</v>
      </c>
      <c r="P13" s="18" t="s">
        <v>2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 t="str">
        <f t="shared" si="7"/>
        <v>2</v>
      </c>
      <c r="X13" s="17" t="s">
        <v>12</v>
      </c>
      <c r="Y13" s="18" t="s">
        <v>74</v>
      </c>
      <c r="Z13" s="19">
        <f t="shared" si="8"/>
        <v>0</v>
      </c>
      <c r="AA13" s="17" t="s">
        <v>75</v>
      </c>
      <c r="AB13" s="18" t="s">
        <v>12</v>
      </c>
      <c r="AC13" s="19">
        <f t="shared" si="9"/>
        <v>0</v>
      </c>
      <c r="AD13" s="27"/>
      <c r="AE13" s="25"/>
      <c r="AF13" s="19"/>
      <c r="AG13" s="20">
        <f t="shared" si="10"/>
        <v>2</v>
      </c>
      <c r="AH13" s="21">
        <f>'1.Spieltag'!AI13</f>
        <v>23</v>
      </c>
      <c r="AI13" s="23">
        <f t="shared" si="11"/>
        <v>25</v>
      </c>
      <c r="AJ13" s="24">
        <f t="shared" si="12"/>
        <v>9</v>
      </c>
      <c r="AK13" s="1"/>
    </row>
    <row r="14" spans="1:40" ht="24.95" customHeight="1" thickBot="1" x14ac:dyDescent="0.25">
      <c r="A14" s="28">
        <f t="shared" si="0"/>
        <v>9</v>
      </c>
      <c r="B14" s="20" t="str">
        <f>'1.Spieltag'!B14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12</v>
      </c>
      <c r="G14" s="18" t="s">
        <v>75</v>
      </c>
      <c r="H14" s="19" t="str">
        <f t="shared" si="2"/>
        <v>2</v>
      </c>
      <c r="I14" s="17" t="s">
        <v>2</v>
      </c>
      <c r="J14" s="18" t="s">
        <v>74</v>
      </c>
      <c r="K14" s="19">
        <f t="shared" si="3"/>
        <v>0</v>
      </c>
      <c r="L14" s="17" t="s">
        <v>74</v>
      </c>
      <c r="M14" s="18" t="s">
        <v>12</v>
      </c>
      <c r="N14" s="19">
        <f t="shared" si="4"/>
        <v>0</v>
      </c>
      <c r="O14" s="17" t="s">
        <v>74</v>
      </c>
      <c r="P14" s="18" t="s">
        <v>2</v>
      </c>
      <c r="Q14" s="19">
        <f t="shared" si="5"/>
        <v>0</v>
      </c>
      <c r="R14" s="17" t="s">
        <v>12</v>
      </c>
      <c r="S14" s="18" t="s">
        <v>75</v>
      </c>
      <c r="T14" s="19">
        <f t="shared" si="6"/>
        <v>0</v>
      </c>
      <c r="U14" s="17" t="s">
        <v>12</v>
      </c>
      <c r="V14" s="18" t="s">
        <v>74</v>
      </c>
      <c r="W14" s="19" t="str">
        <f t="shared" si="7"/>
        <v>2</v>
      </c>
      <c r="X14" s="17" t="s">
        <v>12</v>
      </c>
      <c r="Y14" s="18" t="s">
        <v>12</v>
      </c>
      <c r="Z14" s="19">
        <f t="shared" si="8"/>
        <v>0</v>
      </c>
      <c r="AA14" s="17" t="s">
        <v>74</v>
      </c>
      <c r="AB14" s="18" t="s">
        <v>74</v>
      </c>
      <c r="AC14" s="19" t="str">
        <f t="shared" si="9"/>
        <v>3</v>
      </c>
      <c r="AD14" s="27"/>
      <c r="AE14" s="25"/>
      <c r="AF14" s="19"/>
      <c r="AG14" s="20">
        <f t="shared" si="10"/>
        <v>7</v>
      </c>
      <c r="AH14" s="21">
        <f>'1.Spieltag'!AI14</f>
        <v>18</v>
      </c>
      <c r="AI14" s="23">
        <f t="shared" si="11"/>
        <v>25</v>
      </c>
      <c r="AJ14" s="24">
        <f t="shared" si="12"/>
        <v>9</v>
      </c>
      <c r="AK14" s="1"/>
    </row>
    <row r="15" spans="1:40" ht="24.95" customHeight="1" thickBot="1" x14ac:dyDescent="0.25">
      <c r="A15" s="28">
        <f t="shared" si="0"/>
        <v>16</v>
      </c>
      <c r="B15" s="20" t="str">
        <f>'1.Spieltag'!B15</f>
        <v>Master1</v>
      </c>
      <c r="C15" s="17" t="s">
        <v>12</v>
      </c>
      <c r="D15" s="18" t="s">
        <v>12</v>
      </c>
      <c r="E15" s="19" t="str">
        <f t="shared" si="1"/>
        <v>5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12</v>
      </c>
      <c r="K15" s="19">
        <f t="shared" si="3"/>
        <v>0</v>
      </c>
      <c r="L15" s="17" t="s">
        <v>74</v>
      </c>
      <c r="M15" s="18" t="s">
        <v>12</v>
      </c>
      <c r="N15" s="19">
        <f t="shared" si="4"/>
        <v>0</v>
      </c>
      <c r="O15" s="17" t="s">
        <v>12</v>
      </c>
      <c r="P15" s="18" t="s">
        <v>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74</v>
      </c>
      <c r="W15" s="19" t="str">
        <f t="shared" si="7"/>
        <v>2</v>
      </c>
      <c r="X15" s="17" t="s">
        <v>74</v>
      </c>
      <c r="Y15" s="18" t="s">
        <v>74</v>
      </c>
      <c r="Z15" s="19">
        <f t="shared" si="8"/>
        <v>0</v>
      </c>
      <c r="AA15" s="17" t="s">
        <v>74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7</v>
      </c>
      <c r="AH15" s="21">
        <f>'1.Spieltag'!AI15</f>
        <v>13</v>
      </c>
      <c r="AI15" s="23">
        <f t="shared" si="11"/>
        <v>20</v>
      </c>
      <c r="AJ15" s="24">
        <f t="shared" si="12"/>
        <v>16</v>
      </c>
      <c r="AK15" s="1"/>
    </row>
    <row r="16" spans="1:40" ht="24.95" customHeight="1" thickBot="1" x14ac:dyDescent="0.25">
      <c r="A16" s="28">
        <f t="shared" si="0"/>
        <v>13</v>
      </c>
      <c r="B16" s="20" t="str">
        <f>'1.Spieltag'!B16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74</v>
      </c>
      <c r="M16" s="18" t="s">
        <v>12</v>
      </c>
      <c r="N16" s="19">
        <f t="shared" si="4"/>
        <v>0</v>
      </c>
      <c r="O16" s="17" t="s">
        <v>75</v>
      </c>
      <c r="P16" s="18" t="s">
        <v>12</v>
      </c>
      <c r="Q16" s="19">
        <f t="shared" si="5"/>
        <v>0</v>
      </c>
      <c r="R16" s="17" t="s">
        <v>12</v>
      </c>
      <c r="S16" s="18" t="s">
        <v>75</v>
      </c>
      <c r="T16" s="19">
        <f t="shared" si="6"/>
        <v>0</v>
      </c>
      <c r="U16" s="17" t="s">
        <v>12</v>
      </c>
      <c r="V16" s="18" t="s">
        <v>75</v>
      </c>
      <c r="W16" s="19" t="str">
        <f t="shared" si="7"/>
        <v>3</v>
      </c>
      <c r="X16" s="17" t="s">
        <v>12</v>
      </c>
      <c r="Y16" s="18" t="s">
        <v>74</v>
      </c>
      <c r="Z16" s="19">
        <f t="shared" si="8"/>
        <v>0</v>
      </c>
      <c r="AA16" s="17" t="s">
        <v>75</v>
      </c>
      <c r="AB16" s="18" t="s">
        <v>12</v>
      </c>
      <c r="AC16" s="19">
        <f t="shared" si="9"/>
        <v>0</v>
      </c>
      <c r="AD16" s="27"/>
      <c r="AE16" s="25"/>
      <c r="AF16" s="19"/>
      <c r="AG16" s="20">
        <f t="shared" si="10"/>
        <v>3</v>
      </c>
      <c r="AH16" s="21">
        <f>'1.Spieltag'!AI16</f>
        <v>19</v>
      </c>
      <c r="AI16" s="23">
        <f t="shared" si="11"/>
        <v>22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Nico1904</v>
      </c>
      <c r="C17" s="17" t="s">
        <v>74</v>
      </c>
      <c r="D17" s="18" t="s">
        <v>12</v>
      </c>
      <c r="E17" s="19">
        <f t="shared" si="1"/>
        <v>0</v>
      </c>
      <c r="F17" s="17" t="s">
        <v>12</v>
      </c>
      <c r="G17" s="18" t="s">
        <v>74</v>
      </c>
      <c r="H17" s="19" t="str">
        <f t="shared" si="2"/>
        <v>3</v>
      </c>
      <c r="I17" s="17" t="s">
        <v>12</v>
      </c>
      <c r="J17" s="18" t="s">
        <v>74</v>
      </c>
      <c r="K17" s="19">
        <f t="shared" si="3"/>
        <v>0</v>
      </c>
      <c r="L17" s="17" t="s">
        <v>75</v>
      </c>
      <c r="M17" s="18" t="s">
        <v>2</v>
      </c>
      <c r="N17" s="19">
        <f t="shared" si="4"/>
        <v>0</v>
      </c>
      <c r="O17" s="17" t="s">
        <v>74</v>
      </c>
      <c r="P17" s="18" t="s">
        <v>2</v>
      </c>
      <c r="Q17" s="19">
        <f t="shared" si="5"/>
        <v>0</v>
      </c>
      <c r="R17" s="17" t="s">
        <v>12</v>
      </c>
      <c r="S17" s="18" t="s">
        <v>74</v>
      </c>
      <c r="T17" s="19">
        <f t="shared" si="6"/>
        <v>0</v>
      </c>
      <c r="U17" s="17" t="s">
        <v>74</v>
      </c>
      <c r="V17" s="18" t="s">
        <v>12</v>
      </c>
      <c r="W17" s="19">
        <f t="shared" si="7"/>
        <v>0</v>
      </c>
      <c r="X17" s="17" t="s">
        <v>12</v>
      </c>
      <c r="Y17" s="18" t="s">
        <v>12</v>
      </c>
      <c r="Z17" s="19">
        <f t="shared" si="8"/>
        <v>0</v>
      </c>
      <c r="AA17" s="17" t="s">
        <v>74</v>
      </c>
      <c r="AB17" s="18" t="s">
        <v>2</v>
      </c>
      <c r="AC17" s="19">
        <f t="shared" si="9"/>
        <v>0</v>
      </c>
      <c r="AD17" s="27"/>
      <c r="AE17" s="25"/>
      <c r="AF17" s="19"/>
      <c r="AG17" s="20">
        <f>E17+K17+Q17+T17+N17+H17+W17+Z17+AC17+AF17</f>
        <v>3</v>
      </c>
      <c r="AH17" s="21">
        <f>'1.Spieltag'!AI17</f>
        <v>22</v>
      </c>
      <c r="AI17" s="23">
        <f t="shared" si="11"/>
        <v>25</v>
      </c>
      <c r="AJ17" s="24">
        <f t="shared" si="12"/>
        <v>9</v>
      </c>
      <c r="AK17" s="1"/>
    </row>
    <row r="18" spans="1:37" ht="24.95" customHeight="1" thickBot="1" x14ac:dyDescent="0.25">
      <c r="A18" s="28">
        <f t="shared" si="0"/>
        <v>4</v>
      </c>
      <c r="B18" s="20" t="str">
        <f>'1.Spieltag'!B18</f>
        <v>Reinhold</v>
      </c>
      <c r="C18" s="17" t="s">
        <v>2</v>
      </c>
      <c r="D18" s="18" t="s">
        <v>74</v>
      </c>
      <c r="E18" s="19">
        <f t="shared" si="1"/>
        <v>0</v>
      </c>
      <c r="F18" s="17" t="s">
        <v>74</v>
      </c>
      <c r="G18" s="18" t="s">
        <v>12</v>
      </c>
      <c r="H18" s="19">
        <f t="shared" si="2"/>
        <v>0</v>
      </c>
      <c r="I18" s="17" t="s">
        <v>2</v>
      </c>
      <c r="J18" s="18" t="s">
        <v>74</v>
      </c>
      <c r="K18" s="19">
        <f t="shared" si="3"/>
        <v>0</v>
      </c>
      <c r="L18" s="17" t="s">
        <v>75</v>
      </c>
      <c r="M18" s="18" t="s">
        <v>75</v>
      </c>
      <c r="N18" s="19" t="str">
        <f t="shared" si="4"/>
        <v>3</v>
      </c>
      <c r="O18" s="17" t="s">
        <v>75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>
        <f t="shared" si="6"/>
        <v>0</v>
      </c>
      <c r="U18" s="17" t="s">
        <v>12</v>
      </c>
      <c r="V18" s="18" t="s">
        <v>12</v>
      </c>
      <c r="W18" s="19">
        <f t="shared" si="7"/>
        <v>0</v>
      </c>
      <c r="X18" s="17" t="s">
        <v>74</v>
      </c>
      <c r="Y18" s="18" t="s">
        <v>12</v>
      </c>
      <c r="Z18" s="19" t="str">
        <f t="shared" si="8"/>
        <v>2</v>
      </c>
      <c r="AA18" s="17" t="s">
        <v>75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ref="AG18:AG24" si="13">E18+H18+K18+N18+Q18+T18+W18+Z18+AC18+AF18</f>
        <v>5</v>
      </c>
      <c r="AH18" s="21">
        <f>'1.Spieltag'!AI18</f>
        <v>25</v>
      </c>
      <c r="AI18" s="23">
        <f t="shared" si="11"/>
        <v>30</v>
      </c>
      <c r="AJ18" s="24">
        <f t="shared" si="12"/>
        <v>4</v>
      </c>
      <c r="AK18" s="1"/>
    </row>
    <row r="19" spans="1:37" ht="24.95" customHeight="1" thickBot="1" x14ac:dyDescent="0.25">
      <c r="A19" s="28">
        <f t="shared" si="0"/>
        <v>1</v>
      </c>
      <c r="B19" s="20" t="str">
        <f>'1.Spieltag'!B19</f>
        <v>ReneMause</v>
      </c>
      <c r="C19" s="17" t="s">
        <v>74</v>
      </c>
      <c r="D19" s="18" t="s">
        <v>74</v>
      </c>
      <c r="E19" s="19" t="str">
        <f t="shared" si="1"/>
        <v>3</v>
      </c>
      <c r="F19" s="17" t="s">
        <v>12</v>
      </c>
      <c r="G19" s="18" t="s">
        <v>74</v>
      </c>
      <c r="H19" s="19" t="str">
        <f t="shared" si="2"/>
        <v>3</v>
      </c>
      <c r="I19" s="17" t="s">
        <v>12</v>
      </c>
      <c r="J19" s="18" t="s">
        <v>75</v>
      </c>
      <c r="K19" s="19">
        <f t="shared" si="3"/>
        <v>0</v>
      </c>
      <c r="L19" s="17" t="s">
        <v>74</v>
      </c>
      <c r="M19" s="18" t="s">
        <v>74</v>
      </c>
      <c r="N19" s="19" t="str">
        <f t="shared" si="4"/>
        <v>3</v>
      </c>
      <c r="O19" s="17" t="s">
        <v>74</v>
      </c>
      <c r="P19" s="18" t="s">
        <v>12</v>
      </c>
      <c r="Q19" s="19">
        <f t="shared" si="5"/>
        <v>0</v>
      </c>
      <c r="R19" s="17" t="s">
        <v>12</v>
      </c>
      <c r="S19" s="18" t="s">
        <v>74</v>
      </c>
      <c r="T19" s="19">
        <f t="shared" si="6"/>
        <v>0</v>
      </c>
      <c r="U19" s="17" t="s">
        <v>74</v>
      </c>
      <c r="V19" s="18" t="s">
        <v>75</v>
      </c>
      <c r="W19" s="19" t="str">
        <f t="shared" si="7"/>
        <v>2</v>
      </c>
      <c r="X19" s="17" t="s">
        <v>75</v>
      </c>
      <c r="Y19" s="18" t="s">
        <v>74</v>
      </c>
      <c r="Z19" s="19" t="str">
        <f t="shared" si="8"/>
        <v>2</v>
      </c>
      <c r="AA19" s="17" t="s">
        <v>75</v>
      </c>
      <c r="AB19" s="18" t="s">
        <v>12</v>
      </c>
      <c r="AC19" s="19">
        <f t="shared" si="9"/>
        <v>0</v>
      </c>
      <c r="AD19" s="27"/>
      <c r="AE19" s="25"/>
      <c r="AF19" s="19"/>
      <c r="AG19" s="20">
        <f t="shared" si="13"/>
        <v>13</v>
      </c>
      <c r="AH19" s="21">
        <f>'1.Spieltag'!AI19</f>
        <v>32</v>
      </c>
      <c r="AI19" s="23">
        <f t="shared" si="11"/>
        <v>45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14</v>
      </c>
      <c r="B20" s="20" t="str">
        <f>'1.Spieltag'!B20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74</v>
      </c>
      <c r="G20" s="18" t="s">
        <v>74</v>
      </c>
      <c r="H20" s="19">
        <f t="shared" si="2"/>
        <v>0</v>
      </c>
      <c r="I20" s="17" t="s">
        <v>12</v>
      </c>
      <c r="J20" s="18" t="s">
        <v>75</v>
      </c>
      <c r="K20" s="19">
        <f t="shared" si="3"/>
        <v>0</v>
      </c>
      <c r="L20" s="17" t="s">
        <v>74</v>
      </c>
      <c r="M20" s="18" t="s">
        <v>12</v>
      </c>
      <c r="N20" s="19">
        <f t="shared" si="4"/>
        <v>0</v>
      </c>
      <c r="O20" s="17" t="s">
        <v>74</v>
      </c>
      <c r="P20" s="18" t="s">
        <v>2</v>
      </c>
      <c r="Q20" s="19">
        <f t="shared" si="5"/>
        <v>0</v>
      </c>
      <c r="R20" s="17" t="s">
        <v>12</v>
      </c>
      <c r="S20" s="18" t="s">
        <v>74</v>
      </c>
      <c r="T20" s="19">
        <f t="shared" si="6"/>
        <v>0</v>
      </c>
      <c r="U20" s="17" t="s">
        <v>12</v>
      </c>
      <c r="V20" s="18" t="s">
        <v>74</v>
      </c>
      <c r="W20" s="19" t="str">
        <f t="shared" si="7"/>
        <v>2</v>
      </c>
      <c r="X20" s="17" t="s">
        <v>74</v>
      </c>
      <c r="Y20" s="18" t="s">
        <v>2</v>
      </c>
      <c r="Z20" s="19" t="str">
        <f t="shared" si="8"/>
        <v>5</v>
      </c>
      <c r="AA20" s="17" t="s">
        <v>75</v>
      </c>
      <c r="AB20" s="18" t="s">
        <v>12</v>
      </c>
      <c r="AC20" s="19">
        <f t="shared" si="9"/>
        <v>0</v>
      </c>
      <c r="AD20" s="27"/>
      <c r="AE20" s="25"/>
      <c r="AF20" s="19"/>
      <c r="AG20" s="20">
        <f>E20+H20+K20+N20+Q20+T20+W20+Z20+AC20+AF20</f>
        <v>7</v>
      </c>
      <c r="AH20" s="21">
        <f>'1.Spieltag'!AI20</f>
        <v>14</v>
      </c>
      <c r="AI20" s="23">
        <f t="shared" si="11"/>
        <v>21</v>
      </c>
      <c r="AJ20" s="24">
        <f t="shared" si="12"/>
        <v>14</v>
      </c>
      <c r="AK20" s="1"/>
    </row>
    <row r="21" spans="1:37" ht="24.95" customHeight="1" thickBot="1" x14ac:dyDescent="0.25">
      <c r="A21" s="28">
        <f t="shared" si="0"/>
        <v>19</v>
      </c>
      <c r="B21" s="20" t="str">
        <f>'1.Spieltag'!B21</f>
        <v>Schalt04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19"/>
      <c r="O21" s="17"/>
      <c r="P21" s="18"/>
      <c r="Q21" s="19"/>
      <c r="R21" s="17"/>
      <c r="S21" s="18"/>
      <c r="T21" s="19"/>
      <c r="U21" s="17"/>
      <c r="V21" s="18"/>
      <c r="W21" s="19"/>
      <c r="X21" s="17"/>
      <c r="Y21" s="18"/>
      <c r="Z21" s="19"/>
      <c r="AA21" s="17"/>
      <c r="AB21" s="18"/>
      <c r="AC21" s="19"/>
      <c r="AD21" s="27"/>
      <c r="AE21" s="25"/>
      <c r="AF21" s="19"/>
      <c r="AG21" s="20">
        <f>E21+H21+K21+N21+Q21+T21+W21+Z21+AC21+AF21</f>
        <v>0</v>
      </c>
      <c r="AH21" s="21">
        <f>'1.Spieltag'!AI21</f>
        <v>15</v>
      </c>
      <c r="AI21" s="23">
        <f t="shared" si="11"/>
        <v>15</v>
      </c>
      <c r="AJ21" s="24">
        <f t="shared" si="12"/>
        <v>19</v>
      </c>
      <c r="AK21" s="1"/>
    </row>
    <row r="22" spans="1:37" ht="24.95" customHeight="1" thickBot="1" x14ac:dyDescent="0.25">
      <c r="A22" s="28">
        <f t="shared" si="0"/>
        <v>18</v>
      </c>
      <c r="B22" s="20" t="str">
        <f>'1.Spieltag'!B22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3"/>
        <v>0</v>
      </c>
      <c r="AH22" s="21">
        <f>'1.Spieltag'!AI22</f>
        <v>17</v>
      </c>
      <c r="AI22" s="23">
        <f t="shared" si="11"/>
        <v>17</v>
      </c>
      <c r="AJ22" s="24">
        <f t="shared" si="12"/>
        <v>18</v>
      </c>
      <c r="AK22" s="1"/>
    </row>
    <row r="23" spans="1:37" ht="24.95" customHeight="1" thickBot="1" x14ac:dyDescent="0.25">
      <c r="A23" s="28">
        <f t="shared" si="0"/>
        <v>7</v>
      </c>
      <c r="B23" s="20" t="str">
        <f>'1.Spieltag'!B23</f>
        <v>shiny</v>
      </c>
      <c r="C23" s="17" t="s">
        <v>74</v>
      </c>
      <c r="D23" s="18" t="s">
        <v>12</v>
      </c>
      <c r="E23" s="19">
        <f>IF(OR(EXACT($C$7,C23)*(EXACT($D$7,D23)))=TRUE,$AN$9,IF(($D$7-$C$7=D23-C23),$AN$8,IF(OR(EXACT($C$7&gt;$D$7,C23&gt;D23)*EXACT($C$7=$D$7,C23=D23)*EXACT($C$7&lt;$D$7,C23&lt;D23)),$AN$7,0)))</f>
        <v>0</v>
      </c>
      <c r="F23" s="17" t="s">
        <v>12</v>
      </c>
      <c r="G23" s="18" t="s">
        <v>75</v>
      </c>
      <c r="H23" s="19" t="str">
        <f>IF(OR(EXACT($F$7,F23)*(EXACT($G$7,G23)))=TRUE,$AN$9,IF(($G$7-$F$7=G23-F23),$AN$8,IF(OR(EXACT($F$7&gt;$G$7,F23&gt;G23)*EXACT($F$7=$G$7,F23=G23)*EXACT($F$7&lt;$G$7,F23&lt;G23)),$AN$7,0)))</f>
        <v>2</v>
      </c>
      <c r="I23" s="17" t="s">
        <v>12</v>
      </c>
      <c r="J23" s="18" t="s">
        <v>74</v>
      </c>
      <c r="K23" s="19">
        <f>IF(OR(EXACT($I$7,I23)*(EXACT($J$7,J23)))=TRUE,$AN$9,IF(($J$7-$I$7=J23-I23),$AN$8,IF(OR(EXACT($I$7&gt;$J$7,I23&gt;J23)*EXACT($I$7=$J$7,I23=J23)*EXACT($I$7&lt;$J$7,I23&lt;J23)),$AN$7,0)))</f>
        <v>0</v>
      </c>
      <c r="L23" s="17" t="s">
        <v>74</v>
      </c>
      <c r="M23" s="18" t="s">
        <v>12</v>
      </c>
      <c r="N23" s="19">
        <f>IF(OR(EXACT($L$7,L23)*(EXACT($M$7,M23)))=TRUE,$AN$9,IF(($M$7-$L$7=M23-L23),$AN$8,IF(OR(EXACT($L$7&gt;$M$7,L23&gt;M23)*EXACT($L$7=$M$7,L23=M23)*EXACT($L$7&lt;$M$7,L23&lt;M23)),$AN$7,0)))</f>
        <v>0</v>
      </c>
      <c r="O23" s="17" t="s">
        <v>74</v>
      </c>
      <c r="P23" s="18" t="s">
        <v>12</v>
      </c>
      <c r="Q23" s="19">
        <f>IF(OR(EXACT($O$7,O23)*(EXACT($P$7,P23)))=TRUE,$AN$9,IF(($P$7-$O$7=P23-O23),$AN$8,IF(OR(EXACT($O$7&gt;$P$7,O23&gt;P23)*EXACT($O$7=$P$7,O23=P23)*EXACT($O$7&lt;$P$7,O23&lt;P23)),$AN$7,0)))</f>
        <v>0</v>
      </c>
      <c r="R23" s="17" t="s">
        <v>12</v>
      </c>
      <c r="S23" s="18" t="s">
        <v>75</v>
      </c>
      <c r="T23" s="19">
        <f>IF(OR(EXACT($R$7,R23)*(EXACT($S$7,S23)))=TRUE,$AN$9,IF(($S$7-$R$7=S23-R23),$AN$8,IF(OR(EXACT($R$7&gt;$S$7,R23&gt;S23)*EXACT($R$7=$S$7,R23=S23)*EXACT($R$7&lt;$S$7,R23&lt;S23)),$AN$7,0)))</f>
        <v>0</v>
      </c>
      <c r="U23" s="17" t="s">
        <v>74</v>
      </c>
      <c r="V23" s="18" t="s">
        <v>74</v>
      </c>
      <c r="W23" s="19">
        <f>IF(OR(EXACT($U$7,U23)*(EXACT($V$7,V23)))=TRUE,$AN$9,IF(($V$7-$U$7=V23-U23),$AN$8,IF(OR(EXACT($U$7&gt;$V$7,U23&gt;V23)*EXACT($U$7=$V$7,U23=V23)*EXACT($U$7&lt;$V$7,U23&lt;V23)),$AN$7,0)))</f>
        <v>0</v>
      </c>
      <c r="X23" s="17" t="s">
        <v>74</v>
      </c>
      <c r="Y23" s="18" t="s">
        <v>74</v>
      </c>
      <c r="Z23" s="19">
        <f>IF(OR(EXACT($X$7,X23)*(EXACT($Y$7,Y23)))=TRUE,$AN$9,IF(($Y$7-$X$7=Y23-X23),$AN$8,IF(OR(EXACT($X$7&gt;$Y$7,X23&gt;Y23)*EXACT($X$7=$Y$7,X23=Y23)*EXACT($X$7&lt;$Y$7,X23&lt;Y23)),$AN$7,0)))</f>
        <v>0</v>
      </c>
      <c r="AA23" s="17" t="s">
        <v>74</v>
      </c>
      <c r="AB23" s="18" t="s">
        <v>12</v>
      </c>
      <c r="AC23" s="19">
        <f>IF(OR(EXACT($AA$7,AA23)*(EXACT($AB$7,AB23)))=TRUE,$AN$9,IF(($AB$7-$AA$7=AB23-AA23),$AN$8,IF(OR(EXACT($AA$7&gt;$AB$7,AA23&gt;AB23)*EXACT($AA$7=$AB$7,AA23=AB23)*EXACT($AA$7&lt;$AB$7,AA23&lt;AB23)),$AN$7,0)))</f>
        <v>0</v>
      </c>
      <c r="AD23" s="27"/>
      <c r="AE23" s="25"/>
      <c r="AF23" s="19"/>
      <c r="AG23" s="20">
        <f t="shared" si="13"/>
        <v>2</v>
      </c>
      <c r="AH23" s="21">
        <f>'1.Spieltag'!AI23</f>
        <v>25</v>
      </c>
      <c r="AI23" s="23">
        <f t="shared" si="11"/>
        <v>27</v>
      </c>
      <c r="AJ23" s="24">
        <f t="shared" si="12"/>
        <v>7</v>
      </c>
      <c r="AK23" s="1"/>
    </row>
    <row r="24" spans="1:37" ht="24.95" customHeight="1" thickBot="1" x14ac:dyDescent="0.25">
      <c r="A24" s="28">
        <f t="shared" si="0"/>
        <v>6</v>
      </c>
      <c r="B24" s="20" t="str">
        <f>'1.Spieltag'!B24</f>
        <v>Silfa04</v>
      </c>
      <c r="C24" s="17" t="s">
        <v>12</v>
      </c>
      <c r="D24" s="18" t="s">
        <v>12</v>
      </c>
      <c r="E24" s="19" t="str">
        <f>IF(OR(EXACT($C$7,C24)*(EXACT($D$7,D24)))=TRUE,$AN$9,IF(($D$7-$C$7=D24-C24),$AN$8,IF(OR(EXACT($C$7&gt;$D$7,C24&gt;D24)*EXACT($C$7=$D$7,C24=D24)*EXACT($C$7&lt;$D$7,C24&lt;D24)),$AN$7,0)))</f>
        <v>5</v>
      </c>
      <c r="F24" s="17" t="s">
        <v>75</v>
      </c>
      <c r="G24" s="18" t="s">
        <v>75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74</v>
      </c>
      <c r="J24" s="18" t="s">
        <v>75</v>
      </c>
      <c r="K24" s="19">
        <f>IF(OR(EXACT($I$7,I24)*(EXACT($J$7,J24)))=TRUE,$AN$9,IF(($J$7-$I$7=J24-I24),$AN$8,IF(OR(EXACT($I$7&gt;$J$7,I24&gt;J24)*EXACT($I$7=$J$7,I24=J24)*EXACT($I$7&lt;$J$7,I24&lt;J24)),$AN$7,0)))</f>
        <v>0</v>
      </c>
      <c r="L24" s="17" t="s">
        <v>74</v>
      </c>
      <c r="M24" s="18" t="s">
        <v>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2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2</v>
      </c>
      <c r="S24" s="18" t="s">
        <v>74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12</v>
      </c>
      <c r="V24" s="18" t="s">
        <v>74</v>
      </c>
      <c r="W24" s="19" t="str">
        <f>IF(OR(EXACT($U$7,U24)*(EXACT($V$7,V24)))=TRUE,$AN$9,IF(($V$7-$U$7=V24-U24),$AN$8,IF(OR(EXACT($U$7&gt;$V$7,U24&gt;V24)*EXACT($U$7=$V$7,U24=V24)*EXACT($U$7&lt;$V$7,U24&lt;V24)),$AN$7,0)))</f>
        <v>2</v>
      </c>
      <c r="X24" s="17" t="s">
        <v>74</v>
      </c>
      <c r="Y24" s="18" t="s">
        <v>75</v>
      </c>
      <c r="Z24" s="19">
        <f>IF(OR(EXACT($X$7,X24)*(EXACT($Y$7,Y24)))=TRUE,$AN$9,IF(($Y$7-$X$7=Y24-X24),$AN$8,IF(OR(EXACT($X$7&gt;$Y$7,X24&gt;Y24)*EXACT($X$7=$Y$7,X24=Y24)*EXACT($X$7&lt;$Y$7,X24&lt;Y24)),$AN$7,0)))</f>
        <v>0</v>
      </c>
      <c r="AA24" s="17" t="s">
        <v>75</v>
      </c>
      <c r="AB24" s="18" t="s">
        <v>2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si="13"/>
        <v>7</v>
      </c>
      <c r="AH24" s="21">
        <f>'1.Spieltag'!AI24</f>
        <v>22</v>
      </c>
      <c r="AI24" s="23">
        <f t="shared" si="11"/>
        <v>29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" si="14">AJ25</f>
        <v>3</v>
      </c>
      <c r="B25" s="20" t="str">
        <f>'1.Spieltag'!B25</f>
        <v>Tanja04</v>
      </c>
      <c r="C25" s="17" t="s">
        <v>12</v>
      </c>
      <c r="D25" s="18" t="s">
        <v>74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74</v>
      </c>
      <c r="G25" s="18" t="s">
        <v>12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74</v>
      </c>
      <c r="J25" s="18" t="s">
        <v>74</v>
      </c>
      <c r="K25" s="19" t="str">
        <f>IF(OR(EXACT($I$7,I25)*(EXACT($J$7,J25)))=TRUE,$AN$9,IF(($J$7-$I$7=J25-I25),$AN$8,IF(OR(EXACT($I$7&gt;$J$7,I25&gt;J25)*EXACT($I$7=$J$7,I25=J25)*EXACT($I$7&lt;$J$7,I25&lt;J25)),$AN$7,0)))</f>
        <v>3</v>
      </c>
      <c r="L25" s="17" t="s">
        <v>74</v>
      </c>
      <c r="M25" s="18" t="s">
        <v>75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74</v>
      </c>
      <c r="P25" s="18" t="s">
        <v>2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75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12</v>
      </c>
      <c r="V25" s="18" t="s">
        <v>74</v>
      </c>
      <c r="W25" s="19" t="str">
        <f>IF(OR(EXACT($U$7,U25)*(EXACT($V$7,V25)))=TRUE,$AN$9,IF(($V$7-$U$7=V25-U25),$AN$8,IF(OR(EXACT($U$7&gt;$V$7,U25&gt;V25)*EXACT($U$7=$V$7,U25=V25)*EXACT($U$7&lt;$V$7,U25&lt;V25)),$AN$7,0)))</f>
        <v>2</v>
      </c>
      <c r="X25" s="17" t="s">
        <v>74</v>
      </c>
      <c r="Y25" s="18" t="s">
        <v>75</v>
      </c>
      <c r="Z25" s="19">
        <f>IF(OR(EXACT($X$7,X25)*(EXACT($Y$7,Y25)))=TRUE,$AN$9,IF(($Y$7-$X$7=Y25-X25),$AN$8,IF(OR(EXACT($X$7&gt;$Y$7,X25&gt;Y25)*EXACT($X$7=$Y$7,X25=Y25)*EXACT($X$7&lt;$Y$7,X25&lt;Y25)),$AN$7,0)))</f>
        <v>0</v>
      </c>
      <c r="AA25" s="17" t="s">
        <v>75</v>
      </c>
      <c r="AB25" s="18" t="s">
        <v>12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:AG26" si="15">E25+H25+K25+N25+Q25+T25+W25+Z25+AC25+AF25</f>
        <v>5</v>
      </c>
      <c r="AH25" s="21">
        <f>'1.Spieltag'!AI25</f>
        <v>28</v>
      </c>
      <c r="AI25" s="23">
        <f t="shared" si="11"/>
        <v>33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ref="A26:A27" si="16">AJ26</f>
        <v>8</v>
      </c>
      <c r="B26" s="20" t="str">
        <f>'1.Spieltag'!B26</f>
        <v>Th. Bülles</v>
      </c>
      <c r="C26" s="17" t="s">
        <v>12</v>
      </c>
      <c r="D26" s="18" t="s">
        <v>74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12</v>
      </c>
      <c r="G26" s="18" t="s">
        <v>74</v>
      </c>
      <c r="H26" s="19" t="str">
        <f>IF(OR(EXACT($F$7,F26)*(EXACT($G$7,G26)))=TRUE,$AN$9,IF(($G$7-$F$7=G26-F26),$AN$8,IF(OR(EXACT($F$7&gt;$G$7,F26&gt;G26)*EXACT($F$7=$G$7,F26=G26)*EXACT($F$7&lt;$G$7,F26&lt;G26)),$AN$7,0)))</f>
        <v>3</v>
      </c>
      <c r="I26" s="17" t="s">
        <v>12</v>
      </c>
      <c r="J26" s="18" t="s">
        <v>75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74</v>
      </c>
      <c r="M26" s="18" t="s">
        <v>75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75</v>
      </c>
      <c r="P26" s="18" t="s">
        <v>74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12</v>
      </c>
      <c r="S26" s="18" t="s">
        <v>74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74</v>
      </c>
      <c r="W26" s="19" t="str">
        <f>IF(OR(EXACT($U$7,U26)*(EXACT($V$7,V26)))=TRUE,$AN$9,IF(($V$7-$U$7=V26-U26),$AN$8,IF(OR(EXACT($U$7&gt;$V$7,U26&gt;V26)*EXACT($U$7=$V$7,U26=V26)*EXACT($U$7&lt;$V$7,U26&lt;V26)),$AN$7,0)))</f>
        <v>2</v>
      </c>
      <c r="X26" s="17" t="s">
        <v>74</v>
      </c>
      <c r="Y26" s="18" t="s">
        <v>75</v>
      </c>
      <c r="Z26" s="19">
        <f>IF(OR(EXACT($X$7,X26)*(EXACT($Y$7,Y26)))=TRUE,$AN$9,IF(($Y$7-$X$7=Y26-X26),$AN$8,IF(OR(EXACT($X$7&gt;$Y$7,X26&gt;Y26)*EXACT($X$7=$Y$7,X26=Y26)*EXACT($X$7&lt;$Y$7,X26&lt;Y26)),$AN$7,0)))</f>
        <v>0</v>
      </c>
      <c r="AA26" s="17" t="s">
        <v>12</v>
      </c>
      <c r="AB26" s="18" t="s">
        <v>74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15"/>
        <v>5</v>
      </c>
      <c r="AH26" s="21">
        <f>'1.Spieltag'!AI26</f>
        <v>21</v>
      </c>
      <c r="AI26" s="23">
        <f t="shared" si="11"/>
        <v>26</v>
      </c>
      <c r="AJ26" s="24">
        <f t="shared" si="12"/>
        <v>8</v>
      </c>
      <c r="AK26" s="1"/>
    </row>
    <row r="27" spans="1:37" ht="28.15" customHeight="1" thickBot="1" x14ac:dyDescent="0.25">
      <c r="A27" s="28">
        <f t="shared" si="16"/>
        <v>7</v>
      </c>
      <c r="B27" s="20" t="str">
        <f>'1.Spieltag'!B27</f>
        <v>UltraGE</v>
      </c>
      <c r="C27" s="17" t="s">
        <v>12</v>
      </c>
      <c r="D27" s="18" t="s">
        <v>74</v>
      </c>
      <c r="E27" s="19">
        <f>IF(OR(EXACT($C$7,C27)*(EXACT($D$7,D27)))=TRUE,$AN$9,IF(($D$7-$C$7=D27-C27),$AN$8,IF(OR(EXACT($C$7&gt;$D$7,C27&gt;D27)*EXACT($C$7=$D$7,C27=D27)*EXACT($C$7&lt;$D$7,C27&lt;D27)),$AN$7,0)))</f>
        <v>0</v>
      </c>
      <c r="F27" s="17" t="s">
        <v>74</v>
      </c>
      <c r="G27" s="18" t="s">
        <v>12</v>
      </c>
      <c r="H27" s="19">
        <f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74</v>
      </c>
      <c r="K27" s="19">
        <f>IF(OR(EXACT($I$7,I27)*(EXACT($J$7,J27)))=TRUE,$AN$9,IF(($J$7-$I$7=J27-I27),$AN$8,IF(OR(EXACT($I$7&gt;$J$7,I27&gt;J27)*EXACT($I$7=$J$7,I27=J27)*EXACT($I$7&lt;$J$7,I27&lt;J27)),$AN$7,0)))</f>
        <v>0</v>
      </c>
      <c r="L27" s="17" t="s">
        <v>74</v>
      </c>
      <c r="M27" s="18" t="s">
        <v>12</v>
      </c>
      <c r="N27" s="19">
        <f>IF(OR(EXACT($L$7,L27)*(EXACT($M$7,M27)))=TRUE,$AN$9,IF(($M$7-$L$7=M27-L27),$AN$8,IF(OR(EXACT($L$7&gt;$M$7,L27&gt;M27)*EXACT($L$7=$M$7,L27=M27)*EXACT($L$7&lt;$M$7,L27&lt;M27)),$AN$7,0)))</f>
        <v>0</v>
      </c>
      <c r="O27" s="17" t="s">
        <v>74</v>
      </c>
      <c r="P27" s="18" t="s">
        <v>12</v>
      </c>
      <c r="Q27" s="19">
        <f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75</v>
      </c>
      <c r="T27" s="19">
        <f>IF(OR(EXACT($R$7,R27)*(EXACT($S$7,S27)))=TRUE,$AN$9,IF(($S$7-$R$7=S27-R27),$AN$8,IF(OR(EXACT($R$7&gt;$S$7,R27&gt;S27)*EXACT($R$7=$S$7,R27=S27)*EXACT($R$7&lt;$S$7,R27&lt;S27)),$AN$7,0)))</f>
        <v>0</v>
      </c>
      <c r="U27" s="17" t="s">
        <v>12</v>
      </c>
      <c r="V27" s="18" t="s">
        <v>74</v>
      </c>
      <c r="W27" s="19" t="str">
        <f>IF(OR(EXACT($U$7,U27)*(EXACT($V$7,V27)))=TRUE,$AN$9,IF(($V$7-$U$7=V27-U27),$AN$8,IF(OR(EXACT($U$7&gt;$V$7,U27&gt;V27)*EXACT($U$7=$V$7,U27=V27)*EXACT($U$7&lt;$V$7,U27&lt;V27)),$AN$7,0)))</f>
        <v>2</v>
      </c>
      <c r="X27" s="17" t="s">
        <v>74</v>
      </c>
      <c r="Y27" s="18" t="s">
        <v>12</v>
      </c>
      <c r="Z27" s="19" t="str">
        <f>IF(OR(EXACT($X$7,X27)*(EXACT($Y$7,Y27)))=TRUE,$AN$9,IF(($Y$7-$X$7=Y27-X27),$AN$8,IF(OR(EXACT($X$7&gt;$Y$7,X27&gt;Y27)*EXACT($X$7=$Y$7,X27=Y27)*EXACT($X$7&lt;$Y$7,X27&lt;Y27)),$AN$7,0)))</f>
        <v>2</v>
      </c>
      <c r="AA27" s="17" t="s">
        <v>74</v>
      </c>
      <c r="AB27" s="18" t="s">
        <v>2</v>
      </c>
      <c r="AC27" s="19">
        <f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" si="17">E27+H27+K27+N27+Q27+T27+W27+Z27+AC27+AF27</f>
        <v>4</v>
      </c>
      <c r="AH27" s="21">
        <f>'1.Spieltag'!AI27</f>
        <v>23</v>
      </c>
      <c r="AI27" s="23">
        <f t="shared" ref="AI27" si="18">AG27+AH27</f>
        <v>27</v>
      </c>
      <c r="AJ27" s="24">
        <f>RANK(AI27,$AI$8:$AI$27)</f>
        <v>7</v>
      </c>
      <c r="AK27" s="1"/>
    </row>
  </sheetData>
  <conditionalFormatting sqref="A26:A27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8" priority="8">
      <formula>($AG8&gt;40)</formula>
    </cfRule>
  </conditionalFormatting>
  <conditionalFormatting sqref="C4 F4 I4 L4 U4 X4 AA4 F6 X6 AA6">
    <cfRule type="cellIs" dxfId="167" priority="1" operator="equal">
      <formula>"Schalke 04"</formula>
    </cfRule>
  </conditionalFormatting>
  <conditionalFormatting sqref="O4 R4 C6 I6 L6 O6 R6 U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10">
    <cfRule type="top10" dxfId="164" priority="111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27"/>
  <sheetViews>
    <sheetView workbookViewId="0">
      <selection activeCell="Z21" sqref="Z21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6"/>
      <c r="AE1" s="65"/>
      <c r="AF1" s="65"/>
      <c r="AJ1" s="31"/>
    </row>
    <row r="2" spans="1:46" ht="12" x14ac:dyDescent="0.2">
      <c r="B2" s="16"/>
      <c r="AD2" s="16"/>
      <c r="AE2" s="66"/>
      <c r="AF2" s="66"/>
    </row>
    <row r="3" spans="1:46" ht="12" x14ac:dyDescent="0.2">
      <c r="B3" s="16"/>
      <c r="AD3" s="16"/>
      <c r="AE3" s="65"/>
      <c r="AF3" s="65"/>
    </row>
    <row r="4" spans="1:46" ht="16.5" thickBot="1" x14ac:dyDescent="0.3">
      <c r="A4" s="2" t="s">
        <v>16</v>
      </c>
      <c r="B4" s="16"/>
      <c r="C4" s="16" t="s">
        <v>60</v>
      </c>
      <c r="F4" s="16" t="s">
        <v>62</v>
      </c>
      <c r="I4" s="16" t="s">
        <v>64</v>
      </c>
      <c r="L4" s="16" t="s">
        <v>56</v>
      </c>
      <c r="O4" s="16" t="s">
        <v>69</v>
      </c>
      <c r="R4" s="16" t="s">
        <v>71</v>
      </c>
      <c r="U4" s="16" t="s">
        <v>72</v>
      </c>
      <c r="X4" s="16" t="s">
        <v>63</v>
      </c>
      <c r="AA4" s="16" t="s">
        <v>68</v>
      </c>
      <c r="AE4" s="67"/>
      <c r="AF4" s="67"/>
      <c r="AJ4" s="44"/>
    </row>
    <row r="5" spans="1:46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  <c r="AT5" s="1" t="s">
        <v>97</v>
      </c>
    </row>
    <row r="6" spans="1:46" ht="16.5" thickBot="1" x14ac:dyDescent="0.3">
      <c r="C6" s="16" t="s">
        <v>67</v>
      </c>
      <c r="F6" s="16" t="s">
        <v>57</v>
      </c>
      <c r="I6" s="16" t="s">
        <v>59</v>
      </c>
      <c r="L6" s="16" t="s">
        <v>70</v>
      </c>
      <c r="O6" s="16" t="s">
        <v>61</v>
      </c>
      <c r="R6" s="16" t="s">
        <v>66</v>
      </c>
      <c r="U6" s="16" t="s">
        <v>65</v>
      </c>
      <c r="X6" s="16" t="s">
        <v>11</v>
      </c>
      <c r="AA6" s="16" t="s">
        <v>58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6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12</v>
      </c>
      <c r="M7" s="68" t="s">
        <v>75</v>
      </c>
      <c r="N7" s="69" t="s">
        <v>1</v>
      </c>
      <c r="O7" s="68" t="s">
        <v>75</v>
      </c>
      <c r="P7" s="68" t="s">
        <v>74</v>
      </c>
      <c r="Q7" s="69" t="s">
        <v>1</v>
      </c>
      <c r="R7" s="68" t="s">
        <v>13</v>
      </c>
      <c r="S7" s="68" t="s">
        <v>75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6" ht="24.95" customHeight="1" thickBot="1" x14ac:dyDescent="0.25">
      <c r="A8" s="28">
        <f t="shared" ref="A8:A24" si="0">AJ8</f>
        <v>10</v>
      </c>
      <c r="B8" s="20" t="str">
        <f>'2.Spieltag '!B8</f>
        <v>Archie04</v>
      </c>
      <c r="C8" s="17" t="s">
        <v>12</v>
      </c>
      <c r="D8" s="18" t="s">
        <v>75</v>
      </c>
      <c r="E8" s="19" t="str">
        <f t="shared" ref="E8:E21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74</v>
      </c>
      <c r="H8" s="19" t="str">
        <f t="shared" ref="H8:H21" si="2">IF(OR(EXACT($F$7,F8)*(EXACT($G$7,G8)))=TRUE,$AN$9,IF(($G$7-$F$7=G8-F8),$AN$8,IF(OR(EXACT($F$7&gt;$G$7,F8&gt;G8)*EXACT($F$7=$G$7,F8=G8)*EXACT($F$7&lt;$G$7,F8&lt;G8)),$AN$7,0)))</f>
        <v>3</v>
      </c>
      <c r="I8" s="17" t="s">
        <v>74</v>
      </c>
      <c r="J8" s="18" t="s">
        <v>2</v>
      </c>
      <c r="K8" s="19">
        <f t="shared" ref="K8:K21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1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1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 t="str">
        <f t="shared" ref="T8:T21" si="6">IF(OR(EXACT($R$7,R8)*(EXACT($S$7,S8)))=TRUE,$AN$9,IF(($S$7-$R$7=S8-R8),$AN$8,IF(OR(EXACT($R$7&gt;$S$7,R8&gt;S8)*EXACT($R$7=$S$7,R8=S8)*EXACT($R$7&lt;$S$7,R8&lt;S8)),$AN$7,0)))</f>
        <v>2</v>
      </c>
      <c r="U8" s="17" t="s">
        <v>74</v>
      </c>
      <c r="V8" s="18" t="s">
        <v>12</v>
      </c>
      <c r="W8" s="19">
        <f t="shared" ref="W8:W21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12</v>
      </c>
      <c r="Z8" s="19">
        <f>IF(OR(EXACT($X$7,X8)*(EXACT($Y$7,Y8)))=TRUE,$AN$9,IF(($Y$7-$X$7=Y8-X8),$AN$8,IF(OR(EXACT($X$7&gt;$Y$7,X8&gt;Y8)*EXACT($X$7=$Y$7,X8=Y8)*EXACT($X$7&lt;$Y$7,X8&lt;Y8)),$AN$7,0)))*2</f>
        <v>10</v>
      </c>
      <c r="AA8" s="17" t="s">
        <v>12</v>
      </c>
      <c r="AB8" s="18" t="s">
        <v>74</v>
      </c>
      <c r="AC8" s="19">
        <f t="shared" ref="AC8:AC21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9">E8+H8+K8+N8+Q8+T8+W8+Z8+AC8+AF8</f>
        <v>17</v>
      </c>
      <c r="AH8" s="21">
        <f>'2.Spieltag '!AI8</f>
        <v>24</v>
      </c>
      <c r="AI8" s="23">
        <f t="shared" ref="AI8:AI24" si="10">AG8+AH8</f>
        <v>41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6" ht="24.95" customHeight="1" thickBot="1" x14ac:dyDescent="0.25">
      <c r="A9" s="28">
        <f t="shared" si="0"/>
        <v>15</v>
      </c>
      <c r="B9" s="20" t="str">
        <f>'2.Spieltag '!B9</f>
        <v>atschi91</v>
      </c>
      <c r="C9" s="17" t="s">
        <v>12</v>
      </c>
      <c r="D9" s="18" t="s">
        <v>75</v>
      </c>
      <c r="E9" s="19" t="str">
        <f t="shared" si="1"/>
        <v>2</v>
      </c>
      <c r="F9" s="17" t="s">
        <v>12</v>
      </c>
      <c r="G9" s="18" t="s">
        <v>74</v>
      </c>
      <c r="H9" s="19" t="str">
        <f t="shared" si="2"/>
        <v>3</v>
      </c>
      <c r="I9" s="17" t="s">
        <v>74</v>
      </c>
      <c r="J9" s="18" t="s">
        <v>12</v>
      </c>
      <c r="K9" s="19">
        <f t="shared" si="3"/>
        <v>0</v>
      </c>
      <c r="L9" s="17" t="s">
        <v>74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 t="str">
        <f t="shared" si="6"/>
        <v>2</v>
      </c>
      <c r="U9" s="17" t="s">
        <v>74</v>
      </c>
      <c r="V9" s="18" t="s">
        <v>2</v>
      </c>
      <c r="W9" s="19">
        <f t="shared" si="7"/>
        <v>0</v>
      </c>
      <c r="X9" s="17" t="s">
        <v>74</v>
      </c>
      <c r="Y9" s="18" t="s">
        <v>12</v>
      </c>
      <c r="Z9" s="19">
        <f t="shared" ref="Z9:Z20" si="11">IF(OR(EXACT($X$7,X9)*(EXACT($Y$7,Y9)))=TRUE,$AN$9,IF(($Y$7-$X$7=Y9-X9),$AN$8,IF(OR(EXACT($X$7&gt;$Y$7,X9&gt;Y9)*EXACT($X$7=$Y$7,X9=Y9)*EXACT($X$7&lt;$Y$7,X9&lt;Y9)),$AN$7,0)))</f>
        <v>0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7</v>
      </c>
      <c r="AH9" s="21">
        <f>'2.Spieltag '!AI9</f>
        <v>30</v>
      </c>
      <c r="AI9" s="23">
        <f t="shared" si="10"/>
        <v>37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6" ht="24.95" customHeight="1" thickBot="1" x14ac:dyDescent="0.25">
      <c r="A10" s="28">
        <f t="shared" si="0"/>
        <v>12</v>
      </c>
      <c r="B10" s="20" t="str">
        <f>'2.Spieltag '!B10</f>
        <v>Benni Schalt</v>
      </c>
      <c r="C10" s="17" t="s">
        <v>12</v>
      </c>
      <c r="D10" s="18" t="s">
        <v>75</v>
      </c>
      <c r="E10" s="19" t="str">
        <f t="shared" si="1"/>
        <v>2</v>
      </c>
      <c r="F10" s="17" t="s">
        <v>74</v>
      </c>
      <c r="G10" s="18" t="s">
        <v>74</v>
      </c>
      <c r="H10" s="19">
        <f t="shared" si="2"/>
        <v>0</v>
      </c>
      <c r="I10" s="17" t="s">
        <v>74</v>
      </c>
      <c r="J10" s="18" t="s">
        <v>75</v>
      </c>
      <c r="K10" s="19">
        <f t="shared" si="3"/>
        <v>0</v>
      </c>
      <c r="L10" s="17" t="s">
        <v>2</v>
      </c>
      <c r="M10" s="18" t="s">
        <v>75</v>
      </c>
      <c r="N10" s="19" t="str">
        <f t="shared" si="4"/>
        <v>2</v>
      </c>
      <c r="O10" s="17" t="s">
        <v>75</v>
      </c>
      <c r="P10" s="18" t="s">
        <v>74</v>
      </c>
      <c r="Q10" s="19" t="str">
        <f t="shared" si="5"/>
        <v>5</v>
      </c>
      <c r="R10" s="17" t="s">
        <v>12</v>
      </c>
      <c r="S10" s="18" t="s">
        <v>75</v>
      </c>
      <c r="T10" s="19" t="str">
        <f t="shared" si="6"/>
        <v>2</v>
      </c>
      <c r="U10" s="17" t="s">
        <v>74</v>
      </c>
      <c r="V10" s="18" t="s">
        <v>74</v>
      </c>
      <c r="W10" s="19" t="str">
        <f t="shared" si="7"/>
        <v>5</v>
      </c>
      <c r="X10" s="17" t="s">
        <v>75</v>
      </c>
      <c r="Y10" s="18" t="s">
        <v>74</v>
      </c>
      <c r="Z10" s="19">
        <f t="shared" si="11"/>
        <v>0</v>
      </c>
      <c r="AA10" s="17" t="s">
        <v>75</v>
      </c>
      <c r="AB10" s="18" t="s">
        <v>2</v>
      </c>
      <c r="AC10" s="19" t="str">
        <f t="shared" si="8"/>
        <v>2</v>
      </c>
      <c r="AD10" s="27"/>
      <c r="AE10" s="25"/>
      <c r="AF10" s="19"/>
      <c r="AG10" s="20">
        <f t="shared" si="9"/>
        <v>18</v>
      </c>
      <c r="AH10" s="21">
        <f>'2.Spieltag '!AI10</f>
        <v>21</v>
      </c>
      <c r="AI10" s="23">
        <f t="shared" si="10"/>
        <v>39</v>
      </c>
      <c r="AJ10" s="24">
        <f t="shared" si="12"/>
        <v>12</v>
      </c>
      <c r="AK10" s="72"/>
    </row>
    <row r="11" spans="1:46" ht="24.95" customHeight="1" thickBot="1" x14ac:dyDescent="0.25">
      <c r="A11" s="28">
        <f t="shared" si="0"/>
        <v>19</v>
      </c>
      <c r="B11" s="20" t="str">
        <f>'2.Spieltag '!B11</f>
        <v>fabian1904</v>
      </c>
      <c r="C11" s="17" t="s">
        <v>2</v>
      </c>
      <c r="D11" s="18" t="s">
        <v>74</v>
      </c>
      <c r="E11" s="19" t="str">
        <f t="shared" si="1"/>
        <v>2</v>
      </c>
      <c r="F11" s="17" t="s">
        <v>12</v>
      </c>
      <c r="G11" s="18" t="s">
        <v>12</v>
      </c>
      <c r="H11" s="19">
        <f t="shared" si="2"/>
        <v>0</v>
      </c>
      <c r="I11" s="17" t="s">
        <v>75</v>
      </c>
      <c r="J11" s="18" t="s">
        <v>74</v>
      </c>
      <c r="K11" s="19">
        <f t="shared" si="3"/>
        <v>0</v>
      </c>
      <c r="L11" s="17" t="s">
        <v>2</v>
      </c>
      <c r="M11" s="18" t="s">
        <v>75</v>
      </c>
      <c r="N11" s="19" t="str">
        <f t="shared" si="4"/>
        <v>2</v>
      </c>
      <c r="O11" s="17" t="s">
        <v>74</v>
      </c>
      <c r="P11" s="18" t="s">
        <v>12</v>
      </c>
      <c r="Q11" s="19" t="str">
        <f t="shared" si="5"/>
        <v>3</v>
      </c>
      <c r="R11" s="17" t="s">
        <v>2</v>
      </c>
      <c r="S11" s="18" t="s">
        <v>75</v>
      </c>
      <c r="T11" s="19" t="str">
        <f t="shared" si="6"/>
        <v>2</v>
      </c>
      <c r="U11" s="17" t="s">
        <v>74</v>
      </c>
      <c r="V11" s="18" t="s">
        <v>12</v>
      </c>
      <c r="W11" s="19">
        <f t="shared" si="7"/>
        <v>0</v>
      </c>
      <c r="X11" s="17" t="s">
        <v>75</v>
      </c>
      <c r="Y11" s="18" t="s">
        <v>12</v>
      </c>
      <c r="Z11" s="19">
        <f t="shared" si="11"/>
        <v>0</v>
      </c>
      <c r="AA11" s="17" t="s">
        <v>75</v>
      </c>
      <c r="AB11" s="18" t="s">
        <v>12</v>
      </c>
      <c r="AC11" s="19" t="str">
        <f t="shared" si="8"/>
        <v>2</v>
      </c>
      <c r="AD11" s="27"/>
      <c r="AE11" s="25"/>
      <c r="AF11" s="19"/>
      <c r="AG11" s="20">
        <f t="shared" si="9"/>
        <v>11</v>
      </c>
      <c r="AH11" s="21">
        <f>'2.Spieltag '!AI11</f>
        <v>19</v>
      </c>
      <c r="AI11" s="23">
        <f t="shared" si="10"/>
        <v>30</v>
      </c>
      <c r="AJ11" s="24">
        <f t="shared" si="12"/>
        <v>19</v>
      </c>
      <c r="AK11" s="1"/>
    </row>
    <row r="12" spans="1:46" ht="24.95" customHeight="1" thickBot="1" x14ac:dyDescent="0.25">
      <c r="A12" s="28">
        <f t="shared" si="0"/>
        <v>2</v>
      </c>
      <c r="B12" s="20" t="str">
        <f>'2.Spieltag 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>
        <f t="shared" si="2"/>
        <v>0</v>
      </c>
      <c r="I12" s="17" t="s">
        <v>74</v>
      </c>
      <c r="J12" s="18" t="s">
        <v>74</v>
      </c>
      <c r="K12" s="19" t="str">
        <f t="shared" si="3"/>
        <v>5</v>
      </c>
      <c r="L12" s="17" t="s">
        <v>12</v>
      </c>
      <c r="M12" s="18" t="s">
        <v>75</v>
      </c>
      <c r="N12" s="19" t="str">
        <f t="shared" si="4"/>
        <v>5</v>
      </c>
      <c r="O12" s="17" t="s">
        <v>74</v>
      </c>
      <c r="P12" s="18" t="s">
        <v>12</v>
      </c>
      <c r="Q12" s="19" t="str">
        <f t="shared" si="5"/>
        <v>3</v>
      </c>
      <c r="R12" s="17" t="s">
        <v>74</v>
      </c>
      <c r="S12" s="18" t="s">
        <v>75</v>
      </c>
      <c r="T12" s="19" t="str">
        <f t="shared" si="6"/>
        <v>2</v>
      </c>
      <c r="U12" s="17" t="s">
        <v>74</v>
      </c>
      <c r="V12" s="18" t="s">
        <v>2</v>
      </c>
      <c r="W12" s="19">
        <f t="shared" si="7"/>
        <v>0</v>
      </c>
      <c r="X12" s="17" t="s">
        <v>74</v>
      </c>
      <c r="Y12" s="18" t="s">
        <v>12</v>
      </c>
      <c r="Z12" s="19">
        <f t="shared" si="11"/>
        <v>0</v>
      </c>
      <c r="AA12" s="17" t="s">
        <v>75</v>
      </c>
      <c r="AB12" s="18" t="s">
        <v>2</v>
      </c>
      <c r="AC12" s="19" t="str">
        <f t="shared" si="8"/>
        <v>2</v>
      </c>
      <c r="AD12" s="27"/>
      <c r="AE12" s="25"/>
      <c r="AF12" s="19"/>
      <c r="AG12" s="20">
        <f t="shared" si="9"/>
        <v>20</v>
      </c>
      <c r="AH12" s="21">
        <f>'2.Spieltag '!AI12</f>
        <v>36</v>
      </c>
      <c r="AI12" s="23">
        <f t="shared" si="10"/>
        <v>56</v>
      </c>
      <c r="AJ12" s="24">
        <f t="shared" si="12"/>
        <v>2</v>
      </c>
      <c r="AK12" s="1"/>
    </row>
    <row r="13" spans="1:46" ht="24.95" customHeight="1" thickBot="1" x14ac:dyDescent="0.25">
      <c r="A13" s="28">
        <f t="shared" si="0"/>
        <v>7</v>
      </c>
      <c r="B13" s="20" t="str">
        <f>'2.Spieltag '!B13</f>
        <v>Franzi04</v>
      </c>
      <c r="C13" s="17" t="s">
        <v>12</v>
      </c>
      <c r="D13" s="18" t="s">
        <v>12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74</v>
      </c>
      <c r="J13" s="18" t="s">
        <v>12</v>
      </c>
      <c r="K13" s="19">
        <f t="shared" si="3"/>
        <v>0</v>
      </c>
      <c r="L13" s="17" t="s">
        <v>12</v>
      </c>
      <c r="M13" s="18" t="s">
        <v>74</v>
      </c>
      <c r="N13" s="19" t="str">
        <f t="shared" si="4"/>
        <v>2</v>
      </c>
      <c r="O13" s="17" t="s">
        <v>75</v>
      </c>
      <c r="P13" s="18" t="s">
        <v>74</v>
      </c>
      <c r="Q13" s="19" t="str">
        <f t="shared" si="5"/>
        <v>5</v>
      </c>
      <c r="R13" s="17" t="s">
        <v>12</v>
      </c>
      <c r="S13" s="18" t="s">
        <v>74</v>
      </c>
      <c r="T13" s="19" t="str">
        <f t="shared" si="6"/>
        <v>2</v>
      </c>
      <c r="U13" s="17" t="s">
        <v>75</v>
      </c>
      <c r="V13" s="18" t="s">
        <v>12</v>
      </c>
      <c r="W13" s="19">
        <f t="shared" si="7"/>
        <v>0</v>
      </c>
      <c r="X13" s="17" t="s">
        <v>74</v>
      </c>
      <c r="Y13" s="18" t="s">
        <v>12</v>
      </c>
      <c r="Z13" s="19">
        <f t="shared" si="11"/>
        <v>0</v>
      </c>
      <c r="AA13" s="17" t="s">
        <v>74</v>
      </c>
      <c r="AB13" s="18" t="s">
        <v>12</v>
      </c>
      <c r="AC13" s="19" t="str">
        <f t="shared" si="8"/>
        <v>5</v>
      </c>
      <c r="AD13" s="27"/>
      <c r="AE13" s="25"/>
      <c r="AF13" s="19"/>
      <c r="AG13" s="20">
        <f t="shared" si="9"/>
        <v>17</v>
      </c>
      <c r="AH13" s="21">
        <f>'2.Spieltag '!AI13</f>
        <v>25</v>
      </c>
      <c r="AI13" s="23">
        <f t="shared" si="10"/>
        <v>42</v>
      </c>
      <c r="AJ13" s="24">
        <f t="shared" si="12"/>
        <v>7</v>
      </c>
      <c r="AK13" s="1"/>
    </row>
    <row r="14" spans="1:46" ht="24.95" customHeight="1" thickBot="1" x14ac:dyDescent="0.25">
      <c r="A14" s="28">
        <f t="shared" si="0"/>
        <v>7</v>
      </c>
      <c r="B14" s="20" t="str">
        <f>'2.Spieltag '!B14</f>
        <v>Lola04</v>
      </c>
      <c r="C14" s="17" t="s">
        <v>12</v>
      </c>
      <c r="D14" s="18" t="s">
        <v>75</v>
      </c>
      <c r="E14" s="19" t="str">
        <f t="shared" si="1"/>
        <v>2</v>
      </c>
      <c r="F14" s="17" t="s">
        <v>12</v>
      </c>
      <c r="G14" s="18" t="s">
        <v>12</v>
      </c>
      <c r="H14" s="19">
        <f t="shared" si="2"/>
        <v>0</v>
      </c>
      <c r="I14" s="17" t="s">
        <v>74</v>
      </c>
      <c r="J14" s="18" t="s">
        <v>74</v>
      </c>
      <c r="K14" s="19" t="str">
        <f t="shared" si="3"/>
        <v>5</v>
      </c>
      <c r="L14" s="17" t="s">
        <v>2</v>
      </c>
      <c r="M14" s="18" t="s">
        <v>74</v>
      </c>
      <c r="N14" s="19" t="str">
        <f t="shared" si="4"/>
        <v>3</v>
      </c>
      <c r="O14" s="17" t="s">
        <v>12</v>
      </c>
      <c r="P14" s="18" t="s">
        <v>74</v>
      </c>
      <c r="Q14" s="19">
        <f t="shared" si="5"/>
        <v>0</v>
      </c>
      <c r="R14" s="17" t="s">
        <v>12</v>
      </c>
      <c r="S14" s="18" t="s">
        <v>75</v>
      </c>
      <c r="T14" s="19" t="str">
        <f t="shared" si="6"/>
        <v>2</v>
      </c>
      <c r="U14" s="17" t="s">
        <v>12</v>
      </c>
      <c r="V14" s="18" t="s">
        <v>74</v>
      </c>
      <c r="W14" s="19">
        <f t="shared" si="7"/>
        <v>0</v>
      </c>
      <c r="X14" s="17" t="s">
        <v>74</v>
      </c>
      <c r="Y14" s="18" t="s">
        <v>12</v>
      </c>
      <c r="Z14" s="19">
        <f t="shared" si="11"/>
        <v>0</v>
      </c>
      <c r="AA14" s="17" t="s">
        <v>74</v>
      </c>
      <c r="AB14" s="18" t="s">
        <v>12</v>
      </c>
      <c r="AC14" s="19" t="str">
        <f t="shared" si="8"/>
        <v>5</v>
      </c>
      <c r="AD14" s="26"/>
      <c r="AE14" s="25"/>
      <c r="AF14" s="19"/>
      <c r="AG14" s="20">
        <f t="shared" si="9"/>
        <v>17</v>
      </c>
      <c r="AH14" s="21">
        <f>'2.Spieltag '!AI14</f>
        <v>25</v>
      </c>
      <c r="AI14" s="23">
        <f t="shared" si="10"/>
        <v>42</v>
      </c>
      <c r="AJ14" s="24">
        <f t="shared" si="12"/>
        <v>7</v>
      </c>
      <c r="AK14" s="1"/>
    </row>
    <row r="15" spans="1:46" ht="24.95" customHeight="1" thickBot="1" x14ac:dyDescent="0.25">
      <c r="A15" s="28">
        <f t="shared" si="0"/>
        <v>16</v>
      </c>
      <c r="B15" s="20" t="str">
        <f>'2.Spieltag '!B15</f>
        <v>Master1</v>
      </c>
      <c r="C15" s="17" t="s">
        <v>12</v>
      </c>
      <c r="D15" s="18" t="s">
        <v>74</v>
      </c>
      <c r="E15" s="19" t="str">
        <f t="shared" si="1"/>
        <v>3</v>
      </c>
      <c r="F15" s="17" t="s">
        <v>74</v>
      </c>
      <c r="G15" s="18" t="s">
        <v>74</v>
      </c>
      <c r="H15" s="19">
        <f t="shared" si="2"/>
        <v>0</v>
      </c>
      <c r="I15" s="17" t="s">
        <v>12</v>
      </c>
      <c r="J15" s="18" t="s">
        <v>12</v>
      </c>
      <c r="K15" s="19" t="str">
        <f t="shared" si="3"/>
        <v>3</v>
      </c>
      <c r="L15" s="17" t="s">
        <v>2</v>
      </c>
      <c r="M15" s="18" t="s">
        <v>74</v>
      </c>
      <c r="N15" s="19" t="str">
        <f t="shared" si="4"/>
        <v>3</v>
      </c>
      <c r="O15" s="17" t="s">
        <v>74</v>
      </c>
      <c r="P15" s="18" t="s">
        <v>74</v>
      </c>
      <c r="Q15" s="19">
        <f t="shared" si="5"/>
        <v>0</v>
      </c>
      <c r="R15" s="17" t="s">
        <v>12</v>
      </c>
      <c r="S15" s="18" t="s">
        <v>75</v>
      </c>
      <c r="T15" s="19" t="str">
        <f t="shared" si="6"/>
        <v>2</v>
      </c>
      <c r="U15" s="17" t="s">
        <v>74</v>
      </c>
      <c r="V15" s="18" t="s">
        <v>74</v>
      </c>
      <c r="W15" s="19" t="str">
        <f t="shared" si="7"/>
        <v>5</v>
      </c>
      <c r="X15" s="17" t="s">
        <v>75</v>
      </c>
      <c r="Y15" s="18" t="s">
        <v>74</v>
      </c>
      <c r="Z15" s="19">
        <f t="shared" si="11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16</v>
      </c>
      <c r="AH15" s="21">
        <f>'2.Spieltag '!AI15</f>
        <v>20</v>
      </c>
      <c r="AI15" s="23">
        <f t="shared" si="10"/>
        <v>36</v>
      </c>
      <c r="AJ15" s="24">
        <f t="shared" si="12"/>
        <v>16</v>
      </c>
      <c r="AK15" s="1"/>
    </row>
    <row r="16" spans="1:46" ht="24.95" customHeight="1" thickBot="1" x14ac:dyDescent="0.25">
      <c r="A16" s="28">
        <f t="shared" si="0"/>
        <v>18</v>
      </c>
      <c r="B16" s="20" t="str">
        <f>'2.Spieltag '!B16</f>
        <v>Mike04</v>
      </c>
      <c r="C16" s="17" t="s">
        <v>12</v>
      </c>
      <c r="D16" s="18" t="s">
        <v>75</v>
      </c>
      <c r="E16" s="19" t="str">
        <f t="shared" si="1"/>
        <v>2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 t="str">
        <f t="shared" si="4"/>
        <v>5</v>
      </c>
      <c r="O16" s="17" t="s">
        <v>75</v>
      </c>
      <c r="P16" s="18" t="s">
        <v>12</v>
      </c>
      <c r="Q16" s="19" t="str">
        <f t="shared" si="5"/>
        <v>2</v>
      </c>
      <c r="R16" s="17" t="s">
        <v>12</v>
      </c>
      <c r="S16" s="18" t="s">
        <v>75</v>
      </c>
      <c r="T16" s="19" t="str">
        <f t="shared" si="6"/>
        <v>2</v>
      </c>
      <c r="U16" s="17" t="s">
        <v>12</v>
      </c>
      <c r="V16" s="18" t="s">
        <v>74</v>
      </c>
      <c r="W16" s="19">
        <f t="shared" si="7"/>
        <v>0</v>
      </c>
      <c r="X16" s="17" t="s">
        <v>75</v>
      </c>
      <c r="Y16" s="18" t="s">
        <v>12</v>
      </c>
      <c r="Z16" s="19">
        <f t="shared" si="11"/>
        <v>0</v>
      </c>
      <c r="AA16" s="17" t="s">
        <v>74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11</v>
      </c>
      <c r="AH16" s="21">
        <f>'2.Spieltag '!AI16</f>
        <v>22</v>
      </c>
      <c r="AI16" s="23">
        <f t="shared" si="10"/>
        <v>33</v>
      </c>
      <c r="AJ16" s="24">
        <f t="shared" si="12"/>
        <v>18</v>
      </c>
      <c r="AK16" s="1"/>
    </row>
    <row r="17" spans="1:37" ht="24.95" customHeight="1" thickBot="1" x14ac:dyDescent="0.25">
      <c r="A17" s="28">
        <f t="shared" si="0"/>
        <v>7</v>
      </c>
      <c r="B17" s="20" t="str">
        <f>'2.Spieltag '!B17</f>
        <v>Nico1904</v>
      </c>
      <c r="C17" s="17" t="s">
        <v>12</v>
      </c>
      <c r="D17" s="18" t="s">
        <v>74</v>
      </c>
      <c r="E17" s="19" t="str">
        <f t="shared" si="1"/>
        <v>3</v>
      </c>
      <c r="F17" s="17" t="s">
        <v>74</v>
      </c>
      <c r="G17" s="18" t="s">
        <v>12</v>
      </c>
      <c r="H17" s="19">
        <f t="shared" si="2"/>
        <v>0</v>
      </c>
      <c r="I17" s="17" t="s">
        <v>12</v>
      </c>
      <c r="J17" s="18" t="s">
        <v>75</v>
      </c>
      <c r="K17" s="19">
        <f t="shared" si="3"/>
        <v>0</v>
      </c>
      <c r="L17" s="17" t="s">
        <v>12</v>
      </c>
      <c r="M17" s="18" t="s">
        <v>74</v>
      </c>
      <c r="N17" s="19" t="str">
        <f t="shared" si="4"/>
        <v>2</v>
      </c>
      <c r="O17" s="17" t="s">
        <v>74</v>
      </c>
      <c r="P17" s="18" t="s">
        <v>12</v>
      </c>
      <c r="Q17" s="19" t="str">
        <f t="shared" si="5"/>
        <v>3</v>
      </c>
      <c r="R17" s="17" t="s">
        <v>2</v>
      </c>
      <c r="S17" s="18" t="s">
        <v>74</v>
      </c>
      <c r="T17" s="19" t="str">
        <f t="shared" si="6"/>
        <v>2</v>
      </c>
      <c r="U17" s="17" t="s">
        <v>74</v>
      </c>
      <c r="V17" s="18" t="s">
        <v>74</v>
      </c>
      <c r="W17" s="19" t="str">
        <f t="shared" si="7"/>
        <v>5</v>
      </c>
      <c r="X17" s="17" t="s">
        <v>75</v>
      </c>
      <c r="Y17" s="18" t="s">
        <v>2</v>
      </c>
      <c r="Z17" s="19">
        <f t="shared" si="11"/>
        <v>0</v>
      </c>
      <c r="AA17" s="17" t="s">
        <v>75</v>
      </c>
      <c r="AB17" s="18" t="s">
        <v>12</v>
      </c>
      <c r="AC17" s="19" t="str">
        <f t="shared" si="8"/>
        <v>2</v>
      </c>
      <c r="AD17" s="27"/>
      <c r="AE17" s="25"/>
      <c r="AF17" s="19"/>
      <c r="AG17" s="20">
        <f t="shared" si="9"/>
        <v>17</v>
      </c>
      <c r="AH17" s="21">
        <f>'2.Spieltag '!AI17</f>
        <v>25</v>
      </c>
      <c r="AI17" s="23">
        <f t="shared" si="10"/>
        <v>42</v>
      </c>
      <c r="AJ17" s="24">
        <f t="shared" si="12"/>
        <v>7</v>
      </c>
      <c r="AK17" s="1"/>
    </row>
    <row r="18" spans="1:37" ht="24.95" customHeight="1" thickBot="1" x14ac:dyDescent="0.25">
      <c r="A18" s="28">
        <f t="shared" si="0"/>
        <v>14</v>
      </c>
      <c r="B18" s="20" t="str">
        <f>'2.Spieltag '!B18</f>
        <v>Reinhold</v>
      </c>
      <c r="C18" s="17" t="s">
        <v>12</v>
      </c>
      <c r="D18" s="18" t="s">
        <v>75</v>
      </c>
      <c r="E18" s="19" t="str">
        <f t="shared" si="1"/>
        <v>2</v>
      </c>
      <c r="F18" s="17" t="s">
        <v>74</v>
      </c>
      <c r="G18" s="18" t="s">
        <v>74</v>
      </c>
      <c r="H18" s="19">
        <f t="shared" si="2"/>
        <v>0</v>
      </c>
      <c r="I18" s="17" t="s">
        <v>12</v>
      </c>
      <c r="J18" s="18" t="s">
        <v>74</v>
      </c>
      <c r="K18" s="19">
        <f t="shared" si="3"/>
        <v>0</v>
      </c>
      <c r="L18" s="17" t="s">
        <v>12</v>
      </c>
      <c r="M18" s="18" t="s">
        <v>74</v>
      </c>
      <c r="N18" s="19" t="str">
        <f t="shared" si="4"/>
        <v>2</v>
      </c>
      <c r="O18" s="17" t="s">
        <v>2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 t="str">
        <f t="shared" si="6"/>
        <v>2</v>
      </c>
      <c r="U18" s="17" t="s">
        <v>12</v>
      </c>
      <c r="V18" s="18" t="s">
        <v>74</v>
      </c>
      <c r="W18" s="19">
        <f t="shared" si="7"/>
        <v>0</v>
      </c>
      <c r="X18" s="17" t="s">
        <v>75</v>
      </c>
      <c r="Y18" s="18" t="s">
        <v>12</v>
      </c>
      <c r="Z18" s="19">
        <f t="shared" si="11"/>
        <v>0</v>
      </c>
      <c r="AA18" s="17" t="s">
        <v>74</v>
      </c>
      <c r="AB18" s="18" t="s">
        <v>2</v>
      </c>
      <c r="AC18" s="19" t="str">
        <f t="shared" si="8"/>
        <v>2</v>
      </c>
      <c r="AD18" s="27"/>
      <c r="AE18" s="25"/>
      <c r="AF18" s="19"/>
      <c r="AG18" s="20">
        <f t="shared" si="9"/>
        <v>8</v>
      </c>
      <c r="AH18" s="21">
        <f>'2.Spieltag '!AI18</f>
        <v>30</v>
      </c>
      <c r="AI18" s="23">
        <f t="shared" si="10"/>
        <v>38</v>
      </c>
      <c r="AJ18" s="24">
        <f t="shared" si="12"/>
        <v>14</v>
      </c>
      <c r="AK18" s="1"/>
    </row>
    <row r="19" spans="1:37" ht="24.95" customHeight="1" thickBot="1" x14ac:dyDescent="0.25">
      <c r="A19" s="28">
        <f t="shared" si="0"/>
        <v>1</v>
      </c>
      <c r="B19" s="20" t="str">
        <f>'2.Spieltag '!B19</f>
        <v>ReneMause</v>
      </c>
      <c r="C19" s="17" t="s">
        <v>12</v>
      </c>
      <c r="D19" s="18" t="s">
        <v>75</v>
      </c>
      <c r="E19" s="19" t="str">
        <f t="shared" si="1"/>
        <v>2</v>
      </c>
      <c r="F19" s="17" t="s">
        <v>74</v>
      </c>
      <c r="G19" s="18" t="s">
        <v>2</v>
      </c>
      <c r="H19" s="19">
        <f t="shared" si="2"/>
        <v>0</v>
      </c>
      <c r="I19" s="17" t="s">
        <v>74</v>
      </c>
      <c r="J19" s="18" t="s">
        <v>74</v>
      </c>
      <c r="K19" s="19" t="str">
        <f t="shared" si="3"/>
        <v>5</v>
      </c>
      <c r="L19" s="17" t="s">
        <v>12</v>
      </c>
      <c r="M19" s="18" t="s">
        <v>75</v>
      </c>
      <c r="N19" s="19" t="str">
        <f t="shared" si="4"/>
        <v>5</v>
      </c>
      <c r="O19" s="17" t="s">
        <v>75</v>
      </c>
      <c r="P19" s="18" t="s">
        <v>75</v>
      </c>
      <c r="Q19" s="19">
        <f t="shared" si="5"/>
        <v>0</v>
      </c>
      <c r="R19" s="17" t="s">
        <v>12</v>
      </c>
      <c r="S19" s="18" t="s">
        <v>75</v>
      </c>
      <c r="T19" s="19" t="str">
        <f t="shared" si="6"/>
        <v>2</v>
      </c>
      <c r="U19" s="17" t="s">
        <v>12</v>
      </c>
      <c r="V19" s="18" t="s">
        <v>74</v>
      </c>
      <c r="W19" s="19">
        <f t="shared" si="7"/>
        <v>0</v>
      </c>
      <c r="X19" s="17" t="s">
        <v>75</v>
      </c>
      <c r="Y19" s="18" t="s">
        <v>12</v>
      </c>
      <c r="Z19" s="19">
        <f t="shared" si="11"/>
        <v>0</v>
      </c>
      <c r="AA19" s="17" t="s">
        <v>75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>E19+K19+Q19+T19+N19+H19+W19+Z19+AC19+AF19</f>
        <v>16</v>
      </c>
      <c r="AH19" s="21">
        <f>'2.Spieltag '!AI19</f>
        <v>45</v>
      </c>
      <c r="AI19" s="23">
        <f t="shared" si="10"/>
        <v>61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11</v>
      </c>
      <c r="B20" s="20" t="str">
        <f>'2.Spieltag '!B20</f>
        <v>Ricardo04</v>
      </c>
      <c r="C20" s="17" t="s">
        <v>74</v>
      </c>
      <c r="D20" s="18" t="s">
        <v>75</v>
      </c>
      <c r="E20" s="19" t="str">
        <f t="shared" si="1"/>
        <v>3</v>
      </c>
      <c r="F20" s="17" t="s">
        <v>74</v>
      </c>
      <c r="G20" s="18" t="s">
        <v>2</v>
      </c>
      <c r="H20" s="19">
        <f t="shared" si="2"/>
        <v>0</v>
      </c>
      <c r="I20" s="17" t="s">
        <v>74</v>
      </c>
      <c r="J20" s="18" t="s">
        <v>74</v>
      </c>
      <c r="K20" s="19" t="str">
        <f t="shared" si="3"/>
        <v>5</v>
      </c>
      <c r="L20" s="17" t="s">
        <v>12</v>
      </c>
      <c r="M20" s="18" t="s">
        <v>75</v>
      </c>
      <c r="N20" s="19" t="str">
        <f t="shared" si="4"/>
        <v>5</v>
      </c>
      <c r="O20" s="17" t="s">
        <v>75</v>
      </c>
      <c r="P20" s="18" t="s">
        <v>12</v>
      </c>
      <c r="Q20" s="19" t="str">
        <f t="shared" si="5"/>
        <v>2</v>
      </c>
      <c r="R20" s="17" t="s">
        <v>2</v>
      </c>
      <c r="S20" s="18" t="s">
        <v>74</v>
      </c>
      <c r="T20" s="19" t="str">
        <f t="shared" si="6"/>
        <v>2</v>
      </c>
      <c r="U20" s="17" t="s">
        <v>74</v>
      </c>
      <c r="V20" s="18" t="s">
        <v>12</v>
      </c>
      <c r="W20" s="19">
        <f t="shared" si="7"/>
        <v>0</v>
      </c>
      <c r="X20" s="17" t="s">
        <v>75</v>
      </c>
      <c r="Y20" s="18" t="s">
        <v>2</v>
      </c>
      <c r="Z20" s="19">
        <f t="shared" si="11"/>
        <v>0</v>
      </c>
      <c r="AA20" s="17" t="s">
        <v>75</v>
      </c>
      <c r="AB20" s="18" t="s">
        <v>2</v>
      </c>
      <c r="AC20" s="19" t="str">
        <f t="shared" si="8"/>
        <v>2</v>
      </c>
      <c r="AD20" s="27"/>
      <c r="AE20" s="25"/>
      <c r="AF20" s="19"/>
      <c r="AG20" s="20">
        <f>E20+K20+Q20+T20+N20+H20+W20+Z20+AC20+AF20</f>
        <v>19</v>
      </c>
      <c r="AH20" s="21">
        <f>'2.Spieltag '!AI20</f>
        <v>21</v>
      </c>
      <c r="AI20" s="23">
        <f t="shared" si="10"/>
        <v>40</v>
      </c>
      <c r="AJ20" s="24">
        <f t="shared" si="12"/>
        <v>11</v>
      </c>
      <c r="AK20" s="1"/>
    </row>
    <row r="21" spans="1:37" ht="24.95" customHeight="1" thickBot="1" x14ac:dyDescent="0.25">
      <c r="A21" s="28">
        <f t="shared" si="0"/>
        <v>12</v>
      </c>
      <c r="B21" s="20" t="str">
        <f>'2.Spieltag '!B21</f>
        <v>Schalt04</v>
      </c>
      <c r="C21" s="17" t="s">
        <v>2</v>
      </c>
      <c r="D21" s="18" t="s">
        <v>74</v>
      </c>
      <c r="E21" s="19" t="str">
        <f t="shared" si="1"/>
        <v>2</v>
      </c>
      <c r="F21" s="17" t="s">
        <v>12</v>
      </c>
      <c r="G21" s="18" t="s">
        <v>12</v>
      </c>
      <c r="H21" s="19">
        <f t="shared" si="2"/>
        <v>0</v>
      </c>
      <c r="I21" s="17" t="s">
        <v>12</v>
      </c>
      <c r="J21" s="18" t="s">
        <v>12</v>
      </c>
      <c r="K21" s="19" t="str">
        <f t="shared" si="3"/>
        <v>3</v>
      </c>
      <c r="L21" s="17" t="s">
        <v>2</v>
      </c>
      <c r="M21" s="18" t="s">
        <v>74</v>
      </c>
      <c r="N21" s="19" t="str">
        <f t="shared" si="4"/>
        <v>3</v>
      </c>
      <c r="O21" s="17" t="s">
        <v>74</v>
      </c>
      <c r="P21" s="18" t="s">
        <v>12</v>
      </c>
      <c r="Q21" s="19" t="str">
        <f t="shared" si="5"/>
        <v>3</v>
      </c>
      <c r="R21" s="17" t="s">
        <v>12</v>
      </c>
      <c r="S21" s="18" t="s">
        <v>74</v>
      </c>
      <c r="T21" s="19" t="str">
        <f t="shared" si="6"/>
        <v>2</v>
      </c>
      <c r="U21" s="17" t="s">
        <v>12</v>
      </c>
      <c r="V21" s="18" t="s">
        <v>74</v>
      </c>
      <c r="W21" s="19">
        <f t="shared" si="7"/>
        <v>0</v>
      </c>
      <c r="X21" s="17" t="s">
        <v>74</v>
      </c>
      <c r="Y21" s="18" t="s">
        <v>74</v>
      </c>
      <c r="Z21" s="19">
        <f>IF(OR(EXACT($X$7,X21)*(EXACT($Y$7,Y21)))=TRUE,$AN$9,IF(($Y$7-$X$7=Y21-X21),$AN$8,IF(OR(EXACT($X$7&gt;$Y$7,X21&gt;Y21)*EXACT($X$7=$Y$7,X21=Y21)*EXACT($X$7&lt;$Y$7,X21&lt;Y21)),$AN$7,0)))*2</f>
        <v>6</v>
      </c>
      <c r="AA21" s="17" t="s">
        <v>74</v>
      </c>
      <c r="AB21" s="18" t="s">
        <v>12</v>
      </c>
      <c r="AC21" s="19" t="str">
        <f t="shared" si="8"/>
        <v>5</v>
      </c>
      <c r="AD21" s="27"/>
      <c r="AE21" s="25"/>
      <c r="AF21" s="19"/>
      <c r="AG21" s="20">
        <f>E21+K21+Q21+T21+N21+H21+W21+Z21+AC21+AF21</f>
        <v>24</v>
      </c>
      <c r="AH21" s="21">
        <f>'2.Spieltag '!AI21</f>
        <v>15</v>
      </c>
      <c r="AI21" s="23">
        <f t="shared" si="10"/>
        <v>39</v>
      </c>
      <c r="AJ21" s="24">
        <f t="shared" si="12"/>
        <v>12</v>
      </c>
      <c r="AK21" s="1"/>
    </row>
    <row r="22" spans="1:37" ht="24.95" customHeight="1" thickBot="1" x14ac:dyDescent="0.25">
      <c r="A22" s="28">
        <f t="shared" si="0"/>
        <v>20</v>
      </c>
      <c r="B22" s="20" t="str">
        <f>'2.Spieltag 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E22+K22+Q22+T22+N22+H22+W22+Z22+AC22+AF22</f>
        <v>0</v>
      </c>
      <c r="AH22" s="21">
        <f>'2.Spieltag '!AI22</f>
        <v>17</v>
      </c>
      <c r="AI22" s="23">
        <f t="shared" si="10"/>
        <v>17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0"/>
        <v>4</v>
      </c>
      <c r="B23" s="20" t="str">
        <f>'2.Spieltag '!B23</f>
        <v>shiny</v>
      </c>
      <c r="C23" s="17" t="s">
        <v>12</v>
      </c>
      <c r="D23" s="18" t="s">
        <v>74</v>
      </c>
      <c r="E23" s="19" t="str">
        <f>IF(OR(EXACT($C$7,C23)*(EXACT($D$7,D23)))=TRUE,$AN$9,IF(($D$7-$C$7=D23-C23),$AN$8,IF(OR(EXACT($C$7&gt;$D$7,C23&gt;D23)*EXACT($C$7=$D$7,C23=D23)*EXACT($C$7&lt;$D$7,C23&lt;D23)),$AN$7,0)))</f>
        <v>3</v>
      </c>
      <c r="F23" s="17" t="s">
        <v>74</v>
      </c>
      <c r="G23" s="18" t="s">
        <v>2</v>
      </c>
      <c r="H23" s="19">
        <f>IF(OR(EXACT($F$7,F23)*(EXACT($G$7,G23)))=TRUE,$AN$9,IF(($G$7-$F$7=G23-F23),$AN$8,IF(OR(EXACT($F$7&gt;$G$7,F23&gt;G23)*EXACT($F$7=$G$7,F23=G23)*EXACT($F$7&lt;$G$7,F23&lt;G23)),$AN$7,0)))</f>
        <v>0</v>
      </c>
      <c r="I23" s="17" t="s">
        <v>74</v>
      </c>
      <c r="J23" s="18" t="s">
        <v>12</v>
      </c>
      <c r="K23" s="19">
        <f>IF(OR(EXACT($I$7,I23)*(EXACT($J$7,J23)))=TRUE,$AN$9,IF(($J$7-$I$7=J23-I23),$AN$8,IF(OR(EXACT($I$7&gt;$J$7,I23&gt;J23)*EXACT($I$7=$J$7,I23=J23)*EXACT($I$7&lt;$J$7,I23&lt;J23)),$AN$7,0)))</f>
        <v>0</v>
      </c>
      <c r="L23" s="17" t="s">
        <v>12</v>
      </c>
      <c r="M23" s="18" t="s">
        <v>75</v>
      </c>
      <c r="N23" s="19" t="str">
        <f>IF(OR(EXACT($L$7,L23)*(EXACT($M$7,M23)))=TRUE,$AN$9,IF(($M$7-$L$7=M23-L23),$AN$8,IF(OR(EXACT($L$7&gt;$M$7,L23&gt;M23)*EXACT($L$7=$M$7,L23=M23)*EXACT($L$7&lt;$M$7,L23&lt;M23)),$AN$7,0)))</f>
        <v>5</v>
      </c>
      <c r="O23" s="17" t="s">
        <v>74</v>
      </c>
      <c r="P23" s="18" t="s">
        <v>12</v>
      </c>
      <c r="Q23" s="19" t="str">
        <f>IF(OR(EXACT($O$7,O23)*(EXACT($P$7,P23)))=TRUE,$AN$9,IF(($P$7-$O$7=P23-O23),$AN$8,IF(OR(EXACT($O$7&gt;$P$7,O23&gt;P23)*EXACT($O$7=$P$7,O23=P23)*EXACT($O$7&lt;$P$7,O23&lt;P23)),$AN$7,0)))</f>
        <v>3</v>
      </c>
      <c r="R23" s="17" t="s">
        <v>12</v>
      </c>
      <c r="S23" s="18" t="s">
        <v>74</v>
      </c>
      <c r="T23" s="19" t="str">
        <f>IF(OR(EXACT($R$7,R23)*(EXACT($S$7,S23)))=TRUE,$AN$9,IF(($S$7-$R$7=S23-R23),$AN$8,IF(OR(EXACT($R$7&gt;$S$7,R23&gt;S23)*EXACT($R$7=$S$7,R23=S23)*EXACT($R$7&lt;$S$7,R23&lt;S23)),$AN$7,0)))</f>
        <v>2</v>
      </c>
      <c r="U23" s="17" t="s">
        <v>74</v>
      </c>
      <c r="V23" s="18" t="s">
        <v>74</v>
      </c>
      <c r="W23" s="19" t="str">
        <f>IF(OR(EXACT($U$7,U23)*(EXACT($V$7,V23)))=TRUE,$AN$9,IF(($V$7-$U$7=V23-U23),$AN$8,IF(OR(EXACT($U$7&gt;$V$7,U23&gt;V23)*EXACT($U$7=$V$7,U23=V23)*EXACT($U$7&lt;$V$7,U23&lt;V23)),$AN$7,0)))</f>
        <v>5</v>
      </c>
      <c r="X23" s="17" t="s">
        <v>74</v>
      </c>
      <c r="Y23" s="18" t="s">
        <v>12</v>
      </c>
      <c r="Z23" s="19">
        <f>IF(OR(EXACT($X$7,X23)*(EXACT($Y$7,Y23)))=TRUE,$AN$9,IF(($Y$7-$X$7=Y23-X23),$AN$8,IF(OR(EXACT($X$7&gt;$Y$7,X23&gt;Y23)*EXACT($X$7=$Y$7,X23=Y23)*EXACT($X$7&lt;$Y$7,X23&lt;Y23)),$AN$7,0)))</f>
        <v>0</v>
      </c>
      <c r="AA23" s="17" t="s">
        <v>74</v>
      </c>
      <c r="AB23" s="18" t="s">
        <v>2</v>
      </c>
      <c r="AC23" s="19" t="str">
        <f>IF(OR(EXACT($AA$7,AA23)*(EXACT($AB$7,AB23)))=TRUE,$AN$9,IF(($AB$7-$AA$7=AB23-AA23),$AN$8,IF(OR(EXACT($AA$7&gt;$AB$7,AA23&gt;AB23)*EXACT($AA$7=$AB$7,AA23=AB23)*EXACT($AA$7&lt;$AB$7,AA23&lt;AB23)),$AN$7,0)))</f>
        <v>2</v>
      </c>
      <c r="AD23" s="27"/>
      <c r="AE23" s="25"/>
      <c r="AF23" s="19"/>
      <c r="AG23" s="20">
        <f>E23+K23+Q23+T23+N23+H23+W23+Z23+AC23+AF23</f>
        <v>20</v>
      </c>
      <c r="AH23" s="21">
        <f>'2.Spieltag '!AI23</f>
        <v>27</v>
      </c>
      <c r="AI23" s="23">
        <f t="shared" si="10"/>
        <v>47</v>
      </c>
      <c r="AJ23" s="24">
        <f t="shared" si="12"/>
        <v>4</v>
      </c>
      <c r="AK23" s="1"/>
    </row>
    <row r="24" spans="1:37" ht="24.95" customHeight="1" thickBot="1" x14ac:dyDescent="0.25">
      <c r="A24" s="28">
        <f t="shared" si="0"/>
        <v>5</v>
      </c>
      <c r="B24" s="20" t="str">
        <f>'2.Spieltag '!B24</f>
        <v>Silfa04</v>
      </c>
      <c r="C24" s="17" t="s">
        <v>12</v>
      </c>
      <c r="D24" s="18" t="s">
        <v>74</v>
      </c>
      <c r="E24" s="19" t="str">
        <f>IF(OR(EXACT($C$7,C24)*(EXACT($D$7,D24)))=TRUE,$AN$9,IF(($D$7-$C$7=D24-C24),$AN$8,IF(OR(EXACT($C$7&gt;$D$7,C24&gt;D24)*EXACT($C$7=$D$7,C24=D24)*EXACT($C$7&lt;$D$7,C24&lt;D24)),$AN$7,0)))</f>
        <v>3</v>
      </c>
      <c r="F24" s="17" t="s">
        <v>74</v>
      </c>
      <c r="G24" s="18" t="s">
        <v>12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12</v>
      </c>
      <c r="J24" s="18" t="s">
        <v>12</v>
      </c>
      <c r="K24" s="19" t="str">
        <f>IF(OR(EXACT($I$7,I24)*(EXACT($J$7,J24)))=TRUE,$AN$9,IF(($J$7-$I$7=J24-I24),$AN$8,IF(OR(EXACT($I$7&gt;$J$7,I24&gt;J24)*EXACT($I$7=$J$7,I24=J24)*EXACT($I$7&lt;$J$7,I24&lt;J24)),$AN$7,0)))</f>
        <v>3</v>
      </c>
      <c r="L24" s="17" t="s">
        <v>2</v>
      </c>
      <c r="M24" s="18" t="s">
        <v>75</v>
      </c>
      <c r="N24" s="19" t="str">
        <f>IF(OR(EXACT($L$7,L24)*(EXACT($M$7,M24)))=TRUE,$AN$9,IF(($M$7-$L$7=M24-L24),$AN$8,IF(OR(EXACT($L$7&gt;$M$7,L24&gt;M24)*EXACT($L$7=$M$7,L24=M24)*EXACT($L$7&lt;$M$7,L24&lt;M24)),$AN$7,0)))</f>
        <v>2</v>
      </c>
      <c r="O24" s="17" t="s">
        <v>75</v>
      </c>
      <c r="P24" s="18" t="s">
        <v>12</v>
      </c>
      <c r="Q24" s="19" t="str">
        <f>IF(OR(EXACT($O$7,O24)*(EXACT($P$7,P24)))=TRUE,$AN$9,IF(($P$7-$O$7=P24-O24),$AN$8,IF(OR(EXACT($O$7&gt;$P$7,O24&gt;P24)*EXACT($O$7=$P$7,O24=P24)*EXACT($O$7&lt;$P$7,O24&lt;P24)),$AN$7,0)))</f>
        <v>2</v>
      </c>
      <c r="R24" s="17" t="s">
        <v>12</v>
      </c>
      <c r="S24" s="18" t="s">
        <v>75</v>
      </c>
      <c r="T24" s="19" t="str">
        <f>IF(OR(EXACT($R$7,R24)*(EXACT($S$7,S24)))=TRUE,$AN$9,IF(($S$7-$R$7=S24-R24),$AN$8,IF(OR(EXACT($R$7&gt;$S$7,R24&gt;S24)*EXACT($R$7=$S$7,R24=S24)*EXACT($R$7&lt;$S$7,R24&lt;S24)),$AN$7,0)))</f>
        <v>2</v>
      </c>
      <c r="U24" s="17" t="s">
        <v>74</v>
      </c>
      <c r="V24" s="18" t="s">
        <v>2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75</v>
      </c>
      <c r="Y24" s="18" t="s">
        <v>12</v>
      </c>
      <c r="Z24" s="19">
        <f>IF(OR(EXACT($X$7,X24)*(EXACT($Y$7,Y24)))=TRUE,$AN$9,IF(($Y$7-$X$7=Y24-X24),$AN$8,IF(OR(EXACT($X$7&gt;$Y$7,X24&gt;Y24)*EXACT($X$7=$Y$7,X24=Y24)*EXACT($X$7&lt;$Y$7,X24&lt;Y24)),$AN$7,0)))</f>
        <v>0</v>
      </c>
      <c r="AA24" s="17" t="s">
        <v>75</v>
      </c>
      <c r="AB24" s="18" t="s">
        <v>79</v>
      </c>
      <c r="AC24" s="19" t="str">
        <f>IF(OR(EXACT($AA$7,AA24)*(EXACT($AB$7,AB24)))=TRUE,$AN$9,IF(($AB$7-$AA$7=AB24-AA24),$AN$8,IF(OR(EXACT($AA$7&gt;$AB$7,AA24&gt;AB24)*EXACT($AA$7=$AB$7,AA24=AB24)*EXACT($AA$7&lt;$AB$7,AA24&lt;AB24)),$AN$7,0)))</f>
        <v>2</v>
      </c>
      <c r="AD24" s="27"/>
      <c r="AE24" s="25"/>
      <c r="AF24" s="19"/>
      <c r="AG24" s="20">
        <f t="shared" ref="AG24" si="13">E24+K24+Q24+T24+N24+H24+W24+Z24+AC24+AF24</f>
        <v>14</v>
      </c>
      <c r="AH24" s="21">
        <f>'2.Spieltag '!AI24</f>
        <v>29</v>
      </c>
      <c r="AI24" s="23">
        <f t="shared" si="10"/>
        <v>43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ref="A25:A27" si="14">AJ25</f>
        <v>3</v>
      </c>
      <c r="B25" s="20" t="str">
        <f>'2.Spieltag '!B25</f>
        <v>Tanja04</v>
      </c>
      <c r="C25" s="17" t="s">
        <v>12</v>
      </c>
      <c r="D25" s="18" t="s">
        <v>75</v>
      </c>
      <c r="E25" s="19" t="str">
        <f>IF(OR(EXACT($C$7,C25)*(EXACT($D$7,D25)))=TRUE,$AN$9,IF(($D$7-$C$7=D25-C25),$AN$8,IF(OR(EXACT($C$7&gt;$D$7,C25&gt;D25)*EXACT($C$7=$D$7,C25=D25)*EXACT($C$7&lt;$D$7,C25&lt;D25)),$AN$7,0)))</f>
        <v>2</v>
      </c>
      <c r="F25" s="17" t="s">
        <v>74</v>
      </c>
      <c r="G25" s="18" t="s">
        <v>74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74</v>
      </c>
      <c r="J25" s="18" t="s">
        <v>75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75</v>
      </c>
      <c r="N25" s="19" t="str">
        <f>IF(OR(EXACT($L$7,L25)*(EXACT($M$7,M25)))=TRUE,$AN$9,IF(($M$7-$L$7=M25-L25),$AN$8,IF(OR(EXACT($L$7&gt;$M$7,L25&gt;M25)*EXACT($L$7=$M$7,L25=M25)*EXACT($L$7&lt;$M$7,L25&lt;M25)),$AN$7,0)))</f>
        <v>5</v>
      </c>
      <c r="O25" s="17" t="s">
        <v>75</v>
      </c>
      <c r="P25" s="18" t="s">
        <v>12</v>
      </c>
      <c r="Q25" s="19" t="str">
        <f>IF(OR(EXACT($O$7,O25)*(EXACT($P$7,P25)))=TRUE,$AN$9,IF(($P$7-$O$7=P25-O25),$AN$8,IF(OR(EXACT($O$7&gt;$P$7,O25&gt;P25)*EXACT($O$7=$P$7,O25=P25)*EXACT($O$7&lt;$P$7,O25&lt;P25)),$AN$7,0)))</f>
        <v>2</v>
      </c>
      <c r="R25" s="17" t="s">
        <v>12</v>
      </c>
      <c r="S25" s="18" t="s">
        <v>75</v>
      </c>
      <c r="T25" s="19" t="str">
        <f>IF(OR(EXACT($R$7,R25)*(EXACT($S$7,S25)))=TRUE,$AN$9,IF(($S$7-$R$7=S25-R25),$AN$8,IF(OR(EXACT($R$7&gt;$S$7,R25&gt;S25)*EXACT($R$7=$S$7,R25=S25)*EXACT($R$7&lt;$S$7,R25&lt;S25)),$AN$7,0)))</f>
        <v>2</v>
      </c>
      <c r="U25" s="17" t="s">
        <v>74</v>
      </c>
      <c r="V25" s="18" t="s">
        <v>74</v>
      </c>
      <c r="W25" s="19" t="str">
        <f>IF(OR(EXACT($U$7,U25)*(EXACT($V$7,V25)))=TRUE,$AN$9,IF(($V$7-$U$7=V25-U25),$AN$8,IF(OR(EXACT($U$7&gt;$V$7,U25&gt;V25)*EXACT($U$7=$V$7,U25=V25)*EXACT($U$7&lt;$V$7,U25&lt;V25)),$AN$7,0)))</f>
        <v>5</v>
      </c>
      <c r="X25" s="17" t="s">
        <v>75</v>
      </c>
      <c r="Y25" s="18" t="s">
        <v>74</v>
      </c>
      <c r="Z25" s="19">
        <f>IF(OR(EXACT($X$7,X25)*(EXACT($Y$7,Y25)))=TRUE,$AN$9,IF(($Y$7-$X$7=Y25-X25),$AN$8,IF(OR(EXACT($X$7&gt;$Y$7,X25&gt;Y25)*EXACT($X$7=$Y$7,X25=Y25)*EXACT($X$7&lt;$Y$7,X25&lt;Y25)),$AN$7,0)))</f>
        <v>0</v>
      </c>
      <c r="AA25" s="17" t="s">
        <v>12</v>
      </c>
      <c r="AB25" s="18" t="s">
        <v>74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" si="15">E25+K25+Q25+T25+N25+H25+W25+Z25+AC25+AF25</f>
        <v>16</v>
      </c>
      <c r="AH25" s="21">
        <f>'2.Spieltag '!AI25</f>
        <v>33</v>
      </c>
      <c r="AI25" s="23">
        <f t="shared" ref="AI25:AI27" si="16">AG25+AH25</f>
        <v>49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4"/>
        <v>16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74</v>
      </c>
      <c r="G26" s="18" t="s">
        <v>12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74</v>
      </c>
      <c r="J26" s="18" t="s">
        <v>75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12</v>
      </c>
      <c r="M26" s="18" t="s">
        <v>75</v>
      </c>
      <c r="N26" s="19" t="str">
        <f>IF(OR(EXACT($L$7,L26)*(EXACT($M$7,M26)))=TRUE,$AN$9,IF(($M$7-$L$7=M26-L26),$AN$8,IF(OR(EXACT($L$7&gt;$M$7,L26&gt;M26)*EXACT($L$7=$M$7,L26=M26)*EXACT($L$7&lt;$M$7,L26&lt;M26)),$AN$7,0)))</f>
        <v>5</v>
      </c>
      <c r="O26" s="17" t="s">
        <v>74</v>
      </c>
      <c r="P26" s="18" t="s">
        <v>75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74</v>
      </c>
      <c r="S26" s="18" t="s">
        <v>74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74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74</v>
      </c>
      <c r="Y26" s="18" t="s">
        <v>12</v>
      </c>
      <c r="Z26" s="19">
        <f>IF(OR(EXACT($X$7,X26)*(EXACT($Y$7,Y26)))=TRUE,$AN$9,IF(($Y$7-$X$7=Y26-X26),$AN$8,IF(OR(EXACT($X$7&gt;$Y$7,X26&gt;Y26)*EXACT($X$7=$Y$7,X26=Y26)*EXACT($X$7&lt;$Y$7,X26&lt;Y26)),$AN$7,0)))</f>
        <v>0</v>
      </c>
      <c r="AA26" s="17" t="s">
        <v>74</v>
      </c>
      <c r="AB26" s="18" t="s">
        <v>2</v>
      </c>
      <c r="AC26" s="19" t="str">
        <f>IF(OR(EXACT($AA$7,AA26)*(EXACT($AB$7,AB26)))=TRUE,$AN$9,IF(($AB$7-$AA$7=AB26-AA26),$AN$8,IF(OR(EXACT($AA$7&gt;$AB$7,AA26&gt;AB26)*EXACT($AA$7=$AB$7,AA26=AB26)*EXACT($AA$7&lt;$AB$7,AA26&lt;AB26)),$AN$7,0)))</f>
        <v>2</v>
      </c>
      <c r="AD26" s="27"/>
      <c r="AE26" s="25"/>
      <c r="AF26" s="19"/>
      <c r="AG26" s="20">
        <f t="shared" ref="AG26:AG27" si="17">E26+H26+K26+N26+Q26+T26+W26+Z26+AC26+AF26</f>
        <v>10</v>
      </c>
      <c r="AH26" s="21">
        <f>'2.Spieltag '!AI26</f>
        <v>26</v>
      </c>
      <c r="AI26" s="23">
        <f t="shared" si="16"/>
        <v>36</v>
      </c>
      <c r="AJ26" s="24">
        <f t="shared" si="12"/>
        <v>16</v>
      </c>
      <c r="AK26" s="1"/>
    </row>
    <row r="27" spans="1:37" ht="28.15" customHeight="1" thickBot="1" x14ac:dyDescent="0.25">
      <c r="A27" s="28">
        <f t="shared" si="14"/>
        <v>5</v>
      </c>
      <c r="B27" s="20" t="str">
        <f>'1.Spieltag'!B27</f>
        <v>UltraGE</v>
      </c>
      <c r="C27" s="17" t="s">
        <v>12</v>
      </c>
      <c r="D27" s="18" t="s">
        <v>74</v>
      </c>
      <c r="E27" s="19" t="str">
        <f>IF(OR(EXACT($C$7,C27)*(EXACT($D$7,D27)))=TRUE,$AN$9,IF(($D$7-$C$7=D27-C27),$AN$8,IF(OR(EXACT($C$7&gt;$D$7,C27&gt;D27)*EXACT($C$7=$D$7,C27=D27)*EXACT($C$7&lt;$D$7,C27&lt;D27)),$AN$7,0)))</f>
        <v>3</v>
      </c>
      <c r="F27" s="17" t="s">
        <v>74</v>
      </c>
      <c r="G27" s="18" t="s">
        <v>12</v>
      </c>
      <c r="H27" s="19">
        <f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12</v>
      </c>
      <c r="K27" s="19" t="str">
        <f>IF(OR(EXACT($I$7,I27)*(EXACT($J$7,J27)))=TRUE,$AN$9,IF(($J$7-$I$7=J27-I27),$AN$8,IF(OR(EXACT($I$7&gt;$J$7,I27&gt;J27)*EXACT($I$7=$J$7,I27=J27)*EXACT($I$7&lt;$J$7,I27&lt;J27)),$AN$7,0)))</f>
        <v>3</v>
      </c>
      <c r="L27" s="17" t="s">
        <v>2</v>
      </c>
      <c r="M27" s="18" t="s">
        <v>74</v>
      </c>
      <c r="N27" s="19" t="str">
        <f>IF(OR(EXACT($L$7,L27)*(EXACT($M$7,M27)))=TRUE,$AN$9,IF(($M$7-$L$7=M27-L27),$AN$8,IF(OR(EXACT($L$7&gt;$M$7,L27&gt;M27)*EXACT($L$7=$M$7,L27=M27)*EXACT($L$7&lt;$M$7,L27&lt;M27)),$AN$7,0)))</f>
        <v>3</v>
      </c>
      <c r="O27" s="17" t="s">
        <v>74</v>
      </c>
      <c r="P27" s="18" t="s">
        <v>12</v>
      </c>
      <c r="Q27" s="19" t="str">
        <f>IF(OR(EXACT($O$7,O27)*(EXACT($P$7,P27)))=TRUE,$AN$9,IF(($P$7-$O$7=P27-O27),$AN$8,IF(OR(EXACT($O$7&gt;$P$7,O27&gt;P27)*EXACT($O$7=$P$7,O27=P27)*EXACT($O$7&lt;$P$7,O27&lt;P27)),$AN$7,0)))</f>
        <v>3</v>
      </c>
      <c r="R27" s="17" t="s">
        <v>12</v>
      </c>
      <c r="S27" s="18" t="s">
        <v>74</v>
      </c>
      <c r="T27" s="19" t="str">
        <f>IF(OR(EXACT($R$7,R27)*(EXACT($S$7,S27)))=TRUE,$AN$9,IF(($S$7-$R$7=S27-R27),$AN$8,IF(OR(EXACT($R$7&gt;$S$7,R27&gt;S27)*EXACT($R$7=$S$7,R27=S27)*EXACT($R$7&lt;$S$7,R27&lt;S27)),$AN$7,0)))</f>
        <v>2</v>
      </c>
      <c r="U27" s="17" t="s">
        <v>12</v>
      </c>
      <c r="V27" s="18" t="s">
        <v>74</v>
      </c>
      <c r="W27" s="19">
        <f>IF(OR(EXACT($U$7,U27)*(EXACT($V$7,V27)))=TRUE,$AN$9,IF(($V$7-$U$7=V27-U27),$AN$8,IF(OR(EXACT($U$7&gt;$V$7,U27&gt;V27)*EXACT($U$7=$V$7,U27=V27)*EXACT($U$7&lt;$V$7,U27&lt;V27)),$AN$7,0)))</f>
        <v>0</v>
      </c>
      <c r="X27" s="17" t="s">
        <v>74</v>
      </c>
      <c r="Y27" s="18" t="s">
        <v>12</v>
      </c>
      <c r="Z27" s="19">
        <f>IF(OR(EXACT($X$7,X27)*(EXACT($Y$7,Y27)))=TRUE,$AN$9,IF(($Y$7-$X$7=Y27-X27),$AN$8,IF(OR(EXACT($X$7&gt;$Y$7,X27&gt;Y27)*EXACT($X$7=$Y$7,X27=Y27)*EXACT($X$7&lt;$Y$7,X27&lt;Y27)),$AN$7,0)))</f>
        <v>0</v>
      </c>
      <c r="AA27" s="17" t="s">
        <v>74</v>
      </c>
      <c r="AB27" s="18" t="s">
        <v>2</v>
      </c>
      <c r="AC27" s="19" t="str">
        <f>IF(OR(EXACT($AA$7,AA27)*(EXACT($AB$7,AB27)))=TRUE,$AN$9,IF(($AB$7-$AA$7=AB27-AA27),$AN$8,IF(OR(EXACT($AA$7&gt;$AB$7,AA27&gt;AB27)*EXACT($AA$7=$AB$7,AA27=AB27)*EXACT($AA$7&lt;$AB$7,AA27&lt;AB27)),$AN$7,0)))</f>
        <v>2</v>
      </c>
      <c r="AD27" s="27"/>
      <c r="AE27" s="25"/>
      <c r="AF27" s="19"/>
      <c r="AG27" s="20">
        <f t="shared" si="17"/>
        <v>16</v>
      </c>
      <c r="AH27" s="21">
        <f>'2.Spieltag '!AI27</f>
        <v>27</v>
      </c>
      <c r="AI27" s="23">
        <f t="shared" si="16"/>
        <v>43</v>
      </c>
      <c r="AJ27" s="24">
        <f>RANK(AI27,$AI$8:$AI$27)</f>
        <v>5</v>
      </c>
      <c r="AK27" s="1"/>
    </row>
  </sheetData>
  <sortState xmlns:xlrd2="http://schemas.microsoft.com/office/spreadsheetml/2017/richdata2" ref="A8:AJ20">
    <sortCondition ref="B8:B20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3" priority="1">
      <formula>($AG8&gt;40)</formula>
    </cfRule>
  </conditionalFormatting>
  <conditionalFormatting sqref="C4 I4 L4 R4 U4 X4 F6 I6 U6 X6">
    <cfRule type="cellIs" dxfId="162" priority="5" operator="equal">
      <formula>"Schalke 04"</formula>
    </cfRule>
  </conditionalFormatting>
  <conditionalFormatting sqref="F4 O4 AA4 C6 L6 O6 R6 AA6">
    <cfRule type="cellIs" dxfId="161" priority="4" operator="equal">
      <formula>"Schalke 04"</formula>
    </cfRule>
  </conditionalFormatting>
  <conditionalFormatting sqref="AG1:AG1048576">
    <cfRule type="top10" dxfId="160" priority="1562" rank="3"/>
  </conditionalFormatting>
  <conditionalFormatting sqref="AK6:AK10">
    <cfRule type="top10" dxfId="159" priority="110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27"/>
  <sheetViews>
    <sheetView workbookViewId="0">
      <selection activeCell="AH27" sqref="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17</v>
      </c>
      <c r="B4" s="16"/>
      <c r="C4" s="16" t="s">
        <v>58</v>
      </c>
      <c r="F4" s="16" t="s">
        <v>70</v>
      </c>
      <c r="I4" s="16" t="s">
        <v>57</v>
      </c>
      <c r="L4" s="16" t="s">
        <v>67</v>
      </c>
      <c r="O4" s="16" t="s">
        <v>65</v>
      </c>
      <c r="R4" s="16" t="s">
        <v>61</v>
      </c>
      <c r="U4" s="16" t="s">
        <v>59</v>
      </c>
      <c r="X4" s="16" t="s">
        <v>11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64</v>
      </c>
      <c r="I6" s="16" t="s">
        <v>69</v>
      </c>
      <c r="L6" s="16" t="s">
        <v>72</v>
      </c>
      <c r="O6" s="16" t="s">
        <v>63</v>
      </c>
      <c r="R6" s="16" t="s">
        <v>56</v>
      </c>
      <c r="U6" s="16" t="s">
        <v>68</v>
      </c>
      <c r="X6" s="16" t="s">
        <v>71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75</v>
      </c>
      <c r="E7" s="69" t="s">
        <v>1</v>
      </c>
      <c r="F7" s="68" t="s">
        <v>75</v>
      </c>
      <c r="G7" s="68" t="s">
        <v>79</v>
      </c>
      <c r="H7" s="69" t="s">
        <v>1</v>
      </c>
      <c r="I7" s="68" t="s">
        <v>79</v>
      </c>
      <c r="J7" s="68" t="s">
        <v>74</v>
      </c>
      <c r="K7" s="69" t="s">
        <v>1</v>
      </c>
      <c r="L7" s="68" t="s">
        <v>79</v>
      </c>
      <c r="M7" s="68" t="s">
        <v>75</v>
      </c>
      <c r="N7" s="69" t="s">
        <v>1</v>
      </c>
      <c r="O7" s="68" t="s">
        <v>75</v>
      </c>
      <c r="P7" s="68" t="s">
        <v>79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75</v>
      </c>
      <c r="V7" s="68" t="s">
        <v>75</v>
      </c>
      <c r="W7" s="69" t="s">
        <v>1</v>
      </c>
      <c r="X7" s="68" t="s">
        <v>74</v>
      </c>
      <c r="Y7" s="68" t="s">
        <v>2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10</v>
      </c>
      <c r="B8" s="20" t="str">
        <f>'3.Spieltag'!B8</f>
        <v>Archie04</v>
      </c>
      <c r="C8" s="17" t="s">
        <v>12</v>
      </c>
      <c r="D8" s="18" t="s">
        <v>74</v>
      </c>
      <c r="E8" s="19" t="str">
        <f t="shared" ref="E8:E18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74</v>
      </c>
      <c r="H8" s="19">
        <f t="shared" ref="H8:H18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1" si="3">IF(OR(EXACT($I$7,I8)*(EXACT($J$7,J8)))=TRUE,$AN$9,IF(($J$7-$I$7=J8-I8),$AN$8,IF(OR(EXACT($I$7&gt;$J$7,I8&gt;J8)*EXACT($I$7=$J$7,I8=J8)*EXACT($I$7&lt;$J$7,I8&lt;J8)),$AN$7,0)))</f>
        <v>2</v>
      </c>
      <c r="L8" s="17" t="s">
        <v>74</v>
      </c>
      <c r="M8" s="18" t="s">
        <v>12</v>
      </c>
      <c r="N8" s="19">
        <f t="shared" ref="N8:N21" si="4">IF(OR(EXACT($L$7,L8)*(EXACT($M$7,M8)))=TRUE,$AN$9,IF(($M$7-$L$7=M8-L8),$AN$8,IF(OR(EXACT($L$7&gt;$M$7,L8&gt;M8)*EXACT($L$7=$M$7,L8=M8)*EXACT($L$7&lt;$M$7,L8&lt;M8)),$AN$7,0)))</f>
        <v>0</v>
      </c>
      <c r="O8" s="17" t="s">
        <v>79</v>
      </c>
      <c r="P8" s="18" t="s">
        <v>74</v>
      </c>
      <c r="Q8" s="19">
        <f t="shared" ref="Q8:Q21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12</v>
      </c>
      <c r="T8" s="19">
        <f t="shared" ref="T8:T21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>
        <f t="shared" ref="W8:W21" si="7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74</v>
      </c>
      <c r="Z8" s="19">
        <f>IF(OR(EXACT($X$7,X8)*(EXACT($Y$7,Y8)))=TRUE,$AN$9,IF(($Y$7-$X$7=Y8-X8),$AN$8,IF(OR(EXACT($X$7&gt;$Y$7,X8&gt;Y8)*EXACT($X$7=$Y$7,X8=Y8)*EXACT($X$7&lt;$Y$7,X8&lt;Y8)),$AN$7,0)))*2</f>
        <v>0</v>
      </c>
      <c r="AA8" s="17" t="s">
        <v>74</v>
      </c>
      <c r="AB8" s="18" t="s">
        <v>79</v>
      </c>
      <c r="AC8" s="19" t="str">
        <f t="shared" ref="AC8:AC21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7</v>
      </c>
      <c r="AH8" s="21">
        <f>'3.Spieltag'!AI8</f>
        <v>41</v>
      </c>
      <c r="AI8" s="23">
        <f t="shared" ref="AI8:AI24" si="10">AG8+AH8</f>
        <v>48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10</v>
      </c>
      <c r="B9" s="20" t="str">
        <f>'3.Spieltag'!B9</f>
        <v>atschi91</v>
      </c>
      <c r="C9" s="17" t="s">
        <v>12</v>
      </c>
      <c r="D9" s="18" t="s">
        <v>74</v>
      </c>
      <c r="E9" s="19" t="str">
        <f t="shared" si="1"/>
        <v>3</v>
      </c>
      <c r="F9" s="17" t="s">
        <v>74</v>
      </c>
      <c r="G9" s="18" t="s">
        <v>12</v>
      </c>
      <c r="H9" s="19" t="str">
        <f t="shared" si="2"/>
        <v>2</v>
      </c>
      <c r="I9" s="17" t="s">
        <v>12</v>
      </c>
      <c r="J9" s="18" t="s">
        <v>74</v>
      </c>
      <c r="K9" s="19" t="str">
        <f t="shared" si="3"/>
        <v>2</v>
      </c>
      <c r="L9" s="17" t="s">
        <v>12</v>
      </c>
      <c r="M9" s="18" t="s">
        <v>74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>IF(OR(EXACT($X$7,X9)*(EXACT($Y$7,Y9)))=TRUE,$AN$9,IF(($Y$7-$X$7=Y9-X9),$AN$8,IF(OR(EXACT($X$7&gt;$Y$7,X9&gt;Y9)*EXACT($X$7=$Y$7,X9=Y9)*EXACT($X$7&lt;$Y$7,X9&lt;Y9)),$AN$7,0)))*4</f>
        <v>0</v>
      </c>
      <c r="AA9" s="17" t="s">
        <v>75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11</v>
      </c>
      <c r="AH9" s="21">
        <f>'3.Spieltag'!AI9</f>
        <v>37</v>
      </c>
      <c r="AI9" s="23">
        <f t="shared" si="10"/>
        <v>48</v>
      </c>
      <c r="AJ9" s="24">
        <f t="shared" ref="AJ9:AJ26" si="11">RANK(AI9,$AI$8:$AI$27)</f>
        <v>10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'3.Spieltag'!B10</f>
        <v>Benni Schalt</v>
      </c>
      <c r="C10" s="17" t="s">
        <v>12</v>
      </c>
      <c r="D10" s="18" t="s">
        <v>74</v>
      </c>
      <c r="E10" s="19" t="str">
        <f t="shared" si="1"/>
        <v>3</v>
      </c>
      <c r="F10" s="17" t="s">
        <v>12</v>
      </c>
      <c r="G10" s="18" t="s">
        <v>12</v>
      </c>
      <c r="H10" s="19">
        <f t="shared" si="2"/>
        <v>0</v>
      </c>
      <c r="I10" s="17" t="s">
        <v>2</v>
      </c>
      <c r="J10" s="18" t="s">
        <v>75</v>
      </c>
      <c r="K10" s="19" t="str">
        <f t="shared" si="3"/>
        <v>3</v>
      </c>
      <c r="L10" s="17" t="s">
        <v>74</v>
      </c>
      <c r="M10" s="18" t="s">
        <v>75</v>
      </c>
      <c r="N10" s="19" t="str">
        <f t="shared" si="4"/>
        <v>2</v>
      </c>
      <c r="O10" s="17" t="s">
        <v>12</v>
      </c>
      <c r="P10" s="18" t="s">
        <v>74</v>
      </c>
      <c r="Q10" s="19">
        <f t="shared" si="5"/>
        <v>0</v>
      </c>
      <c r="R10" s="17" t="s">
        <v>12</v>
      </c>
      <c r="S10" s="18" t="s">
        <v>2</v>
      </c>
      <c r="T10" s="19" t="str">
        <f t="shared" si="6"/>
        <v>3</v>
      </c>
      <c r="U10" s="17" t="s">
        <v>12</v>
      </c>
      <c r="V10" s="18" t="s">
        <v>74</v>
      </c>
      <c r="W10" s="19">
        <f t="shared" si="7"/>
        <v>0</v>
      </c>
      <c r="X10" s="17" t="s">
        <v>75</v>
      </c>
      <c r="Y10" s="18" t="s">
        <v>74</v>
      </c>
      <c r="Z10" s="19" t="str">
        <f>IF(OR(EXACT($X$7,X10)*(EXACT($Y$7,Y10)))=TRUE,$AN$9,IF(($Y$7-$X$7=Y10-X10),$AN$8,IF(OR(EXACT($X$7&gt;$Y$7,X10&gt;Y10)*EXACT($X$7=$Y$7,X10=Y10)*EXACT($X$7&lt;$Y$7,X10&lt;Y10)),$AN$7,0)))</f>
        <v>2</v>
      </c>
      <c r="AA10" s="17" t="s">
        <v>12</v>
      </c>
      <c r="AB10" s="18" t="s">
        <v>12</v>
      </c>
      <c r="AC10" s="19">
        <f t="shared" si="8"/>
        <v>0</v>
      </c>
      <c r="AD10" s="27"/>
      <c r="AE10" s="25"/>
      <c r="AF10" s="19"/>
      <c r="AG10" s="20">
        <f t="shared" si="9"/>
        <v>13</v>
      </c>
      <c r="AH10" s="21">
        <f>'3.Spieltag'!AI10</f>
        <v>39</v>
      </c>
      <c r="AI10" s="23">
        <f t="shared" si="10"/>
        <v>52</v>
      </c>
      <c r="AJ10" s="24">
        <f t="shared" si="11"/>
        <v>6</v>
      </c>
      <c r="AK10" s="72"/>
    </row>
    <row r="11" spans="1:40" ht="24.95" customHeight="1" thickBot="1" x14ac:dyDescent="0.25">
      <c r="A11" s="28">
        <f t="shared" si="0"/>
        <v>18</v>
      </c>
      <c r="B11" s="20" t="str">
        <f>'3.Spieltag'!B11</f>
        <v>fabian1904</v>
      </c>
      <c r="C11" s="17" t="s">
        <v>75</v>
      </c>
      <c r="D11" s="18" t="s">
        <v>12</v>
      </c>
      <c r="E11" s="19">
        <f t="shared" si="1"/>
        <v>0</v>
      </c>
      <c r="F11" s="17" t="s">
        <v>74</v>
      </c>
      <c r="G11" s="18" t="s">
        <v>12</v>
      </c>
      <c r="H11" s="19" t="str">
        <f t="shared" si="2"/>
        <v>2</v>
      </c>
      <c r="I11" s="17" t="s">
        <v>79</v>
      </c>
      <c r="J11" s="18" t="s">
        <v>74</v>
      </c>
      <c r="K11" s="19" t="str">
        <f t="shared" si="3"/>
        <v>5</v>
      </c>
      <c r="L11" s="17" t="s">
        <v>74</v>
      </c>
      <c r="M11" s="18" t="s">
        <v>74</v>
      </c>
      <c r="N11" s="19">
        <f t="shared" si="4"/>
        <v>0</v>
      </c>
      <c r="O11" s="17" t="s">
        <v>2</v>
      </c>
      <c r="P11" s="18" t="s">
        <v>12</v>
      </c>
      <c r="Q11" s="19">
        <f t="shared" si="5"/>
        <v>0</v>
      </c>
      <c r="R11" s="17" t="s">
        <v>74</v>
      </c>
      <c r="S11" s="18" t="s">
        <v>12</v>
      </c>
      <c r="T11" s="19" t="str">
        <f t="shared" si="6"/>
        <v>3</v>
      </c>
      <c r="U11" s="17" t="s">
        <v>12</v>
      </c>
      <c r="V11" s="18" t="s">
        <v>75</v>
      </c>
      <c r="W11" s="19">
        <f t="shared" si="7"/>
        <v>0</v>
      </c>
      <c r="X11" s="17" t="s">
        <v>12</v>
      </c>
      <c r="Y11" s="18" t="s">
        <v>74</v>
      </c>
      <c r="Z11" s="19">
        <f>IF(OR(EXACT($X$7,X11)*(EXACT($Y$7,Y11)))=TRUE,$AN$9,IF(($Y$7-$X$7=Y11-X11),$AN$8,IF(OR(EXACT($X$7&gt;$Y$7,X11&gt;Y11)*EXACT($X$7=$Y$7,X11=Y11)*EXACT($X$7&lt;$Y$7,X11&lt;Y11)),$AN$7,0)))*4</f>
        <v>0</v>
      </c>
      <c r="AA11" s="17" t="s">
        <v>75</v>
      </c>
      <c r="AB11" s="18" t="s">
        <v>2</v>
      </c>
      <c r="AC11" s="19" t="str">
        <f t="shared" si="8"/>
        <v>2</v>
      </c>
      <c r="AD11" s="27"/>
      <c r="AE11" s="25"/>
      <c r="AF11" s="19"/>
      <c r="AG11" s="20">
        <f t="shared" si="9"/>
        <v>12</v>
      </c>
      <c r="AH11" s="21">
        <f>'3.Spieltag'!AI11</f>
        <v>30</v>
      </c>
      <c r="AI11" s="23">
        <f t="shared" si="10"/>
        <v>42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2</v>
      </c>
      <c r="B12" s="20" t="str">
        <f>'3.Spieltag'!B12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12</v>
      </c>
      <c r="H12" s="19" t="str">
        <f t="shared" si="2"/>
        <v>2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12</v>
      </c>
      <c r="N12" s="19">
        <f t="shared" si="4"/>
        <v>0</v>
      </c>
      <c r="O12" s="17" t="s">
        <v>74</v>
      </c>
      <c r="P12" s="18" t="s">
        <v>74</v>
      </c>
      <c r="Q12" s="19">
        <f t="shared" si="5"/>
        <v>0</v>
      </c>
      <c r="R12" s="17" t="s">
        <v>74</v>
      </c>
      <c r="S12" s="18" t="s">
        <v>12</v>
      </c>
      <c r="T12" s="19" t="str">
        <f t="shared" si="6"/>
        <v>3</v>
      </c>
      <c r="U12" s="17" t="s">
        <v>2</v>
      </c>
      <c r="V12" s="18" t="s">
        <v>74</v>
      </c>
      <c r="W12" s="19">
        <f t="shared" si="7"/>
        <v>0</v>
      </c>
      <c r="X12" s="17" t="s">
        <v>12</v>
      </c>
      <c r="Y12" s="18" t="s">
        <v>12</v>
      </c>
      <c r="Z12" s="19">
        <f>IF(OR(EXACT($X$7,X12)*(EXACT($Y$7,Y12)))=TRUE,$AN$9,IF(($Y$7-$X$7=Y12-X12),$AN$8,IF(OR(EXACT($X$7&gt;$Y$7,X12&gt;Y12)*EXACT($X$7=$Y$7,X12=Y12)*EXACT($X$7&lt;$Y$7,X12&lt;Y12)),$AN$7,0)))*2</f>
        <v>0</v>
      </c>
      <c r="AA12" s="17" t="s">
        <v>12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'3.Spieltag'!AI12</f>
        <v>56</v>
      </c>
      <c r="AI12" s="23">
        <f t="shared" si="10"/>
        <v>66</v>
      </c>
      <c r="AJ12" s="24">
        <f t="shared" si="11"/>
        <v>2</v>
      </c>
      <c r="AK12" s="1"/>
    </row>
    <row r="13" spans="1:40" ht="24.95" customHeight="1" thickBot="1" x14ac:dyDescent="0.25">
      <c r="A13" s="28">
        <f t="shared" si="0"/>
        <v>5</v>
      </c>
      <c r="B13" s="20" t="str">
        <f>'3.Spieltag'!B13</f>
        <v>Franzi04</v>
      </c>
      <c r="C13" s="17" t="s">
        <v>12</v>
      </c>
      <c r="D13" s="18" t="s">
        <v>74</v>
      </c>
      <c r="E13" s="19" t="str">
        <f t="shared" si="1"/>
        <v>3</v>
      </c>
      <c r="F13" s="17" t="s">
        <v>74</v>
      </c>
      <c r="G13" s="18" t="s">
        <v>12</v>
      </c>
      <c r="H13" s="19" t="str">
        <f t="shared" si="2"/>
        <v>2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>
        <f t="shared" si="5"/>
        <v>0</v>
      </c>
      <c r="R13" s="17" t="s">
        <v>74</v>
      </c>
      <c r="S13" s="18" t="s">
        <v>12</v>
      </c>
      <c r="T13" s="19" t="str">
        <f t="shared" si="6"/>
        <v>3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ref="Z13:Z21" si="12">IF(OR(EXACT($X$7,X13)*(EXACT($Y$7,Y13)))=TRUE,$AN$9,IF(($Y$7-$X$7=Y13-X13),$AN$8,IF(OR(EXACT($X$7&gt;$Y$7,X13&gt;Y13)*EXACT($X$7=$Y$7,X13=Y13)*EXACT($X$7&lt;$Y$7,X13&lt;Y13)),$AN$7,0)))*4</f>
        <v>0</v>
      </c>
      <c r="AA13" s="17" t="s">
        <v>75</v>
      </c>
      <c r="AB13" s="18" t="s">
        <v>79</v>
      </c>
      <c r="AC13" s="19" t="str">
        <f t="shared" si="8"/>
        <v>2</v>
      </c>
      <c r="AD13" s="27"/>
      <c r="AE13" s="25"/>
      <c r="AF13" s="19"/>
      <c r="AG13" s="20">
        <f t="shared" si="9"/>
        <v>12</v>
      </c>
      <c r="AH13" s="21">
        <f>'3.Spieltag'!AI13</f>
        <v>42</v>
      </c>
      <c r="AI13" s="23">
        <f t="shared" si="10"/>
        <v>54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8</v>
      </c>
      <c r="B14" s="20" t="str">
        <f>'3.Spieltag'!B14</f>
        <v>Lola04</v>
      </c>
      <c r="C14" s="17" t="s">
        <v>12</v>
      </c>
      <c r="D14" s="18" t="s">
        <v>74</v>
      </c>
      <c r="E14" s="19" t="str">
        <f t="shared" si="1"/>
        <v>3</v>
      </c>
      <c r="F14" s="17" t="s">
        <v>74</v>
      </c>
      <c r="G14" s="18" t="s">
        <v>75</v>
      </c>
      <c r="H14" s="19">
        <f t="shared" si="2"/>
        <v>0</v>
      </c>
      <c r="I14" s="17" t="s">
        <v>2</v>
      </c>
      <c r="J14" s="18" t="s">
        <v>75</v>
      </c>
      <c r="K14" s="19" t="str">
        <f t="shared" si="3"/>
        <v>3</v>
      </c>
      <c r="L14" s="17" t="s">
        <v>12</v>
      </c>
      <c r="M14" s="18" t="s">
        <v>12</v>
      </c>
      <c r="N14" s="19">
        <f t="shared" si="4"/>
        <v>0</v>
      </c>
      <c r="O14" s="17" t="s">
        <v>12</v>
      </c>
      <c r="P14" s="18" t="s">
        <v>74</v>
      </c>
      <c r="Q14" s="19">
        <f t="shared" si="5"/>
        <v>0</v>
      </c>
      <c r="R14" s="17" t="s">
        <v>12</v>
      </c>
      <c r="S14" s="18" t="s">
        <v>74</v>
      </c>
      <c r="T14" s="19">
        <f t="shared" si="6"/>
        <v>0</v>
      </c>
      <c r="U14" s="17" t="s">
        <v>74</v>
      </c>
      <c r="V14" s="18" t="s">
        <v>75</v>
      </c>
      <c r="W14" s="19">
        <f t="shared" si="7"/>
        <v>0</v>
      </c>
      <c r="X14" s="17" t="s">
        <v>12</v>
      </c>
      <c r="Y14" s="18" t="s">
        <v>75</v>
      </c>
      <c r="Z14" s="19">
        <f t="shared" si="12"/>
        <v>0</v>
      </c>
      <c r="AA14" s="17" t="s">
        <v>74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8</v>
      </c>
      <c r="AH14" s="21">
        <f>'3.Spieltag'!AI14</f>
        <v>42</v>
      </c>
      <c r="AI14" s="23">
        <f t="shared" si="10"/>
        <v>50</v>
      </c>
      <c r="AJ14" s="24">
        <f t="shared" si="11"/>
        <v>8</v>
      </c>
      <c r="AK14" s="1"/>
    </row>
    <row r="15" spans="1:40" ht="24.95" customHeight="1" thickBot="1" x14ac:dyDescent="0.25">
      <c r="A15" s="28">
        <f t="shared" si="0"/>
        <v>16</v>
      </c>
      <c r="B15" s="20" t="str">
        <f>'3.Spieltag'!B15</f>
        <v>Master1</v>
      </c>
      <c r="C15" s="17" t="s">
        <v>12</v>
      </c>
      <c r="D15" s="18" t="s">
        <v>74</v>
      </c>
      <c r="E15" s="19" t="str">
        <f t="shared" si="1"/>
        <v>3</v>
      </c>
      <c r="F15" s="17" t="s">
        <v>74</v>
      </c>
      <c r="G15" s="18" t="s">
        <v>12</v>
      </c>
      <c r="H15" s="19" t="str">
        <f t="shared" si="2"/>
        <v>2</v>
      </c>
      <c r="I15" s="17" t="s">
        <v>2</v>
      </c>
      <c r="J15" s="18" t="s">
        <v>74</v>
      </c>
      <c r="K15" s="19" t="str">
        <f t="shared" si="3"/>
        <v>2</v>
      </c>
      <c r="L15" s="17" t="s">
        <v>12</v>
      </c>
      <c r="M15" s="18" t="s">
        <v>74</v>
      </c>
      <c r="N15" s="19" t="str">
        <f t="shared" si="4"/>
        <v>2</v>
      </c>
      <c r="O15" s="17" t="s">
        <v>12</v>
      </c>
      <c r="P15" s="18" t="s">
        <v>12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75</v>
      </c>
      <c r="W15" s="19">
        <f t="shared" si="7"/>
        <v>0</v>
      </c>
      <c r="X15" s="17" t="s">
        <v>12</v>
      </c>
      <c r="Y15" s="18" t="s">
        <v>74</v>
      </c>
      <c r="Z15" s="19">
        <f t="shared" si="12"/>
        <v>0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11</v>
      </c>
      <c r="AH15" s="21">
        <f>'3.Spieltag'!AI15</f>
        <v>36</v>
      </c>
      <c r="AI15" s="23">
        <f t="shared" si="10"/>
        <v>47</v>
      </c>
      <c r="AJ15" s="24">
        <f t="shared" si="11"/>
        <v>16</v>
      </c>
      <c r="AK15" s="1"/>
    </row>
    <row r="16" spans="1:40" ht="24.95" customHeight="1" thickBot="1" x14ac:dyDescent="0.25">
      <c r="A16" s="28">
        <f t="shared" si="0"/>
        <v>18</v>
      </c>
      <c r="B16" s="20" t="str">
        <f>'3.Spieltag'!B16</f>
        <v>Mike04</v>
      </c>
      <c r="C16" s="17" t="s">
        <v>12</v>
      </c>
      <c r="D16" s="18" t="s">
        <v>74</v>
      </c>
      <c r="E16" s="19" t="str">
        <f t="shared" si="1"/>
        <v>3</v>
      </c>
      <c r="F16" s="17" t="s">
        <v>75</v>
      </c>
      <c r="G16" s="18" t="s">
        <v>74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74</v>
      </c>
      <c r="M16" s="18" t="s">
        <v>74</v>
      </c>
      <c r="N16" s="19">
        <f t="shared" si="4"/>
        <v>0</v>
      </c>
      <c r="O16" s="17" t="s">
        <v>12</v>
      </c>
      <c r="P16" s="18" t="s">
        <v>74</v>
      </c>
      <c r="Q16" s="19">
        <f t="shared" si="5"/>
        <v>0</v>
      </c>
      <c r="R16" s="17" t="s">
        <v>12</v>
      </c>
      <c r="S16" s="18" t="s">
        <v>75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12</v>
      </c>
      <c r="Y16" s="18" t="s">
        <v>75</v>
      </c>
      <c r="Z16" s="19">
        <f t="shared" si="12"/>
        <v>0</v>
      </c>
      <c r="AA16" s="17" t="s">
        <v>75</v>
      </c>
      <c r="AB16" s="18" t="s">
        <v>12</v>
      </c>
      <c r="AC16" s="19" t="str">
        <f t="shared" si="8"/>
        <v>2</v>
      </c>
      <c r="AD16" s="27"/>
      <c r="AE16" s="25"/>
      <c r="AF16" s="19"/>
      <c r="AG16" s="20">
        <f t="shared" si="9"/>
        <v>9</v>
      </c>
      <c r="AH16" s="21">
        <f>'3.Spieltag'!AI16</f>
        <v>33</v>
      </c>
      <c r="AI16" s="23">
        <f t="shared" si="10"/>
        <v>42</v>
      </c>
      <c r="AJ16" s="24">
        <f t="shared" si="11"/>
        <v>18</v>
      </c>
      <c r="AK16" s="1"/>
    </row>
    <row r="17" spans="1:37" ht="24.95" customHeight="1" thickBot="1" x14ac:dyDescent="0.25">
      <c r="A17" s="28">
        <f t="shared" si="0"/>
        <v>8</v>
      </c>
      <c r="B17" s="20" t="str">
        <f>'3.Spieltag'!B17</f>
        <v>Nico1904</v>
      </c>
      <c r="C17" s="17" t="s">
        <v>74</v>
      </c>
      <c r="D17" s="18" t="s">
        <v>12</v>
      </c>
      <c r="E17" s="19">
        <f t="shared" si="1"/>
        <v>0</v>
      </c>
      <c r="F17" s="17" t="s">
        <v>74</v>
      </c>
      <c r="G17" s="18" t="s">
        <v>12</v>
      </c>
      <c r="H17" s="19" t="str">
        <f t="shared" si="2"/>
        <v>2</v>
      </c>
      <c r="I17" s="17" t="s">
        <v>2</v>
      </c>
      <c r="J17" s="18" t="s">
        <v>75</v>
      </c>
      <c r="K17" s="19" t="str">
        <f t="shared" si="3"/>
        <v>3</v>
      </c>
      <c r="L17" s="17" t="s">
        <v>74</v>
      </c>
      <c r="M17" s="18" t="s">
        <v>2</v>
      </c>
      <c r="N17" s="19">
        <f t="shared" si="4"/>
        <v>0</v>
      </c>
      <c r="O17" s="17" t="s">
        <v>74</v>
      </c>
      <c r="P17" s="18" t="s">
        <v>75</v>
      </c>
      <c r="Q17" s="19">
        <f t="shared" si="5"/>
        <v>0</v>
      </c>
      <c r="R17" s="17" t="s">
        <v>74</v>
      </c>
      <c r="S17" s="18" t="s">
        <v>12</v>
      </c>
      <c r="T17" s="19" t="str">
        <f t="shared" si="6"/>
        <v>3</v>
      </c>
      <c r="U17" s="17" t="s">
        <v>74</v>
      </c>
      <c r="V17" s="18" t="s">
        <v>75</v>
      </c>
      <c r="W17" s="19">
        <f t="shared" si="7"/>
        <v>0</v>
      </c>
      <c r="X17" s="17" t="s">
        <v>12</v>
      </c>
      <c r="Y17" s="18" t="s">
        <v>75</v>
      </c>
      <c r="Z17" s="19">
        <f t="shared" si="12"/>
        <v>0</v>
      </c>
      <c r="AA17" s="17" t="s">
        <v>12</v>
      </c>
      <c r="AB17" s="18" t="s">
        <v>74</v>
      </c>
      <c r="AC17" s="19">
        <f t="shared" si="8"/>
        <v>0</v>
      </c>
      <c r="AD17" s="27"/>
      <c r="AE17" s="25"/>
      <c r="AF17" s="19"/>
      <c r="AG17" s="20">
        <f t="shared" si="9"/>
        <v>8</v>
      </c>
      <c r="AH17" s="21">
        <f>'3.Spieltag'!AI17</f>
        <v>42</v>
      </c>
      <c r="AI17" s="23">
        <f t="shared" si="10"/>
        <v>50</v>
      </c>
      <c r="AJ17" s="24">
        <f t="shared" si="11"/>
        <v>8</v>
      </c>
      <c r="AK17" s="1"/>
    </row>
    <row r="18" spans="1:37" ht="24.95" customHeight="1" thickBot="1" x14ac:dyDescent="0.25">
      <c r="A18" s="28">
        <f t="shared" si="0"/>
        <v>10</v>
      </c>
      <c r="B18" s="20" t="str">
        <f>'3.Spieltag'!B18</f>
        <v>Reinhold</v>
      </c>
      <c r="C18" s="17" t="s">
        <v>74</v>
      </c>
      <c r="D18" s="18" t="s">
        <v>75</v>
      </c>
      <c r="E18" s="19" t="str">
        <f t="shared" si="1"/>
        <v>5</v>
      </c>
      <c r="F18" s="17" t="s">
        <v>12</v>
      </c>
      <c r="G18" s="18" t="s">
        <v>74</v>
      </c>
      <c r="H18" s="19">
        <f t="shared" si="2"/>
        <v>0</v>
      </c>
      <c r="I18" s="17" t="s">
        <v>2</v>
      </c>
      <c r="J18" s="18" t="s">
        <v>75</v>
      </c>
      <c r="K18" s="19" t="str">
        <f t="shared" si="3"/>
        <v>3</v>
      </c>
      <c r="L18" s="17" t="s">
        <v>74</v>
      </c>
      <c r="M18" s="18" t="s">
        <v>12</v>
      </c>
      <c r="N18" s="19">
        <f t="shared" si="4"/>
        <v>0</v>
      </c>
      <c r="O18" s="17" t="s">
        <v>75</v>
      </c>
      <c r="P18" s="18" t="s">
        <v>74</v>
      </c>
      <c r="Q18" s="19" t="str">
        <f t="shared" si="5"/>
        <v>2</v>
      </c>
      <c r="R18" s="17" t="s">
        <v>12</v>
      </c>
      <c r="S18" s="18" t="s">
        <v>74</v>
      </c>
      <c r="T18" s="19">
        <f t="shared" si="6"/>
        <v>0</v>
      </c>
      <c r="U18" s="17" t="s">
        <v>12</v>
      </c>
      <c r="V18" s="18" t="s">
        <v>75</v>
      </c>
      <c r="W18" s="19">
        <f t="shared" si="7"/>
        <v>0</v>
      </c>
      <c r="X18" s="17" t="s">
        <v>12</v>
      </c>
      <c r="Y18" s="18" t="s">
        <v>75</v>
      </c>
      <c r="Z18" s="19">
        <f t="shared" si="12"/>
        <v>0</v>
      </c>
      <c r="AA18" s="17" t="s">
        <v>12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10</v>
      </c>
      <c r="AH18" s="21">
        <f>'3.Spieltag'!AI18</f>
        <v>38</v>
      </c>
      <c r="AI18" s="23">
        <f t="shared" si="10"/>
        <v>48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</v>
      </c>
      <c r="B19" s="20" t="str">
        <f>'3.Spieltag'!B19</f>
        <v>ReneMause</v>
      </c>
      <c r="C19" s="17"/>
      <c r="D19" s="18"/>
      <c r="E19" s="19"/>
      <c r="F19" s="17"/>
      <c r="G19" s="18"/>
      <c r="H19" s="19"/>
      <c r="I19" s="17" t="s">
        <v>2</v>
      </c>
      <c r="J19" s="18" t="s">
        <v>75</v>
      </c>
      <c r="K19" s="19" t="str">
        <f t="shared" si="3"/>
        <v>3</v>
      </c>
      <c r="L19" s="17" t="s">
        <v>12</v>
      </c>
      <c r="M19" s="18" t="s">
        <v>74</v>
      </c>
      <c r="N19" s="19" t="str">
        <f t="shared" si="4"/>
        <v>2</v>
      </c>
      <c r="O19" s="17" t="s">
        <v>74</v>
      </c>
      <c r="P19" s="18" t="s">
        <v>75</v>
      </c>
      <c r="Q19" s="19">
        <f t="shared" si="5"/>
        <v>0</v>
      </c>
      <c r="R19" s="17" t="s">
        <v>74</v>
      </c>
      <c r="S19" s="18" t="s">
        <v>74</v>
      </c>
      <c r="T19" s="19">
        <f t="shared" si="6"/>
        <v>0</v>
      </c>
      <c r="U19" s="17" t="s">
        <v>2</v>
      </c>
      <c r="V19" s="18" t="s">
        <v>75</v>
      </c>
      <c r="W19" s="19">
        <f t="shared" si="7"/>
        <v>0</v>
      </c>
      <c r="X19" s="17" t="s">
        <v>12</v>
      </c>
      <c r="Y19" s="18" t="s">
        <v>75</v>
      </c>
      <c r="Z19" s="19">
        <f t="shared" si="12"/>
        <v>0</v>
      </c>
      <c r="AA19" s="17" t="s">
        <v>74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>
        <f>'3.Spieltag'!AI19</f>
        <v>61</v>
      </c>
      <c r="AI19" s="23">
        <f t="shared" si="10"/>
        <v>68</v>
      </c>
      <c r="AJ19" s="24">
        <f t="shared" si="11"/>
        <v>1</v>
      </c>
      <c r="AK19" s="1"/>
    </row>
    <row r="20" spans="1:37" ht="24.95" customHeight="1" thickBot="1" x14ac:dyDescent="0.25">
      <c r="A20" s="28">
        <f>AJ20</f>
        <v>6</v>
      </c>
      <c r="B20" s="20" t="str">
        <f>'3.Spieltag'!B20</f>
        <v>Ricardo04</v>
      </c>
      <c r="C20" s="17" t="s">
        <v>12</v>
      </c>
      <c r="D20" s="18" t="s">
        <v>74</v>
      </c>
      <c r="E20" s="19" t="str">
        <f>IF(OR(EXACT($C$7,C20)*(EXACT($D$7,D20)))=TRUE,$AN$9,IF(($D$7-$C$7=D20-C20),$AN$8,IF(OR(EXACT($C$7&gt;$D$7,C20&gt;D20)*EXACT($C$7=$D$7,C20=D20)*EXACT($C$7&lt;$D$7,C20&lt;D20)),$AN$7,0)))</f>
        <v>3</v>
      </c>
      <c r="F20" s="17" t="s">
        <v>74</v>
      </c>
      <c r="G20" s="18" t="s">
        <v>12</v>
      </c>
      <c r="H20" s="19" t="str">
        <f>IF(OR(EXACT($F$7,F20)*(EXACT($G$7,G20)))=TRUE,$AN$9,IF(($G$7-$F$7=G20-F20),$AN$8,IF(OR(EXACT($F$7&gt;$G$7,F20&gt;G20)*EXACT($F$7=$G$7,F20=G20)*EXACT($F$7&lt;$G$7,F20&lt;G20)),$AN$7,0)))</f>
        <v>2</v>
      </c>
      <c r="I20" s="17" t="s">
        <v>12</v>
      </c>
      <c r="J20" s="18" t="s">
        <v>75</v>
      </c>
      <c r="K20" s="19" t="str">
        <f t="shared" si="3"/>
        <v>2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>
        <f t="shared" si="5"/>
        <v>0</v>
      </c>
      <c r="R20" s="17" t="s">
        <v>74</v>
      </c>
      <c r="S20" s="18" t="s">
        <v>12</v>
      </c>
      <c r="T20" s="19" t="str">
        <f t="shared" si="6"/>
        <v>3</v>
      </c>
      <c r="U20" s="17" t="s">
        <v>12</v>
      </c>
      <c r="V20" s="18" t="s">
        <v>75</v>
      </c>
      <c r="W20" s="19">
        <f t="shared" si="7"/>
        <v>0</v>
      </c>
      <c r="X20" s="17" t="s">
        <v>2</v>
      </c>
      <c r="Y20" s="18" t="s">
        <v>74</v>
      </c>
      <c r="Z20" s="19">
        <f t="shared" si="12"/>
        <v>0</v>
      </c>
      <c r="AA20" s="17" t="s">
        <v>75</v>
      </c>
      <c r="AB20" s="18" t="s">
        <v>2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12</v>
      </c>
      <c r="AH20" s="21">
        <f>'3.Spieltag'!AI20</f>
        <v>40</v>
      </c>
      <c r="AI20" s="23">
        <f t="shared" si="10"/>
        <v>52</v>
      </c>
      <c r="AJ20" s="24">
        <f t="shared" si="11"/>
        <v>6</v>
      </c>
      <c r="AK20" s="1"/>
    </row>
    <row r="21" spans="1:37" ht="24.95" customHeight="1" thickBot="1" x14ac:dyDescent="0.25">
      <c r="A21" s="28">
        <f>AJ21</f>
        <v>10</v>
      </c>
      <c r="B21" s="20" t="str">
        <f>'3.Spieltag'!B21</f>
        <v>Schalt04</v>
      </c>
      <c r="C21" s="17" t="s">
        <v>74</v>
      </c>
      <c r="D21" s="18" t="s">
        <v>74</v>
      </c>
      <c r="E21" s="19">
        <f>IF(OR(EXACT($C$7,C21)*(EXACT($D$7,D21)))=TRUE,$AN$9,IF(($D$7-$C$7=D21-C21),$AN$8,IF(OR(EXACT($C$7&gt;$D$7,C21&gt;D21)*EXACT($C$7=$D$7,C21=D21)*EXACT($C$7&lt;$D$7,C21&lt;D21)),$AN$7,0)))</f>
        <v>0</v>
      </c>
      <c r="F21" s="17" t="s">
        <v>74</v>
      </c>
      <c r="G21" s="18" t="s">
        <v>12</v>
      </c>
      <c r="H21" s="19" t="str">
        <f>IF(OR(EXACT($F$7,F21)*(EXACT($G$7,G21)))=TRUE,$AN$9,IF(($G$7-$F$7=G21-F21),$AN$8,IF(OR(EXACT($F$7&gt;$G$7,F21&gt;G21)*EXACT($F$7=$G$7,F21=G21)*EXACT($F$7&lt;$G$7,F21&lt;G21)),$AN$7,0)))</f>
        <v>2</v>
      </c>
      <c r="I21" s="17" t="s">
        <v>2</v>
      </c>
      <c r="J21" s="18" t="s">
        <v>74</v>
      </c>
      <c r="K21" s="19" t="str">
        <f t="shared" si="3"/>
        <v>2</v>
      </c>
      <c r="L21" s="17" t="s">
        <v>12</v>
      </c>
      <c r="M21" s="18" t="s">
        <v>12</v>
      </c>
      <c r="N21" s="19">
        <f t="shared" si="4"/>
        <v>0</v>
      </c>
      <c r="O21" s="17" t="s">
        <v>12</v>
      </c>
      <c r="P21" s="18" t="s">
        <v>12</v>
      </c>
      <c r="Q21" s="19">
        <f t="shared" si="5"/>
        <v>0</v>
      </c>
      <c r="R21" s="17" t="s">
        <v>74</v>
      </c>
      <c r="S21" s="18" t="s">
        <v>74</v>
      </c>
      <c r="T21" s="19">
        <f t="shared" si="6"/>
        <v>0</v>
      </c>
      <c r="U21" s="17" t="s">
        <v>12</v>
      </c>
      <c r="V21" s="18" t="s">
        <v>75</v>
      </c>
      <c r="W21" s="19">
        <f t="shared" si="7"/>
        <v>0</v>
      </c>
      <c r="X21" s="17" t="s">
        <v>12</v>
      </c>
      <c r="Y21" s="18" t="s">
        <v>12</v>
      </c>
      <c r="Z21" s="19">
        <f t="shared" si="12"/>
        <v>0</v>
      </c>
      <c r="AA21" s="17" t="s">
        <v>74</v>
      </c>
      <c r="AB21" s="18" t="s">
        <v>12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9</v>
      </c>
      <c r="AH21" s="21">
        <f>'3.Spieltag'!AI21</f>
        <v>39</v>
      </c>
      <c r="AI21" s="23">
        <f t="shared" si="10"/>
        <v>48</v>
      </c>
      <c r="AJ21" s="24">
        <f t="shared" si="11"/>
        <v>10</v>
      </c>
      <c r="AK21" s="1"/>
    </row>
    <row r="22" spans="1:37" ht="24.95" customHeight="1" thickBot="1" x14ac:dyDescent="0.25">
      <c r="A22" s="28">
        <f>AJ22</f>
        <v>20</v>
      </c>
      <c r="B22" s="20" t="str">
        <f>'3.Spieltag'!B22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'3.Spieltag'!AI22</f>
        <v>17</v>
      </c>
      <c r="AI22" s="23">
        <f t="shared" si="10"/>
        <v>17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4</v>
      </c>
      <c r="B23" s="20" t="str">
        <f>'3.Spieltag'!B23</f>
        <v>shiny</v>
      </c>
      <c r="C23" s="17" t="s">
        <v>12</v>
      </c>
      <c r="D23" s="18" t="s">
        <v>74</v>
      </c>
      <c r="E23" s="19" t="str">
        <f>IF(OR(EXACT($C$7,C23)*(EXACT($D$7,D23)))=TRUE,$AN$9,IF(($D$7-$C$7=D23-C23),$AN$8,IF(OR(EXACT($C$7&gt;$D$7,C23&gt;D23)*EXACT($C$7=$D$7,C23=D23)*EXACT($C$7&lt;$D$7,C23&lt;D23)),$AN$7,0)))</f>
        <v>3</v>
      </c>
      <c r="F23" s="17" t="s">
        <v>74</v>
      </c>
      <c r="G23" s="18" t="s">
        <v>12</v>
      </c>
      <c r="H23" s="19" t="str">
        <f>IF(OR(EXACT($F$7,F23)*(EXACT($G$7,G23)))=TRUE,$AN$9,IF(($G$7-$F$7=G23-F23),$AN$8,IF(OR(EXACT($F$7&gt;$G$7,F23&gt;G23)*EXACT($F$7=$G$7,F23=G23)*EXACT($F$7&lt;$G$7,F23&lt;G23)),$AN$7,0)))</f>
        <v>2</v>
      </c>
      <c r="I23" s="17" t="s">
        <v>12</v>
      </c>
      <c r="J23" s="18" t="s">
        <v>75</v>
      </c>
      <c r="K23" s="19" t="str">
        <f>IF(OR(EXACT($I$7,I23)*(EXACT($J$7,J23)))=TRUE,$AN$9,IF(($J$7-$I$7=J23-I23),$AN$8,IF(OR(EXACT($I$7&gt;$J$7,I23&gt;J23)*EXACT($I$7=$J$7,I23=J23)*EXACT($I$7&lt;$J$7,I23&lt;J23)),$AN$7,0)))</f>
        <v>2</v>
      </c>
      <c r="L23" s="17" t="s">
        <v>74</v>
      </c>
      <c r="M23" s="18" t="s">
        <v>74</v>
      </c>
      <c r="N23" s="19">
        <f>IF(OR(EXACT($L$7,L23)*(EXACT($M$7,M23)))=TRUE,$AN$9,IF(($M$7-$L$7=M23-L23),$AN$8,IF(OR(EXACT($L$7&gt;$M$7,L23&gt;M23)*EXACT($L$7=$M$7,L23=M23)*EXACT($L$7&lt;$M$7,L23&lt;M23)),$AN$7,0)))</f>
        <v>0</v>
      </c>
      <c r="O23" s="17" t="s">
        <v>12</v>
      </c>
      <c r="P23" s="18" t="s">
        <v>74</v>
      </c>
      <c r="Q23" s="19">
        <f>IF(OR(EXACT($O$7,O23)*(EXACT($P$7,P23)))=TRUE,$AN$9,IF(($P$7-$O$7=P23-O23),$AN$8,IF(OR(EXACT($O$7&gt;$P$7,O23&gt;P23)*EXACT($O$7=$P$7,O23=P23)*EXACT($O$7&lt;$P$7,O23&lt;P23)),$AN$7,0)))</f>
        <v>0</v>
      </c>
      <c r="R23" s="17" t="s">
        <v>74</v>
      </c>
      <c r="S23" s="18" t="s">
        <v>74</v>
      </c>
      <c r="T23" s="19">
        <f>IF(OR(EXACT($R$7,R23)*(EXACT($S$7,S23)))=TRUE,$AN$9,IF(($S$7-$R$7=S23-R23),$AN$8,IF(OR(EXACT($R$7&gt;$S$7,R23&gt;S23)*EXACT($R$7=$S$7,R23=S23)*EXACT($R$7&lt;$S$7,R23&lt;S23)),$AN$7,0)))</f>
        <v>0</v>
      </c>
      <c r="U23" s="17" t="s">
        <v>2</v>
      </c>
      <c r="V23" s="18" t="s">
        <v>74</v>
      </c>
      <c r="W23" s="19">
        <f>IF(OR(EXACT($U$7,U23)*(EXACT($V$7,V23)))=TRUE,$AN$9,IF(($V$7-$U$7=V23-U23),$AN$8,IF(OR(EXACT($U$7&gt;$V$7,U23&gt;V23)*EXACT($U$7=$V$7,U23=V23)*EXACT($U$7&lt;$V$7,U23&lt;V23)),$AN$7,0)))</f>
        <v>0</v>
      </c>
      <c r="X23" s="17" t="s">
        <v>12</v>
      </c>
      <c r="Y23" s="18" t="s">
        <v>74</v>
      </c>
      <c r="Z23" s="19">
        <f>IF(OR(EXACT($X$7,X23)*(EXACT($Y$7,Y23)))=TRUE,$AN$9,IF(($Y$7-$X$7=Y23-X23),$AN$8,IF(OR(EXACT($X$7&gt;$Y$7,X23&gt;Y23)*EXACT($X$7=$Y$7,X23=Y23)*EXACT($X$7&lt;$Y$7,X23&lt;Y23)),$AN$7,0)))*4</f>
        <v>0</v>
      </c>
      <c r="AA23" s="17" t="s">
        <v>74</v>
      </c>
      <c r="AB23" s="18" t="s">
        <v>2</v>
      </c>
      <c r="AC23" s="19" t="str">
        <f>IF(OR(EXACT($AA$7,AA23)*(EXACT($AB$7,AB23)))=TRUE,$AN$9,IF(($AB$7-$AA$7=AB23-AA23),$AN$8,IF(OR(EXACT($AA$7&gt;$AB$7,AA23&gt;AB23)*EXACT($AA$7=$AB$7,AA23=AB23)*EXACT($AA$7&lt;$AB$7,AA23&lt;AB23)),$AN$7,0)))</f>
        <v>2</v>
      </c>
      <c r="AD23" s="27"/>
      <c r="AE23" s="25"/>
      <c r="AF23" s="19"/>
      <c r="AG23" s="20">
        <f>E23+H23+K23+N23+Q23+T23+W23+Z23+AC23+AF23</f>
        <v>9</v>
      </c>
      <c r="AH23" s="21">
        <f>'3.Spieltag'!AI23</f>
        <v>47</v>
      </c>
      <c r="AI23" s="23">
        <f t="shared" si="10"/>
        <v>56</v>
      </c>
      <c r="AJ23" s="24">
        <f t="shared" si="11"/>
        <v>4</v>
      </c>
      <c r="AK23" s="1"/>
    </row>
    <row r="24" spans="1:37" ht="24.95" customHeight="1" thickBot="1" x14ac:dyDescent="0.25">
      <c r="A24" s="28">
        <f>AJ24</f>
        <v>10</v>
      </c>
      <c r="B24" s="20" t="str">
        <f>'3.Spieltag'!B24</f>
        <v>Silfa04</v>
      </c>
      <c r="C24" s="17" t="s">
        <v>74</v>
      </c>
      <c r="D24" s="18" t="s">
        <v>12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75</v>
      </c>
      <c r="G24" s="18" t="s">
        <v>74</v>
      </c>
      <c r="H24" s="19" t="str">
        <f>IF(OR(EXACT($F$7,F24)*(EXACT($G$7,G24)))=TRUE,$AN$9,IF(($G$7-$F$7=G24-F24),$AN$8,IF(OR(EXACT($F$7&gt;$G$7,F24&gt;G24)*EXACT($F$7=$G$7,F24=G24)*EXACT($F$7&lt;$G$7,F24&lt;G24)),$AN$7,0)))</f>
        <v>2</v>
      </c>
      <c r="I24" s="17" t="s">
        <v>2</v>
      </c>
      <c r="J24" s="18" t="s">
        <v>75</v>
      </c>
      <c r="K24" s="19" t="str">
        <f>IF(OR(EXACT($I$7,I24)*(EXACT($J$7,J24)))=TRUE,$AN$9,IF(($J$7-$I$7=J24-I24),$AN$8,IF(OR(EXACT($I$7&gt;$J$7,I24&gt;J24)*EXACT($I$7=$J$7,I24=J24)*EXACT($I$7&lt;$J$7,I24&lt;J24)),$AN$7,0)))</f>
        <v>3</v>
      </c>
      <c r="L24" s="17" t="s">
        <v>74</v>
      </c>
      <c r="M24" s="18" t="s">
        <v>74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2</v>
      </c>
      <c r="P24" s="18" t="s">
        <v>74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12</v>
      </c>
      <c r="S24" s="18" t="s">
        <v>74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79</v>
      </c>
      <c r="V24" s="18" t="s">
        <v>75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74</v>
      </c>
      <c r="Y24" s="18" t="s">
        <v>75</v>
      </c>
      <c r="Z24" s="19">
        <f>IF(OR(EXACT($X$7,X24)*(EXACT($Y$7,Y24)))=TRUE,$AN$9,IF(($Y$7-$X$7=Y24-X24),$AN$8,IF(OR(EXACT($X$7&gt;$Y$7,X24&gt;Y24)*EXACT($X$7=$Y$7,X24=Y24)*EXACT($X$7&lt;$Y$7,X24&lt;Y24)),$AN$7,0)))*4</f>
        <v>0</v>
      </c>
      <c r="AA24" s="17" t="s">
        <v>75</v>
      </c>
      <c r="AB24" s="18" t="s">
        <v>75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>E24+H24+K24+N24+Q24+T24+W24+Z24+AC24+AF24</f>
        <v>5</v>
      </c>
      <c r="AH24" s="21">
        <f>'3.Spieltag'!AI24</f>
        <v>43</v>
      </c>
      <c r="AI24" s="23">
        <f t="shared" si="10"/>
        <v>48</v>
      </c>
      <c r="AJ24" s="24">
        <f t="shared" si="11"/>
        <v>10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'3.Spieltag'!B25</f>
        <v>Tanja04</v>
      </c>
      <c r="C25" s="17" t="s">
        <v>74</v>
      </c>
      <c r="D25" s="18" t="s">
        <v>74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74</v>
      </c>
      <c r="G25" s="18" t="s">
        <v>12</v>
      </c>
      <c r="H25" s="19" t="str">
        <f>IF(OR(EXACT($F$7,F25)*(EXACT($G$7,G25)))=TRUE,$AN$9,IF(($G$7-$F$7=G25-F25),$AN$8,IF(OR(EXACT($F$7&gt;$G$7,F25&gt;G25)*EXACT($F$7=$G$7,F25=G25)*EXACT($F$7&lt;$G$7,F25&lt;G25)),$AN$7,0)))</f>
        <v>2</v>
      </c>
      <c r="I25" s="17" t="s">
        <v>12</v>
      </c>
      <c r="J25" s="18" t="s">
        <v>75</v>
      </c>
      <c r="K25" s="19" t="str">
        <f>IF(OR(EXACT($I$7,I25)*(EXACT($J$7,J25)))=TRUE,$AN$9,IF(($J$7-$I$7=J25-I25),$AN$8,IF(OR(EXACT($I$7&gt;$J$7,I25&gt;J25)*EXACT($I$7=$J$7,I25=J25)*EXACT($I$7&lt;$J$7,I25&lt;J25)),$AN$7,0)))</f>
        <v>2</v>
      </c>
      <c r="L25" s="17" t="s">
        <v>74</v>
      </c>
      <c r="M25" s="18" t="s">
        <v>75</v>
      </c>
      <c r="N25" s="19" t="str">
        <f>IF(OR(EXACT($L$7,L25)*(EXACT($M$7,M25)))=TRUE,$AN$9,IF(($M$7-$L$7=M25-L25),$AN$8,IF(OR(EXACT($L$7&gt;$M$7,L25&gt;M25)*EXACT($L$7=$M$7,L25=M25)*EXACT($L$7&lt;$M$7,L25&lt;M25)),$AN$7,0)))</f>
        <v>2</v>
      </c>
      <c r="O25" s="17" t="s">
        <v>12</v>
      </c>
      <c r="P25" s="18" t="s">
        <v>74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75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12</v>
      </c>
      <c r="V25" s="18" t="s">
        <v>75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12</v>
      </c>
      <c r="Y25" s="18" t="s">
        <v>74</v>
      </c>
      <c r="Z25" s="19">
        <f>IF(OR(EXACT($X$7,X25)*(EXACT($Y$7,Y25)))=TRUE,$AN$9,IF(($Y$7-$X$7=Y25-X25),$AN$8,IF(OR(EXACT($X$7&gt;$Y$7,X25&gt;Y25)*EXACT($X$7=$Y$7,X25=Y25)*EXACT($X$7&lt;$Y$7,X25&lt;Y25)),$AN$7,0)))*4</f>
        <v>0</v>
      </c>
      <c r="AA25" s="17" t="s">
        <v>74</v>
      </c>
      <c r="AB25" s="18" t="s">
        <v>12</v>
      </c>
      <c r="AC25" s="19" t="str">
        <f>IF(OR(EXACT($AA$7,AA25)*(EXACT($AB$7,AB25)))=TRUE,$AN$9,IF(($AB$7-$AA$7=AB25-AA25),$AN$8,IF(OR(EXACT($AA$7&gt;$AB$7,AA25&gt;AB25)*EXACT($AA$7=$AB$7,AA25=AB25)*EXACT($AA$7&lt;$AB$7,AA25&lt;AB25)),$AN$7,0)))</f>
        <v>5</v>
      </c>
      <c r="AD25" s="27"/>
      <c r="AE25" s="25"/>
      <c r="AF25" s="19"/>
      <c r="AG25" s="20">
        <f t="shared" ref="AG25:AG27" si="14">E25+H25+K25+N25+Q25+T25+W25+Z25+AC25+AF25</f>
        <v>11</v>
      </c>
      <c r="AH25" s="21">
        <f>'3.Spieltag'!AI25</f>
        <v>49</v>
      </c>
      <c r="AI25" s="23">
        <f t="shared" ref="AI25:AI27" si="15">AG25+AH25</f>
        <v>60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17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74</v>
      </c>
      <c r="G26" s="18" t="s">
        <v>75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12</v>
      </c>
      <c r="J26" s="18" t="s">
        <v>75</v>
      </c>
      <c r="K26" s="19" t="str">
        <f>IF(OR(EXACT($I$7,I26)*(EXACT($J$7,J26)))=TRUE,$AN$9,IF(($J$7-$I$7=J26-I26),$AN$8,IF(OR(EXACT($I$7&gt;$J$7,I26&gt;J26)*EXACT($I$7=$J$7,I26=J26)*EXACT($I$7&lt;$J$7,I26&lt;J26)),$AN$7,0)))</f>
        <v>2</v>
      </c>
      <c r="L26" s="17" t="s">
        <v>74</v>
      </c>
      <c r="M26" s="18" t="s">
        <v>75</v>
      </c>
      <c r="N26" s="19" t="str">
        <f>IF(OR(EXACT($L$7,L26)*(EXACT($M$7,M26)))=TRUE,$AN$9,IF(($M$7-$L$7=M26-L26),$AN$8,IF(OR(EXACT($L$7&gt;$M$7,L26&gt;M26)*EXACT($L$7=$M$7,L26=M26)*EXACT($L$7&lt;$M$7,L26&lt;M26)),$AN$7,0)))</f>
        <v>2</v>
      </c>
      <c r="O26" s="17" t="s">
        <v>12</v>
      </c>
      <c r="P26" s="18" t="s">
        <v>74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74</v>
      </c>
      <c r="S26" s="18" t="s">
        <v>75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2</v>
      </c>
      <c r="Y26" s="18" t="s">
        <v>75</v>
      </c>
      <c r="Z26" s="19">
        <f>IF(OR(EXACT($X$7,X26)*(EXACT($Y$7,Y26)))=TRUE,$AN$9,IF(($Y$7-$X$7=Y26-X26),$AN$8,IF(OR(EXACT($X$7&gt;$Y$7,X26&gt;Y26)*EXACT($X$7=$Y$7,X26=Y26)*EXACT($X$7&lt;$Y$7,X26&lt;Y26)),$AN$7,0)))*4</f>
        <v>0</v>
      </c>
      <c r="AA26" s="17" t="s">
        <v>12</v>
      </c>
      <c r="AB26" s="18" t="s">
        <v>74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14"/>
        <v>7</v>
      </c>
      <c r="AH26" s="21">
        <f>'3.Spieltag'!AI26</f>
        <v>36</v>
      </c>
      <c r="AI26" s="23">
        <f t="shared" si="15"/>
        <v>43</v>
      </c>
      <c r="AJ26" s="24">
        <f t="shared" si="11"/>
        <v>17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2</v>
      </c>
      <c r="J27" s="18" t="s">
        <v>75</v>
      </c>
      <c r="K27" s="19" t="str">
        <f>IF(OR(EXACT($I$7,I27)*(EXACT($J$7,J27)))=TRUE,$AN$9,IF(($J$7-$I$7=J27-I27),$AN$8,IF(OR(EXACT($I$7&gt;$J$7,I27&gt;J27)*EXACT($I$7=$J$7,I27=J27)*EXACT($I$7&lt;$J$7,I27&lt;J27)),$AN$7,0)))</f>
        <v>3</v>
      </c>
      <c r="L27" s="17" t="s">
        <v>74</v>
      </c>
      <c r="M27" s="18" t="s">
        <v>12</v>
      </c>
      <c r="N27" s="19">
        <f>IF(OR(EXACT($L$7,L27)*(EXACT($M$7,M27)))=TRUE,$AN$9,IF(($M$7-$L$7=M27-L27),$AN$8,IF(OR(EXACT($L$7&gt;$M$7,L27&gt;M27)*EXACT($L$7=$M$7,L27=M27)*EXACT($L$7&lt;$M$7,L27&lt;M27)),$AN$7,0)))</f>
        <v>0</v>
      </c>
      <c r="O27" s="17" t="s">
        <v>12</v>
      </c>
      <c r="P27" s="18" t="s">
        <v>74</v>
      </c>
      <c r="Q27" s="19">
        <f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74</v>
      </c>
      <c r="T27" s="19">
        <f>IF(OR(EXACT($R$7,R27)*(EXACT($S$7,S27)))=TRUE,$AN$9,IF(($S$7-$R$7=S27-R27),$AN$8,IF(OR(EXACT($R$7&gt;$S$7,R27&gt;S27)*EXACT($R$7=$S$7,R27=S27)*EXACT($R$7&lt;$S$7,R27&lt;S27)),$AN$7,0)))</f>
        <v>0</v>
      </c>
      <c r="U27" s="17" t="s">
        <v>2</v>
      </c>
      <c r="V27" s="18" t="s">
        <v>74</v>
      </c>
      <c r="W27" s="19">
        <f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74</v>
      </c>
      <c r="Z27" s="19">
        <f>IF(OR(EXACT($X$7,X27)*(EXACT($Y$7,Y27)))=TRUE,$AN$9,IF(($Y$7-$X$7=Y27-X27),$AN$8,IF(OR(EXACT($X$7&gt;$Y$7,X27&gt;Y27)*EXACT($X$7=$Y$7,X27=Y27)*EXACT($X$7&lt;$Y$7,X27&lt;Y27)),$AN$7,0)))*4</f>
        <v>0</v>
      </c>
      <c r="AA27" s="17" t="s">
        <v>74</v>
      </c>
      <c r="AB27" s="18" t="s">
        <v>2</v>
      </c>
      <c r="AC27" s="19" t="str">
        <f>IF(OR(EXACT($AA$7,AA27)*(EXACT($AB$7,AB27)))=TRUE,$AN$9,IF(($AB$7-$AA$7=AB27-AA27),$AN$8,IF(OR(EXACT($AA$7&gt;$AB$7,AA27&gt;AB27)*EXACT($AA$7=$AB$7,AA27=AB27)*EXACT($AA$7&lt;$AB$7,AA27&lt;AB27)),$AN$7,0)))</f>
        <v>2</v>
      </c>
      <c r="AD27" s="27"/>
      <c r="AE27" s="25"/>
      <c r="AF27" s="19"/>
      <c r="AG27" s="20">
        <f t="shared" si="14"/>
        <v>5</v>
      </c>
      <c r="AH27" s="21">
        <f>'3.Spieltag'!AI27</f>
        <v>43</v>
      </c>
      <c r="AI27" s="23">
        <f t="shared" si="15"/>
        <v>48</v>
      </c>
      <c r="AJ27" s="24">
        <f>RANK(AI27,$AI$8:$AI$27)</f>
        <v>10</v>
      </c>
      <c r="AK27" s="1"/>
    </row>
  </sheetData>
  <sortState xmlns:xlrd2="http://schemas.microsoft.com/office/spreadsheetml/2017/richdata2" ref="B8:B28"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8" priority="1">
      <formula>($AG8&gt;40)</formula>
    </cfRule>
  </conditionalFormatting>
  <conditionalFormatting sqref="C4 F4 L4 X4 C6 I6 U6 AA6">
    <cfRule type="cellIs" dxfId="157" priority="4" operator="equal">
      <formula>"Schalke 04"</formula>
    </cfRule>
  </conditionalFormatting>
  <conditionalFormatting sqref="I4 O4 R4 U4 AA4 F6 L6 O6 R6 X6">
    <cfRule type="cellIs" dxfId="156" priority="5" operator="equal">
      <formula>"Schalke 04"</formula>
    </cfRule>
  </conditionalFormatting>
  <conditionalFormatting sqref="AG1:AG25 AG28:AG1048576">
    <cfRule type="top10" dxfId="155" priority="1557" rank="3"/>
  </conditionalFormatting>
  <conditionalFormatting sqref="AG1:AG1048576">
    <cfRule type="top10" dxfId="154" priority="2" rank="3"/>
  </conditionalFormatting>
  <conditionalFormatting sqref="AK6:AK10">
    <cfRule type="top10" dxfId="153" priority="109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4:AN27"/>
  <sheetViews>
    <sheetView topLeftCell="B1" workbookViewId="0">
      <selection activeCell="AH26" sqref="AH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18</v>
      </c>
      <c r="B4" s="16"/>
      <c r="C4" s="16" t="s">
        <v>60</v>
      </c>
      <c r="F4" s="16" t="s">
        <v>69</v>
      </c>
      <c r="I4" s="16" t="s">
        <v>72</v>
      </c>
      <c r="L4" s="16" t="s">
        <v>62</v>
      </c>
      <c r="O4" s="16" t="s">
        <v>68</v>
      </c>
      <c r="R4" s="16" t="s">
        <v>71</v>
      </c>
      <c r="U4" s="16" t="s">
        <v>57</v>
      </c>
      <c r="X4" s="16" t="s">
        <v>64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59</v>
      </c>
      <c r="I6" s="16" t="s">
        <v>66</v>
      </c>
      <c r="L6" s="16" t="s">
        <v>61</v>
      </c>
      <c r="O6" s="16" t="s">
        <v>65</v>
      </c>
      <c r="R6" s="16" t="s">
        <v>63</v>
      </c>
      <c r="U6" s="16" t="s">
        <v>70</v>
      </c>
      <c r="X6" s="16" t="s">
        <v>67</v>
      </c>
      <c r="AA6" s="16" t="s">
        <v>58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75</v>
      </c>
      <c r="E7" s="69" t="s">
        <v>1</v>
      </c>
      <c r="F7" s="68" t="s">
        <v>2</v>
      </c>
      <c r="G7" s="68" t="s">
        <v>2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2</v>
      </c>
      <c r="M7" s="68" t="s">
        <v>74</v>
      </c>
      <c r="N7" s="69" t="s">
        <v>1</v>
      </c>
      <c r="O7" s="68" t="s">
        <v>74</v>
      </c>
      <c r="P7" s="68" t="s">
        <v>12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13</v>
      </c>
      <c r="V7" s="68" t="s">
        <v>75</v>
      </c>
      <c r="W7" s="69" t="s">
        <v>1</v>
      </c>
      <c r="X7" s="68" t="s">
        <v>75</v>
      </c>
      <c r="Y7" s="68" t="s">
        <v>75</v>
      </c>
      <c r="Z7" s="69" t="s">
        <v>1</v>
      </c>
      <c r="AA7" s="68" t="s">
        <v>75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9</v>
      </c>
      <c r="B8" s="20" t="str">
        <f>'4.Spieltag'!B8</f>
        <v>Archie04</v>
      </c>
      <c r="C8" s="17" t="s">
        <v>12</v>
      </c>
      <c r="D8" s="18" t="s">
        <v>12</v>
      </c>
      <c r="E8" s="19">
        <f>IF(OR(EXACT($C$7,C8)*(EXACT($D$7,D8)))=TRUE,$AN$9,IF(($D$7-$C$7=D8-C8),$AN$8,IF(OR(EXACT($C$7&gt;$D$7,C8&gt;D8)*EXACT($C$7=$D$7,C8=D8)*EXACT($C$7&lt;$D$7,C8&lt;D8)),$AN$7,0)))*2</f>
        <v>0</v>
      </c>
      <c r="F8" s="17" t="s">
        <v>12</v>
      </c>
      <c r="G8" s="18" t="s">
        <v>74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>
        <f t="shared" ref="K8:K27" si="2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 t="str">
        <f t="shared" ref="N8:N27" si="3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75</v>
      </c>
      <c r="W8" s="19" t="str">
        <f t="shared" ref="W8:W27" si="6">IF(OR(EXACT($U$7,U8)*(EXACT($V$7,V8)))=TRUE,$AN$9,IF(($V$7-$U$7=V8-U8),$AN$8,IF(OR(EXACT($U$7&gt;$V$7,U8&gt;V8)*EXACT($U$7=$V$7,U8=V8)*EXACT($U$7&lt;$V$7,U8&lt;V8)),$AN$7,0)))</f>
        <v>2</v>
      </c>
      <c r="X8" s="17" t="s">
        <v>74</v>
      </c>
      <c r="Y8" s="18" t="s">
        <v>74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74</v>
      </c>
      <c r="AB8" s="18" t="s">
        <v>79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11</v>
      </c>
      <c r="AH8" s="21">
        <f>'4.Spieltag'!AI8</f>
        <v>48</v>
      </c>
      <c r="AI8" s="23">
        <f t="shared" ref="AI8:AI24" si="10">AG8+AH8</f>
        <v>59</v>
      </c>
      <c r="AJ8" s="24">
        <f>RANK(AI8,$AI$8:$AI$27)</f>
        <v>9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'4.Spieltag'!B9</f>
        <v>atschi91</v>
      </c>
      <c r="C9" s="17" t="s">
        <v>74</v>
      </c>
      <c r="D9" s="18" t="s">
        <v>12</v>
      </c>
      <c r="E9" s="19">
        <f>IF(OR(EXACT($C$7,C9)*(EXACT($D$7,D9)))=TRUE,$AN$9,IF(($D$7-$C$7=D9-C9),$AN$8,IF(OR(EXACT($C$7&gt;$D$7,C9&gt;D9)*EXACT($C$7=$D$7,C9=D9)*EXACT($C$7&lt;$D$7,C9&lt;D9)),$AN$7,0)))*4</f>
        <v>0</v>
      </c>
      <c r="F9" s="17" t="s">
        <v>12</v>
      </c>
      <c r="G9" s="18" t="s">
        <v>74</v>
      </c>
      <c r="H9" s="19">
        <f t="shared" si="1"/>
        <v>0</v>
      </c>
      <c r="I9" s="17" t="s">
        <v>12</v>
      </c>
      <c r="J9" s="18" t="s">
        <v>74</v>
      </c>
      <c r="K9" s="19">
        <f t="shared" si="2"/>
        <v>0</v>
      </c>
      <c r="L9" s="17" t="s">
        <v>12</v>
      </c>
      <c r="M9" s="18" t="s">
        <v>74</v>
      </c>
      <c r="N9" s="19" t="str">
        <f t="shared" si="3"/>
        <v>2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 t="str">
        <f t="shared" si="8"/>
        <v>2</v>
      </c>
      <c r="AD9" s="27"/>
      <c r="AE9" s="25"/>
      <c r="AF9" s="19"/>
      <c r="AG9" s="20">
        <f t="shared" si="9"/>
        <v>6</v>
      </c>
      <c r="AH9" s="21">
        <f>'4.Spieltag'!AI9</f>
        <v>48</v>
      </c>
      <c r="AI9" s="23">
        <f t="shared" si="10"/>
        <v>54</v>
      </c>
      <c r="AJ9" s="24">
        <f t="shared" ref="AJ9:AJ26" si="11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4</v>
      </c>
      <c r="B10" s="20" t="str">
        <f>'4.Spieltag'!B10</f>
        <v>Benni Schalt</v>
      </c>
      <c r="C10" s="17" t="s">
        <v>75</v>
      </c>
      <c r="D10" s="18" t="s">
        <v>12</v>
      </c>
      <c r="E10" s="19">
        <f>IF(OR(EXACT($C$7,C10)*(EXACT($D$7,D10)))=TRUE,$AN$9,IF(($D$7-$C$7=D10-C10),$AN$8,IF(OR(EXACT($C$7&gt;$D$7,C10&gt;D10)*EXACT($C$7=$D$7,C10=D10)*EXACT($C$7&lt;$D$7,C10&lt;D10)),$AN$7,0)))*4</f>
        <v>0</v>
      </c>
      <c r="F10" s="17" t="s">
        <v>75</v>
      </c>
      <c r="G10" s="18" t="s">
        <v>74</v>
      </c>
      <c r="H10" s="19">
        <f t="shared" si="1"/>
        <v>0</v>
      </c>
      <c r="I10" s="17" t="s">
        <v>12</v>
      </c>
      <c r="J10" s="18" t="s">
        <v>75</v>
      </c>
      <c r="K10" s="19">
        <f t="shared" si="2"/>
        <v>0</v>
      </c>
      <c r="L10" s="17" t="s">
        <v>79</v>
      </c>
      <c r="M10" s="18" t="s">
        <v>74</v>
      </c>
      <c r="N10" s="19" t="str">
        <f t="shared" si="3"/>
        <v>2</v>
      </c>
      <c r="O10" s="17" t="s">
        <v>74</v>
      </c>
      <c r="P10" s="18" t="s">
        <v>12</v>
      </c>
      <c r="Q10" s="19" t="str">
        <f t="shared" si="4"/>
        <v>5</v>
      </c>
      <c r="R10" s="17" t="s">
        <v>2</v>
      </c>
      <c r="S10" s="18" t="s">
        <v>75</v>
      </c>
      <c r="T10" s="19">
        <f t="shared" si="5"/>
        <v>0</v>
      </c>
      <c r="U10" s="17" t="s">
        <v>12</v>
      </c>
      <c r="V10" s="18" t="s">
        <v>75</v>
      </c>
      <c r="W10" s="19" t="str">
        <f t="shared" si="6"/>
        <v>2</v>
      </c>
      <c r="X10" s="17" t="s">
        <v>12</v>
      </c>
      <c r="Y10" s="18" t="s">
        <v>12</v>
      </c>
      <c r="Z10" s="19" t="str">
        <f t="shared" si="7"/>
        <v>3</v>
      </c>
      <c r="AA10" s="17" t="s">
        <v>75</v>
      </c>
      <c r="AB10" s="18" t="s">
        <v>74</v>
      </c>
      <c r="AC10" s="19" t="str">
        <f t="shared" si="8"/>
        <v>2</v>
      </c>
      <c r="AD10" s="27"/>
      <c r="AE10" s="25"/>
      <c r="AF10" s="19"/>
      <c r="AG10" s="20">
        <f t="shared" si="9"/>
        <v>14</v>
      </c>
      <c r="AH10" s="21">
        <f>'4.Spieltag'!AI10</f>
        <v>52</v>
      </c>
      <c r="AI10" s="23">
        <f t="shared" si="10"/>
        <v>66</v>
      </c>
      <c r="AJ10" s="24">
        <f t="shared" si="11"/>
        <v>4</v>
      </c>
      <c r="AK10" s="72"/>
    </row>
    <row r="11" spans="1:40" ht="24.95" customHeight="1" thickBot="1" x14ac:dyDescent="0.25">
      <c r="A11" s="28">
        <f t="shared" si="0"/>
        <v>14</v>
      </c>
      <c r="B11" s="20" t="str">
        <f>'4.Spieltag'!B11</f>
        <v>fabian1904</v>
      </c>
      <c r="C11" s="17" t="s">
        <v>75</v>
      </c>
      <c r="D11" s="18" t="s">
        <v>12</v>
      </c>
      <c r="E11" s="19">
        <f>IF(OR(EXACT($C$7,C11)*(EXACT($D$7,D11)))=TRUE,$AN$9,IF(($D$7-$C$7=D11-C11),$AN$8,IF(OR(EXACT($C$7&gt;$D$7,C11&gt;D11)*EXACT($C$7=$D$7,C11=D11)*EXACT($C$7&lt;$D$7,C11&lt;D11)),$AN$7,0)))*4</f>
        <v>0</v>
      </c>
      <c r="F11" s="17" t="s">
        <v>74</v>
      </c>
      <c r="G11" s="18" t="s">
        <v>79</v>
      </c>
      <c r="H11" s="19">
        <f t="shared" si="1"/>
        <v>0</v>
      </c>
      <c r="I11" s="17" t="s">
        <v>12</v>
      </c>
      <c r="J11" s="18" t="s">
        <v>74</v>
      </c>
      <c r="K11" s="19">
        <f t="shared" si="2"/>
        <v>0</v>
      </c>
      <c r="L11" s="17" t="s">
        <v>2</v>
      </c>
      <c r="M11" s="18" t="s">
        <v>12</v>
      </c>
      <c r="N11" s="19" t="str">
        <f t="shared" si="3"/>
        <v>2</v>
      </c>
      <c r="O11" s="17" t="s">
        <v>75</v>
      </c>
      <c r="P11" s="18" t="s">
        <v>12</v>
      </c>
      <c r="Q11" s="19" t="str">
        <f t="shared" si="4"/>
        <v>2</v>
      </c>
      <c r="R11" s="17" t="s">
        <v>2</v>
      </c>
      <c r="S11" s="18" t="s">
        <v>74</v>
      </c>
      <c r="T11" s="19">
        <f t="shared" si="5"/>
        <v>0</v>
      </c>
      <c r="U11" s="17" t="s">
        <v>79</v>
      </c>
      <c r="V11" s="18" t="s">
        <v>75</v>
      </c>
      <c r="W11" s="19" t="str">
        <f t="shared" si="6"/>
        <v>2</v>
      </c>
      <c r="X11" s="17" t="s">
        <v>74</v>
      </c>
      <c r="Y11" s="18" t="s">
        <v>74</v>
      </c>
      <c r="Z11" s="19" t="str">
        <f t="shared" si="7"/>
        <v>3</v>
      </c>
      <c r="AA11" s="17" t="s">
        <v>75</v>
      </c>
      <c r="AB11" s="18" t="s">
        <v>74</v>
      </c>
      <c r="AC11" s="19" t="str">
        <f t="shared" si="8"/>
        <v>2</v>
      </c>
      <c r="AD11" s="27"/>
      <c r="AE11" s="25"/>
      <c r="AF11" s="19"/>
      <c r="AG11" s="20">
        <f t="shared" si="9"/>
        <v>11</v>
      </c>
      <c r="AH11" s="21">
        <f>'4.Spieltag'!AI11</f>
        <v>42</v>
      </c>
      <c r="AI11" s="23">
        <f t="shared" si="10"/>
        <v>53</v>
      </c>
      <c r="AJ11" s="24">
        <f t="shared" si="11"/>
        <v>14</v>
      </c>
      <c r="AK11" s="1"/>
    </row>
    <row r="12" spans="1:40" ht="24.95" customHeight="1" thickBot="1" x14ac:dyDescent="0.25">
      <c r="A12" s="28">
        <f t="shared" si="0"/>
        <v>1</v>
      </c>
      <c r="B12" s="20" t="str">
        <f>'4.Spieltag'!B12</f>
        <v>FlorianS04</v>
      </c>
      <c r="C12" s="17" t="s">
        <v>74</v>
      </c>
      <c r="D12" s="18" t="s">
        <v>75</v>
      </c>
      <c r="E12" s="19" t="str">
        <f>IF(OR(EXACT($C$7,C12)*(EXACT($D$7,D12)))=TRUE,$AN$9,IF(($D$7-$C$7=D12-C12),$AN$8,IF(OR(EXACT($C$7&gt;$D$7,C12&gt;D12)*EXACT($C$7=$D$7,C12=D12)*EXACT($C$7&lt;$D$7,C12&lt;D12)),$AN$7,0)))</f>
        <v>2</v>
      </c>
      <c r="F12" s="17" t="s">
        <v>74</v>
      </c>
      <c r="G12" s="18" t="s">
        <v>2</v>
      </c>
      <c r="H12" s="19">
        <f t="shared" si="1"/>
        <v>0</v>
      </c>
      <c r="I12" s="17" t="s">
        <v>74</v>
      </c>
      <c r="J12" s="18" t="s">
        <v>74</v>
      </c>
      <c r="K12" s="19" t="str">
        <f t="shared" si="2"/>
        <v>5</v>
      </c>
      <c r="L12" s="17" t="s">
        <v>12</v>
      </c>
      <c r="M12" s="18" t="s">
        <v>74</v>
      </c>
      <c r="N12" s="19" t="str">
        <f t="shared" si="3"/>
        <v>2</v>
      </c>
      <c r="O12" s="17" t="s">
        <v>74</v>
      </c>
      <c r="P12" s="18" t="s">
        <v>12</v>
      </c>
      <c r="Q12" s="19" t="str">
        <f t="shared" si="4"/>
        <v>5</v>
      </c>
      <c r="R12" s="17" t="s">
        <v>12</v>
      </c>
      <c r="S12" s="18" t="s">
        <v>74</v>
      </c>
      <c r="T12" s="19">
        <f t="shared" si="5"/>
        <v>0</v>
      </c>
      <c r="U12" s="17" t="s">
        <v>74</v>
      </c>
      <c r="V12" s="18" t="s">
        <v>75</v>
      </c>
      <c r="W12" s="19" t="str">
        <f t="shared" si="6"/>
        <v>2</v>
      </c>
      <c r="X12" s="17" t="s">
        <v>12</v>
      </c>
      <c r="Y12" s="18" t="s">
        <v>74</v>
      </c>
      <c r="Z12" s="19">
        <f t="shared" si="7"/>
        <v>0</v>
      </c>
      <c r="AA12" s="17" t="s">
        <v>75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16</v>
      </c>
      <c r="AH12" s="21">
        <f>'4.Spieltag'!AI12</f>
        <v>66</v>
      </c>
      <c r="AI12" s="23">
        <f t="shared" si="10"/>
        <v>82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4</v>
      </c>
      <c r="B13" s="20" t="str">
        <f>'4.Spieltag'!B13</f>
        <v>Franzi04</v>
      </c>
      <c r="C13" s="17" t="s">
        <v>74</v>
      </c>
      <c r="D13" s="18" t="s">
        <v>12</v>
      </c>
      <c r="E13" s="19">
        <f>IF(OR(EXACT($C$7,C13)*(EXACT($D$7,D13)))=TRUE,$AN$9,IF(($D$7-$C$7=D13-C13),$AN$8,IF(OR(EXACT($C$7&gt;$D$7,C13&gt;D13)*EXACT($C$7=$D$7,C13=D13)*EXACT($C$7&lt;$D$7,C13&lt;D13)),$AN$7,0)))*4</f>
        <v>0</v>
      </c>
      <c r="F13" s="17" t="s">
        <v>75</v>
      </c>
      <c r="G13" s="18" t="s">
        <v>2</v>
      </c>
      <c r="H13" s="19">
        <f t="shared" si="1"/>
        <v>0</v>
      </c>
      <c r="I13" s="17" t="s">
        <v>12</v>
      </c>
      <c r="J13" s="18" t="s">
        <v>75</v>
      </c>
      <c r="K13" s="19">
        <f t="shared" si="2"/>
        <v>0</v>
      </c>
      <c r="L13" s="17" t="s">
        <v>12</v>
      </c>
      <c r="M13" s="18" t="s">
        <v>74</v>
      </c>
      <c r="N13" s="19" t="str">
        <f t="shared" si="3"/>
        <v>2</v>
      </c>
      <c r="O13" s="17" t="s">
        <v>74</v>
      </c>
      <c r="P13" s="18" t="s">
        <v>12</v>
      </c>
      <c r="Q13" s="19" t="str">
        <f t="shared" si="4"/>
        <v>5</v>
      </c>
      <c r="R13" s="17" t="s">
        <v>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 t="str">
        <f t="shared" si="6"/>
        <v>2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2</v>
      </c>
      <c r="AC13" s="19" t="str">
        <f t="shared" si="8"/>
        <v>3</v>
      </c>
      <c r="AD13" s="27"/>
      <c r="AE13" s="25"/>
      <c r="AF13" s="19"/>
      <c r="AG13" s="20">
        <f t="shared" si="9"/>
        <v>12</v>
      </c>
      <c r="AH13" s="21">
        <f>'4.Spieltag'!AI13</f>
        <v>54</v>
      </c>
      <c r="AI13" s="23">
        <f t="shared" si="10"/>
        <v>66</v>
      </c>
      <c r="AJ13" s="24">
        <f t="shared" si="11"/>
        <v>4</v>
      </c>
      <c r="AK13" s="1"/>
    </row>
    <row r="14" spans="1:40" ht="24.95" customHeight="1" thickBot="1" x14ac:dyDescent="0.25">
      <c r="A14" s="28">
        <f t="shared" si="0"/>
        <v>15</v>
      </c>
      <c r="B14" s="20" t="str">
        <f>'4.Spieltag'!B14</f>
        <v>Lola04</v>
      </c>
      <c r="C14" s="17" t="s">
        <v>12</v>
      </c>
      <c r="D14" s="18" t="s">
        <v>12</v>
      </c>
      <c r="E14" s="19">
        <f>IF(OR(EXACT($C$7,C14)*(EXACT($D$7,D14)))=TRUE,$AN$9,IF(($D$7-$C$7=D14-C14),$AN$8,IF(OR(EXACT($C$7&gt;$D$7,C14&gt;D14)*EXACT($C$7=$D$7,C14=D14)*EXACT($C$7&lt;$D$7,C14&lt;D14)),$AN$7,0)))*2</f>
        <v>0</v>
      </c>
      <c r="F14" s="17" t="s">
        <v>74</v>
      </c>
      <c r="G14" s="18" t="s">
        <v>75</v>
      </c>
      <c r="H14" s="19">
        <f t="shared" si="1"/>
        <v>0</v>
      </c>
      <c r="I14" s="17" t="s">
        <v>2</v>
      </c>
      <c r="J14" s="18" t="s">
        <v>74</v>
      </c>
      <c r="K14" s="19">
        <f t="shared" si="2"/>
        <v>0</v>
      </c>
      <c r="L14" s="17" t="s">
        <v>74</v>
      </c>
      <c r="M14" s="18" t="s">
        <v>74</v>
      </c>
      <c r="N14" s="19">
        <f t="shared" si="3"/>
        <v>0</v>
      </c>
      <c r="O14" s="17" t="s">
        <v>74</v>
      </c>
      <c r="P14" s="18" t="s">
        <v>74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 t="str">
        <f t="shared" si="6"/>
        <v>2</v>
      </c>
      <c r="X14" s="17" t="s">
        <v>12</v>
      </c>
      <c r="Y14" s="18" t="s">
        <v>74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'4.Spieltag'!AI14</f>
        <v>50</v>
      </c>
      <c r="AI14" s="23">
        <f t="shared" si="10"/>
        <v>52</v>
      </c>
      <c r="AJ14" s="24">
        <f t="shared" si="11"/>
        <v>15</v>
      </c>
      <c r="AK14" s="1"/>
    </row>
    <row r="15" spans="1:40" ht="24.95" customHeight="1" thickBot="1" x14ac:dyDescent="0.25">
      <c r="A15" s="28">
        <f t="shared" si="0"/>
        <v>12</v>
      </c>
      <c r="B15" s="20" t="str">
        <f>'4.Spieltag'!B15</f>
        <v>Master1</v>
      </c>
      <c r="C15" s="17" t="s">
        <v>12</v>
      </c>
      <c r="D15" s="18" t="s">
        <v>2</v>
      </c>
      <c r="E15" s="19">
        <f t="shared" ref="E15:E27" si="12">IF(OR(EXACT($C$7,C15)*(EXACT($D$7,D15)))=TRUE,$AN$9,IF(($D$7-$C$7=D15-C15),$AN$8,IF(OR(EXACT($C$7&gt;$D$7,C15&gt;D15)*EXACT($C$7=$D$7,C15=D15)*EXACT($C$7&lt;$D$7,C15&lt;D15)),$AN$7,0)))*4</f>
        <v>0</v>
      </c>
      <c r="F15" s="17" t="s">
        <v>12</v>
      </c>
      <c r="G15" s="18" t="s">
        <v>74</v>
      </c>
      <c r="H15" s="19">
        <f t="shared" si="1"/>
        <v>0</v>
      </c>
      <c r="I15" s="17" t="s">
        <v>2</v>
      </c>
      <c r="J15" s="18" t="s">
        <v>74</v>
      </c>
      <c r="K15" s="19">
        <f t="shared" si="2"/>
        <v>0</v>
      </c>
      <c r="L15" s="17" t="s">
        <v>12</v>
      </c>
      <c r="M15" s="18" t="s">
        <v>74</v>
      </c>
      <c r="N15" s="19" t="str">
        <f t="shared" si="3"/>
        <v>2</v>
      </c>
      <c r="O15" s="17" t="s">
        <v>74</v>
      </c>
      <c r="P15" s="18" t="s">
        <v>75</v>
      </c>
      <c r="Q15" s="19">
        <f t="shared" si="4"/>
        <v>0</v>
      </c>
      <c r="R15" s="17" t="s">
        <v>2</v>
      </c>
      <c r="S15" s="18" t="s">
        <v>74</v>
      </c>
      <c r="T15" s="19">
        <f t="shared" si="5"/>
        <v>0</v>
      </c>
      <c r="U15" s="17" t="s">
        <v>2</v>
      </c>
      <c r="V15" s="18" t="s">
        <v>75</v>
      </c>
      <c r="W15" s="19" t="str">
        <f t="shared" si="6"/>
        <v>2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2</v>
      </c>
      <c r="AC15" s="19" t="str">
        <f t="shared" si="8"/>
        <v>3</v>
      </c>
      <c r="AD15" s="27"/>
      <c r="AE15" s="25"/>
      <c r="AF15" s="19"/>
      <c r="AG15" s="20">
        <f t="shared" si="9"/>
        <v>7</v>
      </c>
      <c r="AH15" s="21">
        <f>'4.Spieltag'!AI15</f>
        <v>47</v>
      </c>
      <c r="AI15" s="23">
        <f t="shared" si="10"/>
        <v>54</v>
      </c>
      <c r="AJ15" s="24">
        <f t="shared" si="11"/>
        <v>12</v>
      </c>
      <c r="AK15" s="1"/>
    </row>
    <row r="16" spans="1:40" ht="24.95" customHeight="1" thickBot="1" x14ac:dyDescent="0.25">
      <c r="A16" s="28">
        <f t="shared" si="0"/>
        <v>18</v>
      </c>
      <c r="B16" s="20" t="str">
        <f>'4.Spieltag'!B16</f>
        <v>Mike04</v>
      </c>
      <c r="C16" s="17" t="s">
        <v>75</v>
      </c>
      <c r="D16" s="18" t="s">
        <v>74</v>
      </c>
      <c r="E16" s="19">
        <f t="shared" si="12"/>
        <v>0</v>
      </c>
      <c r="F16" s="17" t="s">
        <v>75</v>
      </c>
      <c r="G16" s="18" t="s">
        <v>12</v>
      </c>
      <c r="H16" s="19">
        <f t="shared" si="1"/>
        <v>0</v>
      </c>
      <c r="I16" s="17" t="s">
        <v>12</v>
      </c>
      <c r="J16" s="18" t="s">
        <v>75</v>
      </c>
      <c r="K16" s="19">
        <f t="shared" si="2"/>
        <v>0</v>
      </c>
      <c r="L16" s="17" t="s">
        <v>12</v>
      </c>
      <c r="M16" s="18" t="s">
        <v>74</v>
      </c>
      <c r="N16" s="19" t="str">
        <f t="shared" si="3"/>
        <v>2</v>
      </c>
      <c r="O16" s="17" t="s">
        <v>74</v>
      </c>
      <c r="P16" s="18" t="s">
        <v>75</v>
      </c>
      <c r="Q16" s="19">
        <f t="shared" si="4"/>
        <v>0</v>
      </c>
      <c r="R16" s="17" t="s">
        <v>74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 t="str">
        <f t="shared" si="6"/>
        <v>2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4</v>
      </c>
      <c r="AH16" s="21">
        <f>'4.Spieltag'!AI16</f>
        <v>42</v>
      </c>
      <c r="AI16" s="23">
        <f t="shared" si="10"/>
        <v>46</v>
      </c>
      <c r="AJ16" s="24">
        <f t="shared" si="11"/>
        <v>18</v>
      </c>
      <c r="AK16" s="1"/>
    </row>
    <row r="17" spans="1:37" ht="24.95" customHeight="1" thickBot="1" x14ac:dyDescent="0.25">
      <c r="A17" s="28">
        <f t="shared" si="0"/>
        <v>10</v>
      </c>
      <c r="B17" s="20" t="str">
        <f>'4.Spieltag'!B17</f>
        <v>Nico1904</v>
      </c>
      <c r="C17" s="17" t="s">
        <v>74</v>
      </c>
      <c r="D17" s="18" t="s">
        <v>2</v>
      </c>
      <c r="E17" s="19">
        <f t="shared" si="12"/>
        <v>0</v>
      </c>
      <c r="F17" s="17" t="s">
        <v>74</v>
      </c>
      <c r="G17" s="18" t="s">
        <v>12</v>
      </c>
      <c r="H17" s="19">
        <f t="shared" si="1"/>
        <v>0</v>
      </c>
      <c r="I17" s="17" t="s">
        <v>12</v>
      </c>
      <c r="J17" s="18" t="s">
        <v>75</v>
      </c>
      <c r="K17" s="19">
        <f t="shared" si="2"/>
        <v>0</v>
      </c>
      <c r="L17" s="17" t="s">
        <v>74</v>
      </c>
      <c r="M17" s="18" t="s">
        <v>12</v>
      </c>
      <c r="N17" s="19">
        <f t="shared" si="3"/>
        <v>0</v>
      </c>
      <c r="O17" s="17" t="s">
        <v>74</v>
      </c>
      <c r="P17" s="18" t="s">
        <v>12</v>
      </c>
      <c r="Q17" s="19" t="str">
        <f t="shared" si="4"/>
        <v>5</v>
      </c>
      <c r="R17" s="17" t="s">
        <v>12</v>
      </c>
      <c r="S17" s="18" t="s">
        <v>74</v>
      </c>
      <c r="T17" s="19">
        <f t="shared" si="5"/>
        <v>0</v>
      </c>
      <c r="U17" s="17" t="s">
        <v>12</v>
      </c>
      <c r="V17" s="18" t="s">
        <v>74</v>
      </c>
      <c r="W17" s="19" t="str">
        <f t="shared" si="6"/>
        <v>2</v>
      </c>
      <c r="X17" s="17" t="s">
        <v>12</v>
      </c>
      <c r="Y17" s="18" t="s">
        <v>74</v>
      </c>
      <c r="Z17" s="19">
        <f t="shared" si="7"/>
        <v>0</v>
      </c>
      <c r="AA17" s="17" t="s">
        <v>12</v>
      </c>
      <c r="AB17" s="18" t="s">
        <v>12</v>
      </c>
      <c r="AC17" s="19">
        <f t="shared" si="8"/>
        <v>0</v>
      </c>
      <c r="AD17" s="27"/>
      <c r="AE17" s="25"/>
      <c r="AF17" s="19"/>
      <c r="AG17" s="20">
        <f t="shared" si="9"/>
        <v>7</v>
      </c>
      <c r="AH17" s="21">
        <f>'4.Spieltag'!AI17</f>
        <v>50</v>
      </c>
      <c r="AI17" s="23">
        <f t="shared" si="10"/>
        <v>57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15</v>
      </c>
      <c r="B18" s="20" t="str">
        <f>'4.Spieltag'!B18</f>
        <v>Reinhold</v>
      </c>
      <c r="C18" s="17" t="s">
        <v>75</v>
      </c>
      <c r="D18" s="18" t="s">
        <v>12</v>
      </c>
      <c r="E18" s="19">
        <f t="shared" si="12"/>
        <v>0</v>
      </c>
      <c r="F18" s="17" t="s">
        <v>74</v>
      </c>
      <c r="G18" s="18" t="s">
        <v>75</v>
      </c>
      <c r="H18" s="19">
        <f t="shared" si="1"/>
        <v>0</v>
      </c>
      <c r="I18" s="17" t="s">
        <v>12</v>
      </c>
      <c r="J18" s="18" t="s">
        <v>75</v>
      </c>
      <c r="K18" s="19">
        <f t="shared" si="2"/>
        <v>0</v>
      </c>
      <c r="L18" s="17" t="s">
        <v>12</v>
      </c>
      <c r="M18" s="18" t="s">
        <v>74</v>
      </c>
      <c r="N18" s="19" t="str">
        <f t="shared" si="3"/>
        <v>2</v>
      </c>
      <c r="O18" s="17" t="s">
        <v>74</v>
      </c>
      <c r="P18" s="18" t="s">
        <v>75</v>
      </c>
      <c r="Q18" s="19">
        <f t="shared" si="4"/>
        <v>0</v>
      </c>
      <c r="R18" s="17" t="s">
        <v>2</v>
      </c>
      <c r="S18" s="18" t="s">
        <v>74</v>
      </c>
      <c r="T18" s="19">
        <f t="shared" si="5"/>
        <v>0</v>
      </c>
      <c r="U18" s="17" t="s">
        <v>2</v>
      </c>
      <c r="V18" s="18" t="s">
        <v>74</v>
      </c>
      <c r="W18" s="19" t="str">
        <f t="shared" si="6"/>
        <v>2</v>
      </c>
      <c r="X18" s="17" t="s">
        <v>74</v>
      </c>
      <c r="Y18" s="18" t="s">
        <v>75</v>
      </c>
      <c r="Z18" s="19">
        <f t="shared" si="7"/>
        <v>0</v>
      </c>
      <c r="AA18" s="17" t="s">
        <v>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4</v>
      </c>
      <c r="AH18" s="21">
        <f>'4.Spieltag'!AI18</f>
        <v>48</v>
      </c>
      <c r="AI18" s="23">
        <f t="shared" si="10"/>
        <v>52</v>
      </c>
      <c r="AJ18" s="24">
        <f t="shared" si="11"/>
        <v>15</v>
      </c>
      <c r="AK18" s="1"/>
    </row>
    <row r="19" spans="1:37" ht="24.95" customHeight="1" thickBot="1" x14ac:dyDescent="0.25">
      <c r="A19" s="28">
        <f t="shared" si="0"/>
        <v>2</v>
      </c>
      <c r="B19" s="20" t="str">
        <f>'4.Spieltag'!B19</f>
        <v>ReneMause</v>
      </c>
      <c r="C19" s="17" t="s">
        <v>75</v>
      </c>
      <c r="D19" s="18" t="s">
        <v>74</v>
      </c>
      <c r="E19" s="19">
        <f t="shared" si="12"/>
        <v>0</v>
      </c>
      <c r="F19" s="17" t="s">
        <v>74</v>
      </c>
      <c r="G19" s="18" t="s">
        <v>12</v>
      </c>
      <c r="H19" s="19">
        <f t="shared" si="1"/>
        <v>0</v>
      </c>
      <c r="I19" s="17" t="s">
        <v>12</v>
      </c>
      <c r="J19" s="18" t="s">
        <v>75</v>
      </c>
      <c r="K19" s="19">
        <f t="shared" si="2"/>
        <v>0</v>
      </c>
      <c r="L19" s="17" t="s">
        <v>2</v>
      </c>
      <c r="M19" s="18" t="s">
        <v>74</v>
      </c>
      <c r="N19" s="19" t="str">
        <f t="shared" si="3"/>
        <v>5</v>
      </c>
      <c r="O19" s="17" t="s">
        <v>75</v>
      </c>
      <c r="P19" s="18" t="s">
        <v>74</v>
      </c>
      <c r="Q19" s="19" t="str">
        <f t="shared" si="4"/>
        <v>3</v>
      </c>
      <c r="R19" s="17" t="s">
        <v>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 t="str">
        <f t="shared" si="6"/>
        <v>2</v>
      </c>
      <c r="X19" s="17" t="s">
        <v>12</v>
      </c>
      <c r="Y19" s="18" t="s">
        <v>12</v>
      </c>
      <c r="Z19" s="19" t="str">
        <f t="shared" si="7"/>
        <v>3</v>
      </c>
      <c r="AA19" s="17" t="s">
        <v>74</v>
      </c>
      <c r="AB19" s="18" t="s">
        <v>74</v>
      </c>
      <c r="AC19" s="19">
        <f t="shared" si="8"/>
        <v>0</v>
      </c>
      <c r="AD19" s="27"/>
      <c r="AE19" s="25"/>
      <c r="AF19" s="19"/>
      <c r="AG19" s="20">
        <f t="shared" si="9"/>
        <v>13</v>
      </c>
      <c r="AH19" s="21">
        <f>'4.Spieltag'!AI19</f>
        <v>68</v>
      </c>
      <c r="AI19" s="23">
        <f t="shared" si="10"/>
        <v>81</v>
      </c>
      <c r="AJ19" s="24">
        <f t="shared" si="11"/>
        <v>2</v>
      </c>
      <c r="AK19" s="1"/>
    </row>
    <row r="20" spans="1:37" ht="24.95" customHeight="1" thickBot="1" x14ac:dyDescent="0.25">
      <c r="A20" s="28">
        <f t="shared" ref="A20:A24" si="13">AJ20</f>
        <v>8</v>
      </c>
      <c r="B20" s="20" t="str">
        <f>'4.Spieltag'!B20</f>
        <v>Ricardo04</v>
      </c>
      <c r="C20" s="17" t="s">
        <v>75</v>
      </c>
      <c r="D20" s="18" t="s">
        <v>2</v>
      </c>
      <c r="E20" s="19">
        <f t="shared" si="12"/>
        <v>0</v>
      </c>
      <c r="F20" s="17" t="s">
        <v>74</v>
      </c>
      <c r="G20" s="18" t="s">
        <v>12</v>
      </c>
      <c r="H20" s="19">
        <f t="shared" si="1"/>
        <v>0</v>
      </c>
      <c r="I20" s="17" t="s">
        <v>2</v>
      </c>
      <c r="J20" s="18" t="s">
        <v>75</v>
      </c>
      <c r="K20" s="19">
        <f t="shared" si="2"/>
        <v>0</v>
      </c>
      <c r="L20" s="17" t="s">
        <v>12</v>
      </c>
      <c r="M20" s="18" t="s">
        <v>74</v>
      </c>
      <c r="N20" s="19" t="str">
        <f t="shared" si="3"/>
        <v>2</v>
      </c>
      <c r="O20" s="17" t="s">
        <v>74</v>
      </c>
      <c r="P20" s="18" t="s">
        <v>12</v>
      </c>
      <c r="Q20" s="19" t="str">
        <f t="shared" si="4"/>
        <v>5</v>
      </c>
      <c r="R20" s="17" t="s">
        <v>2</v>
      </c>
      <c r="S20" s="18" t="s">
        <v>75</v>
      </c>
      <c r="T20" s="19">
        <f t="shared" si="5"/>
        <v>0</v>
      </c>
      <c r="U20" s="17" t="s">
        <v>12</v>
      </c>
      <c r="V20" s="18" t="s">
        <v>75</v>
      </c>
      <c r="W20" s="19" t="str">
        <f t="shared" si="6"/>
        <v>2</v>
      </c>
      <c r="X20" s="17" t="s">
        <v>12</v>
      </c>
      <c r="Y20" s="18" t="s">
        <v>75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 t="shared" ref="AG20:AG24" si="14">E20+H20+K20+N20+Q20+T20+W20+Z20+AC20+AF20</f>
        <v>11</v>
      </c>
      <c r="AH20" s="21">
        <f>'4.Spieltag'!AI20</f>
        <v>52</v>
      </c>
      <c r="AI20" s="23">
        <f t="shared" si="10"/>
        <v>63</v>
      </c>
      <c r="AJ20" s="24">
        <f t="shared" si="11"/>
        <v>8</v>
      </c>
      <c r="AK20" s="1"/>
    </row>
    <row r="21" spans="1:37" ht="24.95" customHeight="1" thickBot="1" x14ac:dyDescent="0.25">
      <c r="A21" s="28">
        <f t="shared" si="13"/>
        <v>15</v>
      </c>
      <c r="B21" s="20" t="str">
        <f>'4.Spieltag'!B21</f>
        <v>Schalt04</v>
      </c>
      <c r="C21" s="17" t="s">
        <v>74</v>
      </c>
      <c r="D21" s="18" t="s">
        <v>12</v>
      </c>
      <c r="E21" s="19">
        <f t="shared" si="12"/>
        <v>0</v>
      </c>
      <c r="F21" s="17" t="s">
        <v>74</v>
      </c>
      <c r="G21" s="18" t="s">
        <v>12</v>
      </c>
      <c r="H21" s="19">
        <f t="shared" si="1"/>
        <v>0</v>
      </c>
      <c r="I21" s="17" t="s">
        <v>12</v>
      </c>
      <c r="J21" s="18" t="s">
        <v>74</v>
      </c>
      <c r="K21" s="19">
        <f t="shared" si="2"/>
        <v>0</v>
      </c>
      <c r="L21" s="17" t="s">
        <v>2</v>
      </c>
      <c r="M21" s="18" t="s">
        <v>12</v>
      </c>
      <c r="N21" s="19" t="str">
        <f t="shared" si="3"/>
        <v>2</v>
      </c>
      <c r="O21" s="17" t="s">
        <v>74</v>
      </c>
      <c r="P21" s="18" t="s">
        <v>74</v>
      </c>
      <c r="Q21" s="19">
        <f t="shared" si="4"/>
        <v>0</v>
      </c>
      <c r="R21" s="17" t="s">
        <v>2</v>
      </c>
      <c r="S21" s="18" t="s">
        <v>74</v>
      </c>
      <c r="T21" s="19">
        <f t="shared" si="5"/>
        <v>0</v>
      </c>
      <c r="U21" s="17" t="s">
        <v>2</v>
      </c>
      <c r="V21" s="18" t="s">
        <v>75</v>
      </c>
      <c r="W21" s="19" t="str">
        <f t="shared" si="6"/>
        <v>2</v>
      </c>
      <c r="X21" s="17" t="s">
        <v>75</v>
      </c>
      <c r="Y21" s="18" t="s">
        <v>74</v>
      </c>
      <c r="Z21" s="19">
        <f t="shared" si="7"/>
        <v>0</v>
      </c>
      <c r="AA21" s="17" t="s">
        <v>12</v>
      </c>
      <c r="AB21" s="18" t="s">
        <v>12</v>
      </c>
      <c r="AC21" s="19">
        <f t="shared" si="8"/>
        <v>0</v>
      </c>
      <c r="AD21" s="27"/>
      <c r="AE21" s="25"/>
      <c r="AF21" s="19"/>
      <c r="AG21" s="20">
        <f t="shared" si="14"/>
        <v>4</v>
      </c>
      <c r="AH21" s="21">
        <f>'4.Spieltag'!AI21</f>
        <v>48</v>
      </c>
      <c r="AI21" s="23">
        <f t="shared" si="10"/>
        <v>52</v>
      </c>
      <c r="AJ21" s="24">
        <f t="shared" si="11"/>
        <v>15</v>
      </c>
      <c r="AK21" s="1"/>
    </row>
    <row r="22" spans="1:37" ht="24.95" customHeight="1" thickBot="1" x14ac:dyDescent="0.25">
      <c r="A22" s="28">
        <f t="shared" si="13"/>
        <v>20</v>
      </c>
      <c r="B22" s="20" t="str">
        <f>'4.Spieltag'!B22</f>
        <v>schmiddi04</v>
      </c>
      <c r="C22" s="17" t="s">
        <v>75</v>
      </c>
      <c r="D22" s="18" t="s">
        <v>2</v>
      </c>
      <c r="E22" s="19">
        <f t="shared" si="12"/>
        <v>0</v>
      </c>
      <c r="F22" s="17" t="s">
        <v>74</v>
      </c>
      <c r="G22" s="18" t="s">
        <v>74</v>
      </c>
      <c r="H22" s="19" t="str">
        <f t="shared" si="1"/>
        <v>3</v>
      </c>
      <c r="I22" s="17" t="s">
        <v>12</v>
      </c>
      <c r="J22" s="18" t="s">
        <v>74</v>
      </c>
      <c r="K22" s="19">
        <f t="shared" si="2"/>
        <v>0</v>
      </c>
      <c r="L22" s="17" t="s">
        <v>74</v>
      </c>
      <c r="M22" s="18" t="s">
        <v>12</v>
      </c>
      <c r="N22" s="19">
        <f t="shared" si="3"/>
        <v>0</v>
      </c>
      <c r="O22" s="17" t="s">
        <v>75</v>
      </c>
      <c r="P22" s="18" t="s">
        <v>12</v>
      </c>
      <c r="Q22" s="19" t="str">
        <f t="shared" si="4"/>
        <v>2</v>
      </c>
      <c r="R22" s="17" t="s">
        <v>74</v>
      </c>
      <c r="S22" s="18" t="s">
        <v>75</v>
      </c>
      <c r="T22" s="19">
        <f t="shared" si="5"/>
        <v>0</v>
      </c>
      <c r="U22" s="17" t="s">
        <v>2</v>
      </c>
      <c r="V22" s="18" t="s">
        <v>74</v>
      </c>
      <c r="W22" s="19" t="str">
        <f t="shared" si="6"/>
        <v>2</v>
      </c>
      <c r="X22" s="17" t="s">
        <v>74</v>
      </c>
      <c r="Y22" s="18" t="s">
        <v>74</v>
      </c>
      <c r="Z22" s="19" t="str">
        <f t="shared" si="7"/>
        <v>3</v>
      </c>
      <c r="AA22" s="17" t="s">
        <v>75</v>
      </c>
      <c r="AB22" s="18" t="s">
        <v>12</v>
      </c>
      <c r="AC22" s="19" t="str">
        <f t="shared" si="8"/>
        <v>5</v>
      </c>
      <c r="AD22" s="27"/>
      <c r="AE22" s="25"/>
      <c r="AF22" s="19"/>
      <c r="AG22" s="20">
        <f t="shared" si="14"/>
        <v>15</v>
      </c>
      <c r="AH22" s="21">
        <f>'4.Spieltag'!AI22</f>
        <v>17</v>
      </c>
      <c r="AI22" s="23">
        <f t="shared" si="10"/>
        <v>32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13"/>
        <v>4</v>
      </c>
      <c r="B23" s="20" t="str">
        <f>'4.Spieltag'!B23</f>
        <v>shiny</v>
      </c>
      <c r="C23" s="17" t="s">
        <v>74</v>
      </c>
      <c r="D23" s="18" t="s">
        <v>12</v>
      </c>
      <c r="E23" s="19">
        <f t="shared" si="12"/>
        <v>0</v>
      </c>
      <c r="F23" s="17" t="s">
        <v>75</v>
      </c>
      <c r="G23" s="18" t="s">
        <v>2</v>
      </c>
      <c r="H23" s="19">
        <f t="shared" si="1"/>
        <v>0</v>
      </c>
      <c r="I23" s="17" t="s">
        <v>12</v>
      </c>
      <c r="J23" s="18" t="s">
        <v>74</v>
      </c>
      <c r="K23" s="19">
        <f t="shared" si="2"/>
        <v>0</v>
      </c>
      <c r="L23" s="17" t="s">
        <v>12</v>
      </c>
      <c r="M23" s="18" t="s">
        <v>75</v>
      </c>
      <c r="N23" s="19" t="str">
        <f t="shared" si="3"/>
        <v>3</v>
      </c>
      <c r="O23" s="17" t="s">
        <v>74</v>
      </c>
      <c r="P23" s="18" t="s">
        <v>12</v>
      </c>
      <c r="Q23" s="19" t="str">
        <f t="shared" si="4"/>
        <v>5</v>
      </c>
      <c r="R23" s="17" t="s">
        <v>12</v>
      </c>
      <c r="S23" s="18" t="s">
        <v>74</v>
      </c>
      <c r="T23" s="19">
        <f t="shared" si="5"/>
        <v>0</v>
      </c>
      <c r="U23" s="17" t="s">
        <v>2</v>
      </c>
      <c r="V23" s="18" t="s">
        <v>75</v>
      </c>
      <c r="W23" s="19" t="str">
        <f t="shared" si="6"/>
        <v>2</v>
      </c>
      <c r="X23" s="17" t="s">
        <v>12</v>
      </c>
      <c r="Y23" s="18" t="s">
        <v>75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 t="shared" si="14"/>
        <v>10</v>
      </c>
      <c r="AH23" s="21">
        <f>'4.Spieltag'!AI23</f>
        <v>56</v>
      </c>
      <c r="AI23" s="23">
        <f t="shared" si="10"/>
        <v>66</v>
      </c>
      <c r="AJ23" s="24">
        <f t="shared" si="11"/>
        <v>4</v>
      </c>
      <c r="AK23" s="1"/>
    </row>
    <row r="24" spans="1:37" ht="24.95" customHeight="1" thickBot="1" x14ac:dyDescent="0.25">
      <c r="A24" s="28">
        <f t="shared" si="13"/>
        <v>7</v>
      </c>
      <c r="B24" s="20" t="str">
        <f>'4.Spieltag'!B24</f>
        <v>Silfa04</v>
      </c>
      <c r="C24" s="17" t="s">
        <v>75</v>
      </c>
      <c r="D24" s="18" t="s">
        <v>74</v>
      </c>
      <c r="E24" s="19">
        <f t="shared" si="12"/>
        <v>0</v>
      </c>
      <c r="F24" s="17" t="s">
        <v>75</v>
      </c>
      <c r="G24" s="18" t="s">
        <v>12</v>
      </c>
      <c r="H24" s="19">
        <f t="shared" si="1"/>
        <v>0</v>
      </c>
      <c r="I24" s="17" t="s">
        <v>74</v>
      </c>
      <c r="J24" s="18" t="s">
        <v>74</v>
      </c>
      <c r="K24" s="19" t="str">
        <f t="shared" si="2"/>
        <v>5</v>
      </c>
      <c r="L24" s="17" t="s">
        <v>12</v>
      </c>
      <c r="M24" s="18" t="s">
        <v>74</v>
      </c>
      <c r="N24" s="19" t="str">
        <f t="shared" si="3"/>
        <v>2</v>
      </c>
      <c r="O24" s="17" t="s">
        <v>74</v>
      </c>
      <c r="P24" s="18" t="s">
        <v>2</v>
      </c>
      <c r="Q24" s="19" t="str">
        <f t="shared" si="4"/>
        <v>2</v>
      </c>
      <c r="R24" s="17" t="s">
        <v>12</v>
      </c>
      <c r="S24" s="18" t="s">
        <v>74</v>
      </c>
      <c r="T24" s="19">
        <f t="shared" si="5"/>
        <v>0</v>
      </c>
      <c r="U24" s="17" t="s">
        <v>2</v>
      </c>
      <c r="V24" s="18" t="s">
        <v>74</v>
      </c>
      <c r="W24" s="19" t="str">
        <f t="shared" si="6"/>
        <v>2</v>
      </c>
      <c r="X24" s="17" t="s">
        <v>12</v>
      </c>
      <c r="Y24" s="18" t="s">
        <v>12</v>
      </c>
      <c r="Z24" s="19" t="str">
        <f t="shared" si="7"/>
        <v>3</v>
      </c>
      <c r="AA24" s="17" t="s">
        <v>74</v>
      </c>
      <c r="AB24" s="18" t="s">
        <v>2</v>
      </c>
      <c r="AC24" s="19" t="str">
        <f t="shared" si="8"/>
        <v>3</v>
      </c>
      <c r="AD24" s="27"/>
      <c r="AE24" s="25"/>
      <c r="AF24" s="19"/>
      <c r="AG24" s="20">
        <f t="shared" si="14"/>
        <v>17</v>
      </c>
      <c r="AH24" s="21">
        <f>'4.Spieltag'!AI24</f>
        <v>48</v>
      </c>
      <c r="AI24" s="23">
        <f t="shared" si="10"/>
        <v>65</v>
      </c>
      <c r="AJ24" s="24">
        <f t="shared" si="11"/>
        <v>7</v>
      </c>
      <c r="AK24" s="1"/>
    </row>
    <row r="25" spans="1:37" ht="24.95" customHeight="1" thickBot="1" x14ac:dyDescent="0.25">
      <c r="A25" s="28">
        <f t="shared" ref="A25:A27" si="15">AJ25</f>
        <v>3</v>
      </c>
      <c r="B25" s="20" t="str">
        <f>'4.Spieltag'!B25</f>
        <v>Tanja04</v>
      </c>
      <c r="C25" s="17" t="s">
        <v>74</v>
      </c>
      <c r="D25" s="18" t="s">
        <v>2</v>
      </c>
      <c r="E25" s="19">
        <f t="shared" si="12"/>
        <v>0</v>
      </c>
      <c r="F25" s="17" t="s">
        <v>74</v>
      </c>
      <c r="G25" s="18" t="s">
        <v>12</v>
      </c>
      <c r="H25" s="19">
        <f t="shared" si="1"/>
        <v>0</v>
      </c>
      <c r="I25" s="17" t="s">
        <v>74</v>
      </c>
      <c r="J25" s="18" t="s">
        <v>75</v>
      </c>
      <c r="K25" s="19">
        <f t="shared" si="2"/>
        <v>0</v>
      </c>
      <c r="L25" s="17" t="s">
        <v>12</v>
      </c>
      <c r="M25" s="18" t="s">
        <v>74</v>
      </c>
      <c r="N25" s="19" t="str">
        <f t="shared" si="3"/>
        <v>2</v>
      </c>
      <c r="O25" s="17" t="s">
        <v>74</v>
      </c>
      <c r="P25" s="18" t="s">
        <v>12</v>
      </c>
      <c r="Q25" s="19" t="str">
        <f t="shared" si="4"/>
        <v>5</v>
      </c>
      <c r="R25" s="17" t="s">
        <v>12</v>
      </c>
      <c r="S25" s="18" t="s">
        <v>75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9</v>
      </c>
      <c r="AH25" s="21">
        <f>'4.Spieltag'!AI25</f>
        <v>60</v>
      </c>
      <c r="AI25" s="23">
        <f t="shared" ref="AI25:AI27" si="17">AG25+AH25</f>
        <v>69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5"/>
        <v>18</v>
      </c>
      <c r="B26" s="20" t="str">
        <f>'1.Spieltag'!B26</f>
        <v>Th. Bülles</v>
      </c>
      <c r="C26" s="17" t="s">
        <v>74</v>
      </c>
      <c r="D26" s="18" t="s">
        <v>12</v>
      </c>
      <c r="E26" s="19">
        <f t="shared" si="12"/>
        <v>0</v>
      </c>
      <c r="F26" s="17" t="s">
        <v>75</v>
      </c>
      <c r="G26" s="18" t="s">
        <v>74</v>
      </c>
      <c r="H26" s="19">
        <f t="shared" si="1"/>
        <v>0</v>
      </c>
      <c r="I26" s="17" t="s">
        <v>12</v>
      </c>
      <c r="J26" s="18" t="s">
        <v>74</v>
      </c>
      <c r="K26" s="19">
        <f t="shared" si="2"/>
        <v>0</v>
      </c>
      <c r="L26" s="17" t="s">
        <v>12</v>
      </c>
      <c r="M26" s="18" t="s">
        <v>75</v>
      </c>
      <c r="N26" s="19" t="str">
        <f t="shared" si="3"/>
        <v>3</v>
      </c>
      <c r="O26" s="17" t="s">
        <v>12</v>
      </c>
      <c r="P26" s="18" t="s">
        <v>74</v>
      </c>
      <c r="Q26" s="19">
        <f t="shared" si="4"/>
        <v>0</v>
      </c>
      <c r="R26" s="17" t="s">
        <v>12</v>
      </c>
      <c r="S26" s="18" t="s">
        <v>75</v>
      </c>
      <c r="T26" s="19">
        <f t="shared" si="5"/>
        <v>0</v>
      </c>
      <c r="U26" s="17" t="s">
        <v>12</v>
      </c>
      <c r="V26" s="18" t="s">
        <v>12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6"/>
        <v>3</v>
      </c>
      <c r="AH26" s="21">
        <f>'4.Spieltag'!AI26</f>
        <v>43</v>
      </c>
      <c r="AI26" s="23">
        <f t="shared" si="17"/>
        <v>46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2"/>
        <v>0</v>
      </c>
      <c r="F27" s="17" t="s">
        <v>74</v>
      </c>
      <c r="G27" s="18" t="s">
        <v>12</v>
      </c>
      <c r="H27" s="19">
        <f t="shared" si="1"/>
        <v>0</v>
      </c>
      <c r="I27" s="17" t="s">
        <v>12</v>
      </c>
      <c r="J27" s="18" t="s">
        <v>75</v>
      </c>
      <c r="K27" s="19">
        <f t="shared" si="2"/>
        <v>0</v>
      </c>
      <c r="L27" s="17" t="s">
        <v>12</v>
      </c>
      <c r="M27" s="18" t="s">
        <v>74</v>
      </c>
      <c r="N27" s="19" t="str">
        <f t="shared" si="3"/>
        <v>2</v>
      </c>
      <c r="O27" s="17" t="s">
        <v>74</v>
      </c>
      <c r="P27" s="18" t="s">
        <v>12</v>
      </c>
      <c r="Q27" s="19" t="str">
        <f t="shared" si="4"/>
        <v>5</v>
      </c>
      <c r="R27" s="17" t="s">
        <v>2</v>
      </c>
      <c r="S27" s="18" t="s">
        <v>74</v>
      </c>
      <c r="T27" s="19">
        <f t="shared" si="5"/>
        <v>0</v>
      </c>
      <c r="U27" s="17" t="s">
        <v>2</v>
      </c>
      <c r="V27" s="18" t="s">
        <v>74</v>
      </c>
      <c r="W27" s="19" t="str">
        <f t="shared" si="6"/>
        <v>2</v>
      </c>
      <c r="X27" s="17" t="s">
        <v>12</v>
      </c>
      <c r="Y27" s="18" t="s">
        <v>75</v>
      </c>
      <c r="Z27" s="19">
        <f t="shared" si="7"/>
        <v>0</v>
      </c>
      <c r="AA27" s="17" t="s">
        <v>12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6"/>
        <v>9</v>
      </c>
      <c r="AH27" s="21">
        <f>'4.Spieltag'!AI27</f>
        <v>48</v>
      </c>
      <c r="AI27" s="23">
        <f t="shared" si="17"/>
        <v>57</v>
      </c>
      <c r="AJ27" s="24">
        <f>RANK(AI27,$AI$8:$AI$27)</f>
        <v>10</v>
      </c>
      <c r="AK27" s="1"/>
    </row>
  </sheetData>
  <sortState xmlns:xlrd2="http://schemas.microsoft.com/office/spreadsheetml/2017/richdata2" ref="A8:AJ28">
    <sortCondition ref="A8:A28"/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2" priority="1">
      <formula>($AG8&gt;40)</formula>
    </cfRule>
  </conditionalFormatting>
  <conditionalFormatting sqref="C4 F4 I4 R4 U4 X4 AA4 C6 F6 I6 O6 R6">
    <cfRule type="cellIs" dxfId="151" priority="5" operator="equal">
      <formula>"Schalke 04"</formula>
    </cfRule>
  </conditionalFormatting>
  <conditionalFormatting sqref="L4 O4 L6 U6 X6 AA6">
    <cfRule type="cellIs" dxfId="150" priority="4" operator="equal">
      <formula>"Schalke 04"</formula>
    </cfRule>
  </conditionalFormatting>
  <conditionalFormatting sqref="AG1:AG1048576">
    <cfRule type="top10" dxfId="149" priority="1553" rank="3"/>
  </conditionalFormatting>
  <conditionalFormatting sqref="AK6:AK10">
    <cfRule type="top10" dxfId="148" priority="108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27"/>
  <sheetViews>
    <sheetView workbookViewId="0">
      <selection activeCell="AH8" sqref="AH8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6"/>
      <c r="C4" s="16" t="s">
        <v>59</v>
      </c>
      <c r="F4" s="16" t="s">
        <v>11</v>
      </c>
      <c r="I4" s="16" t="s">
        <v>58</v>
      </c>
      <c r="L4" s="16" t="s">
        <v>65</v>
      </c>
      <c r="O4" s="16" t="s">
        <v>66</v>
      </c>
      <c r="R4" s="16" t="s">
        <v>61</v>
      </c>
      <c r="U4" s="16" t="s">
        <v>67</v>
      </c>
      <c r="X4" s="16" t="s">
        <v>63</v>
      </c>
      <c r="AA4" s="16" t="s">
        <v>70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72</v>
      </c>
      <c r="I6" s="16" t="s">
        <v>71</v>
      </c>
      <c r="L6" s="16" t="s">
        <v>56</v>
      </c>
      <c r="O6" s="16" t="s">
        <v>64</v>
      </c>
      <c r="R6" s="16" t="s">
        <v>57</v>
      </c>
      <c r="U6" s="16" t="s">
        <v>68</v>
      </c>
      <c r="X6" s="16" t="s">
        <v>60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74</v>
      </c>
      <c r="E7" s="69" t="s">
        <v>1</v>
      </c>
      <c r="F7" s="68" t="s">
        <v>2</v>
      </c>
      <c r="G7" s="68" t="s">
        <v>13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75</v>
      </c>
      <c r="M7" s="68" t="s">
        <v>12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74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75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10</v>
      </c>
      <c r="B8" s="20" t="str">
        <f>'5.Spieltag'!B8</f>
        <v>Archie04</v>
      </c>
      <c r="C8" s="17" t="s">
        <v>12</v>
      </c>
      <c r="D8" s="18" t="s">
        <v>74</v>
      </c>
      <c r="E8" s="19" t="str">
        <f t="shared" ref="E8:E16" si="1">IF(OR(EXACT($C$7,C8)*(EXACT($D$7,D8)))=TRUE,$AN$9,IF(($D$7-$C$7=D8-C8),$AN$8,IF(OR(EXACT($C$7&gt;$D$7,C8&gt;D8)*EXACT($C$7=$D$7,C8=D8)*EXACT($C$7&lt;$D$7,C8&lt;D8)),$AN$7,0)))</f>
        <v>5</v>
      </c>
      <c r="F8" s="17" t="s">
        <v>2</v>
      </c>
      <c r="G8" s="18" t="s">
        <v>74</v>
      </c>
      <c r="H8" s="19">
        <f t="shared" ref="H8:H16" si="2">IF(OR(EXACT($F$7,F8)*(EXACT($G$7,G8)))=TRUE,$AN$9,IF(($G$7-$F$7=G8-F8),$AN$8,IF(OR(EXACT($F$7&gt;$G$7,F8&gt;G8)*EXACT($F$7=$G$7,F8=G8)*EXACT($F$7&lt;$G$7,F8&lt;G8)),$AN$7,0)))*4</f>
        <v>0</v>
      </c>
      <c r="I8" s="17" t="s">
        <v>74</v>
      </c>
      <c r="J8" s="18" t="s">
        <v>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13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10">E8+H8+K8+N8+Q8+T8+W8+Z8+AC8+AF8</f>
        <v>5</v>
      </c>
      <c r="AH8" s="21">
        <f>'5.Spieltag'!AI8</f>
        <v>59</v>
      </c>
      <c r="AI8" s="23">
        <f t="shared" ref="AI8:AI24" si="11">AG8+AH8</f>
        <v>64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'5.Spieltag'!B9</f>
        <v>atschi91</v>
      </c>
      <c r="C9" s="17" t="s">
        <v>12</v>
      </c>
      <c r="D9" s="18" t="s">
        <v>74</v>
      </c>
      <c r="E9" s="19" t="str">
        <f t="shared" si="1"/>
        <v>5</v>
      </c>
      <c r="F9" s="17" t="s">
        <v>79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si="3"/>
        <v>0</v>
      </c>
      <c r="L9" s="17" t="s">
        <v>74</v>
      </c>
      <c r="M9" s="18" t="s">
        <v>12</v>
      </c>
      <c r="N9" s="19" t="str">
        <f t="shared" si="4"/>
        <v>2</v>
      </c>
      <c r="O9" s="17" t="s">
        <v>74</v>
      </c>
      <c r="P9" s="18" t="s">
        <v>2</v>
      </c>
      <c r="Q9" s="19">
        <f t="shared" si="5"/>
        <v>0</v>
      </c>
      <c r="R9" s="17" t="s">
        <v>74</v>
      </c>
      <c r="S9" s="18" t="s">
        <v>12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74</v>
      </c>
      <c r="Y9" s="18" t="s">
        <v>12</v>
      </c>
      <c r="Z9" s="19">
        <f t="shared" si="8"/>
        <v>0</v>
      </c>
      <c r="AA9" s="17" t="s">
        <v>12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7</v>
      </c>
      <c r="AH9" s="21">
        <f>'5.Spieltag'!AI9</f>
        <v>54</v>
      </c>
      <c r="AI9" s="23">
        <f t="shared" si="11"/>
        <v>61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'5.Spieltag'!B10</f>
        <v>Benni Schalt</v>
      </c>
      <c r="C10" s="17" t="s">
        <v>74</v>
      </c>
      <c r="D10" s="18" t="s">
        <v>75</v>
      </c>
      <c r="E10" s="19" t="str">
        <f t="shared" si="1"/>
        <v>3</v>
      </c>
      <c r="F10" s="17" t="s">
        <v>2</v>
      </c>
      <c r="G10" s="18" t="s">
        <v>74</v>
      </c>
      <c r="H10" s="19">
        <f t="shared" si="2"/>
        <v>0</v>
      </c>
      <c r="I10" s="17" t="s">
        <v>12</v>
      </c>
      <c r="J10" s="18" t="s">
        <v>2</v>
      </c>
      <c r="K10" s="19">
        <f t="shared" si="3"/>
        <v>0</v>
      </c>
      <c r="L10" s="17" t="s">
        <v>74</v>
      </c>
      <c r="M10" s="18" t="s">
        <v>75</v>
      </c>
      <c r="N10" s="19">
        <f t="shared" si="4"/>
        <v>0</v>
      </c>
      <c r="O10" s="17" t="s">
        <v>12</v>
      </c>
      <c r="P10" s="18" t="s">
        <v>75</v>
      </c>
      <c r="Q10" s="19" t="str">
        <f t="shared" si="5"/>
        <v>5</v>
      </c>
      <c r="R10" s="17" t="s">
        <v>74</v>
      </c>
      <c r="S10" s="18" t="s">
        <v>75</v>
      </c>
      <c r="T10" s="19">
        <f t="shared" si="6"/>
        <v>0</v>
      </c>
      <c r="U10" s="17" t="s">
        <v>12</v>
      </c>
      <c r="V10" s="18" t="s">
        <v>74</v>
      </c>
      <c r="W10" s="19">
        <f t="shared" si="7"/>
        <v>0</v>
      </c>
      <c r="X10" s="17" t="s">
        <v>12</v>
      </c>
      <c r="Y10" s="18" t="s">
        <v>12</v>
      </c>
      <c r="Z10" s="19" t="str">
        <f t="shared" si="8"/>
        <v>5</v>
      </c>
      <c r="AA10" s="17" t="s">
        <v>75</v>
      </c>
      <c r="AB10" s="18" t="s">
        <v>12</v>
      </c>
      <c r="AC10" s="19" t="str">
        <f t="shared" si="9"/>
        <v>2</v>
      </c>
      <c r="AD10" s="27"/>
      <c r="AE10" s="25"/>
      <c r="AF10" s="19"/>
      <c r="AG10" s="20">
        <f t="shared" si="10"/>
        <v>15</v>
      </c>
      <c r="AH10" s="21">
        <f>'5.Spieltag'!AI10</f>
        <v>66</v>
      </c>
      <c r="AI10" s="23">
        <f t="shared" si="11"/>
        <v>81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17</v>
      </c>
      <c r="B11" s="20" t="str">
        <f>'5.Spieltag'!B11</f>
        <v>fabian1904</v>
      </c>
      <c r="C11" s="17" t="s">
        <v>75</v>
      </c>
      <c r="D11" s="18" t="s">
        <v>12</v>
      </c>
      <c r="E11" s="19">
        <f t="shared" si="1"/>
        <v>0</v>
      </c>
      <c r="F11" s="17" t="s">
        <v>2</v>
      </c>
      <c r="G11" s="18" t="s">
        <v>74</v>
      </c>
      <c r="H11" s="19">
        <f t="shared" si="2"/>
        <v>0</v>
      </c>
      <c r="I11" s="17" t="s">
        <v>12</v>
      </c>
      <c r="J11" s="18" t="s">
        <v>74</v>
      </c>
      <c r="K11" s="19">
        <f t="shared" si="3"/>
        <v>0</v>
      </c>
      <c r="L11" s="17" t="s">
        <v>75</v>
      </c>
      <c r="M11" s="18" t="s">
        <v>74</v>
      </c>
      <c r="N11" s="19" t="str">
        <f t="shared" si="4"/>
        <v>2</v>
      </c>
      <c r="O11" s="17" t="s">
        <v>75</v>
      </c>
      <c r="P11" s="18" t="s">
        <v>79</v>
      </c>
      <c r="Q11" s="19">
        <f t="shared" si="5"/>
        <v>0</v>
      </c>
      <c r="R11" s="17" t="s">
        <v>74</v>
      </c>
      <c r="S11" s="18" t="s">
        <v>2</v>
      </c>
      <c r="T11" s="19">
        <f t="shared" si="6"/>
        <v>0</v>
      </c>
      <c r="U11" s="17" t="s">
        <v>2</v>
      </c>
      <c r="V11" s="18" t="s">
        <v>74</v>
      </c>
      <c r="W11" s="19">
        <f t="shared" si="7"/>
        <v>0</v>
      </c>
      <c r="X11" s="17" t="s">
        <v>12</v>
      </c>
      <c r="Y11" s="18" t="s">
        <v>74</v>
      </c>
      <c r="Z11" s="19">
        <f t="shared" si="8"/>
        <v>0</v>
      </c>
      <c r="AA11" s="17" t="s">
        <v>74</v>
      </c>
      <c r="AB11" s="18" t="s">
        <v>74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'5.Spieltag'!AI11</f>
        <v>53</v>
      </c>
      <c r="AI11" s="23">
        <f t="shared" si="11"/>
        <v>55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'5.Spieltag'!B12</f>
        <v>FlorianS04</v>
      </c>
      <c r="C12" s="17" t="s">
        <v>12</v>
      </c>
      <c r="D12" s="18" t="s">
        <v>74</v>
      </c>
      <c r="E12" s="19" t="str">
        <f t="shared" si="1"/>
        <v>5</v>
      </c>
      <c r="F12" s="17" t="s">
        <v>12</v>
      </c>
      <c r="G12" s="18" t="s">
        <v>74</v>
      </c>
      <c r="H12" s="19">
        <f t="shared" si="2"/>
        <v>0</v>
      </c>
      <c r="I12" s="17" t="s">
        <v>12</v>
      </c>
      <c r="J12" s="18" t="s">
        <v>12</v>
      </c>
      <c r="K12" s="19" t="str">
        <f t="shared" si="3"/>
        <v>5</v>
      </c>
      <c r="L12" s="17" t="s">
        <v>74</v>
      </c>
      <c r="M12" s="18" t="s">
        <v>12</v>
      </c>
      <c r="N12" s="19" t="str">
        <f t="shared" si="4"/>
        <v>2</v>
      </c>
      <c r="O12" s="17" t="s">
        <v>75</v>
      </c>
      <c r="P12" s="18" t="s">
        <v>74</v>
      </c>
      <c r="Q12" s="19">
        <f t="shared" si="5"/>
        <v>0</v>
      </c>
      <c r="R12" s="17" t="s">
        <v>75</v>
      </c>
      <c r="S12" s="18" t="s">
        <v>74</v>
      </c>
      <c r="T12" s="19">
        <f t="shared" si="6"/>
        <v>0</v>
      </c>
      <c r="U12" s="17" t="s">
        <v>75</v>
      </c>
      <c r="V12" s="18" t="s">
        <v>75</v>
      </c>
      <c r="W12" s="19">
        <f t="shared" si="7"/>
        <v>0</v>
      </c>
      <c r="X12" s="17" t="s">
        <v>12</v>
      </c>
      <c r="Y12" s="18" t="s">
        <v>79</v>
      </c>
      <c r="Z12" s="19">
        <f t="shared" si="8"/>
        <v>0</v>
      </c>
      <c r="AA12" s="17" t="s">
        <v>74</v>
      </c>
      <c r="AB12" s="18" t="s">
        <v>12</v>
      </c>
      <c r="AC12" s="19" t="str">
        <f t="shared" si="9"/>
        <v>2</v>
      </c>
      <c r="AD12" s="26"/>
      <c r="AE12" s="25"/>
      <c r="AF12" s="19"/>
      <c r="AG12" s="20">
        <f t="shared" si="10"/>
        <v>14</v>
      </c>
      <c r="AH12" s="21">
        <f>'5.Spieltag'!AI12</f>
        <v>82</v>
      </c>
      <c r="AI12" s="23">
        <f t="shared" si="11"/>
        <v>96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'5.Spieltag'!B13</f>
        <v>Franzi04</v>
      </c>
      <c r="C13" s="17" t="s">
        <v>12</v>
      </c>
      <c r="D13" s="18" t="s">
        <v>74</v>
      </c>
      <c r="E13" s="19" t="str">
        <f t="shared" si="1"/>
        <v>5</v>
      </c>
      <c r="F13" s="17" t="s">
        <v>12</v>
      </c>
      <c r="G13" s="18" t="s">
        <v>74</v>
      </c>
      <c r="H13" s="19">
        <f t="shared" si="2"/>
        <v>0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2</v>
      </c>
      <c r="Q13" s="19">
        <f t="shared" si="5"/>
        <v>0</v>
      </c>
      <c r="R13" s="17" t="s">
        <v>74</v>
      </c>
      <c r="S13" s="18" t="s">
        <v>12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2</v>
      </c>
      <c r="Y13" s="18" t="s">
        <v>74</v>
      </c>
      <c r="Z13" s="19">
        <f t="shared" si="8"/>
        <v>0</v>
      </c>
      <c r="AA13" s="17" t="s">
        <v>12</v>
      </c>
      <c r="AB13" s="18" t="s">
        <v>12</v>
      </c>
      <c r="AC13" s="19">
        <f t="shared" si="9"/>
        <v>0</v>
      </c>
      <c r="AD13" s="27"/>
      <c r="AE13" s="25"/>
      <c r="AF13" s="19"/>
      <c r="AG13" s="20">
        <f t="shared" si="10"/>
        <v>5</v>
      </c>
      <c r="AH13" s="21">
        <f>'5.Spieltag'!AI13</f>
        <v>66</v>
      </c>
      <c r="AI13" s="23">
        <f t="shared" si="11"/>
        <v>71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10</v>
      </c>
      <c r="B14" s="20" t="str">
        <f>'5.Spieltag'!B14</f>
        <v>Lola04</v>
      </c>
      <c r="C14" s="17" t="s">
        <v>74</v>
      </c>
      <c r="D14" s="18" t="s">
        <v>12</v>
      </c>
      <c r="E14" s="19">
        <f t="shared" si="1"/>
        <v>0</v>
      </c>
      <c r="F14" s="17" t="s">
        <v>2</v>
      </c>
      <c r="G14" s="18" t="s">
        <v>74</v>
      </c>
      <c r="H14" s="19">
        <f t="shared" si="2"/>
        <v>0</v>
      </c>
      <c r="I14" s="17" t="s">
        <v>12</v>
      </c>
      <c r="J14" s="18" t="s">
        <v>74</v>
      </c>
      <c r="K14" s="19">
        <f t="shared" si="3"/>
        <v>0</v>
      </c>
      <c r="L14" s="17" t="s">
        <v>74</v>
      </c>
      <c r="M14" s="18" t="s">
        <v>74</v>
      </c>
      <c r="N14" s="19">
        <f t="shared" si="4"/>
        <v>0</v>
      </c>
      <c r="O14" s="17" t="s">
        <v>74</v>
      </c>
      <c r="P14" s="18" t="s">
        <v>75</v>
      </c>
      <c r="Q14" s="19" t="str">
        <f t="shared" si="5"/>
        <v>2</v>
      </c>
      <c r="R14" s="17" t="s">
        <v>12</v>
      </c>
      <c r="S14" s="18" t="s">
        <v>12</v>
      </c>
      <c r="T14" s="19" t="str">
        <f t="shared" si="6"/>
        <v>5</v>
      </c>
      <c r="U14" s="17" t="s">
        <v>12</v>
      </c>
      <c r="V14" s="18" t="s">
        <v>74</v>
      </c>
      <c r="W14" s="19">
        <f t="shared" si="7"/>
        <v>0</v>
      </c>
      <c r="X14" s="17" t="s">
        <v>12</v>
      </c>
      <c r="Y14" s="18" t="s">
        <v>12</v>
      </c>
      <c r="Z14" s="19" t="str">
        <f t="shared" si="8"/>
        <v>5</v>
      </c>
      <c r="AA14" s="17" t="s">
        <v>74</v>
      </c>
      <c r="AB14" s="18" t="s">
        <v>75</v>
      </c>
      <c r="AC14" s="19">
        <f t="shared" si="9"/>
        <v>0</v>
      </c>
      <c r="AD14" s="27"/>
      <c r="AE14" s="25"/>
      <c r="AF14" s="19"/>
      <c r="AG14" s="20">
        <f t="shared" si="10"/>
        <v>12</v>
      </c>
      <c r="AH14" s="21">
        <f>'5.Spieltag'!AI14</f>
        <v>52</v>
      </c>
      <c r="AI14" s="23">
        <f t="shared" si="11"/>
        <v>64</v>
      </c>
      <c r="AJ14" s="24">
        <f t="shared" si="12"/>
        <v>10</v>
      </c>
      <c r="AK14" s="1"/>
    </row>
    <row r="15" spans="1:40" ht="24.95" customHeight="1" thickBot="1" x14ac:dyDescent="0.25">
      <c r="A15" s="28">
        <f t="shared" si="0"/>
        <v>14</v>
      </c>
      <c r="B15" s="20" t="str">
        <f>'5.Spieltag'!B15</f>
        <v>Master1</v>
      </c>
      <c r="C15" s="17" t="s">
        <v>74</v>
      </c>
      <c r="D15" s="18" t="s">
        <v>74</v>
      </c>
      <c r="E15" s="19">
        <f t="shared" si="1"/>
        <v>0</v>
      </c>
      <c r="F15" s="17" t="s">
        <v>2</v>
      </c>
      <c r="G15" s="18" t="s">
        <v>74</v>
      </c>
      <c r="H15" s="19">
        <f t="shared" si="2"/>
        <v>0</v>
      </c>
      <c r="I15" s="17" t="s">
        <v>12</v>
      </c>
      <c r="J15" s="18" t="s">
        <v>74</v>
      </c>
      <c r="K15" s="19">
        <f t="shared" si="3"/>
        <v>0</v>
      </c>
      <c r="L15" s="17" t="s">
        <v>12</v>
      </c>
      <c r="M15" s="18" t="s">
        <v>12</v>
      </c>
      <c r="N15" s="19">
        <f t="shared" si="4"/>
        <v>0</v>
      </c>
      <c r="O15" s="17" t="s">
        <v>74</v>
      </c>
      <c r="P15" s="18" t="s">
        <v>12</v>
      </c>
      <c r="Q15" s="19">
        <f t="shared" si="5"/>
        <v>0</v>
      </c>
      <c r="R15" s="17" t="s">
        <v>12</v>
      </c>
      <c r="S15" s="18" t="s">
        <v>12</v>
      </c>
      <c r="T15" s="19" t="str">
        <f t="shared" si="6"/>
        <v>5</v>
      </c>
      <c r="U15" s="17" t="s">
        <v>2</v>
      </c>
      <c r="V15" s="18" t="s">
        <v>74</v>
      </c>
      <c r="W15" s="19">
        <f t="shared" si="7"/>
        <v>0</v>
      </c>
      <c r="X15" s="17" t="s">
        <v>74</v>
      </c>
      <c r="Y15" s="18" t="s">
        <v>2</v>
      </c>
      <c r="Z15" s="19">
        <f t="shared" si="8"/>
        <v>0</v>
      </c>
      <c r="AA15" s="17" t="s">
        <v>74</v>
      </c>
      <c r="AB15" s="18" t="s">
        <v>74</v>
      </c>
      <c r="AC15" s="19">
        <f t="shared" si="9"/>
        <v>0</v>
      </c>
      <c r="AD15" s="27"/>
      <c r="AE15" s="25"/>
      <c r="AF15" s="19"/>
      <c r="AG15" s="20">
        <f t="shared" si="10"/>
        <v>5</v>
      </c>
      <c r="AH15" s="21">
        <f>'5.Spieltag'!AI15</f>
        <v>54</v>
      </c>
      <c r="AI15" s="23">
        <f t="shared" si="11"/>
        <v>59</v>
      </c>
      <c r="AJ15" s="24">
        <f t="shared" si="12"/>
        <v>14</v>
      </c>
      <c r="AK15" s="1"/>
    </row>
    <row r="16" spans="1:40" ht="24.95" customHeight="1" thickBot="1" x14ac:dyDescent="0.25">
      <c r="A16" s="28">
        <f t="shared" si="0"/>
        <v>18</v>
      </c>
      <c r="B16" s="20" t="str">
        <f>'5.Spieltag'!B16</f>
        <v>Mike04</v>
      </c>
      <c r="C16" s="17" t="s">
        <v>12</v>
      </c>
      <c r="D16" s="18" t="s">
        <v>74</v>
      </c>
      <c r="E16" s="19" t="str">
        <f t="shared" si="1"/>
        <v>5</v>
      </c>
      <c r="F16" s="17" t="s">
        <v>2</v>
      </c>
      <c r="G16" s="18" t="s">
        <v>75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74</v>
      </c>
      <c r="M16" s="18" t="s">
        <v>74</v>
      </c>
      <c r="N16" s="19">
        <f t="shared" si="4"/>
        <v>0</v>
      </c>
      <c r="O16" s="17" t="s">
        <v>74</v>
      </c>
      <c r="P16" s="18" t="s">
        <v>12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74</v>
      </c>
      <c r="V16" s="18" t="s">
        <v>75</v>
      </c>
      <c r="W16" s="19">
        <f t="shared" si="7"/>
        <v>0</v>
      </c>
      <c r="X16" s="17" t="s">
        <v>74</v>
      </c>
      <c r="Y16" s="18" t="s">
        <v>74</v>
      </c>
      <c r="Z16" s="19" t="str">
        <f t="shared" si="8"/>
        <v>3</v>
      </c>
      <c r="AA16" s="17" t="s">
        <v>74</v>
      </c>
      <c r="AB16" s="18" t="s">
        <v>75</v>
      </c>
      <c r="AC16" s="19">
        <f t="shared" si="9"/>
        <v>0</v>
      </c>
      <c r="AD16" s="27"/>
      <c r="AE16" s="25"/>
      <c r="AF16" s="19"/>
      <c r="AG16" s="20">
        <f t="shared" si="10"/>
        <v>8</v>
      </c>
      <c r="AH16" s="21">
        <f>'5.Spieltag'!AI16</f>
        <v>46</v>
      </c>
      <c r="AI16" s="23">
        <f t="shared" si="11"/>
        <v>54</v>
      </c>
      <c r="AJ16" s="24">
        <f t="shared" si="12"/>
        <v>18</v>
      </c>
      <c r="AK16" s="1"/>
    </row>
    <row r="17" spans="1:37" ht="24.95" customHeight="1" thickBot="1" x14ac:dyDescent="0.25">
      <c r="A17" s="28">
        <f t="shared" si="0"/>
        <v>14</v>
      </c>
      <c r="B17" s="20" t="str">
        <f>'5.Spieltag'!B17</f>
        <v>Nico1904</v>
      </c>
      <c r="C17" s="17"/>
      <c r="D17" s="18"/>
      <c r="E17" s="19"/>
      <c r="F17" s="17"/>
      <c r="G17" s="18"/>
      <c r="H17" s="19"/>
      <c r="I17" s="17" t="s">
        <v>12</v>
      </c>
      <c r="J17" s="18" t="s">
        <v>2</v>
      </c>
      <c r="K17" s="19">
        <f t="shared" si="3"/>
        <v>0</v>
      </c>
      <c r="L17" s="17" t="s">
        <v>12</v>
      </c>
      <c r="M17" s="18" t="s">
        <v>12</v>
      </c>
      <c r="N17" s="19">
        <f t="shared" si="4"/>
        <v>0</v>
      </c>
      <c r="O17" s="17" t="s">
        <v>75</v>
      </c>
      <c r="P17" s="18" t="s">
        <v>2</v>
      </c>
      <c r="Q17" s="19">
        <f t="shared" si="5"/>
        <v>0</v>
      </c>
      <c r="R17" s="17" t="s">
        <v>74</v>
      </c>
      <c r="S17" s="18" t="s">
        <v>2</v>
      </c>
      <c r="T17" s="19">
        <f t="shared" si="6"/>
        <v>0</v>
      </c>
      <c r="U17" s="17" t="s">
        <v>74</v>
      </c>
      <c r="V17" s="18" t="s">
        <v>75</v>
      </c>
      <c r="W17" s="19">
        <f t="shared" si="7"/>
        <v>0</v>
      </c>
      <c r="X17" s="17" t="s">
        <v>74</v>
      </c>
      <c r="Y17" s="18" t="s">
        <v>12</v>
      </c>
      <c r="Z17" s="19">
        <f t="shared" si="8"/>
        <v>0</v>
      </c>
      <c r="AA17" s="17" t="s">
        <v>74</v>
      </c>
      <c r="AB17" s="18" t="s">
        <v>12</v>
      </c>
      <c r="AC17" s="19" t="str">
        <f t="shared" si="9"/>
        <v>2</v>
      </c>
      <c r="AD17" s="27"/>
      <c r="AE17" s="25"/>
      <c r="AF17" s="19"/>
      <c r="AG17" s="20">
        <f t="shared" si="10"/>
        <v>2</v>
      </c>
      <c r="AH17" s="21">
        <f>'5.Spieltag'!AI17</f>
        <v>57</v>
      </c>
      <c r="AI17" s="23">
        <f t="shared" si="11"/>
        <v>59</v>
      </c>
      <c r="AJ17" s="24">
        <f t="shared" si="12"/>
        <v>14</v>
      </c>
      <c r="AK17" s="1"/>
    </row>
    <row r="18" spans="1:37" ht="24.95" customHeight="1" thickBot="1" x14ac:dyDescent="0.25">
      <c r="A18" s="28">
        <f t="shared" si="0"/>
        <v>14</v>
      </c>
      <c r="B18" s="20" t="str">
        <f>'5.Spieltag'!B18</f>
        <v>Reinhold</v>
      </c>
      <c r="C18" s="17" t="s">
        <v>74</v>
      </c>
      <c r="D18" s="18" t="s">
        <v>74</v>
      </c>
      <c r="E18" s="19">
        <f t="shared" ref="E18:E27" si="13">IF(OR(EXACT($C$7,C18)*(EXACT($D$7,D18)))=TRUE,$AN$9,IF(($D$7-$C$7=D18-C18),$AN$8,IF(OR(EXACT($C$7&gt;$D$7,C18&gt;D18)*EXACT($C$7=$D$7,C18=D18)*EXACT($C$7&lt;$D$7,C18&lt;D18)),$AN$7,0)))</f>
        <v>0</v>
      </c>
      <c r="F18" s="17" t="s">
        <v>2</v>
      </c>
      <c r="G18" s="18" t="s">
        <v>74</v>
      </c>
      <c r="H18" s="19">
        <f t="shared" ref="H18:H27" si="14">IF(OR(EXACT($F$7,F18)*(EXACT($G$7,G18)))=TRUE,$AN$9,IF(($G$7-$F$7=G18-F18),$AN$8,IF(OR(EXACT($F$7&gt;$G$7,F18&gt;G18)*EXACT($F$7=$G$7,F18=G18)*EXACT($F$7&lt;$G$7,F18&lt;G18)),$AN$7,0)))*4</f>
        <v>0</v>
      </c>
      <c r="I18" s="17" t="s">
        <v>12</v>
      </c>
      <c r="J18" s="18" t="s">
        <v>74</v>
      </c>
      <c r="K18" s="19">
        <f t="shared" si="3"/>
        <v>0</v>
      </c>
      <c r="L18" s="17" t="s">
        <v>74</v>
      </c>
      <c r="M18" s="18" t="s">
        <v>12</v>
      </c>
      <c r="N18" s="19" t="str">
        <f t="shared" si="4"/>
        <v>2</v>
      </c>
      <c r="O18" s="17" t="s">
        <v>12</v>
      </c>
      <c r="P18" s="18" t="s">
        <v>2</v>
      </c>
      <c r="Q18" s="19">
        <f t="shared" si="5"/>
        <v>0</v>
      </c>
      <c r="R18" s="17" t="s">
        <v>74</v>
      </c>
      <c r="S18" s="18" t="s">
        <v>75</v>
      </c>
      <c r="T18" s="19">
        <f t="shared" si="6"/>
        <v>0</v>
      </c>
      <c r="U18" s="17" t="s">
        <v>12</v>
      </c>
      <c r="V18" s="18" t="s">
        <v>74</v>
      </c>
      <c r="W18" s="19">
        <f t="shared" si="7"/>
        <v>0</v>
      </c>
      <c r="X18" s="17" t="s">
        <v>12</v>
      </c>
      <c r="Y18" s="18" t="s">
        <v>12</v>
      </c>
      <c r="Z18" s="19" t="str">
        <f t="shared" si="8"/>
        <v>5</v>
      </c>
      <c r="AA18" s="17" t="s">
        <v>75</v>
      </c>
      <c r="AB18" s="18" t="s">
        <v>75</v>
      </c>
      <c r="AC18" s="19">
        <f t="shared" si="9"/>
        <v>0</v>
      </c>
      <c r="AD18" s="27"/>
      <c r="AE18" s="25"/>
      <c r="AF18" s="19"/>
      <c r="AG18" s="20">
        <f t="shared" si="10"/>
        <v>7</v>
      </c>
      <c r="AH18" s="21">
        <f>'5.Spieltag'!AI18</f>
        <v>52</v>
      </c>
      <c r="AI18" s="23">
        <f t="shared" si="11"/>
        <v>59</v>
      </c>
      <c r="AJ18" s="24">
        <f t="shared" si="12"/>
        <v>14</v>
      </c>
      <c r="AK18" s="1"/>
    </row>
    <row r="19" spans="1:37" ht="24.95" customHeight="1" thickBot="1" x14ac:dyDescent="0.25">
      <c r="A19" s="28">
        <f t="shared" si="0"/>
        <v>2</v>
      </c>
      <c r="B19" s="20" t="str">
        <f>'5.Spieltag'!B19</f>
        <v>ReneMause</v>
      </c>
      <c r="C19" s="17" t="s">
        <v>12</v>
      </c>
      <c r="D19" s="18" t="s">
        <v>75</v>
      </c>
      <c r="E19" s="19" t="str">
        <f t="shared" si="13"/>
        <v>2</v>
      </c>
      <c r="F19" s="17" t="s">
        <v>12</v>
      </c>
      <c r="G19" s="18" t="s">
        <v>75</v>
      </c>
      <c r="H19" s="19">
        <f t="shared" si="14"/>
        <v>0</v>
      </c>
      <c r="I19" s="17" t="s">
        <v>2</v>
      </c>
      <c r="J19" s="18" t="s">
        <v>74</v>
      </c>
      <c r="K19" s="19">
        <f t="shared" si="3"/>
        <v>0</v>
      </c>
      <c r="L19" s="17" t="s">
        <v>75</v>
      </c>
      <c r="M19" s="18" t="s">
        <v>74</v>
      </c>
      <c r="N19" s="19" t="str">
        <f t="shared" si="4"/>
        <v>2</v>
      </c>
      <c r="O19" s="17" t="s">
        <v>74</v>
      </c>
      <c r="P19" s="18" t="s">
        <v>2</v>
      </c>
      <c r="Q19" s="19">
        <f t="shared" si="5"/>
        <v>0</v>
      </c>
      <c r="R19" s="17" t="s">
        <v>74</v>
      </c>
      <c r="S19" s="18" t="s">
        <v>12</v>
      </c>
      <c r="T19" s="19">
        <f t="shared" si="6"/>
        <v>0</v>
      </c>
      <c r="U19" s="17" t="s">
        <v>12</v>
      </c>
      <c r="V19" s="18" t="s">
        <v>75</v>
      </c>
      <c r="W19" s="19">
        <f t="shared" si="7"/>
        <v>0</v>
      </c>
      <c r="X19" s="17" t="s">
        <v>12</v>
      </c>
      <c r="Y19" s="18" t="s">
        <v>74</v>
      </c>
      <c r="Z19" s="19">
        <f t="shared" si="8"/>
        <v>0</v>
      </c>
      <c r="AA19" s="17" t="s">
        <v>74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4</v>
      </c>
      <c r="AH19" s="21">
        <f>'5.Spieltag'!AI19</f>
        <v>81</v>
      </c>
      <c r="AI19" s="23">
        <f t="shared" si="11"/>
        <v>85</v>
      </c>
      <c r="AJ19" s="24">
        <f t="shared" si="12"/>
        <v>2</v>
      </c>
      <c r="AK19" s="1"/>
    </row>
    <row r="20" spans="1:37" ht="24.95" customHeight="1" thickBot="1" x14ac:dyDescent="0.25">
      <c r="A20" s="28">
        <f t="shared" ref="A20:A24" si="15">AJ20</f>
        <v>9</v>
      </c>
      <c r="B20" s="20" t="str">
        <f>'5.Spieltag'!B20</f>
        <v>Ricardo04</v>
      </c>
      <c r="C20" s="17" t="s">
        <v>74</v>
      </c>
      <c r="D20" s="18" t="s">
        <v>12</v>
      </c>
      <c r="E20" s="19">
        <f t="shared" si="13"/>
        <v>0</v>
      </c>
      <c r="F20" s="17" t="s">
        <v>79</v>
      </c>
      <c r="G20" s="18" t="s">
        <v>75</v>
      </c>
      <c r="H20" s="19">
        <f t="shared" si="14"/>
        <v>0</v>
      </c>
      <c r="I20" s="17" t="s">
        <v>12</v>
      </c>
      <c r="J20" s="18" t="s">
        <v>74</v>
      </c>
      <c r="K20" s="19">
        <f t="shared" si="3"/>
        <v>0</v>
      </c>
      <c r="L20" s="17" t="s">
        <v>74</v>
      </c>
      <c r="M20" s="18" t="s">
        <v>74</v>
      </c>
      <c r="N20" s="19">
        <f t="shared" si="4"/>
        <v>0</v>
      </c>
      <c r="O20" s="17" t="s">
        <v>74</v>
      </c>
      <c r="P20" s="18" t="s">
        <v>12</v>
      </c>
      <c r="Q20" s="19">
        <f t="shared" si="5"/>
        <v>0</v>
      </c>
      <c r="R20" s="17" t="s">
        <v>74</v>
      </c>
      <c r="S20" s="18" t="s">
        <v>2</v>
      </c>
      <c r="T20" s="19">
        <f t="shared" si="6"/>
        <v>0</v>
      </c>
      <c r="U20" s="17" t="s">
        <v>74</v>
      </c>
      <c r="V20" s="18" t="s">
        <v>75</v>
      </c>
      <c r="W20" s="19">
        <f t="shared" si="7"/>
        <v>0</v>
      </c>
      <c r="X20" s="17" t="s">
        <v>12</v>
      </c>
      <c r="Y20" s="18" t="s">
        <v>74</v>
      </c>
      <c r="Z20" s="19">
        <f t="shared" si="8"/>
        <v>0</v>
      </c>
      <c r="AA20" s="17" t="s">
        <v>75</v>
      </c>
      <c r="AB20" s="18" t="s">
        <v>74</v>
      </c>
      <c r="AC20" s="19" t="str">
        <f t="shared" si="9"/>
        <v>2</v>
      </c>
      <c r="AD20" s="27"/>
      <c r="AE20" s="25"/>
      <c r="AF20" s="19"/>
      <c r="AG20" s="20">
        <f t="shared" ref="AG20:AG24" si="16">E20+H20+K20+N20+Q20+T20+W20+Z20+AC20+AF20</f>
        <v>2</v>
      </c>
      <c r="AH20" s="21">
        <f>'5.Spieltag'!AI20</f>
        <v>63</v>
      </c>
      <c r="AI20" s="23">
        <f t="shared" si="11"/>
        <v>65</v>
      </c>
      <c r="AJ20" s="24">
        <f t="shared" si="12"/>
        <v>9</v>
      </c>
      <c r="AK20" s="1"/>
    </row>
    <row r="21" spans="1:37" ht="24.95" customHeight="1" thickBot="1" x14ac:dyDescent="0.25">
      <c r="A21" s="28">
        <f t="shared" si="15"/>
        <v>13</v>
      </c>
      <c r="B21" s="20" t="str">
        <f>'5.Spieltag'!B21</f>
        <v>Schalt04</v>
      </c>
      <c r="C21" s="17" t="s">
        <v>12</v>
      </c>
      <c r="D21" s="18" t="s">
        <v>12</v>
      </c>
      <c r="E21" s="19">
        <f t="shared" si="13"/>
        <v>0</v>
      </c>
      <c r="F21" s="17" t="s">
        <v>12</v>
      </c>
      <c r="G21" s="18" t="s">
        <v>74</v>
      </c>
      <c r="H21" s="19">
        <f t="shared" si="14"/>
        <v>0</v>
      </c>
      <c r="I21" s="17" t="s">
        <v>74</v>
      </c>
      <c r="J21" s="18" t="s">
        <v>74</v>
      </c>
      <c r="K21" s="19" t="str">
        <f t="shared" si="3"/>
        <v>3</v>
      </c>
      <c r="L21" s="17" t="s">
        <v>74</v>
      </c>
      <c r="M21" s="18" t="s">
        <v>12</v>
      </c>
      <c r="N21" s="19" t="str">
        <f t="shared" si="4"/>
        <v>2</v>
      </c>
      <c r="O21" s="17" t="s">
        <v>12</v>
      </c>
      <c r="P21" s="18" t="s">
        <v>12</v>
      </c>
      <c r="Q21" s="19">
        <f t="shared" si="5"/>
        <v>0</v>
      </c>
      <c r="R21" s="17" t="s">
        <v>2</v>
      </c>
      <c r="S21" s="18" t="s">
        <v>2</v>
      </c>
      <c r="T21" s="19" t="str">
        <f t="shared" si="6"/>
        <v>3</v>
      </c>
      <c r="U21" s="17" t="s">
        <v>12</v>
      </c>
      <c r="V21" s="18" t="s">
        <v>74</v>
      </c>
      <c r="W21" s="19">
        <f t="shared" si="7"/>
        <v>0</v>
      </c>
      <c r="X21" s="17" t="s">
        <v>12</v>
      </c>
      <c r="Y21" s="18" t="s">
        <v>2</v>
      </c>
      <c r="Z21" s="19">
        <f t="shared" si="8"/>
        <v>0</v>
      </c>
      <c r="AA21" s="17" t="s">
        <v>12</v>
      </c>
      <c r="AB21" s="18" t="s">
        <v>74</v>
      </c>
      <c r="AC21" s="19">
        <f t="shared" si="9"/>
        <v>0</v>
      </c>
      <c r="AD21" s="27"/>
      <c r="AE21" s="25"/>
      <c r="AF21" s="19"/>
      <c r="AG21" s="20">
        <f t="shared" si="16"/>
        <v>8</v>
      </c>
      <c r="AH21" s="21">
        <f>'5.Spieltag'!AI21</f>
        <v>52</v>
      </c>
      <c r="AI21" s="23">
        <f t="shared" si="11"/>
        <v>60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5"/>
        <v>20</v>
      </c>
      <c r="B22" s="20" t="str">
        <f>'5.Spieltag'!B22</f>
        <v>schmiddi04</v>
      </c>
      <c r="C22" s="17" t="s">
        <v>74</v>
      </c>
      <c r="D22" s="18" t="s">
        <v>74</v>
      </c>
      <c r="E22" s="19">
        <f t="shared" si="13"/>
        <v>0</v>
      </c>
      <c r="F22" s="17" t="s">
        <v>74</v>
      </c>
      <c r="G22" s="18" t="s">
        <v>75</v>
      </c>
      <c r="H22" s="19">
        <f t="shared" si="14"/>
        <v>0</v>
      </c>
      <c r="I22" s="17" t="s">
        <v>12</v>
      </c>
      <c r="J22" s="18" t="s">
        <v>74</v>
      </c>
      <c r="K22" s="19">
        <f t="shared" si="3"/>
        <v>0</v>
      </c>
      <c r="L22" s="17" t="s">
        <v>74</v>
      </c>
      <c r="M22" s="18" t="s">
        <v>75</v>
      </c>
      <c r="N22" s="19">
        <f t="shared" si="4"/>
        <v>0</v>
      </c>
      <c r="O22" s="17" t="s">
        <v>74</v>
      </c>
      <c r="P22" s="18" t="s">
        <v>75</v>
      </c>
      <c r="Q22" s="19" t="str">
        <f t="shared" si="5"/>
        <v>2</v>
      </c>
      <c r="R22" s="17" t="s">
        <v>75</v>
      </c>
      <c r="S22" s="18" t="s">
        <v>12</v>
      </c>
      <c r="T22" s="19">
        <f t="shared" si="6"/>
        <v>0</v>
      </c>
      <c r="U22" s="17" t="s">
        <v>74</v>
      </c>
      <c r="V22" s="18" t="s">
        <v>74</v>
      </c>
      <c r="W22" s="19">
        <f t="shared" si="7"/>
        <v>0</v>
      </c>
      <c r="X22" s="17" t="s">
        <v>75</v>
      </c>
      <c r="Y22" s="18" t="s">
        <v>74</v>
      </c>
      <c r="Z22" s="19">
        <f t="shared" si="8"/>
        <v>0</v>
      </c>
      <c r="AA22" s="17" t="s">
        <v>74</v>
      </c>
      <c r="AB22" s="18" t="s">
        <v>12</v>
      </c>
      <c r="AC22" s="19" t="str">
        <f t="shared" si="9"/>
        <v>2</v>
      </c>
      <c r="AD22" s="27"/>
      <c r="AE22" s="25"/>
      <c r="AF22" s="19"/>
      <c r="AG22" s="20">
        <f t="shared" si="16"/>
        <v>4</v>
      </c>
      <c r="AH22" s="21">
        <f>'5.Spieltag'!AI22</f>
        <v>32</v>
      </c>
      <c r="AI22" s="23">
        <f t="shared" si="11"/>
        <v>36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5"/>
        <v>5</v>
      </c>
      <c r="B23" s="20" t="str">
        <f>'5.Spieltag'!B23</f>
        <v>shiny</v>
      </c>
      <c r="C23" s="17" t="s">
        <v>12</v>
      </c>
      <c r="D23" s="18" t="s">
        <v>74</v>
      </c>
      <c r="E23" s="19" t="str">
        <f t="shared" si="13"/>
        <v>5</v>
      </c>
      <c r="F23" s="17" t="s">
        <v>12</v>
      </c>
      <c r="G23" s="18" t="s">
        <v>75</v>
      </c>
      <c r="H23" s="19">
        <f t="shared" si="14"/>
        <v>0</v>
      </c>
      <c r="I23" s="17" t="s">
        <v>74</v>
      </c>
      <c r="J23" s="18" t="s">
        <v>74</v>
      </c>
      <c r="K23" s="19" t="str">
        <f t="shared" si="3"/>
        <v>3</v>
      </c>
      <c r="L23" s="17" t="s">
        <v>74</v>
      </c>
      <c r="M23" s="18" t="s">
        <v>75</v>
      </c>
      <c r="N23" s="19">
        <f t="shared" si="4"/>
        <v>0</v>
      </c>
      <c r="O23" s="17" t="s">
        <v>74</v>
      </c>
      <c r="P23" s="18" t="s">
        <v>12</v>
      </c>
      <c r="Q23" s="19">
        <f t="shared" si="5"/>
        <v>0</v>
      </c>
      <c r="R23" s="17" t="s">
        <v>74</v>
      </c>
      <c r="S23" s="18" t="s">
        <v>2</v>
      </c>
      <c r="T23" s="19">
        <f t="shared" si="6"/>
        <v>0</v>
      </c>
      <c r="U23" s="17" t="s">
        <v>12</v>
      </c>
      <c r="V23" s="18" t="s">
        <v>74</v>
      </c>
      <c r="W23" s="19">
        <f t="shared" si="7"/>
        <v>0</v>
      </c>
      <c r="X23" s="17" t="s">
        <v>12</v>
      </c>
      <c r="Y23" s="18" t="s">
        <v>74</v>
      </c>
      <c r="Z23" s="19">
        <f t="shared" si="8"/>
        <v>0</v>
      </c>
      <c r="AA23" s="17" t="s">
        <v>12</v>
      </c>
      <c r="AB23" s="18" t="s">
        <v>74</v>
      </c>
      <c r="AC23" s="19">
        <f t="shared" si="9"/>
        <v>0</v>
      </c>
      <c r="AD23" s="27"/>
      <c r="AE23" s="25"/>
      <c r="AF23" s="19"/>
      <c r="AG23" s="20">
        <f t="shared" si="16"/>
        <v>8</v>
      </c>
      <c r="AH23" s="21">
        <f>'5.Spieltag'!AI23</f>
        <v>66</v>
      </c>
      <c r="AI23" s="23">
        <f t="shared" si="11"/>
        <v>74</v>
      </c>
      <c r="AJ23" s="24">
        <f t="shared" si="12"/>
        <v>5</v>
      </c>
      <c r="AK23" s="1"/>
    </row>
    <row r="24" spans="1:37" ht="24.95" customHeight="1" thickBot="1" x14ac:dyDescent="0.25">
      <c r="A24" s="28">
        <f t="shared" si="15"/>
        <v>7</v>
      </c>
      <c r="B24" s="20" t="str">
        <f>'5.Spieltag'!B24</f>
        <v>Silfa04</v>
      </c>
      <c r="C24" s="17" t="s">
        <v>12</v>
      </c>
      <c r="D24" s="18" t="s">
        <v>75</v>
      </c>
      <c r="E24" s="19" t="str">
        <f t="shared" si="13"/>
        <v>2</v>
      </c>
      <c r="F24" s="17" t="s">
        <v>74</v>
      </c>
      <c r="G24" s="18" t="s">
        <v>75</v>
      </c>
      <c r="H24" s="19">
        <f t="shared" si="14"/>
        <v>0</v>
      </c>
      <c r="I24" s="17" t="s">
        <v>12</v>
      </c>
      <c r="J24" s="18" t="s">
        <v>74</v>
      </c>
      <c r="K24" s="19">
        <f t="shared" si="3"/>
        <v>0</v>
      </c>
      <c r="L24" s="17" t="s">
        <v>74</v>
      </c>
      <c r="M24" s="18" t="s">
        <v>2</v>
      </c>
      <c r="N24" s="19" t="str">
        <f t="shared" si="4"/>
        <v>3</v>
      </c>
      <c r="O24" s="17" t="s">
        <v>75</v>
      </c>
      <c r="P24" s="18" t="s">
        <v>75</v>
      </c>
      <c r="Q24" s="19">
        <f t="shared" si="5"/>
        <v>0</v>
      </c>
      <c r="R24" s="17" t="s">
        <v>12</v>
      </c>
      <c r="S24" s="18" t="s">
        <v>2</v>
      </c>
      <c r="T24" s="19">
        <f t="shared" si="6"/>
        <v>0</v>
      </c>
      <c r="U24" s="17" t="s">
        <v>12</v>
      </c>
      <c r="V24" s="18" t="s">
        <v>75</v>
      </c>
      <c r="W24" s="19">
        <f t="shared" si="7"/>
        <v>0</v>
      </c>
      <c r="X24" s="17" t="s">
        <v>75</v>
      </c>
      <c r="Y24" s="18" t="s">
        <v>12</v>
      </c>
      <c r="Z24" s="19">
        <f t="shared" si="8"/>
        <v>0</v>
      </c>
      <c r="AA24" s="17" t="s">
        <v>74</v>
      </c>
      <c r="AB24" s="18" t="s">
        <v>74</v>
      </c>
      <c r="AC24" s="19">
        <f t="shared" si="9"/>
        <v>0</v>
      </c>
      <c r="AD24" s="27"/>
      <c r="AE24" s="25"/>
      <c r="AF24" s="19"/>
      <c r="AG24" s="20">
        <f t="shared" si="16"/>
        <v>5</v>
      </c>
      <c r="AH24" s="21">
        <f>'5.Spieltag'!AI24</f>
        <v>65</v>
      </c>
      <c r="AI24" s="23">
        <f t="shared" si="11"/>
        <v>70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ref="A25:A27" si="17">AJ25</f>
        <v>4</v>
      </c>
      <c r="B25" s="20" t="str">
        <f>'5.Spieltag'!B25</f>
        <v>Tanja04</v>
      </c>
      <c r="C25" s="17" t="s">
        <v>74</v>
      </c>
      <c r="D25" s="18" t="s">
        <v>12</v>
      </c>
      <c r="E25" s="19">
        <f t="shared" si="13"/>
        <v>0</v>
      </c>
      <c r="F25" s="17" t="s">
        <v>12</v>
      </c>
      <c r="G25" s="18" t="s">
        <v>75</v>
      </c>
      <c r="H25" s="19">
        <f t="shared" si="14"/>
        <v>0</v>
      </c>
      <c r="I25" s="17" t="s">
        <v>74</v>
      </c>
      <c r="J25" s="18" t="s">
        <v>12</v>
      </c>
      <c r="K25" s="19">
        <f t="shared" si="3"/>
        <v>0</v>
      </c>
      <c r="L25" s="17" t="s">
        <v>75</v>
      </c>
      <c r="M25" s="18" t="s">
        <v>12</v>
      </c>
      <c r="N25" s="19" t="str">
        <f t="shared" si="4"/>
        <v>5</v>
      </c>
      <c r="O25" s="17" t="s">
        <v>74</v>
      </c>
      <c r="P25" s="18" t="s">
        <v>2</v>
      </c>
      <c r="Q25" s="19">
        <f t="shared" si="5"/>
        <v>0</v>
      </c>
      <c r="R25" s="17" t="s">
        <v>74</v>
      </c>
      <c r="S25" s="18" t="s">
        <v>74</v>
      </c>
      <c r="T25" s="19" t="str">
        <f t="shared" si="6"/>
        <v>3</v>
      </c>
      <c r="U25" s="17" t="s">
        <v>12</v>
      </c>
      <c r="V25" s="18" t="s">
        <v>74</v>
      </c>
      <c r="W25" s="19">
        <f t="shared" si="7"/>
        <v>0</v>
      </c>
      <c r="X25" s="17" t="s">
        <v>74</v>
      </c>
      <c r="Y25" s="18" t="s">
        <v>74</v>
      </c>
      <c r="Z25" s="19" t="str">
        <f t="shared" si="8"/>
        <v>3</v>
      </c>
      <c r="AA25" s="17" t="s">
        <v>12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8">E25+H25+K25+N25+Q25+T25+W25+Z25+AC25+AF25</f>
        <v>11</v>
      </c>
      <c r="AH25" s="21">
        <f>'5.Spieltag'!AI25</f>
        <v>69</v>
      </c>
      <c r="AI25" s="23">
        <f t="shared" ref="AI25:AI27" si="19">AG25+AH25</f>
        <v>80</v>
      </c>
      <c r="AJ25" s="24">
        <f t="shared" si="12"/>
        <v>4</v>
      </c>
      <c r="AK25" s="1"/>
    </row>
    <row r="26" spans="1:37" ht="28.15" customHeight="1" thickBot="1" x14ac:dyDescent="0.25">
      <c r="A26" s="28">
        <f t="shared" si="17"/>
        <v>19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 t="shared" si="13"/>
        <v>5</v>
      </c>
      <c r="F26" s="17" t="s">
        <v>12</v>
      </c>
      <c r="G26" s="18" t="s">
        <v>75</v>
      </c>
      <c r="H26" s="19">
        <f t="shared" si="14"/>
        <v>0</v>
      </c>
      <c r="I26" s="17" t="s">
        <v>74</v>
      </c>
      <c r="J26" s="18" t="s">
        <v>75</v>
      </c>
      <c r="K26" s="19">
        <f t="shared" si="3"/>
        <v>0</v>
      </c>
      <c r="L26" s="17" t="s">
        <v>12</v>
      </c>
      <c r="M26" s="18" t="s">
        <v>74</v>
      </c>
      <c r="N26" s="19">
        <f t="shared" si="4"/>
        <v>0</v>
      </c>
      <c r="O26" s="17" t="s">
        <v>75</v>
      </c>
      <c r="P26" s="18" t="s">
        <v>12</v>
      </c>
      <c r="Q26" s="19">
        <f t="shared" si="5"/>
        <v>0</v>
      </c>
      <c r="R26" s="17" t="s">
        <v>12</v>
      </c>
      <c r="S26" s="18" t="s">
        <v>74</v>
      </c>
      <c r="T26" s="19">
        <f t="shared" si="6"/>
        <v>0</v>
      </c>
      <c r="U26" s="17" t="s">
        <v>12</v>
      </c>
      <c r="V26" s="18" t="s">
        <v>75</v>
      </c>
      <c r="W26" s="19">
        <f t="shared" si="7"/>
        <v>0</v>
      </c>
      <c r="X26" s="17" t="s">
        <v>74</v>
      </c>
      <c r="Y26" s="18" t="s">
        <v>75</v>
      </c>
      <c r="Z26" s="19">
        <f t="shared" si="8"/>
        <v>0</v>
      </c>
      <c r="AA26" s="17" t="s">
        <v>12</v>
      </c>
      <c r="AB26" s="18" t="s">
        <v>74</v>
      </c>
      <c r="AC26" s="19">
        <f t="shared" si="9"/>
        <v>0</v>
      </c>
      <c r="AD26" s="27"/>
      <c r="AE26" s="25"/>
      <c r="AF26" s="19"/>
      <c r="AG26" s="20">
        <f t="shared" si="18"/>
        <v>5</v>
      </c>
      <c r="AH26" s="21">
        <f>'5.Spieltag'!AI26</f>
        <v>46</v>
      </c>
      <c r="AI26" s="23">
        <f t="shared" si="19"/>
        <v>51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7"/>
        <v>8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3"/>
        <v>5</v>
      </c>
      <c r="F27" s="17" t="s">
        <v>12</v>
      </c>
      <c r="G27" s="18" t="s">
        <v>74</v>
      </c>
      <c r="H27" s="19">
        <f t="shared" si="14"/>
        <v>0</v>
      </c>
      <c r="I27" s="17" t="s">
        <v>12</v>
      </c>
      <c r="J27" s="18" t="s">
        <v>12</v>
      </c>
      <c r="K27" s="19" t="str">
        <f t="shared" si="3"/>
        <v>5</v>
      </c>
      <c r="L27" s="17" t="s">
        <v>12</v>
      </c>
      <c r="M27" s="18" t="s">
        <v>74</v>
      </c>
      <c r="N27" s="19">
        <f t="shared" si="4"/>
        <v>0</v>
      </c>
      <c r="O27" s="17" t="s">
        <v>74</v>
      </c>
      <c r="P27" s="18" t="s">
        <v>2</v>
      </c>
      <c r="Q27" s="19">
        <f t="shared" si="5"/>
        <v>0</v>
      </c>
      <c r="R27" s="17" t="s">
        <v>74</v>
      </c>
      <c r="S27" s="18" t="s">
        <v>12</v>
      </c>
      <c r="T27" s="19">
        <f t="shared" si="6"/>
        <v>0</v>
      </c>
      <c r="U27" s="17" t="s">
        <v>12</v>
      </c>
      <c r="V27" s="18" t="s">
        <v>74</v>
      </c>
      <c r="W27" s="19">
        <f t="shared" si="7"/>
        <v>0</v>
      </c>
      <c r="X27" s="17" t="s">
        <v>74</v>
      </c>
      <c r="Y27" s="18" t="s">
        <v>2</v>
      </c>
      <c r="Z27" s="19">
        <f t="shared" si="8"/>
        <v>0</v>
      </c>
      <c r="AA27" s="17" t="s">
        <v>74</v>
      </c>
      <c r="AB27" s="18" t="s">
        <v>12</v>
      </c>
      <c r="AC27" s="19" t="str">
        <f t="shared" si="9"/>
        <v>2</v>
      </c>
      <c r="AD27" s="27"/>
      <c r="AE27" s="25"/>
      <c r="AF27" s="19"/>
      <c r="AG27" s="20">
        <f t="shared" si="18"/>
        <v>12</v>
      </c>
      <c r="AH27" s="21">
        <f>'5.Spieltag'!AI27</f>
        <v>57</v>
      </c>
      <c r="AI27" s="23">
        <f t="shared" si="19"/>
        <v>69</v>
      </c>
      <c r="AJ27" s="24">
        <f>RANK(AI27,$AI$8:$AI$27)</f>
        <v>8</v>
      </c>
      <c r="AK27" s="1"/>
    </row>
  </sheetData>
  <sortState xmlns:xlrd2="http://schemas.microsoft.com/office/spreadsheetml/2017/richdata2" ref="A8:AJ28"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7" priority="1">
      <formula>($AG8&gt;40)</formula>
    </cfRule>
  </conditionalFormatting>
  <conditionalFormatting sqref="C4 I4 O4 R4 U4 AA4 C6 I6 U6 AA6">
    <cfRule type="cellIs" dxfId="146" priority="4" operator="equal">
      <formula>"Schalke 04"</formula>
    </cfRule>
  </conditionalFormatting>
  <conditionalFormatting sqref="F4 L4 X4 F6 L6 O6 R6 X6">
    <cfRule type="cellIs" dxfId="145" priority="5" operator="equal">
      <formula>"Schalke 04"</formula>
    </cfRule>
  </conditionalFormatting>
  <conditionalFormatting sqref="AG1:AG1048576">
    <cfRule type="top10" dxfId="144" priority="2" rank="3"/>
  </conditionalFormatting>
  <conditionalFormatting sqref="AK6:AK10">
    <cfRule type="top10" dxfId="143" priority="108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27"/>
  <sheetViews>
    <sheetView topLeftCell="B1" workbookViewId="0">
      <selection activeCell="Z20" sqref="Z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6"/>
      <c r="C4" s="16" t="s">
        <v>64</v>
      </c>
      <c r="F4" s="16" t="s">
        <v>68</v>
      </c>
      <c r="I4" s="16" t="s">
        <v>72</v>
      </c>
      <c r="L4" s="16" t="s">
        <v>57</v>
      </c>
      <c r="O4" s="16" t="s">
        <v>70</v>
      </c>
      <c r="R4" s="16" t="s">
        <v>69</v>
      </c>
      <c r="U4" s="16" t="s">
        <v>71</v>
      </c>
      <c r="X4" s="16" t="s">
        <v>62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66</v>
      </c>
      <c r="I6" s="16" t="s">
        <v>63</v>
      </c>
      <c r="L6" s="16" t="s">
        <v>59</v>
      </c>
      <c r="O6" s="16" t="s">
        <v>61</v>
      </c>
      <c r="R6" s="16" t="s">
        <v>11</v>
      </c>
      <c r="U6" s="16" t="s">
        <v>60</v>
      </c>
      <c r="X6" s="16" t="s">
        <v>65</v>
      </c>
      <c r="AA6" s="16" t="s">
        <v>67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12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79</v>
      </c>
      <c r="V7" s="68" t="s">
        <v>79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74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9</v>
      </c>
      <c r="B8" s="20" t="str">
        <f>'6.Spieltag'!B8</f>
        <v>Archie04</v>
      </c>
      <c r="C8" s="17" t="s">
        <v>74</v>
      </c>
      <c r="D8" s="18" t="s">
        <v>2</v>
      </c>
      <c r="E8" s="19" t="str">
        <f>IF(OR(EXACT($C$7,C8)*(EXACT($D$7,D8)))=TRUE,$AN$9,IF(($D$7-$C$7=D8-C8),$AN$8,IF(OR(EXACT($C$7&gt;$D$7,C8&gt;D8)*EXACT($C$7=$D$7,C8=D8)*EXACT($C$7&lt;$D$7,C8&lt;D8)),$AN$7,0)))</f>
        <v>2</v>
      </c>
      <c r="F8" s="17" t="s">
        <v>74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75</v>
      </c>
      <c r="J8" s="18" t="s">
        <v>2</v>
      </c>
      <c r="K8" s="19" t="str">
        <f t="shared" ref="K8:K16" si="1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>
        <f t="shared" ref="N8:N16" si="2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12</v>
      </c>
      <c r="Q8" s="19" t="str">
        <f t="shared" ref="Q8:Q16" si="3">IF(OR(EXACT($O$7,O8)*(EXACT($P$7,P8)))=TRUE,$AN$9,IF(($P$7-$O$7=P8-O8),$AN$8,IF(OR(EXACT($O$7&gt;$P$7,O8&gt;P8)*EXACT($O$7=$P$7,O8=P8)*EXACT($O$7&lt;$P$7,O8&lt;P8)),$AN$7,0)))</f>
        <v>3</v>
      </c>
      <c r="R8" s="17" t="s">
        <v>75</v>
      </c>
      <c r="S8" s="18" t="s">
        <v>74</v>
      </c>
      <c r="T8" s="19">
        <f t="shared" ref="T8:T16" si="4">IF(OR(EXACT($R$7,R8)*(EXACT($S$7,S8)))=TRUE,$AN$9,IF(($S$7-$R$7=S8-R8),$AN$8,IF(OR(EXACT($R$7&gt;$S$7,R8&gt;S8)*EXACT($R$7=$S$7,R8=S8)*EXACT($R$7&lt;$S$7,R8&lt;S8)),$AN$7,0)))*4</f>
        <v>12</v>
      </c>
      <c r="U8" s="17" t="s">
        <v>2</v>
      </c>
      <c r="V8" s="18" t="s">
        <v>74</v>
      </c>
      <c r="W8" s="19">
        <f t="shared" ref="W8:W16" si="5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74</v>
      </c>
      <c r="Z8" s="19">
        <f t="shared" ref="Z8:Z16" si="6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12</v>
      </c>
      <c r="AC8" s="19" t="str">
        <f t="shared" ref="AC8:AC16" si="7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24" si="8">E8+H8+K8+N8+Q8+T8+W8+Z8+AC8+AF8</f>
        <v>21</v>
      </c>
      <c r="AH8" s="21">
        <f>'6.Spieltag'!AI8</f>
        <v>64</v>
      </c>
      <c r="AI8" s="23">
        <f t="shared" ref="AI8:AI24" si="9">AG8+AH8</f>
        <v>85</v>
      </c>
      <c r="AJ8" s="24">
        <f>RANK(AI8,$AI$8:$AI$27)</f>
        <v>9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11</v>
      </c>
      <c r="B9" s="20" t="str">
        <f>'6.Spieltag'!B9</f>
        <v>atschi91</v>
      </c>
      <c r="C9" s="17" t="s">
        <v>12</v>
      </c>
      <c r="D9" s="18" t="s">
        <v>74</v>
      </c>
      <c r="E9" s="19">
        <f>IF(OR(EXACT($C$7,C9)*(EXACT($D$7,D9)))=TRUE,$AN$9,IF(($D$7-$C$7=D9-C9),$AN$8,IF(OR(EXACT($C$7&gt;$D$7,C9&gt;D9)*EXACT($C$7=$D$7,C9=D9)*EXACT($C$7&lt;$D$7,C9&lt;D9)),$AN$7,0)))</f>
        <v>0</v>
      </c>
      <c r="F9" s="17" t="s">
        <v>2</v>
      </c>
      <c r="G9" s="18" t="s">
        <v>74</v>
      </c>
      <c r="H9" s="19" t="str">
        <f>IF(OR(EXACT($F$7,F9)*(EXACT($G$7,G9)))=TRUE,$AN$9,IF(($G$7-$F$7=G9-F9),$AN$8,IF(OR(EXACT($F$7&gt;$G$7,F9&gt;G9)*EXACT($F$7=$G$7,F9=G9)*EXACT($F$7&lt;$G$7,F9&lt;G9)),$AN$7,0)))</f>
        <v>5</v>
      </c>
      <c r="I9" s="17" t="s">
        <v>74</v>
      </c>
      <c r="J9" s="18" t="s">
        <v>12</v>
      </c>
      <c r="K9" s="19" t="str">
        <f t="shared" si="1"/>
        <v>5</v>
      </c>
      <c r="L9" s="17" t="s">
        <v>12</v>
      </c>
      <c r="M9" s="18" t="s">
        <v>74</v>
      </c>
      <c r="N9" s="19">
        <f t="shared" si="2"/>
        <v>0</v>
      </c>
      <c r="O9" s="17" t="s">
        <v>12</v>
      </c>
      <c r="P9" s="18" t="s">
        <v>74</v>
      </c>
      <c r="Q9" s="19">
        <f t="shared" si="3"/>
        <v>0</v>
      </c>
      <c r="R9" s="17" t="s">
        <v>75</v>
      </c>
      <c r="S9" s="18" t="s">
        <v>79</v>
      </c>
      <c r="T9" s="19">
        <f t="shared" si="4"/>
        <v>8</v>
      </c>
      <c r="U9" s="17" t="s">
        <v>74</v>
      </c>
      <c r="V9" s="18" t="s">
        <v>12</v>
      </c>
      <c r="W9" s="19">
        <f t="shared" si="5"/>
        <v>0</v>
      </c>
      <c r="X9" s="17" t="s">
        <v>12</v>
      </c>
      <c r="Y9" s="18" t="s">
        <v>74</v>
      </c>
      <c r="Z9" s="19" t="str">
        <f t="shared" si="6"/>
        <v>2</v>
      </c>
      <c r="AA9" s="17" t="s">
        <v>12</v>
      </c>
      <c r="AB9" s="18" t="s">
        <v>74</v>
      </c>
      <c r="AC9" s="19">
        <f t="shared" si="7"/>
        <v>0</v>
      </c>
      <c r="AD9" s="27"/>
      <c r="AE9" s="25"/>
      <c r="AF9" s="19"/>
      <c r="AG9" s="20">
        <f t="shared" si="8"/>
        <v>20</v>
      </c>
      <c r="AH9" s="21">
        <f>'6.Spieltag'!AI9</f>
        <v>61</v>
      </c>
      <c r="AI9" s="23">
        <f t="shared" si="9"/>
        <v>81</v>
      </c>
      <c r="AJ9" s="24">
        <f t="shared" ref="AJ9:AJ26" si="10">RANK(AI9,$AI$8:$AI$27)</f>
        <v>11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7</v>
      </c>
      <c r="B10" s="20" t="str">
        <f>'6.Spieltag'!B10</f>
        <v>Benni Schalt</v>
      </c>
      <c r="C10" s="17" t="s">
        <v>74</v>
      </c>
      <c r="D10" s="18" t="s">
        <v>75</v>
      </c>
      <c r="E10" s="19">
        <f>IF(OR(EXACT($C$7,C10)*(EXACT($D$7,D10)))=TRUE,$AN$9,IF(($D$7-$C$7=D10-C10),$AN$8,IF(OR(EXACT($C$7&gt;$D$7,C10&gt;D10)*EXACT($C$7=$D$7,C10=D10)*EXACT($C$7&lt;$D$7,C10&lt;D10)),$AN$7,0)))</f>
        <v>0</v>
      </c>
      <c r="F10" s="17" t="s">
        <v>12</v>
      </c>
      <c r="G10" s="18" t="s">
        <v>74</v>
      </c>
      <c r="H10" s="19" t="str">
        <f>IF(OR(EXACT($F$7,F10)*(EXACT($G$7,G10)))=TRUE,$AN$9,IF(($G$7-$F$7=G10-F10),$AN$8,IF(OR(EXACT($F$7&gt;$G$7,F10&gt;G10)*EXACT($F$7=$G$7,F10=G10)*EXACT($F$7&lt;$G$7,F10&lt;G10)),$AN$7,0)))</f>
        <v>2</v>
      </c>
      <c r="I10" s="17" t="s">
        <v>12</v>
      </c>
      <c r="J10" s="18" t="s">
        <v>75</v>
      </c>
      <c r="K10" s="19">
        <f t="shared" si="1"/>
        <v>0</v>
      </c>
      <c r="L10" s="17" t="s">
        <v>75</v>
      </c>
      <c r="M10" s="18" t="s">
        <v>12</v>
      </c>
      <c r="N10" s="19">
        <f t="shared" si="2"/>
        <v>0</v>
      </c>
      <c r="O10" s="17" t="s">
        <v>12</v>
      </c>
      <c r="P10" s="18" t="s">
        <v>12</v>
      </c>
      <c r="Q10" s="19" t="str">
        <f t="shared" si="3"/>
        <v>3</v>
      </c>
      <c r="R10" s="17" t="s">
        <v>75</v>
      </c>
      <c r="S10" s="18" t="s">
        <v>2</v>
      </c>
      <c r="T10" s="19">
        <f t="shared" si="4"/>
        <v>8</v>
      </c>
      <c r="U10" s="17" t="s">
        <v>12</v>
      </c>
      <c r="V10" s="18" t="s">
        <v>2</v>
      </c>
      <c r="W10" s="19">
        <f t="shared" si="5"/>
        <v>0</v>
      </c>
      <c r="X10" s="17" t="s">
        <v>12</v>
      </c>
      <c r="Y10" s="18" t="s">
        <v>74</v>
      </c>
      <c r="Z10" s="19" t="str">
        <f t="shared" si="6"/>
        <v>2</v>
      </c>
      <c r="AA10" s="17" t="s">
        <v>2</v>
      </c>
      <c r="AB10" s="18" t="s">
        <v>75</v>
      </c>
      <c r="AC10" s="19">
        <f t="shared" si="7"/>
        <v>0</v>
      </c>
      <c r="AD10" s="27"/>
      <c r="AE10" s="25"/>
      <c r="AF10" s="19"/>
      <c r="AG10" s="20">
        <f t="shared" si="8"/>
        <v>15</v>
      </c>
      <c r="AH10" s="21">
        <f>'6.Spieltag'!AI10</f>
        <v>81</v>
      </c>
      <c r="AI10" s="23">
        <f t="shared" si="9"/>
        <v>96</v>
      </c>
      <c r="AJ10" s="24">
        <f t="shared" si="10"/>
        <v>7</v>
      </c>
      <c r="AK10" s="72"/>
    </row>
    <row r="11" spans="1:40" ht="24.95" customHeight="1" thickBot="1" x14ac:dyDescent="0.25">
      <c r="A11" s="28">
        <f t="shared" si="0"/>
        <v>17</v>
      </c>
      <c r="B11" s="20" t="str">
        <f>'6.Spieltag'!B11</f>
        <v>fabian1904</v>
      </c>
      <c r="C11" s="17" t="s">
        <v>75</v>
      </c>
      <c r="D11" s="18" t="s">
        <v>12</v>
      </c>
      <c r="E11" s="19" t="str">
        <f>IF(OR(EXACT($C$7,C11)*(EXACT($D$7,D11)))=TRUE,$AN$9,IF(($D$7-$C$7=D11-C11),$AN$8,IF(OR(EXACT($C$7&gt;$D$7,C11&gt;D11)*EXACT($C$7=$D$7,C11=D11)*EXACT($C$7&lt;$D$7,C11&lt;D11)),$AN$7,0)))</f>
        <v>2</v>
      </c>
      <c r="F11" s="17" t="s">
        <v>74</v>
      </c>
      <c r="G11" s="18" t="s">
        <v>75</v>
      </c>
      <c r="H11" s="19" t="str">
        <f>IF(OR(EXACT($F$7,F11)*(EXACT($G$7,G11)))=TRUE,$AN$9,IF(($G$7-$F$7=G11-F11),$AN$8,IF(OR(EXACT($F$7&gt;$G$7,F11&gt;G11)*EXACT($F$7=$G$7,F11=G11)*EXACT($F$7&lt;$G$7,F11&lt;G11)),$AN$7,0)))</f>
        <v>2</v>
      </c>
      <c r="I11" s="17" t="s">
        <v>74</v>
      </c>
      <c r="J11" s="18" t="s">
        <v>2</v>
      </c>
      <c r="K11" s="19" t="str">
        <f t="shared" si="1"/>
        <v>2</v>
      </c>
      <c r="L11" s="17" t="s">
        <v>79</v>
      </c>
      <c r="M11" s="18" t="s">
        <v>75</v>
      </c>
      <c r="N11" s="19">
        <f t="shared" si="2"/>
        <v>0</v>
      </c>
      <c r="O11" s="17" t="s">
        <v>75</v>
      </c>
      <c r="P11" s="18" t="s">
        <v>2</v>
      </c>
      <c r="Q11" s="19">
        <f t="shared" si="3"/>
        <v>0</v>
      </c>
      <c r="R11" s="17" t="s">
        <v>74</v>
      </c>
      <c r="S11" s="18" t="s">
        <v>2</v>
      </c>
      <c r="T11" s="19">
        <f t="shared" si="4"/>
        <v>8</v>
      </c>
      <c r="U11" s="17" t="s">
        <v>2</v>
      </c>
      <c r="V11" s="18" t="s">
        <v>12</v>
      </c>
      <c r="W11" s="19">
        <f t="shared" si="5"/>
        <v>0</v>
      </c>
      <c r="X11" s="17" t="s">
        <v>74</v>
      </c>
      <c r="Y11" s="18" t="s">
        <v>74</v>
      </c>
      <c r="Z11" s="19">
        <f t="shared" si="6"/>
        <v>0</v>
      </c>
      <c r="AA11" s="17" t="s">
        <v>12</v>
      </c>
      <c r="AB11" s="18" t="s">
        <v>74</v>
      </c>
      <c r="AC11" s="19">
        <f t="shared" si="7"/>
        <v>0</v>
      </c>
      <c r="AD11" s="27"/>
      <c r="AE11" s="25"/>
      <c r="AF11" s="19"/>
      <c r="AG11" s="20">
        <f t="shared" si="8"/>
        <v>14</v>
      </c>
      <c r="AH11" s="21">
        <f>'6.Spieltag'!AI11</f>
        <v>55</v>
      </c>
      <c r="AI11" s="23">
        <f t="shared" si="9"/>
        <v>69</v>
      </c>
      <c r="AJ11" s="24">
        <f t="shared" si="10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'6.Spieltag'!B12</f>
        <v>FlorianS04</v>
      </c>
      <c r="C12" s="17"/>
      <c r="D12" s="18"/>
      <c r="E12" s="19"/>
      <c r="F12" s="17"/>
      <c r="G12" s="18"/>
      <c r="H12" s="19"/>
      <c r="I12" s="17" t="s">
        <v>75</v>
      </c>
      <c r="J12" s="18" t="s">
        <v>74</v>
      </c>
      <c r="K12" s="19" t="str">
        <f t="shared" si="1"/>
        <v>3</v>
      </c>
      <c r="L12" s="17" t="s">
        <v>12</v>
      </c>
      <c r="M12" s="18" t="s">
        <v>74</v>
      </c>
      <c r="N12" s="19">
        <f t="shared" si="2"/>
        <v>0</v>
      </c>
      <c r="O12" s="17" t="s">
        <v>74</v>
      </c>
      <c r="P12" s="18" t="s">
        <v>2</v>
      </c>
      <c r="Q12" s="19">
        <f t="shared" si="3"/>
        <v>0</v>
      </c>
      <c r="R12" s="17" t="s">
        <v>75</v>
      </c>
      <c r="S12" s="18" t="s">
        <v>12</v>
      </c>
      <c r="T12" s="19">
        <f t="shared" si="4"/>
        <v>8</v>
      </c>
      <c r="U12" s="17" t="s">
        <v>12</v>
      </c>
      <c r="V12" s="18" t="s">
        <v>12</v>
      </c>
      <c r="W12" s="19" t="str">
        <f t="shared" si="5"/>
        <v>3</v>
      </c>
      <c r="X12" s="17" t="s">
        <v>74</v>
      </c>
      <c r="Y12" s="18" t="s">
        <v>75</v>
      </c>
      <c r="Z12" s="19" t="str">
        <f t="shared" si="6"/>
        <v>2</v>
      </c>
      <c r="AA12" s="17" t="s">
        <v>12</v>
      </c>
      <c r="AB12" s="18" t="s">
        <v>75</v>
      </c>
      <c r="AC12" s="19">
        <f t="shared" si="7"/>
        <v>0</v>
      </c>
      <c r="AD12" s="26"/>
      <c r="AE12" s="25"/>
      <c r="AF12" s="19"/>
      <c r="AG12" s="20">
        <f t="shared" si="8"/>
        <v>16</v>
      </c>
      <c r="AH12" s="21">
        <f>'6.Spieltag'!AI12</f>
        <v>96</v>
      </c>
      <c r="AI12" s="23">
        <f t="shared" si="9"/>
        <v>112</v>
      </c>
      <c r="AJ12" s="24">
        <f t="shared" si="10"/>
        <v>1</v>
      </c>
      <c r="AK12" s="1"/>
    </row>
    <row r="13" spans="1:40" ht="24.95" customHeight="1" thickBot="1" x14ac:dyDescent="0.25">
      <c r="A13" s="28">
        <f t="shared" si="0"/>
        <v>5</v>
      </c>
      <c r="B13" s="20" t="str">
        <f>'6.Spieltag'!B13</f>
        <v>Franzi04</v>
      </c>
      <c r="C13" s="17" t="s">
        <v>74</v>
      </c>
      <c r="D13" s="18" t="s">
        <v>2</v>
      </c>
      <c r="E13" s="19" t="str">
        <f>IF(OR(EXACT($C$7,C13)*(EXACT($D$7,D13)))=TRUE,$AN$9,IF(($D$7-$C$7=D13-C13),$AN$8,IF(OR(EXACT($C$7&gt;$D$7,C13&gt;D13)*EXACT($C$7=$D$7,C13=D13)*EXACT($C$7&lt;$D$7,C13&lt;D13)),$AN$7,0)))</f>
        <v>2</v>
      </c>
      <c r="F13" s="17" t="s">
        <v>12</v>
      </c>
      <c r="G13" s="18" t="s">
        <v>74</v>
      </c>
      <c r="H13" s="19" t="str">
        <f>IF(OR(EXACT($F$7,F13)*(EXACT($G$7,G13)))=TRUE,$AN$9,IF(($G$7-$F$7=G13-F13),$AN$8,IF(OR(EXACT($F$7&gt;$G$7,F13&gt;G13)*EXACT($F$7=$G$7,F13=G13)*EXACT($F$7&lt;$G$7,F13&lt;G13)),$AN$7,0)))</f>
        <v>2</v>
      </c>
      <c r="I13" s="17" t="s">
        <v>75</v>
      </c>
      <c r="J13" s="18" t="s">
        <v>12</v>
      </c>
      <c r="K13" s="19" t="str">
        <f t="shared" si="1"/>
        <v>2</v>
      </c>
      <c r="L13" s="17" t="s">
        <v>12</v>
      </c>
      <c r="M13" s="18" t="s">
        <v>74</v>
      </c>
      <c r="N13" s="19">
        <f t="shared" si="2"/>
        <v>0</v>
      </c>
      <c r="O13" s="17" t="s">
        <v>75</v>
      </c>
      <c r="P13" s="18" t="s">
        <v>12</v>
      </c>
      <c r="Q13" s="19">
        <f t="shared" si="3"/>
        <v>0</v>
      </c>
      <c r="R13" s="17" t="s">
        <v>74</v>
      </c>
      <c r="S13" s="18" t="s">
        <v>12</v>
      </c>
      <c r="T13" s="19">
        <f t="shared" si="4"/>
        <v>20</v>
      </c>
      <c r="U13" s="17" t="s">
        <v>74</v>
      </c>
      <c r="V13" s="18" t="s">
        <v>12</v>
      </c>
      <c r="W13" s="19">
        <f t="shared" si="5"/>
        <v>0</v>
      </c>
      <c r="X13" s="17" t="s">
        <v>12</v>
      </c>
      <c r="Y13" s="18" t="s">
        <v>74</v>
      </c>
      <c r="Z13" s="19" t="str">
        <f t="shared" si="6"/>
        <v>2</v>
      </c>
      <c r="AA13" s="17" t="s">
        <v>12</v>
      </c>
      <c r="AB13" s="18" t="s">
        <v>74</v>
      </c>
      <c r="AC13" s="19">
        <f t="shared" si="7"/>
        <v>0</v>
      </c>
      <c r="AD13" s="27"/>
      <c r="AE13" s="25"/>
      <c r="AF13" s="19"/>
      <c r="AG13" s="20">
        <f t="shared" si="8"/>
        <v>28</v>
      </c>
      <c r="AH13" s="21">
        <f>'6.Spieltag'!AI13</f>
        <v>71</v>
      </c>
      <c r="AI13" s="23">
        <f t="shared" si="9"/>
        <v>99</v>
      </c>
      <c r="AJ13" s="24">
        <f t="shared" si="10"/>
        <v>5</v>
      </c>
      <c r="AK13" s="1"/>
    </row>
    <row r="14" spans="1:40" ht="24.95" customHeight="1" thickBot="1" x14ac:dyDescent="0.25">
      <c r="A14" s="28">
        <f t="shared" si="0"/>
        <v>16</v>
      </c>
      <c r="B14" s="20" t="str">
        <f>'6.Spieltag'!B14</f>
        <v>Lola04</v>
      </c>
      <c r="C14" s="17" t="s">
        <v>12</v>
      </c>
      <c r="D14" s="18" t="s">
        <v>74</v>
      </c>
      <c r="E14" s="19">
        <f>IF(OR(EXACT($C$7,C14)*(EXACT($D$7,D14)))=TRUE,$AN$9,IF(($D$7-$C$7=D14-C14),$AN$8,IF(OR(EXACT($C$7&gt;$D$7,C14&gt;D14)*EXACT($C$7=$D$7,C14=D14)*EXACT($C$7&lt;$D$7,C14&lt;D14)),$AN$7,0)))</f>
        <v>0</v>
      </c>
      <c r="F14" s="17" t="s">
        <v>74</v>
      </c>
      <c r="G14" s="18" t="s">
        <v>75</v>
      </c>
      <c r="H14" s="19" t="str">
        <f>IF(OR(EXACT($F$7,F14)*(EXACT($G$7,G14)))=TRUE,$AN$9,IF(($G$7-$F$7=G14-F14),$AN$8,IF(OR(EXACT($F$7&gt;$G$7,F14&gt;G14)*EXACT($F$7=$G$7,F14=G14)*EXACT($F$7&lt;$G$7,F14&lt;G14)),$AN$7,0)))</f>
        <v>2</v>
      </c>
      <c r="I14" s="17" t="s">
        <v>12</v>
      </c>
      <c r="J14" s="18" t="s">
        <v>12</v>
      </c>
      <c r="K14" s="19">
        <f t="shared" si="1"/>
        <v>0</v>
      </c>
      <c r="L14" s="17" t="s">
        <v>2</v>
      </c>
      <c r="M14" s="18" t="s">
        <v>74</v>
      </c>
      <c r="N14" s="19">
        <f t="shared" si="2"/>
        <v>0</v>
      </c>
      <c r="O14" s="17" t="s">
        <v>12</v>
      </c>
      <c r="P14" s="18" t="s">
        <v>74</v>
      </c>
      <c r="Q14" s="19">
        <f t="shared" si="3"/>
        <v>0</v>
      </c>
      <c r="R14" s="17" t="s">
        <v>75</v>
      </c>
      <c r="S14" s="18" t="s">
        <v>2</v>
      </c>
      <c r="T14" s="19">
        <f t="shared" si="4"/>
        <v>8</v>
      </c>
      <c r="U14" s="17" t="s">
        <v>12</v>
      </c>
      <c r="V14" s="18" t="s">
        <v>74</v>
      </c>
      <c r="W14" s="19">
        <f t="shared" si="5"/>
        <v>0</v>
      </c>
      <c r="X14" s="17" t="s">
        <v>12</v>
      </c>
      <c r="Y14" s="18" t="s">
        <v>74</v>
      </c>
      <c r="Z14" s="19" t="str">
        <f t="shared" si="6"/>
        <v>2</v>
      </c>
      <c r="AA14" s="17" t="s">
        <v>2</v>
      </c>
      <c r="AB14" s="18" t="s">
        <v>74</v>
      </c>
      <c r="AC14" s="19">
        <f t="shared" si="7"/>
        <v>0</v>
      </c>
      <c r="AD14" s="27"/>
      <c r="AE14" s="25"/>
      <c r="AF14" s="19"/>
      <c r="AG14" s="20">
        <f t="shared" si="8"/>
        <v>12</v>
      </c>
      <c r="AH14" s="21">
        <f>'6.Spieltag'!AI14</f>
        <v>64</v>
      </c>
      <c r="AI14" s="23">
        <f t="shared" si="9"/>
        <v>76</v>
      </c>
      <c r="AJ14" s="24">
        <f t="shared" si="10"/>
        <v>16</v>
      </c>
      <c r="AK14" s="1"/>
    </row>
    <row r="15" spans="1:40" ht="24.95" customHeight="1" thickBot="1" x14ac:dyDescent="0.25">
      <c r="A15" s="28">
        <f t="shared" si="0"/>
        <v>13</v>
      </c>
      <c r="B15" s="20" t="str">
        <f>'6.Spieltag'!B15</f>
        <v>Master1</v>
      </c>
      <c r="C15" s="17" t="s">
        <v>74</v>
      </c>
      <c r="D15" s="18" t="s">
        <v>12</v>
      </c>
      <c r="E15" s="19" t="str">
        <f>IF(OR(EXACT($C$7,C15)*(EXACT($D$7,D15)))=TRUE,$AN$9,IF(($D$7-$C$7=D15-C15),$AN$8,IF(OR(EXACT($C$7&gt;$D$7,C15&gt;D15)*EXACT($C$7=$D$7,C15=D15)*EXACT($C$7&lt;$D$7,C15&lt;D15)),$AN$7,0)))</f>
        <v>5</v>
      </c>
      <c r="F15" s="17" t="s">
        <v>12</v>
      </c>
      <c r="G15" s="18" t="s">
        <v>74</v>
      </c>
      <c r="H15" s="19" t="str">
        <f>IF(OR(EXACT($F$7,F15)*(EXACT($G$7,G15)))=TRUE,$AN$9,IF(($G$7-$F$7=G15-F15),$AN$8,IF(OR(EXACT($F$7&gt;$G$7,F15&gt;G15)*EXACT($F$7=$G$7,F15=G15)*EXACT($F$7&lt;$G$7,F15&lt;G15)),$AN$7,0)))</f>
        <v>2</v>
      </c>
      <c r="I15" s="17" t="s">
        <v>12</v>
      </c>
      <c r="J15" s="18" t="s">
        <v>12</v>
      </c>
      <c r="K15" s="19">
        <f t="shared" si="1"/>
        <v>0</v>
      </c>
      <c r="L15" s="17" t="s">
        <v>2</v>
      </c>
      <c r="M15" s="18" t="s">
        <v>74</v>
      </c>
      <c r="N15" s="19">
        <f t="shared" si="2"/>
        <v>0</v>
      </c>
      <c r="O15" s="17" t="s">
        <v>74</v>
      </c>
      <c r="P15" s="18" t="s">
        <v>12</v>
      </c>
      <c r="Q15" s="19">
        <f t="shared" si="3"/>
        <v>0</v>
      </c>
      <c r="R15" s="17" t="s">
        <v>74</v>
      </c>
      <c r="S15" s="18" t="s">
        <v>2</v>
      </c>
      <c r="T15" s="19">
        <f t="shared" si="4"/>
        <v>8</v>
      </c>
      <c r="U15" s="17" t="s">
        <v>12</v>
      </c>
      <c r="V15" s="18" t="s">
        <v>2</v>
      </c>
      <c r="W15" s="19">
        <f t="shared" si="5"/>
        <v>0</v>
      </c>
      <c r="X15" s="17" t="s">
        <v>2</v>
      </c>
      <c r="Y15" s="18" t="s">
        <v>74</v>
      </c>
      <c r="Z15" s="19" t="str">
        <f t="shared" si="6"/>
        <v>3</v>
      </c>
      <c r="AA15" s="17" t="s">
        <v>12</v>
      </c>
      <c r="AB15" s="18" t="s">
        <v>12</v>
      </c>
      <c r="AC15" s="19">
        <f t="shared" si="7"/>
        <v>0</v>
      </c>
      <c r="AD15" s="27"/>
      <c r="AE15" s="25"/>
      <c r="AF15" s="19"/>
      <c r="AG15" s="20">
        <f t="shared" si="8"/>
        <v>18</v>
      </c>
      <c r="AH15" s="21">
        <f>'6.Spieltag'!AI15</f>
        <v>59</v>
      </c>
      <c r="AI15" s="23">
        <f t="shared" si="9"/>
        <v>77</v>
      </c>
      <c r="AJ15" s="24">
        <f t="shared" si="10"/>
        <v>13</v>
      </c>
      <c r="AK15" s="1"/>
    </row>
    <row r="16" spans="1:40" ht="24.95" customHeight="1" thickBot="1" x14ac:dyDescent="0.25">
      <c r="A16" s="28">
        <f t="shared" si="0"/>
        <v>13</v>
      </c>
      <c r="B16" s="20" t="str">
        <f>'6.Spieltag'!B16</f>
        <v>Mike04</v>
      </c>
      <c r="C16" s="17" t="s">
        <v>12</v>
      </c>
      <c r="D16" s="18" t="s">
        <v>74</v>
      </c>
      <c r="E16" s="19">
        <f>IF(OR(EXACT($C$7,C16)*(EXACT($D$7,D16)))=TRUE,$AN$9,IF(($D$7-$C$7=D16-C16),$AN$8,IF(OR(EXACT($C$7&gt;$D$7,C16&gt;D16)*EXACT($C$7=$D$7,C16=D16)*EXACT($C$7&lt;$D$7,C16&lt;D16)),$AN$7,0)))</f>
        <v>0</v>
      </c>
      <c r="F16" s="17" t="s">
        <v>74</v>
      </c>
      <c r="G16" s="18" t="s">
        <v>75</v>
      </c>
      <c r="H16" s="19" t="str">
        <f>IF(OR(EXACT($F$7,F16)*(EXACT($G$7,G16)))=TRUE,$AN$9,IF(($G$7-$F$7=G16-F16),$AN$8,IF(OR(EXACT($F$7&gt;$G$7,F16&gt;G16)*EXACT($F$7=$G$7,F16=G16)*EXACT($F$7&lt;$G$7,F16&lt;G16)),$AN$7,0)))</f>
        <v>2</v>
      </c>
      <c r="I16" s="17" t="s">
        <v>74</v>
      </c>
      <c r="J16" s="18" t="s">
        <v>12</v>
      </c>
      <c r="K16" s="19" t="str">
        <f t="shared" si="1"/>
        <v>5</v>
      </c>
      <c r="L16" s="17" t="s">
        <v>12</v>
      </c>
      <c r="M16" s="18" t="s">
        <v>75</v>
      </c>
      <c r="N16" s="19">
        <f t="shared" si="2"/>
        <v>0</v>
      </c>
      <c r="O16" s="17" t="s">
        <v>75</v>
      </c>
      <c r="P16" s="18" t="s">
        <v>12</v>
      </c>
      <c r="Q16" s="19">
        <f t="shared" si="3"/>
        <v>0</v>
      </c>
      <c r="R16" s="17" t="s">
        <v>75</v>
      </c>
      <c r="S16" s="18" t="s">
        <v>12</v>
      </c>
      <c r="T16" s="19">
        <f t="shared" si="4"/>
        <v>8</v>
      </c>
      <c r="U16" s="17" t="s">
        <v>74</v>
      </c>
      <c r="V16" s="18" t="s">
        <v>74</v>
      </c>
      <c r="W16" s="19" t="str">
        <f t="shared" si="5"/>
        <v>3</v>
      </c>
      <c r="X16" s="17" t="s">
        <v>12</v>
      </c>
      <c r="Y16" s="18" t="s">
        <v>75</v>
      </c>
      <c r="Z16" s="19" t="str">
        <f t="shared" si="6"/>
        <v>5</v>
      </c>
      <c r="AA16" s="17" t="s">
        <v>12</v>
      </c>
      <c r="AB16" s="18" t="s">
        <v>75</v>
      </c>
      <c r="AC16" s="19">
        <f t="shared" si="7"/>
        <v>0</v>
      </c>
      <c r="AD16" s="27"/>
      <c r="AE16" s="25"/>
      <c r="AF16" s="19"/>
      <c r="AG16" s="20">
        <f t="shared" si="8"/>
        <v>23</v>
      </c>
      <c r="AH16" s="21">
        <f>'6.Spieltag'!AI16</f>
        <v>54</v>
      </c>
      <c r="AI16" s="23">
        <f t="shared" si="9"/>
        <v>77</v>
      </c>
      <c r="AJ16" s="24">
        <f t="shared" si="10"/>
        <v>13</v>
      </c>
      <c r="AK16" s="1"/>
    </row>
    <row r="17" spans="1:37" ht="24.95" customHeight="1" thickBot="1" x14ac:dyDescent="0.25">
      <c r="A17" s="28">
        <f t="shared" si="0"/>
        <v>20</v>
      </c>
      <c r="B17" s="20" t="str">
        <f>'6.Spieltag'!B17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8"/>
        <v>0</v>
      </c>
      <c r="AH17" s="21">
        <f>'6.Spieltag'!AI17</f>
        <v>59</v>
      </c>
      <c r="AI17" s="23">
        <f t="shared" si="9"/>
        <v>59</v>
      </c>
      <c r="AJ17" s="24">
        <f t="shared" si="10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'6.Spieltag'!B18</f>
        <v>Reinhold</v>
      </c>
      <c r="C18" s="17" t="s">
        <v>12</v>
      </c>
      <c r="D18" s="18" t="s">
        <v>12</v>
      </c>
      <c r="E18" s="19">
        <f t="shared" ref="E18:E27" si="11">IF(OR(EXACT($C$7,C18)*(EXACT($D$7,D18)))=TRUE,$AN$9,IF(($D$7-$C$7=D18-C18),$AN$8,IF(OR(EXACT($C$7&gt;$D$7,C18&gt;D18)*EXACT($C$7=$D$7,C18=D18)*EXACT($C$7&lt;$D$7,C18&lt;D18)),$AN$7,0)))</f>
        <v>0</v>
      </c>
      <c r="F18" s="17" t="s">
        <v>2</v>
      </c>
      <c r="G18" s="18" t="s">
        <v>74</v>
      </c>
      <c r="H18" s="19" t="str">
        <f t="shared" ref="H18:H27" si="12">IF(OR(EXACT($F$7,F18)*(EXACT($G$7,G18)))=TRUE,$AN$9,IF(($G$7-$F$7=G18-F18),$AN$8,IF(OR(EXACT($F$7&gt;$G$7,F18&gt;G18)*EXACT($F$7=$G$7,F18=G18)*EXACT($F$7&lt;$G$7,F18&lt;G18)),$AN$7,0)))</f>
        <v>5</v>
      </c>
      <c r="I18" s="17" t="s">
        <v>79</v>
      </c>
      <c r="J18" s="18" t="s">
        <v>12</v>
      </c>
      <c r="K18" s="19">
        <f t="shared" ref="K18:K27" si="13">IF(OR(EXACT($I$7,I18)*(EXACT($J$7,J18)))=TRUE,$AN$9,IF(($J$7-$I$7=J18-I18),$AN$8,IF(OR(EXACT($I$7&gt;$J$7,I18&gt;J18)*EXACT($I$7=$J$7,I18=J18)*EXACT($I$7&lt;$J$7,I18&lt;J18)),$AN$7,0)))</f>
        <v>0</v>
      </c>
      <c r="L18" s="17" t="s">
        <v>2</v>
      </c>
      <c r="M18" s="18" t="s">
        <v>74</v>
      </c>
      <c r="N18" s="19">
        <f t="shared" ref="N18:N27" si="14">IF(OR(EXACT($L$7,L18)*(EXACT($M$7,M18)))=TRUE,$AN$9,IF(($M$7-$L$7=M18-L18),$AN$8,IF(OR(EXACT($L$7&gt;$M$7,L18&gt;M18)*EXACT($L$7=$M$7,L18=M18)*EXACT($L$7&lt;$M$7,L18&lt;M18)),$AN$7,0)))</f>
        <v>0</v>
      </c>
      <c r="O18" s="17" t="s">
        <v>74</v>
      </c>
      <c r="P18" s="18" t="s">
        <v>74</v>
      </c>
      <c r="Q18" s="19" t="str">
        <f t="shared" ref="Q18:Q27" si="15">IF(OR(EXACT($O$7,O18)*(EXACT($P$7,P18)))=TRUE,$AN$9,IF(($P$7-$O$7=P18-O18),$AN$8,IF(OR(EXACT($O$7&gt;$P$7,O18&gt;P18)*EXACT($O$7=$P$7,O18=P18)*EXACT($O$7&lt;$P$7,O18&lt;P18)),$AN$7,0)))</f>
        <v>3</v>
      </c>
      <c r="R18" s="17" t="s">
        <v>75</v>
      </c>
      <c r="S18" s="18" t="s">
        <v>98</v>
      </c>
      <c r="T18" s="19">
        <f t="shared" ref="T18:T27" si="16">IF(OR(EXACT($R$7,R18)*(EXACT($S$7,S18)))=TRUE,$AN$9,IF(($S$7-$R$7=S18-R18),$AN$8,IF(OR(EXACT($R$7&gt;$S$7,R18&gt;S18)*EXACT($R$7=$S$7,R18=S18)*EXACT($R$7&lt;$S$7,R18&lt;S18)),$AN$7,0)))*4</f>
        <v>8</v>
      </c>
      <c r="U18" s="17" t="s">
        <v>12</v>
      </c>
      <c r="V18" s="18" t="s">
        <v>2</v>
      </c>
      <c r="W18" s="19">
        <f t="shared" ref="W18:W27" si="17">IF(OR(EXACT($U$7,U18)*(EXACT($V$7,V18)))=TRUE,$AN$9,IF(($V$7-$U$7=V18-U18),$AN$8,IF(OR(EXACT($U$7&gt;$V$7,U18&gt;V18)*EXACT($U$7=$V$7,U18=V18)*EXACT($U$7&lt;$V$7,U18&lt;V18)),$AN$7,0)))</f>
        <v>0</v>
      </c>
      <c r="X18" s="17" t="s">
        <v>79</v>
      </c>
      <c r="Y18" s="18" t="s">
        <v>74</v>
      </c>
      <c r="Z18" s="19" t="str">
        <f t="shared" ref="Z18:Z27" si="18">IF(OR(EXACT($X$7,X18)*(EXACT($Y$7,Y18)))=TRUE,$AN$9,IF(($Y$7-$X$7=Y18-X18),$AN$8,IF(OR(EXACT($X$7&gt;$Y$7,X18&gt;Y18)*EXACT($X$7=$Y$7,X18=Y18)*EXACT($X$7&lt;$Y$7,X18&lt;Y18)),$AN$7,0)))</f>
        <v>2</v>
      </c>
      <c r="AA18" s="17" t="s">
        <v>74</v>
      </c>
      <c r="AB18" s="18" t="s">
        <v>74</v>
      </c>
      <c r="AC18" s="19">
        <f t="shared" ref="AC18:AC27" si="19">IF(OR(EXACT($AA$7,AA18)*(EXACT($AB$7,AB18)))=TRUE,$AN$9,IF(($AB$7-$AA$7=AB18-AA18),$AN$8,IF(OR(EXACT($AA$7&gt;$AB$7,AA18&gt;AB18)*EXACT($AA$7=$AB$7,AA18=AB18)*EXACT($AA$7&lt;$AB$7,AA18&lt;AB18)),$AN$7,0)))</f>
        <v>0</v>
      </c>
      <c r="AD18" s="27"/>
      <c r="AE18" s="25"/>
      <c r="AF18" s="19"/>
      <c r="AG18" s="20">
        <f t="shared" si="8"/>
        <v>18</v>
      </c>
      <c r="AH18" s="21">
        <f>'6.Spieltag'!AI18</f>
        <v>59</v>
      </c>
      <c r="AI18" s="23">
        <f t="shared" si="9"/>
        <v>77</v>
      </c>
      <c r="AJ18" s="24">
        <f t="shared" si="10"/>
        <v>13</v>
      </c>
      <c r="AK18" s="1"/>
    </row>
    <row r="19" spans="1:37" ht="24.95" customHeight="1" thickBot="1" x14ac:dyDescent="0.25">
      <c r="A19" s="28">
        <f t="shared" si="0"/>
        <v>3</v>
      </c>
      <c r="B19" s="20" t="str">
        <f>'6.Spieltag'!B19</f>
        <v>ReneMause</v>
      </c>
      <c r="C19" s="17" t="s">
        <v>74</v>
      </c>
      <c r="D19" s="18" t="s">
        <v>2</v>
      </c>
      <c r="E19" s="19" t="str">
        <f t="shared" si="11"/>
        <v>2</v>
      </c>
      <c r="F19" s="17" t="s">
        <v>12</v>
      </c>
      <c r="G19" s="18" t="s">
        <v>75</v>
      </c>
      <c r="H19" s="19" t="str">
        <f t="shared" si="12"/>
        <v>3</v>
      </c>
      <c r="I19" s="17" t="s">
        <v>12</v>
      </c>
      <c r="J19" s="18" t="s">
        <v>12</v>
      </c>
      <c r="K19" s="19">
        <f t="shared" si="13"/>
        <v>0</v>
      </c>
      <c r="L19" s="17" t="s">
        <v>12</v>
      </c>
      <c r="M19" s="18" t="s">
        <v>74</v>
      </c>
      <c r="N19" s="19">
        <f t="shared" si="14"/>
        <v>0</v>
      </c>
      <c r="O19" s="17" t="s">
        <v>75</v>
      </c>
      <c r="P19" s="18" t="s">
        <v>12</v>
      </c>
      <c r="Q19" s="19">
        <f t="shared" si="15"/>
        <v>0</v>
      </c>
      <c r="R19" s="17" t="s">
        <v>74</v>
      </c>
      <c r="S19" s="18" t="s">
        <v>2</v>
      </c>
      <c r="T19" s="19">
        <f t="shared" si="16"/>
        <v>8</v>
      </c>
      <c r="U19" s="17" t="s">
        <v>12</v>
      </c>
      <c r="V19" s="18" t="s">
        <v>74</v>
      </c>
      <c r="W19" s="19">
        <f t="shared" si="17"/>
        <v>0</v>
      </c>
      <c r="X19" s="17" t="s">
        <v>12</v>
      </c>
      <c r="Y19" s="18" t="s">
        <v>75</v>
      </c>
      <c r="Z19" s="19" t="str">
        <f t="shared" si="18"/>
        <v>5</v>
      </c>
      <c r="AA19" s="17" t="s">
        <v>12</v>
      </c>
      <c r="AB19" s="18" t="s">
        <v>75</v>
      </c>
      <c r="AC19" s="19">
        <f t="shared" si="19"/>
        <v>0</v>
      </c>
      <c r="AD19" s="27"/>
      <c r="AE19" s="25"/>
      <c r="AF19" s="19"/>
      <c r="AG19" s="20">
        <f t="shared" si="8"/>
        <v>18</v>
      </c>
      <c r="AH19" s="21">
        <f>'6.Spieltag'!AI19</f>
        <v>85</v>
      </c>
      <c r="AI19" s="23">
        <f t="shared" si="9"/>
        <v>103</v>
      </c>
      <c r="AJ19" s="24">
        <f t="shared" si="10"/>
        <v>3</v>
      </c>
      <c r="AK19" s="1"/>
    </row>
    <row r="20" spans="1:37" ht="24.95" customHeight="1" thickBot="1" x14ac:dyDescent="0.25">
      <c r="A20" s="28">
        <f t="shared" si="0"/>
        <v>10</v>
      </c>
      <c r="B20" s="20" t="str">
        <f>'6.Spieltag'!B20</f>
        <v>Ricardo04</v>
      </c>
      <c r="C20" s="17" t="s">
        <v>75</v>
      </c>
      <c r="D20" s="18" t="s">
        <v>12</v>
      </c>
      <c r="E20" s="19" t="str">
        <f t="shared" si="11"/>
        <v>2</v>
      </c>
      <c r="F20" s="17" t="s">
        <v>12</v>
      </c>
      <c r="G20" s="18" t="s">
        <v>74</v>
      </c>
      <c r="H20" s="19" t="str">
        <f t="shared" si="12"/>
        <v>2</v>
      </c>
      <c r="I20" s="17" t="s">
        <v>74</v>
      </c>
      <c r="J20" s="18" t="s">
        <v>12</v>
      </c>
      <c r="K20" s="19" t="str">
        <f t="shared" si="13"/>
        <v>5</v>
      </c>
      <c r="L20" s="17" t="s">
        <v>12</v>
      </c>
      <c r="M20" s="18" t="s">
        <v>75</v>
      </c>
      <c r="N20" s="19">
        <f t="shared" si="14"/>
        <v>0</v>
      </c>
      <c r="O20" s="17" t="s">
        <v>74</v>
      </c>
      <c r="P20" s="18" t="s">
        <v>2</v>
      </c>
      <c r="Q20" s="19">
        <f t="shared" si="15"/>
        <v>0</v>
      </c>
      <c r="R20" s="17" t="s">
        <v>75</v>
      </c>
      <c r="S20" s="18" t="s">
        <v>2</v>
      </c>
      <c r="T20" s="19">
        <f t="shared" si="16"/>
        <v>8</v>
      </c>
      <c r="U20" s="17" t="s">
        <v>12</v>
      </c>
      <c r="V20" s="18" t="s">
        <v>75</v>
      </c>
      <c r="W20" s="19">
        <f t="shared" si="17"/>
        <v>0</v>
      </c>
      <c r="X20" s="17" t="s">
        <v>74</v>
      </c>
      <c r="Y20" s="18" t="s">
        <v>75</v>
      </c>
      <c r="Z20" s="19" t="str">
        <f t="shared" si="18"/>
        <v>2</v>
      </c>
      <c r="AA20" s="17" t="s">
        <v>12</v>
      </c>
      <c r="AB20" s="18" t="s">
        <v>75</v>
      </c>
      <c r="AC20" s="19">
        <f t="shared" si="19"/>
        <v>0</v>
      </c>
      <c r="AD20" s="27"/>
      <c r="AE20" s="25"/>
      <c r="AF20" s="19"/>
      <c r="AG20" s="20">
        <f t="shared" si="8"/>
        <v>19</v>
      </c>
      <c r="AH20" s="21">
        <f>'6.Spieltag'!AI20</f>
        <v>65</v>
      </c>
      <c r="AI20" s="23">
        <f t="shared" si="9"/>
        <v>84</v>
      </c>
      <c r="AJ20" s="24">
        <f t="shared" si="10"/>
        <v>10</v>
      </c>
      <c r="AK20" s="1"/>
    </row>
    <row r="21" spans="1:37" ht="24.95" customHeight="1" thickBot="1" x14ac:dyDescent="0.25">
      <c r="A21" s="28">
        <f t="shared" si="0"/>
        <v>12</v>
      </c>
      <c r="B21" s="20" t="str">
        <f>'6.Spieltag'!B21</f>
        <v>Schalt04</v>
      </c>
      <c r="C21" s="17" t="s">
        <v>74</v>
      </c>
      <c r="D21" s="18" t="s">
        <v>2</v>
      </c>
      <c r="E21" s="19" t="str">
        <f t="shared" si="11"/>
        <v>2</v>
      </c>
      <c r="F21" s="17" t="s">
        <v>74</v>
      </c>
      <c r="G21" s="18" t="s">
        <v>74</v>
      </c>
      <c r="H21" s="19">
        <f t="shared" si="12"/>
        <v>0</v>
      </c>
      <c r="I21" s="17" t="s">
        <v>74</v>
      </c>
      <c r="J21" s="18" t="s">
        <v>2</v>
      </c>
      <c r="K21" s="19" t="str">
        <f t="shared" si="13"/>
        <v>2</v>
      </c>
      <c r="L21" s="17" t="s">
        <v>12</v>
      </c>
      <c r="M21" s="18" t="s">
        <v>74</v>
      </c>
      <c r="N21" s="19">
        <f t="shared" si="14"/>
        <v>0</v>
      </c>
      <c r="O21" s="17" t="s">
        <v>75</v>
      </c>
      <c r="P21" s="18" t="s">
        <v>2</v>
      </c>
      <c r="Q21" s="19">
        <f t="shared" si="15"/>
        <v>0</v>
      </c>
      <c r="R21" s="17" t="s">
        <v>75</v>
      </c>
      <c r="S21" s="18" t="s">
        <v>79</v>
      </c>
      <c r="T21" s="19">
        <f t="shared" si="16"/>
        <v>8</v>
      </c>
      <c r="U21" s="17" t="s">
        <v>12</v>
      </c>
      <c r="V21" s="18" t="s">
        <v>12</v>
      </c>
      <c r="W21" s="19" t="str">
        <f t="shared" si="17"/>
        <v>3</v>
      </c>
      <c r="X21" s="17" t="s">
        <v>2</v>
      </c>
      <c r="Y21" s="18" t="s">
        <v>74</v>
      </c>
      <c r="Z21" s="19" t="str">
        <f t="shared" si="18"/>
        <v>3</v>
      </c>
      <c r="AA21" s="17" t="s">
        <v>12</v>
      </c>
      <c r="AB21" s="18" t="s">
        <v>75</v>
      </c>
      <c r="AC21" s="19">
        <f t="shared" si="19"/>
        <v>0</v>
      </c>
      <c r="AD21" s="27"/>
      <c r="AE21" s="25"/>
      <c r="AF21" s="19"/>
      <c r="AG21" s="20">
        <f t="shared" si="8"/>
        <v>18</v>
      </c>
      <c r="AH21" s="21">
        <f>'6.Spieltag'!AI21</f>
        <v>60</v>
      </c>
      <c r="AI21" s="23">
        <f t="shared" si="9"/>
        <v>78</v>
      </c>
      <c r="AJ21" s="24">
        <f t="shared" si="10"/>
        <v>12</v>
      </c>
      <c r="AK21" s="1"/>
    </row>
    <row r="22" spans="1:37" ht="24.95" customHeight="1" thickBot="1" x14ac:dyDescent="0.25">
      <c r="A22" s="28">
        <f t="shared" si="0"/>
        <v>19</v>
      </c>
      <c r="B22" s="20" t="str">
        <f>'6.Spieltag'!B22</f>
        <v>schmiddi04</v>
      </c>
      <c r="C22" s="17" t="s">
        <v>74</v>
      </c>
      <c r="D22" s="18" t="s">
        <v>12</v>
      </c>
      <c r="E22" s="19" t="str">
        <f t="shared" si="11"/>
        <v>5</v>
      </c>
      <c r="F22" s="17" t="s">
        <v>74</v>
      </c>
      <c r="G22" s="18" t="s">
        <v>74</v>
      </c>
      <c r="H22" s="19">
        <f t="shared" si="12"/>
        <v>0</v>
      </c>
      <c r="I22" s="17" t="s">
        <v>75</v>
      </c>
      <c r="J22" s="18" t="s">
        <v>74</v>
      </c>
      <c r="K22" s="19" t="str">
        <f t="shared" si="13"/>
        <v>3</v>
      </c>
      <c r="L22" s="17" t="s">
        <v>12</v>
      </c>
      <c r="M22" s="18" t="s">
        <v>75</v>
      </c>
      <c r="N22" s="19">
        <f t="shared" si="14"/>
        <v>0</v>
      </c>
      <c r="O22" s="17" t="s">
        <v>74</v>
      </c>
      <c r="P22" s="18" t="s">
        <v>12</v>
      </c>
      <c r="Q22" s="19">
        <f t="shared" si="15"/>
        <v>0</v>
      </c>
      <c r="R22" s="17" t="s">
        <v>74</v>
      </c>
      <c r="S22" s="18" t="s">
        <v>12</v>
      </c>
      <c r="T22" s="19">
        <f t="shared" si="16"/>
        <v>20</v>
      </c>
      <c r="U22" s="17" t="s">
        <v>74</v>
      </c>
      <c r="V22" s="18" t="s">
        <v>75</v>
      </c>
      <c r="W22" s="19">
        <f t="shared" si="17"/>
        <v>0</v>
      </c>
      <c r="X22" s="17" t="s">
        <v>75</v>
      </c>
      <c r="Y22" s="18" t="s">
        <v>74</v>
      </c>
      <c r="Z22" s="19">
        <f t="shared" si="18"/>
        <v>0</v>
      </c>
      <c r="AA22" s="17" t="s">
        <v>74</v>
      </c>
      <c r="AB22" s="18" t="s">
        <v>74</v>
      </c>
      <c r="AC22" s="19">
        <f t="shared" si="19"/>
        <v>0</v>
      </c>
      <c r="AD22" s="27"/>
      <c r="AE22" s="25"/>
      <c r="AF22" s="19"/>
      <c r="AG22" s="20">
        <f t="shared" si="8"/>
        <v>28</v>
      </c>
      <c r="AH22" s="21">
        <f>'6.Spieltag'!AI22</f>
        <v>36</v>
      </c>
      <c r="AI22" s="23">
        <f t="shared" si="9"/>
        <v>64</v>
      </c>
      <c r="AJ22" s="24">
        <f t="shared" si="10"/>
        <v>19</v>
      </c>
      <c r="AK22" s="1"/>
    </row>
    <row r="23" spans="1:37" ht="24.95" customHeight="1" thickBot="1" x14ac:dyDescent="0.25">
      <c r="A23" s="28">
        <f t="shared" si="0"/>
        <v>2</v>
      </c>
      <c r="B23" s="20" t="str">
        <f>'6.Spieltag'!B23</f>
        <v>shiny</v>
      </c>
      <c r="C23" s="17" t="s">
        <v>74</v>
      </c>
      <c r="D23" s="18" t="s">
        <v>12</v>
      </c>
      <c r="E23" s="19" t="str">
        <f t="shared" si="11"/>
        <v>5</v>
      </c>
      <c r="F23" s="17" t="s">
        <v>74</v>
      </c>
      <c r="G23" s="18" t="s">
        <v>74</v>
      </c>
      <c r="H23" s="19">
        <f t="shared" si="12"/>
        <v>0</v>
      </c>
      <c r="I23" s="17" t="s">
        <v>74</v>
      </c>
      <c r="J23" s="18" t="s">
        <v>12</v>
      </c>
      <c r="K23" s="19" t="str">
        <f t="shared" si="13"/>
        <v>5</v>
      </c>
      <c r="L23" s="17" t="s">
        <v>12</v>
      </c>
      <c r="M23" s="18" t="s">
        <v>74</v>
      </c>
      <c r="N23" s="19">
        <f t="shared" si="14"/>
        <v>0</v>
      </c>
      <c r="O23" s="17" t="s">
        <v>74</v>
      </c>
      <c r="P23" s="18" t="s">
        <v>12</v>
      </c>
      <c r="Q23" s="19">
        <f t="shared" si="15"/>
        <v>0</v>
      </c>
      <c r="R23" s="17" t="s">
        <v>74</v>
      </c>
      <c r="S23" s="18" t="s">
        <v>12</v>
      </c>
      <c r="T23" s="19">
        <f t="shared" si="16"/>
        <v>20</v>
      </c>
      <c r="U23" s="17" t="s">
        <v>12</v>
      </c>
      <c r="V23" s="18" t="s">
        <v>74</v>
      </c>
      <c r="W23" s="19">
        <f t="shared" si="17"/>
        <v>0</v>
      </c>
      <c r="X23" s="17" t="s">
        <v>12</v>
      </c>
      <c r="Y23" s="18" t="s">
        <v>74</v>
      </c>
      <c r="Z23" s="19" t="str">
        <f t="shared" si="18"/>
        <v>2</v>
      </c>
      <c r="AA23" s="17" t="s">
        <v>12</v>
      </c>
      <c r="AB23" s="18" t="s">
        <v>74</v>
      </c>
      <c r="AC23" s="19">
        <f t="shared" si="19"/>
        <v>0</v>
      </c>
      <c r="AD23" s="27"/>
      <c r="AE23" s="25"/>
      <c r="AF23" s="19"/>
      <c r="AG23" s="20">
        <f t="shared" si="8"/>
        <v>32</v>
      </c>
      <c r="AH23" s="21">
        <f>'6.Spieltag'!AI23</f>
        <v>74</v>
      </c>
      <c r="AI23" s="23">
        <f t="shared" si="9"/>
        <v>106</v>
      </c>
      <c r="AJ23" s="24">
        <f t="shared" si="10"/>
        <v>2</v>
      </c>
      <c r="AK23" s="1"/>
    </row>
    <row r="24" spans="1:37" ht="24.95" customHeight="1" thickBot="1" x14ac:dyDescent="0.25">
      <c r="A24" s="28">
        <f t="shared" si="0"/>
        <v>6</v>
      </c>
      <c r="B24" s="20" t="str">
        <f>'6.Spieltag'!B24</f>
        <v>Silfa04</v>
      </c>
      <c r="C24" s="17" t="s">
        <v>74</v>
      </c>
      <c r="D24" s="18" t="s">
        <v>12</v>
      </c>
      <c r="E24" s="19" t="str">
        <f t="shared" si="11"/>
        <v>5</v>
      </c>
      <c r="F24" s="17" t="s">
        <v>75</v>
      </c>
      <c r="G24" s="18" t="s">
        <v>75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12</v>
      </c>
      <c r="M24" s="18" t="s">
        <v>74</v>
      </c>
      <c r="N24" s="19">
        <f t="shared" si="14"/>
        <v>0</v>
      </c>
      <c r="O24" s="17" t="s">
        <v>75</v>
      </c>
      <c r="P24" s="18" t="s">
        <v>74</v>
      </c>
      <c r="Q24" s="19">
        <f t="shared" si="15"/>
        <v>0</v>
      </c>
      <c r="R24" s="17" t="s">
        <v>74</v>
      </c>
      <c r="S24" s="18" t="s">
        <v>12</v>
      </c>
      <c r="T24" s="19">
        <f t="shared" si="16"/>
        <v>20</v>
      </c>
      <c r="U24" s="17" t="s">
        <v>12</v>
      </c>
      <c r="V24" s="18" t="s">
        <v>75</v>
      </c>
      <c r="W24" s="19">
        <f t="shared" si="17"/>
        <v>0</v>
      </c>
      <c r="X24" s="17" t="s">
        <v>74</v>
      </c>
      <c r="Y24" s="18" t="s">
        <v>75</v>
      </c>
      <c r="Z24" s="19" t="str">
        <f t="shared" si="18"/>
        <v>2</v>
      </c>
      <c r="AA24" s="17" t="s">
        <v>2</v>
      </c>
      <c r="AB24" s="18" t="s">
        <v>75</v>
      </c>
      <c r="AC24" s="19">
        <f t="shared" si="19"/>
        <v>0</v>
      </c>
      <c r="AD24" s="27"/>
      <c r="AE24" s="25"/>
      <c r="AF24" s="19"/>
      <c r="AG24" s="20">
        <f t="shared" si="8"/>
        <v>27</v>
      </c>
      <c r="AH24" s="21">
        <f>'6.Spieltag'!AI24</f>
        <v>70</v>
      </c>
      <c r="AI24" s="23">
        <f t="shared" si="9"/>
        <v>97</v>
      </c>
      <c r="AJ24" s="24">
        <f t="shared" si="10"/>
        <v>6</v>
      </c>
      <c r="AK24" s="1"/>
    </row>
    <row r="25" spans="1:37" ht="24.95" customHeight="1" thickBot="1" x14ac:dyDescent="0.25">
      <c r="A25" s="28">
        <f t="shared" ref="A25:A27" si="20">AJ25</f>
        <v>4</v>
      </c>
      <c r="B25" s="20" t="str">
        <f>'6.Spieltag'!B25</f>
        <v>Tanja04</v>
      </c>
      <c r="C25" s="17" t="s">
        <v>74</v>
      </c>
      <c r="D25" s="18" t="s">
        <v>74</v>
      </c>
      <c r="E25" s="19">
        <f t="shared" si="11"/>
        <v>0</v>
      </c>
      <c r="F25" s="17" t="s">
        <v>12</v>
      </c>
      <c r="G25" s="18" t="s">
        <v>75</v>
      </c>
      <c r="H25" s="19" t="str">
        <f t="shared" si="12"/>
        <v>3</v>
      </c>
      <c r="I25" s="17" t="s">
        <v>75</v>
      </c>
      <c r="J25" s="18" t="s">
        <v>12</v>
      </c>
      <c r="K25" s="19" t="str">
        <f t="shared" si="13"/>
        <v>2</v>
      </c>
      <c r="L25" s="17" t="s">
        <v>12</v>
      </c>
      <c r="M25" s="18" t="s">
        <v>74</v>
      </c>
      <c r="N25" s="19">
        <f t="shared" si="14"/>
        <v>0</v>
      </c>
      <c r="O25" s="17" t="s">
        <v>74</v>
      </c>
      <c r="P25" s="18" t="s">
        <v>74</v>
      </c>
      <c r="Q25" s="19" t="str">
        <f t="shared" si="15"/>
        <v>3</v>
      </c>
      <c r="R25" s="17" t="s">
        <v>75</v>
      </c>
      <c r="S25" s="18" t="s">
        <v>2</v>
      </c>
      <c r="T25" s="19">
        <f t="shared" si="16"/>
        <v>8</v>
      </c>
      <c r="U25" s="17" t="s">
        <v>12</v>
      </c>
      <c r="V25" s="18" t="s">
        <v>74</v>
      </c>
      <c r="W25" s="19">
        <f t="shared" si="17"/>
        <v>0</v>
      </c>
      <c r="X25" s="17" t="s">
        <v>12</v>
      </c>
      <c r="Y25" s="18" t="s">
        <v>75</v>
      </c>
      <c r="Z25" s="19" t="str">
        <f t="shared" si="18"/>
        <v>5</v>
      </c>
      <c r="AA25" s="17" t="s">
        <v>12</v>
      </c>
      <c r="AB25" s="18" t="s">
        <v>75</v>
      </c>
      <c r="AC25" s="19">
        <f t="shared" si="19"/>
        <v>0</v>
      </c>
      <c r="AD25" s="27"/>
      <c r="AE25" s="25"/>
      <c r="AF25" s="19"/>
      <c r="AG25" s="20">
        <f t="shared" ref="AG25:AG27" si="21">E25+H25+K25+N25+Q25+T25+W25+Z25+AC25+AF25</f>
        <v>21</v>
      </c>
      <c r="AH25" s="21">
        <f>'6.Spieltag'!AI25</f>
        <v>80</v>
      </c>
      <c r="AI25" s="23">
        <f t="shared" ref="AI25:AI27" si="22">AG25+AH25</f>
        <v>101</v>
      </c>
      <c r="AJ25" s="24">
        <f t="shared" si="10"/>
        <v>4</v>
      </c>
      <c r="AK25" s="1"/>
    </row>
    <row r="26" spans="1:37" ht="28.15" customHeight="1" thickBot="1" x14ac:dyDescent="0.25">
      <c r="A26" s="28">
        <f t="shared" si="20"/>
        <v>18</v>
      </c>
      <c r="B26" s="20" t="str">
        <f>'1.Spieltag'!B26</f>
        <v>Th. Bülles</v>
      </c>
      <c r="C26" s="17" t="s">
        <v>75</v>
      </c>
      <c r="D26" s="18" t="s">
        <v>12</v>
      </c>
      <c r="E26" s="19" t="str">
        <f t="shared" si="11"/>
        <v>2</v>
      </c>
      <c r="F26" s="17" t="s">
        <v>74</v>
      </c>
      <c r="G26" s="18" t="s">
        <v>75</v>
      </c>
      <c r="H26" s="19" t="str">
        <f t="shared" si="12"/>
        <v>2</v>
      </c>
      <c r="I26" s="17" t="s">
        <v>74</v>
      </c>
      <c r="J26" s="18" t="s">
        <v>75</v>
      </c>
      <c r="K26" s="19">
        <f t="shared" si="13"/>
        <v>0</v>
      </c>
      <c r="L26" s="17" t="s">
        <v>12</v>
      </c>
      <c r="M26" s="18" t="s">
        <v>75</v>
      </c>
      <c r="N26" s="19">
        <f t="shared" si="14"/>
        <v>0</v>
      </c>
      <c r="O26" s="17" t="s">
        <v>75</v>
      </c>
      <c r="P26" s="18" t="s">
        <v>74</v>
      </c>
      <c r="Q26" s="19">
        <f t="shared" si="15"/>
        <v>0</v>
      </c>
      <c r="R26" s="17" t="s">
        <v>75</v>
      </c>
      <c r="S26" s="18" t="s">
        <v>12</v>
      </c>
      <c r="T26" s="19">
        <f t="shared" si="16"/>
        <v>8</v>
      </c>
      <c r="U26" s="17" t="s">
        <v>12</v>
      </c>
      <c r="V26" s="18" t="s">
        <v>74</v>
      </c>
      <c r="W26" s="19">
        <f t="shared" si="17"/>
        <v>0</v>
      </c>
      <c r="X26" s="17" t="s">
        <v>74</v>
      </c>
      <c r="Y26" s="18" t="s">
        <v>75</v>
      </c>
      <c r="Z26" s="19" t="str">
        <f t="shared" si="18"/>
        <v>2</v>
      </c>
      <c r="AA26" s="17" t="s">
        <v>12</v>
      </c>
      <c r="AB26" s="18" t="s">
        <v>75</v>
      </c>
      <c r="AC26" s="19">
        <f t="shared" si="19"/>
        <v>0</v>
      </c>
      <c r="AD26" s="27"/>
      <c r="AE26" s="25"/>
      <c r="AF26" s="19"/>
      <c r="AG26" s="20">
        <f t="shared" si="21"/>
        <v>14</v>
      </c>
      <c r="AH26" s="21">
        <f>'6.Spieltag'!AI26</f>
        <v>51</v>
      </c>
      <c r="AI26" s="23">
        <f t="shared" si="22"/>
        <v>65</v>
      </c>
      <c r="AJ26" s="24">
        <f t="shared" si="10"/>
        <v>18</v>
      </c>
      <c r="AK26" s="1"/>
    </row>
    <row r="27" spans="1:37" ht="28.15" customHeight="1" thickBot="1" x14ac:dyDescent="0.25">
      <c r="A27" s="28">
        <f t="shared" si="20"/>
        <v>8</v>
      </c>
      <c r="B27" s="20" t="str">
        <f>'1.Spieltag'!B27</f>
        <v>UltraGE</v>
      </c>
      <c r="C27" s="17" t="s">
        <v>74</v>
      </c>
      <c r="D27" s="18" t="s">
        <v>2</v>
      </c>
      <c r="E27" s="19" t="str">
        <f t="shared" si="11"/>
        <v>2</v>
      </c>
      <c r="F27" s="17" t="s">
        <v>12</v>
      </c>
      <c r="G27" s="18" t="s">
        <v>74</v>
      </c>
      <c r="H27" s="19" t="str">
        <f t="shared" si="12"/>
        <v>2</v>
      </c>
      <c r="I27" s="17" t="s">
        <v>12</v>
      </c>
      <c r="J27" s="18" t="s">
        <v>74</v>
      </c>
      <c r="K27" s="19">
        <f t="shared" si="13"/>
        <v>0</v>
      </c>
      <c r="L27" s="17" t="s">
        <v>12</v>
      </c>
      <c r="M27" s="18" t="s">
        <v>75</v>
      </c>
      <c r="N27" s="19">
        <f t="shared" si="14"/>
        <v>0</v>
      </c>
      <c r="O27" s="17" t="s">
        <v>74</v>
      </c>
      <c r="P27" s="18" t="s">
        <v>2</v>
      </c>
      <c r="Q27" s="19">
        <f t="shared" si="15"/>
        <v>0</v>
      </c>
      <c r="R27" s="17" t="s">
        <v>74</v>
      </c>
      <c r="S27" s="18" t="s">
        <v>12</v>
      </c>
      <c r="T27" s="19">
        <f t="shared" si="16"/>
        <v>20</v>
      </c>
      <c r="U27" s="17" t="s">
        <v>74</v>
      </c>
      <c r="V27" s="18" t="s">
        <v>12</v>
      </c>
      <c r="W27" s="19">
        <f t="shared" si="17"/>
        <v>0</v>
      </c>
      <c r="X27" s="17" t="s">
        <v>74</v>
      </c>
      <c r="Y27" s="18" t="s">
        <v>12</v>
      </c>
      <c r="Z27" s="19">
        <f t="shared" si="18"/>
        <v>0</v>
      </c>
      <c r="AA27" s="17" t="s">
        <v>12</v>
      </c>
      <c r="AB27" s="18" t="s">
        <v>74</v>
      </c>
      <c r="AC27" s="19">
        <f t="shared" si="19"/>
        <v>0</v>
      </c>
      <c r="AD27" s="27"/>
      <c r="AE27" s="25"/>
      <c r="AF27" s="19"/>
      <c r="AG27" s="20">
        <f t="shared" si="21"/>
        <v>24</v>
      </c>
      <c r="AH27" s="21">
        <f>'6.Spieltag'!AI27</f>
        <v>69</v>
      </c>
      <c r="AI27" s="23">
        <f t="shared" si="22"/>
        <v>93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2" priority="1">
      <formula>($AG8&gt;40)</formula>
    </cfRule>
  </conditionalFormatting>
  <conditionalFormatting sqref="C4 I4 L4 R4 U4 AA4 I6 L6 R6 U6 X6 AA6">
    <cfRule type="cellIs" dxfId="141" priority="5" operator="equal">
      <formula>"Schalke 04"</formula>
    </cfRule>
  </conditionalFormatting>
  <conditionalFormatting sqref="F4 O4 X4 C6 F6 O6">
    <cfRule type="cellIs" dxfId="140" priority="4" operator="equal">
      <formula>"Schalke 04"</formula>
    </cfRule>
  </conditionalFormatting>
  <conditionalFormatting sqref="AG1:AG25 AG28:AG1048576">
    <cfRule type="top10" dxfId="139" priority="1545" rank="3"/>
  </conditionalFormatting>
  <conditionalFormatting sqref="AG1:AG1048576">
    <cfRule type="top10" dxfId="138" priority="2" rank="3"/>
  </conditionalFormatting>
  <conditionalFormatting sqref="AK6:AK10">
    <cfRule type="top10" dxfId="137" priority="106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27"/>
  <sheetViews>
    <sheetView topLeftCell="A8" workbookViewId="0">
      <selection activeCell="AQ8" sqref="AQ8:AQ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Q1" s="13"/>
    </row>
    <row r="4" spans="1:40" ht="16.5" thickBot="1" x14ac:dyDescent="0.3">
      <c r="A4" s="2" t="s">
        <v>21</v>
      </c>
      <c r="B4" s="16"/>
      <c r="C4" s="16" t="s">
        <v>60</v>
      </c>
      <c r="F4" s="16" t="s">
        <v>59</v>
      </c>
      <c r="I4" s="16" t="s">
        <v>71</v>
      </c>
      <c r="L4" s="16" t="s">
        <v>67</v>
      </c>
      <c r="O4" s="16" t="s">
        <v>65</v>
      </c>
      <c r="R4" s="16" t="s">
        <v>11</v>
      </c>
      <c r="U4" s="16" t="s">
        <v>58</v>
      </c>
      <c r="X4" s="16" t="s">
        <v>63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72</v>
      </c>
      <c r="F6" s="16" t="s">
        <v>70</v>
      </c>
      <c r="I6" s="16" t="s">
        <v>68</v>
      </c>
      <c r="L6" s="16" t="s">
        <v>61</v>
      </c>
      <c r="O6" s="16" t="s">
        <v>69</v>
      </c>
      <c r="R6" s="16" t="s">
        <v>56</v>
      </c>
      <c r="U6" s="16" t="s">
        <v>57</v>
      </c>
      <c r="X6" s="16" t="s">
        <v>64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2</v>
      </c>
      <c r="E7" s="69" t="s">
        <v>1</v>
      </c>
      <c r="F7" s="68" t="s">
        <v>2</v>
      </c>
      <c r="G7" s="68" t="s">
        <v>75</v>
      </c>
      <c r="H7" s="69" t="s">
        <v>1</v>
      </c>
      <c r="I7" s="68" t="s">
        <v>12</v>
      </c>
      <c r="J7" s="68" t="s">
        <v>75</v>
      </c>
      <c r="K7" s="69">
        <v>1</v>
      </c>
      <c r="L7" s="68" t="s">
        <v>74</v>
      </c>
      <c r="M7" s="68" t="s">
        <v>75</v>
      </c>
      <c r="N7" s="69" t="s">
        <v>1</v>
      </c>
      <c r="O7" s="68" t="s">
        <v>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75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12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11</v>
      </c>
      <c r="B8" s="20" t="str">
        <f>'7.Spieltag'!B8</f>
        <v>Archie04</v>
      </c>
      <c r="C8" s="17" t="s">
        <v>2</v>
      </c>
      <c r="D8" s="18" t="s">
        <v>75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74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12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3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79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24" si="9">E8+H8+K8+N8+Q8+T8+W8+Z8+AC8+AF8</f>
        <v>3</v>
      </c>
      <c r="AH8" s="21">
        <f>'7.Spieltag'!AI8</f>
        <v>85</v>
      </c>
      <c r="AI8" s="23">
        <f t="shared" ref="AI8:AI24" si="10">AG8+AH8</f>
        <v>88</v>
      </c>
      <c r="AJ8" s="24">
        <f>RANK(AI8,$AI$8:$AI$27)</f>
        <v>11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9</v>
      </c>
      <c r="B9" s="20" t="str">
        <f>'7.Spieltag'!B9</f>
        <v>atschi91</v>
      </c>
      <c r="C9" s="17" t="s">
        <v>2</v>
      </c>
      <c r="D9" s="18" t="s">
        <v>75</v>
      </c>
      <c r="E9" s="19">
        <f t="shared" si="1"/>
        <v>0</v>
      </c>
      <c r="F9" s="17" t="s">
        <v>12</v>
      </c>
      <c r="G9" s="18" t="s">
        <v>74</v>
      </c>
      <c r="H9" s="19" t="str">
        <f t="shared" si="2"/>
        <v>2</v>
      </c>
      <c r="I9" s="17" t="s">
        <v>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 t="str">
        <f t="shared" si="4"/>
        <v>3</v>
      </c>
      <c r="O9" s="17" t="s">
        <v>12</v>
      </c>
      <c r="P9" s="18" t="s">
        <v>74</v>
      </c>
      <c r="Q9" s="19" t="str">
        <f t="shared" si="5"/>
        <v>3</v>
      </c>
      <c r="R9" s="17" t="s">
        <v>2</v>
      </c>
      <c r="S9" s="18" t="s">
        <v>75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11</v>
      </c>
      <c r="AH9" s="21">
        <f>'7.Spieltag'!AI9</f>
        <v>81</v>
      </c>
      <c r="AI9" s="23">
        <f t="shared" si="10"/>
        <v>92</v>
      </c>
      <c r="AJ9" s="24">
        <f t="shared" ref="AJ9:AJ26" si="12">RANK(AI9,$AI$8:$AI$27)</f>
        <v>9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8</v>
      </c>
      <c r="B10" s="20" t="str">
        <f>'7.Spieltag'!B10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'7.Spieltag'!AI10</f>
        <v>96</v>
      </c>
      <c r="AI10" s="23">
        <f t="shared" si="10"/>
        <v>96</v>
      </c>
      <c r="AJ10" s="24">
        <f t="shared" si="12"/>
        <v>8</v>
      </c>
      <c r="AK10" s="72"/>
    </row>
    <row r="11" spans="1:40" ht="24.95" customHeight="1" thickBot="1" x14ac:dyDescent="0.25">
      <c r="A11" s="28">
        <f t="shared" si="0"/>
        <v>18</v>
      </c>
      <c r="B11" s="20" t="str">
        <f>'7.Spieltag'!B11</f>
        <v>fabian1904</v>
      </c>
      <c r="C11" s="17" t="s">
        <v>2</v>
      </c>
      <c r="D11" s="18" t="s">
        <v>75</v>
      </c>
      <c r="E11" s="19">
        <f t="shared" si="1"/>
        <v>0</v>
      </c>
      <c r="F11" s="17" t="s">
        <v>74</v>
      </c>
      <c r="G11" s="18" t="s">
        <v>75</v>
      </c>
      <c r="H11" s="19" t="str">
        <f t="shared" si="2"/>
        <v>2</v>
      </c>
      <c r="I11" s="17" t="s">
        <v>2</v>
      </c>
      <c r="J11" s="18" t="s">
        <v>74</v>
      </c>
      <c r="K11" s="19" t="str">
        <f t="shared" si="3"/>
        <v>3</v>
      </c>
      <c r="L11" s="17" t="s">
        <v>75</v>
      </c>
      <c r="M11" s="18" t="s">
        <v>12</v>
      </c>
      <c r="N11" s="19">
        <f t="shared" si="4"/>
        <v>0</v>
      </c>
      <c r="O11" s="17" t="s">
        <v>74</v>
      </c>
      <c r="P11" s="18" t="s">
        <v>74</v>
      </c>
      <c r="Q11" s="19">
        <f t="shared" si="5"/>
        <v>0</v>
      </c>
      <c r="R11" s="17" t="s">
        <v>12</v>
      </c>
      <c r="S11" s="18" t="s">
        <v>74</v>
      </c>
      <c r="T11" s="19">
        <f t="shared" si="11"/>
        <v>0</v>
      </c>
      <c r="U11" s="17" t="s">
        <v>75</v>
      </c>
      <c r="V11" s="18" t="s">
        <v>74</v>
      </c>
      <c r="W11" s="19" t="str">
        <f t="shared" si="6"/>
        <v>2</v>
      </c>
      <c r="X11" s="17" t="s">
        <v>2</v>
      </c>
      <c r="Y11" s="18" t="s">
        <v>12</v>
      </c>
      <c r="Z11" s="19">
        <f t="shared" si="7"/>
        <v>0</v>
      </c>
      <c r="AA11" s="17" t="s">
        <v>74</v>
      </c>
      <c r="AB11" s="18" t="s">
        <v>79</v>
      </c>
      <c r="AC11" s="19">
        <f t="shared" si="8"/>
        <v>0</v>
      </c>
      <c r="AD11" s="27"/>
      <c r="AE11" s="25"/>
      <c r="AF11" s="19"/>
      <c r="AG11" s="20">
        <f t="shared" si="9"/>
        <v>7</v>
      </c>
      <c r="AH11" s="21">
        <f>'7.Spieltag'!AI11</f>
        <v>69</v>
      </c>
      <c r="AI11" s="23">
        <f t="shared" si="10"/>
        <v>76</v>
      </c>
      <c r="AJ11" s="24">
        <f t="shared" si="12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'7.Spieltag'!B12</f>
        <v>FlorianS04</v>
      </c>
      <c r="C12" s="17" t="s">
        <v>12</v>
      </c>
      <c r="D12" s="18" t="s">
        <v>75</v>
      </c>
      <c r="E12" s="19">
        <f t="shared" si="1"/>
        <v>0</v>
      </c>
      <c r="F12" s="17" t="s">
        <v>12</v>
      </c>
      <c r="G12" s="18" t="s">
        <v>75</v>
      </c>
      <c r="H12" s="19" t="str">
        <f t="shared" si="2"/>
        <v>2</v>
      </c>
      <c r="I12" s="17" t="s">
        <v>12</v>
      </c>
      <c r="J12" s="18" t="s">
        <v>74</v>
      </c>
      <c r="K12" s="19" t="str">
        <f t="shared" si="3"/>
        <v>2</v>
      </c>
      <c r="L12" s="17" t="s">
        <v>74</v>
      </c>
      <c r="M12" s="18" t="s">
        <v>12</v>
      </c>
      <c r="N12" s="19">
        <f t="shared" si="4"/>
        <v>0</v>
      </c>
      <c r="O12" s="17" t="s">
        <v>12</v>
      </c>
      <c r="P12" s="18" t="s">
        <v>74</v>
      </c>
      <c r="Q12" s="19" t="str">
        <f t="shared" si="5"/>
        <v>3</v>
      </c>
      <c r="R12" s="17" t="s">
        <v>74</v>
      </c>
      <c r="S12" s="18" t="s">
        <v>75</v>
      </c>
      <c r="T12" s="19">
        <f t="shared" si="11"/>
        <v>0</v>
      </c>
      <c r="U12" s="17" t="s">
        <v>12</v>
      </c>
      <c r="V12" s="18" t="s">
        <v>12</v>
      </c>
      <c r="W12" s="19">
        <f t="shared" si="6"/>
        <v>0</v>
      </c>
      <c r="X12" s="17" t="s">
        <v>74</v>
      </c>
      <c r="Y12" s="18" t="s">
        <v>12</v>
      </c>
      <c r="Z12" s="19">
        <f t="shared" si="7"/>
        <v>0</v>
      </c>
      <c r="AA12" s="17" t="s">
        <v>75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7</v>
      </c>
      <c r="AH12" s="21">
        <f>'7.Spieltag'!AI12</f>
        <v>112</v>
      </c>
      <c r="AI12" s="23">
        <f t="shared" si="10"/>
        <v>119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5</v>
      </c>
      <c r="B13" s="20" t="str">
        <f>'7.Spieltag'!B13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2</v>
      </c>
      <c r="G13" s="18" t="s">
        <v>74</v>
      </c>
      <c r="H13" s="19" t="str">
        <f t="shared" si="2"/>
        <v>2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74</v>
      </c>
      <c r="N13" s="19" t="str">
        <f t="shared" si="4"/>
        <v>3</v>
      </c>
      <c r="O13" s="17" t="s">
        <v>12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75</v>
      </c>
      <c r="AB13" s="18" t="s">
        <v>12</v>
      </c>
      <c r="AC13" s="19">
        <f t="shared" si="8"/>
        <v>0</v>
      </c>
      <c r="AD13" s="27"/>
      <c r="AE13" s="25"/>
      <c r="AF13" s="19"/>
      <c r="AG13" s="20">
        <f t="shared" si="9"/>
        <v>7</v>
      </c>
      <c r="AH13" s="21">
        <f>'7.Spieltag'!AI13</f>
        <v>99</v>
      </c>
      <c r="AI13" s="23">
        <f t="shared" si="10"/>
        <v>106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13</v>
      </c>
      <c r="B14" s="20" t="str">
        <f>'7.Spieltag'!B14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2</v>
      </c>
      <c r="G14" s="18" t="s">
        <v>74</v>
      </c>
      <c r="H14" s="19" t="str">
        <f t="shared" si="2"/>
        <v>2</v>
      </c>
      <c r="I14" s="17" t="s">
        <v>12</v>
      </c>
      <c r="J14" s="18" t="s">
        <v>75</v>
      </c>
      <c r="K14" s="19" t="str">
        <f t="shared" si="3"/>
        <v>5</v>
      </c>
      <c r="L14" s="17" t="s">
        <v>79</v>
      </c>
      <c r="M14" s="18" t="s">
        <v>74</v>
      </c>
      <c r="N14" s="19" t="str">
        <f t="shared" si="4"/>
        <v>2</v>
      </c>
      <c r="O14" s="17" t="s">
        <v>12</v>
      </c>
      <c r="P14" s="18" t="s">
        <v>75</v>
      </c>
      <c r="Q14" s="19" t="str">
        <f t="shared" si="5"/>
        <v>2</v>
      </c>
      <c r="R14" s="17" t="s">
        <v>12</v>
      </c>
      <c r="S14" s="18" t="s">
        <v>74</v>
      </c>
      <c r="T14" s="19">
        <f t="shared" si="11"/>
        <v>0</v>
      </c>
      <c r="U14" s="17" t="s">
        <v>2</v>
      </c>
      <c r="V14" s="18" t="s">
        <v>12</v>
      </c>
      <c r="W14" s="19">
        <f t="shared" si="6"/>
        <v>0</v>
      </c>
      <c r="X14" s="17" t="s">
        <v>12</v>
      </c>
      <c r="Y14" s="18" t="s">
        <v>75</v>
      </c>
      <c r="Z14" s="19">
        <f t="shared" si="7"/>
        <v>0</v>
      </c>
      <c r="AA14" s="17" t="s">
        <v>74</v>
      </c>
      <c r="AB14" s="18" t="s">
        <v>12</v>
      </c>
      <c r="AC14" s="19">
        <f t="shared" si="8"/>
        <v>0</v>
      </c>
      <c r="AD14" s="27"/>
      <c r="AE14" s="25"/>
      <c r="AF14" s="19"/>
      <c r="AG14" s="20">
        <f t="shared" si="9"/>
        <v>11</v>
      </c>
      <c r="AH14" s="21">
        <f>'7.Spieltag'!AI14</f>
        <v>76</v>
      </c>
      <c r="AI14" s="23">
        <f t="shared" si="10"/>
        <v>87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15</v>
      </c>
      <c r="B15" s="20" t="str">
        <f>'7.Spieltag'!B15</f>
        <v>Master1</v>
      </c>
      <c r="C15" s="17" t="s">
        <v>2</v>
      </c>
      <c r="D15" s="18" t="s">
        <v>74</v>
      </c>
      <c r="E15" s="19">
        <f t="shared" si="1"/>
        <v>0</v>
      </c>
      <c r="F15" s="17" t="s">
        <v>12</v>
      </c>
      <c r="G15" s="18" t="s">
        <v>75</v>
      </c>
      <c r="H15" s="19" t="str">
        <f t="shared" si="2"/>
        <v>2</v>
      </c>
      <c r="I15" s="17" t="s">
        <v>2</v>
      </c>
      <c r="J15" s="18" t="s">
        <v>74</v>
      </c>
      <c r="K15" s="19" t="str">
        <f t="shared" si="3"/>
        <v>3</v>
      </c>
      <c r="L15" s="17" t="s">
        <v>12</v>
      </c>
      <c r="M15" s="18" t="s">
        <v>12</v>
      </c>
      <c r="N15" s="19">
        <f t="shared" si="4"/>
        <v>0</v>
      </c>
      <c r="O15" s="17" t="s">
        <v>12</v>
      </c>
      <c r="P15" s="18" t="s">
        <v>74</v>
      </c>
      <c r="Q15" s="19" t="str">
        <f t="shared" si="5"/>
        <v>3</v>
      </c>
      <c r="R15" s="17" t="s">
        <v>2</v>
      </c>
      <c r="S15" s="18" t="s">
        <v>74</v>
      </c>
      <c r="T15" s="19">
        <f t="shared" si="11"/>
        <v>0</v>
      </c>
      <c r="U15" s="17" t="s">
        <v>2</v>
      </c>
      <c r="V15" s="18" t="s">
        <v>12</v>
      </c>
      <c r="W15" s="19">
        <f t="shared" si="6"/>
        <v>0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8</v>
      </c>
      <c r="AH15" s="21">
        <f>'7.Spieltag'!AI15</f>
        <v>77</v>
      </c>
      <c r="AI15" s="23">
        <f t="shared" si="10"/>
        <v>85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14</v>
      </c>
      <c r="B16" s="20" t="str">
        <f>'7.Spieltag'!B16</f>
        <v>Mike04</v>
      </c>
      <c r="C16" s="17" t="s">
        <v>2</v>
      </c>
      <c r="D16" s="18" t="s">
        <v>75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5</v>
      </c>
      <c r="L16" s="17" t="s">
        <v>74</v>
      </c>
      <c r="M16" s="18" t="s">
        <v>12</v>
      </c>
      <c r="N16" s="19">
        <f t="shared" si="4"/>
        <v>0</v>
      </c>
      <c r="O16" s="17" t="s">
        <v>12</v>
      </c>
      <c r="P16" s="18" t="s">
        <v>75</v>
      </c>
      <c r="Q16" s="19" t="str">
        <f t="shared" si="5"/>
        <v>2</v>
      </c>
      <c r="R16" s="17" t="s">
        <v>12</v>
      </c>
      <c r="S16" s="18" t="s">
        <v>75</v>
      </c>
      <c r="T16" s="19">
        <f t="shared" si="11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9</v>
      </c>
      <c r="AH16" s="21">
        <f>'7.Spieltag'!AI16</f>
        <v>77</v>
      </c>
      <c r="AI16" s="23">
        <f t="shared" si="10"/>
        <v>86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20</v>
      </c>
      <c r="B17" s="20" t="str">
        <f>'7.Spieltag'!B17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'7.Spieltag'!AI17</f>
        <v>59</v>
      </c>
      <c r="AI17" s="23">
        <f t="shared" si="10"/>
        <v>59</v>
      </c>
      <c r="AJ17" s="24">
        <f t="shared" si="12"/>
        <v>20</v>
      </c>
      <c r="AK17" s="1"/>
    </row>
    <row r="18" spans="1:37" ht="24.95" customHeight="1" thickBot="1" x14ac:dyDescent="0.25">
      <c r="A18" s="28">
        <f t="shared" si="0"/>
        <v>16</v>
      </c>
      <c r="B18" s="20" t="str">
        <f>'7.Spieltag'!B18</f>
        <v>Reinhold</v>
      </c>
      <c r="C18" s="17" t="s">
        <v>12</v>
      </c>
      <c r="D18" s="18" t="s">
        <v>75</v>
      </c>
      <c r="E18" s="19">
        <f t="shared" si="1"/>
        <v>0</v>
      </c>
      <c r="F18" s="17" t="s">
        <v>12</v>
      </c>
      <c r="G18" s="18" t="s">
        <v>74</v>
      </c>
      <c r="H18" s="19" t="str">
        <f t="shared" si="2"/>
        <v>2</v>
      </c>
      <c r="I18" s="17" t="s">
        <v>2</v>
      </c>
      <c r="J18" s="18" t="s">
        <v>75</v>
      </c>
      <c r="K18" s="19" t="str">
        <f t="shared" si="3"/>
        <v>2</v>
      </c>
      <c r="L18" s="17" t="s">
        <v>74</v>
      </c>
      <c r="M18" s="18" t="s">
        <v>12</v>
      </c>
      <c r="N18" s="19">
        <f t="shared" si="4"/>
        <v>0</v>
      </c>
      <c r="O18" s="17" t="s">
        <v>12</v>
      </c>
      <c r="P18" s="18" t="s">
        <v>12</v>
      </c>
      <c r="Q18" s="19">
        <f t="shared" si="5"/>
        <v>0</v>
      </c>
      <c r="R18" s="17" t="s">
        <v>79</v>
      </c>
      <c r="S18" s="18" t="s">
        <v>12</v>
      </c>
      <c r="T18" s="19">
        <f t="shared" si="11"/>
        <v>0</v>
      </c>
      <c r="U18" s="17" t="s">
        <v>12</v>
      </c>
      <c r="V18" s="18" t="s">
        <v>12</v>
      </c>
      <c r="W18" s="19">
        <f t="shared" si="6"/>
        <v>0</v>
      </c>
      <c r="X18" s="17" t="s">
        <v>74</v>
      </c>
      <c r="Y18" s="18" t="s">
        <v>75</v>
      </c>
      <c r="Z18" s="19">
        <f t="shared" si="7"/>
        <v>0</v>
      </c>
      <c r="AA18" s="17" t="s">
        <v>74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4</v>
      </c>
      <c r="AH18" s="21">
        <f>'7.Spieltag'!AI18</f>
        <v>77</v>
      </c>
      <c r="AI18" s="23">
        <f t="shared" si="10"/>
        <v>81</v>
      </c>
      <c r="AJ18" s="24">
        <f t="shared" si="12"/>
        <v>16</v>
      </c>
      <c r="AK18" s="1"/>
    </row>
    <row r="19" spans="1:37" ht="24.95" customHeight="1" thickBot="1" x14ac:dyDescent="0.25">
      <c r="A19" s="28">
        <f t="shared" si="0"/>
        <v>4</v>
      </c>
      <c r="B19" s="20" t="str">
        <f>'7.Spieltag'!B19</f>
        <v>ReneMause</v>
      </c>
      <c r="C19" s="17" t="s">
        <v>2</v>
      </c>
      <c r="D19" s="18" t="s">
        <v>74</v>
      </c>
      <c r="E19" s="19">
        <f t="shared" si="1"/>
        <v>0</v>
      </c>
      <c r="F19" s="17" t="s">
        <v>2</v>
      </c>
      <c r="G19" s="18" t="s">
        <v>75</v>
      </c>
      <c r="H19" s="19" t="str">
        <f t="shared" si="2"/>
        <v>5</v>
      </c>
      <c r="I19" s="17" t="s">
        <v>2</v>
      </c>
      <c r="J19" s="18" t="s">
        <v>75</v>
      </c>
      <c r="K19" s="19" t="str">
        <f t="shared" si="3"/>
        <v>2</v>
      </c>
      <c r="L19" s="17" t="s">
        <v>74</v>
      </c>
      <c r="M19" s="18" t="s">
        <v>74</v>
      </c>
      <c r="N19" s="19">
        <f t="shared" si="4"/>
        <v>0</v>
      </c>
      <c r="O19" s="17" t="s">
        <v>12</v>
      </c>
      <c r="P19" s="18" t="s">
        <v>75</v>
      </c>
      <c r="Q19" s="19" t="str">
        <f t="shared" si="5"/>
        <v>2</v>
      </c>
      <c r="R19" s="17" t="s">
        <v>12</v>
      </c>
      <c r="S19" s="18" t="s">
        <v>74</v>
      </c>
      <c r="T19" s="19">
        <f t="shared" si="11"/>
        <v>0</v>
      </c>
      <c r="U19" s="17" t="s">
        <v>12</v>
      </c>
      <c r="V19" s="18" t="s">
        <v>74</v>
      </c>
      <c r="W19" s="19">
        <f t="shared" si="6"/>
        <v>0</v>
      </c>
      <c r="X19" s="17" t="s">
        <v>12</v>
      </c>
      <c r="Y19" s="18" t="s">
        <v>74</v>
      </c>
      <c r="Z19" s="19">
        <f t="shared" si="7"/>
        <v>0</v>
      </c>
      <c r="AA19" s="17" t="s">
        <v>74</v>
      </c>
      <c r="AB19" s="18" t="s">
        <v>2</v>
      </c>
      <c r="AC19" s="19">
        <f t="shared" si="8"/>
        <v>0</v>
      </c>
      <c r="AD19" s="27"/>
      <c r="AE19" s="25"/>
      <c r="AF19" s="19"/>
      <c r="AG19" s="20">
        <f t="shared" si="9"/>
        <v>9</v>
      </c>
      <c r="AH19" s="21">
        <f>'7.Spieltag'!AI19</f>
        <v>103</v>
      </c>
      <c r="AI19" s="23">
        <f t="shared" si="10"/>
        <v>112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si="0"/>
        <v>10</v>
      </c>
      <c r="B20" s="20" t="str">
        <f>'7.Spieltag'!B20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2</v>
      </c>
      <c r="I20" s="17" t="s">
        <v>2</v>
      </c>
      <c r="J20" s="18" t="s">
        <v>75</v>
      </c>
      <c r="K20" s="19" t="str">
        <f t="shared" si="3"/>
        <v>2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 t="str">
        <f t="shared" si="5"/>
        <v>3</v>
      </c>
      <c r="R20" s="17" t="s">
        <v>2</v>
      </c>
      <c r="S20" s="18" t="s">
        <v>75</v>
      </c>
      <c r="T20" s="19">
        <f t="shared" si="11"/>
        <v>0</v>
      </c>
      <c r="U20" s="17" t="s">
        <v>12</v>
      </c>
      <c r="V20" s="18" t="s">
        <v>74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75</v>
      </c>
      <c r="AB20" s="18" t="s">
        <v>2</v>
      </c>
      <c r="AC20" s="19">
        <f t="shared" si="8"/>
        <v>0</v>
      </c>
      <c r="AD20" s="27"/>
      <c r="AE20" s="25"/>
      <c r="AF20" s="19"/>
      <c r="AG20" s="20">
        <f t="shared" si="9"/>
        <v>7</v>
      </c>
      <c r="AH20" s="21">
        <f>'7.Spieltag'!AI20</f>
        <v>84</v>
      </c>
      <c r="AI20" s="23">
        <f t="shared" si="10"/>
        <v>91</v>
      </c>
      <c r="AJ20" s="24">
        <f t="shared" si="12"/>
        <v>10</v>
      </c>
      <c r="AK20" s="1"/>
    </row>
    <row r="21" spans="1:37" ht="24.95" customHeight="1" thickBot="1" x14ac:dyDescent="0.25">
      <c r="A21" s="28">
        <f t="shared" si="0"/>
        <v>11</v>
      </c>
      <c r="B21" s="20" t="str">
        <f>'7.Spieltag'!B21</f>
        <v>Schalt04</v>
      </c>
      <c r="C21" s="17" t="s">
        <v>2</v>
      </c>
      <c r="D21" s="18" t="s">
        <v>74</v>
      </c>
      <c r="E21" s="19">
        <f t="shared" si="1"/>
        <v>0</v>
      </c>
      <c r="F21" s="17" t="s">
        <v>12</v>
      </c>
      <c r="G21" s="18" t="s">
        <v>74</v>
      </c>
      <c r="H21" s="19" t="str">
        <f t="shared" si="2"/>
        <v>2</v>
      </c>
      <c r="I21" s="17" t="s">
        <v>79</v>
      </c>
      <c r="J21" s="18" t="s">
        <v>75</v>
      </c>
      <c r="K21" s="19" t="str">
        <f t="shared" si="3"/>
        <v>2</v>
      </c>
      <c r="L21" s="17" t="s">
        <v>12</v>
      </c>
      <c r="M21" s="18" t="s">
        <v>12</v>
      </c>
      <c r="N21" s="19">
        <f t="shared" si="4"/>
        <v>0</v>
      </c>
      <c r="O21" s="17" t="s">
        <v>74</v>
      </c>
      <c r="P21" s="18" t="s">
        <v>12</v>
      </c>
      <c r="Q21" s="19">
        <f t="shared" si="5"/>
        <v>0</v>
      </c>
      <c r="R21" s="17" t="s">
        <v>74</v>
      </c>
      <c r="S21" s="18" t="s">
        <v>74</v>
      </c>
      <c r="T21" s="19">
        <f>IF(OR(EXACT($R$7,R21)*(EXACT($S$7,S21)))=TRUE,$AN$9,IF(($S$7-$R$7=S21-R21),$AN$8,IF(OR(EXACT($R$7&gt;$S$7,R21&gt;S21)*EXACT($R$7=$S$7,R21=S21)*EXACT($R$7&lt;$S$7,R21&lt;S21)),$AN$7,0)))*2</f>
        <v>6</v>
      </c>
      <c r="U21" s="17" t="s">
        <v>12</v>
      </c>
      <c r="V21" s="18" t="s">
        <v>74</v>
      </c>
      <c r="W21" s="19">
        <f t="shared" si="6"/>
        <v>0</v>
      </c>
      <c r="X21" s="17" t="s">
        <v>74</v>
      </c>
      <c r="Y21" s="18" t="s">
        <v>2</v>
      </c>
      <c r="Z21" s="19">
        <f t="shared" si="7"/>
        <v>0</v>
      </c>
      <c r="AA21" s="17" t="s">
        <v>75</v>
      </c>
      <c r="AB21" s="18" t="s">
        <v>2</v>
      </c>
      <c r="AC21" s="19">
        <f t="shared" si="8"/>
        <v>0</v>
      </c>
      <c r="AD21" s="27"/>
      <c r="AE21" s="25"/>
      <c r="AF21" s="19"/>
      <c r="AG21" s="20">
        <f t="shared" si="9"/>
        <v>10</v>
      </c>
      <c r="AH21" s="21">
        <f>'7.Spieltag'!AI21</f>
        <v>78</v>
      </c>
      <c r="AI21" s="23">
        <f t="shared" si="10"/>
        <v>88</v>
      </c>
      <c r="AJ21" s="24">
        <f t="shared" si="12"/>
        <v>11</v>
      </c>
      <c r="AK21" s="1"/>
    </row>
    <row r="22" spans="1:37" ht="24.95" customHeight="1" thickBot="1" x14ac:dyDescent="0.25">
      <c r="A22" s="28">
        <f t="shared" si="0"/>
        <v>19</v>
      </c>
      <c r="B22" s="20" t="str">
        <f>'7.Spieltag'!B22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9"/>
        <v>0</v>
      </c>
      <c r="AH22" s="21">
        <f>'7.Spieltag'!AI22</f>
        <v>64</v>
      </c>
      <c r="AI22" s="23">
        <f t="shared" si="10"/>
        <v>64</v>
      </c>
      <c r="AJ22" s="24">
        <f t="shared" si="12"/>
        <v>19</v>
      </c>
      <c r="AK22" s="1"/>
    </row>
    <row r="23" spans="1:37" ht="24.95" customHeight="1" thickBot="1" x14ac:dyDescent="0.25">
      <c r="A23" s="28">
        <f t="shared" si="0"/>
        <v>2</v>
      </c>
      <c r="B23" s="20" t="str">
        <f>'7.Spieltag'!B23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12</v>
      </c>
      <c r="G23" s="18" t="s">
        <v>75</v>
      </c>
      <c r="H23" s="19" t="str">
        <f t="shared" si="2"/>
        <v>2</v>
      </c>
      <c r="I23" s="17" t="s">
        <v>2</v>
      </c>
      <c r="J23" s="18" t="s">
        <v>74</v>
      </c>
      <c r="K23" s="19" t="str">
        <f t="shared" si="3"/>
        <v>3</v>
      </c>
      <c r="L23" s="17" t="s">
        <v>12</v>
      </c>
      <c r="M23" s="18" t="s">
        <v>12</v>
      </c>
      <c r="N23" s="19">
        <f t="shared" si="4"/>
        <v>0</v>
      </c>
      <c r="O23" s="17" t="s">
        <v>12</v>
      </c>
      <c r="P23" s="18" t="s">
        <v>74</v>
      </c>
      <c r="Q23" s="19" t="str">
        <f t="shared" si="5"/>
        <v>3</v>
      </c>
      <c r="R23" s="17" t="s">
        <v>12</v>
      </c>
      <c r="S23" s="18" t="s">
        <v>74</v>
      </c>
      <c r="T23" s="19">
        <f t="shared" si="11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 t="shared" si="9"/>
        <v>11</v>
      </c>
      <c r="AH23" s="21">
        <f>'7.Spieltag'!AI23</f>
        <v>106</v>
      </c>
      <c r="AI23" s="23">
        <f t="shared" si="10"/>
        <v>117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0"/>
        <v>6</v>
      </c>
      <c r="B24" s="20" t="str">
        <f>'7.Spieltag'!B24</f>
        <v>Silfa04</v>
      </c>
      <c r="C24" s="17" t="s">
        <v>75</v>
      </c>
      <c r="D24" s="18" t="s">
        <v>2</v>
      </c>
      <c r="E24" s="19">
        <f t="shared" si="1"/>
        <v>0</v>
      </c>
      <c r="F24" s="17" t="s">
        <v>74</v>
      </c>
      <c r="G24" s="18" t="s">
        <v>75</v>
      </c>
      <c r="H24" s="19" t="str">
        <f t="shared" si="2"/>
        <v>2</v>
      </c>
      <c r="I24" s="17" t="s">
        <v>79</v>
      </c>
      <c r="J24" s="18" t="s">
        <v>74</v>
      </c>
      <c r="K24" s="19" t="str">
        <f t="shared" si="3"/>
        <v>2</v>
      </c>
      <c r="L24" s="17" t="s">
        <v>75</v>
      </c>
      <c r="M24" s="18" t="s">
        <v>2</v>
      </c>
      <c r="N24" s="19">
        <f t="shared" si="4"/>
        <v>0</v>
      </c>
      <c r="O24" s="17" t="s">
        <v>2</v>
      </c>
      <c r="P24" s="18" t="s">
        <v>2</v>
      </c>
      <c r="Q24" s="19">
        <f t="shared" si="5"/>
        <v>0</v>
      </c>
      <c r="R24" s="17" t="s">
        <v>12</v>
      </c>
      <c r="S24" s="18" t="s">
        <v>74</v>
      </c>
      <c r="T24" s="19">
        <f t="shared" si="11"/>
        <v>0</v>
      </c>
      <c r="U24" s="17" t="s">
        <v>12</v>
      </c>
      <c r="V24" s="18" t="s">
        <v>2</v>
      </c>
      <c r="W24" s="19" t="str">
        <f t="shared" si="6"/>
        <v>2</v>
      </c>
      <c r="X24" s="17" t="s">
        <v>75</v>
      </c>
      <c r="Y24" s="18" t="s">
        <v>74</v>
      </c>
      <c r="Z24" s="19">
        <f t="shared" si="7"/>
        <v>0</v>
      </c>
      <c r="AA24" s="17" t="s">
        <v>75</v>
      </c>
      <c r="AB24" s="18" t="s">
        <v>2</v>
      </c>
      <c r="AC24" s="19">
        <f t="shared" si="8"/>
        <v>0</v>
      </c>
      <c r="AD24" s="27"/>
      <c r="AE24" s="25"/>
      <c r="AF24" s="19"/>
      <c r="AG24" s="20">
        <f t="shared" si="9"/>
        <v>6</v>
      </c>
      <c r="AH24" s="21">
        <f>'7.Spieltag'!AI24</f>
        <v>97</v>
      </c>
      <c r="AI24" s="23">
        <f t="shared" si="10"/>
        <v>103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'7.Spieltag'!B25</f>
        <v>Tanja04</v>
      </c>
      <c r="C25" s="17" t="s">
        <v>12</v>
      </c>
      <c r="D25" s="18" t="s">
        <v>75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 t="str">
        <f t="shared" si="3"/>
        <v>5</v>
      </c>
      <c r="L25" s="17" t="s">
        <v>74</v>
      </c>
      <c r="M25" s="18" t="s">
        <v>75</v>
      </c>
      <c r="N25" s="19" t="str">
        <f t="shared" si="4"/>
        <v>5</v>
      </c>
      <c r="O25" s="17" t="s">
        <v>12</v>
      </c>
      <c r="P25" s="18" t="s">
        <v>75</v>
      </c>
      <c r="Q25" s="19" t="str">
        <f t="shared" si="5"/>
        <v>2</v>
      </c>
      <c r="R25" s="17" t="s">
        <v>12</v>
      </c>
      <c r="S25" s="18" t="s">
        <v>74</v>
      </c>
      <c r="T25" s="19">
        <f t="shared" si="11"/>
        <v>0</v>
      </c>
      <c r="U25" s="17" t="s">
        <v>74</v>
      </c>
      <c r="V25" s="18" t="s">
        <v>12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16</v>
      </c>
      <c r="AH25" s="21">
        <f>'7.Spieltag'!AI25</f>
        <v>101</v>
      </c>
      <c r="AI25" s="23">
        <f t="shared" ref="AI25:AI27" si="15">AG25+AH25</f>
        <v>117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17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"/>
        <v>0</v>
      </c>
      <c r="F26" s="17" t="s">
        <v>12</v>
      </c>
      <c r="G26" s="18" t="s">
        <v>74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5</v>
      </c>
      <c r="L26" s="17" t="s">
        <v>74</v>
      </c>
      <c r="M26" s="18" t="s">
        <v>75</v>
      </c>
      <c r="N26" s="19" t="str">
        <f t="shared" si="4"/>
        <v>5</v>
      </c>
      <c r="O26" s="17" t="s">
        <v>12</v>
      </c>
      <c r="P26" s="18" t="s">
        <v>75</v>
      </c>
      <c r="Q26" s="19" t="str">
        <f t="shared" si="5"/>
        <v>2</v>
      </c>
      <c r="R26" s="17" t="s">
        <v>12</v>
      </c>
      <c r="S26" s="18" t="s">
        <v>75</v>
      </c>
      <c r="T26" s="19">
        <f t="shared" si="11"/>
        <v>0</v>
      </c>
      <c r="U26" s="17" t="s">
        <v>12</v>
      </c>
      <c r="V26" s="18" t="s">
        <v>74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4"/>
        <v>14</v>
      </c>
      <c r="AH26" s="21">
        <f>'7.Spieltag'!AI26</f>
        <v>65</v>
      </c>
      <c r="AI26" s="23">
        <f t="shared" si="15"/>
        <v>79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2</v>
      </c>
      <c r="D27" s="18" t="s">
        <v>74</v>
      </c>
      <c r="E27" s="19">
        <f t="shared" si="1"/>
        <v>0</v>
      </c>
      <c r="F27" s="17" t="s">
        <v>12</v>
      </c>
      <c r="G27" s="18" t="s">
        <v>75</v>
      </c>
      <c r="H27" s="19" t="str">
        <f t="shared" si="2"/>
        <v>2</v>
      </c>
      <c r="I27" s="17" t="s">
        <v>12</v>
      </c>
      <c r="J27" s="18" t="s">
        <v>74</v>
      </c>
      <c r="K27" s="19" t="str">
        <f t="shared" si="3"/>
        <v>2</v>
      </c>
      <c r="L27" s="17" t="s">
        <v>2</v>
      </c>
      <c r="M27" s="18" t="s">
        <v>74</v>
      </c>
      <c r="N27" s="19" t="str">
        <f t="shared" si="4"/>
        <v>2</v>
      </c>
      <c r="O27" s="17" t="s">
        <v>12</v>
      </c>
      <c r="P27" s="18" t="s">
        <v>74</v>
      </c>
      <c r="Q27" s="19" t="str">
        <f t="shared" si="5"/>
        <v>3</v>
      </c>
      <c r="R27" s="17" t="s">
        <v>12</v>
      </c>
      <c r="S27" s="18" t="s">
        <v>74</v>
      </c>
      <c r="T27" s="19">
        <f t="shared" si="11"/>
        <v>0</v>
      </c>
      <c r="U27" s="17" t="s">
        <v>12</v>
      </c>
      <c r="V27" s="18" t="s">
        <v>12</v>
      </c>
      <c r="W27" s="19">
        <f t="shared" si="6"/>
        <v>0</v>
      </c>
      <c r="X27" s="17" t="s">
        <v>12</v>
      </c>
      <c r="Y27" s="18" t="s">
        <v>74</v>
      </c>
      <c r="Z27" s="19">
        <f t="shared" si="7"/>
        <v>0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9</v>
      </c>
      <c r="AH27" s="21">
        <f>'7.Spieltag'!AI27</f>
        <v>93</v>
      </c>
      <c r="AI27" s="23">
        <f t="shared" si="15"/>
        <v>102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6" priority="3">
      <formula>($AG8&gt;40)</formula>
    </cfRule>
  </conditionalFormatting>
  <conditionalFormatting sqref="C4 F4 I4 O4 R4 X4 C6 R6 U6 X6">
    <cfRule type="cellIs" dxfId="135" priority="7" operator="equal">
      <formula>"Schalke 04"</formula>
    </cfRule>
  </conditionalFormatting>
  <conditionalFormatting sqref="L4 U4 AA4 F6 I6 L6 O6 AA6">
    <cfRule type="cellIs" dxfId="134" priority="6" operator="equal">
      <formula>"Schalke 04"</formula>
    </cfRule>
  </conditionalFormatting>
  <conditionalFormatting sqref="AG1:AG1048576">
    <cfRule type="top10" dxfId="133" priority="1" rank="3"/>
  </conditionalFormatting>
  <conditionalFormatting sqref="AK6:AK10">
    <cfRule type="top10" dxfId="132" priority="105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27"/>
  <sheetViews>
    <sheetView topLeftCell="B1" workbookViewId="0">
      <selection activeCell="AC16" sqref="AC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6"/>
      <c r="C4" s="16" t="s">
        <v>72</v>
      </c>
      <c r="F4" s="16" t="s">
        <v>56</v>
      </c>
      <c r="I4" s="16" t="s">
        <v>62</v>
      </c>
      <c r="L4" s="16" t="s">
        <v>69</v>
      </c>
      <c r="O4" s="16" t="s">
        <v>70</v>
      </c>
      <c r="R4" s="16" t="s">
        <v>61</v>
      </c>
      <c r="U4" s="16" t="s">
        <v>57</v>
      </c>
      <c r="X4" s="16" t="s">
        <v>64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66</v>
      </c>
      <c r="I6" s="16" t="s">
        <v>11</v>
      </c>
      <c r="L6" s="16" t="s">
        <v>67</v>
      </c>
      <c r="O6" s="16" t="s">
        <v>58</v>
      </c>
      <c r="R6" s="16" t="s">
        <v>59</v>
      </c>
      <c r="U6" s="16" t="s">
        <v>63</v>
      </c>
      <c r="X6" s="16" t="s">
        <v>65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74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75</v>
      </c>
      <c r="P7" s="68" t="s">
        <v>2</v>
      </c>
      <c r="Q7" s="69" t="s">
        <v>1</v>
      </c>
      <c r="R7" s="68" t="s">
        <v>2</v>
      </c>
      <c r="S7" s="68" t="s">
        <v>75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75</v>
      </c>
      <c r="Y7" s="68" t="s">
        <v>79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17</v>
      </c>
      <c r="B8" s="20" t="str">
        <f>'8.Spieltag'!B8</f>
        <v>Archie04</v>
      </c>
      <c r="C8" s="17" t="s">
        <v>74</v>
      </c>
      <c r="D8" s="18" t="s">
        <v>2</v>
      </c>
      <c r="E8" s="19">
        <f t="shared" ref="E8:E26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12</v>
      </c>
      <c r="H8" s="19">
        <f t="shared" ref="H8:H26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0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79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4</v>
      </c>
      <c r="AH8" s="21">
        <f>'8.Spieltag'!AI8</f>
        <v>88</v>
      </c>
      <c r="AI8" s="23">
        <f t="shared" ref="AI8:AI24" si="10">AG8+AH8</f>
        <v>92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'8.Spieltag'!B9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12</v>
      </c>
      <c r="G9" s="18" t="s">
        <v>74</v>
      </c>
      <c r="H9" s="19" t="str">
        <f t="shared" si="2"/>
        <v>2</v>
      </c>
      <c r="I9" s="17" t="s">
        <v>74</v>
      </c>
      <c r="J9" s="18" t="s">
        <v>12</v>
      </c>
      <c r="K9" s="19">
        <f t="shared" ref="K9:K27" si="11">IF(OR(EXACT($I$7,I9)*(EXACT($J$7,J9)))=TRUE,$AN$9,IF(($J$7-$I$7=J9-I9),$AN$8,IF(OR(EXACT($I$7&gt;$J$7,I9&gt;J9)*EXACT($I$7=$J$7,I9=J9)*EXACT($I$7&lt;$J$7,I9&lt;J9)),$AN$7,0)))*4</f>
        <v>0</v>
      </c>
      <c r="L9" s="17" t="s">
        <v>12</v>
      </c>
      <c r="M9" s="18" t="s">
        <v>74</v>
      </c>
      <c r="N9" s="19">
        <f t="shared" si="3"/>
        <v>0</v>
      </c>
      <c r="O9" s="17" t="s">
        <v>75</v>
      </c>
      <c r="P9" s="18" t="s">
        <v>12</v>
      </c>
      <c r="Q9" s="19" t="str">
        <f t="shared" si="4"/>
        <v>2</v>
      </c>
      <c r="R9" s="17" t="s">
        <v>74</v>
      </c>
      <c r="S9" s="18" t="s">
        <v>12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 t="str">
        <f t="shared" si="8"/>
        <v>3</v>
      </c>
      <c r="AD9" s="27"/>
      <c r="AE9" s="25"/>
      <c r="AF9" s="19"/>
      <c r="AG9" s="20">
        <f t="shared" si="9"/>
        <v>9</v>
      </c>
      <c r="AH9" s="21">
        <f>'8.Spieltag'!AI9</f>
        <v>92</v>
      </c>
      <c r="AI9" s="23">
        <f t="shared" si="10"/>
        <v>101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14</v>
      </c>
      <c r="B10" s="20" t="str">
        <f>'8.Spieltag'!B10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'8.Spieltag'!AI10</f>
        <v>96</v>
      </c>
      <c r="AI10" s="23">
        <f t="shared" si="10"/>
        <v>96</v>
      </c>
      <c r="AJ10" s="24">
        <f t="shared" si="12"/>
        <v>14</v>
      </c>
      <c r="AK10" s="72"/>
    </row>
    <row r="11" spans="1:40" ht="24.95" customHeight="1" thickBot="1" x14ac:dyDescent="0.25">
      <c r="A11" s="28">
        <f t="shared" si="0"/>
        <v>18</v>
      </c>
      <c r="B11" s="20" t="str">
        <f>'8.Spieltag'!B11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2</v>
      </c>
      <c r="G11" s="18" t="s">
        <v>75</v>
      </c>
      <c r="H11" s="19" t="str">
        <f t="shared" si="2"/>
        <v>2</v>
      </c>
      <c r="I11" s="17" t="s">
        <v>74</v>
      </c>
      <c r="J11" s="18" t="s">
        <v>12</v>
      </c>
      <c r="K11" s="19">
        <f t="shared" si="11"/>
        <v>0</v>
      </c>
      <c r="L11" s="17" t="s">
        <v>12</v>
      </c>
      <c r="M11" s="18" t="s">
        <v>74</v>
      </c>
      <c r="N11" s="19">
        <f t="shared" si="3"/>
        <v>0</v>
      </c>
      <c r="O11" s="17" t="s">
        <v>75</v>
      </c>
      <c r="P11" s="18" t="s">
        <v>12</v>
      </c>
      <c r="Q11" s="19" t="str">
        <f t="shared" si="4"/>
        <v>2</v>
      </c>
      <c r="R11" s="17" t="s">
        <v>74</v>
      </c>
      <c r="S11" s="18" t="s">
        <v>74</v>
      </c>
      <c r="T11" s="19">
        <f t="shared" si="5"/>
        <v>0</v>
      </c>
      <c r="U11" s="17" t="s">
        <v>79</v>
      </c>
      <c r="V11" s="18" t="s">
        <v>2</v>
      </c>
      <c r="W11" s="19" t="str">
        <f t="shared" si="6"/>
        <v>2</v>
      </c>
      <c r="X11" s="17" t="s">
        <v>75</v>
      </c>
      <c r="Y11" s="18" t="s">
        <v>12</v>
      </c>
      <c r="Z11" s="19" t="str">
        <f t="shared" si="7"/>
        <v>2</v>
      </c>
      <c r="AA11" s="17" t="s">
        <v>74</v>
      </c>
      <c r="AB11" s="18" t="s">
        <v>2</v>
      </c>
      <c r="AC11" s="19" t="str">
        <f t="shared" si="8"/>
        <v>2</v>
      </c>
      <c r="AD11" s="27"/>
      <c r="AE11" s="25"/>
      <c r="AF11" s="19"/>
      <c r="AG11" s="20">
        <f t="shared" si="9"/>
        <v>10</v>
      </c>
      <c r="AH11" s="21">
        <f>'8.Spieltag'!AI11</f>
        <v>76</v>
      </c>
      <c r="AI11" s="23">
        <f t="shared" si="10"/>
        <v>86</v>
      </c>
      <c r="AJ11" s="24">
        <f t="shared" si="12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'8.Spieltag'!B12</f>
        <v>FlorianS04</v>
      </c>
      <c r="C12" s="17" t="s">
        <v>74</v>
      </c>
      <c r="D12" s="18" t="s">
        <v>12</v>
      </c>
      <c r="E12" s="19">
        <f t="shared" si="1"/>
        <v>0</v>
      </c>
      <c r="F12" s="17" t="s">
        <v>12</v>
      </c>
      <c r="G12" s="18" t="s">
        <v>74</v>
      </c>
      <c r="H12" s="19" t="str">
        <f t="shared" si="2"/>
        <v>2</v>
      </c>
      <c r="I12" s="17" t="s">
        <v>74</v>
      </c>
      <c r="J12" s="18" t="s">
        <v>2</v>
      </c>
      <c r="K12" s="19">
        <f t="shared" si="11"/>
        <v>0</v>
      </c>
      <c r="L12" s="17" t="s">
        <v>74</v>
      </c>
      <c r="M12" s="18" t="s">
        <v>74</v>
      </c>
      <c r="N12" s="19" t="str">
        <f t="shared" si="3"/>
        <v>5</v>
      </c>
      <c r="O12" s="17" t="s">
        <v>74</v>
      </c>
      <c r="P12" s="18" t="s">
        <v>2</v>
      </c>
      <c r="Q12" s="19" t="str">
        <f t="shared" si="4"/>
        <v>2</v>
      </c>
      <c r="R12" s="17" t="s">
        <v>12</v>
      </c>
      <c r="S12" s="18" t="s">
        <v>12</v>
      </c>
      <c r="T12" s="19">
        <f t="shared" si="5"/>
        <v>0</v>
      </c>
      <c r="U12" s="17" t="s">
        <v>2</v>
      </c>
      <c r="V12" s="18" t="s">
        <v>74</v>
      </c>
      <c r="W12" s="19" t="str">
        <f t="shared" si="6"/>
        <v>5</v>
      </c>
      <c r="X12" s="17" t="s">
        <v>75</v>
      </c>
      <c r="Y12" s="18" t="s">
        <v>74</v>
      </c>
      <c r="Z12" s="19" t="str">
        <f t="shared" si="7"/>
        <v>2</v>
      </c>
      <c r="AA12" s="17" t="s">
        <v>74</v>
      </c>
      <c r="AB12" s="18" t="s">
        <v>79</v>
      </c>
      <c r="AC12" s="19" t="str">
        <f t="shared" si="8"/>
        <v>2</v>
      </c>
      <c r="AD12" s="26"/>
      <c r="AE12" s="25"/>
      <c r="AF12" s="19"/>
      <c r="AG12" s="20">
        <f t="shared" si="9"/>
        <v>18</v>
      </c>
      <c r="AH12" s="21">
        <f>'8.Spieltag'!AI12</f>
        <v>119</v>
      </c>
      <c r="AI12" s="23">
        <f t="shared" si="10"/>
        <v>137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7</v>
      </c>
      <c r="B13" s="20" t="str">
        <f>'8.Spieltag'!B13</f>
        <v>Franzi04</v>
      </c>
      <c r="C13" s="17"/>
      <c r="D13" s="18"/>
      <c r="E13" s="19"/>
      <c r="F13" s="17"/>
      <c r="G13" s="18"/>
      <c r="H13" s="19"/>
      <c r="I13" s="17" t="s">
        <v>74</v>
      </c>
      <c r="J13" s="18" t="s">
        <v>12</v>
      </c>
      <c r="K13" s="19">
        <f t="shared" si="11"/>
        <v>0</v>
      </c>
      <c r="L13" s="17" t="s">
        <v>74</v>
      </c>
      <c r="M13" s="18" t="s">
        <v>12</v>
      </c>
      <c r="N13" s="19">
        <f t="shared" si="3"/>
        <v>0</v>
      </c>
      <c r="O13" s="17" t="s">
        <v>74</v>
      </c>
      <c r="P13" s="18" t="s">
        <v>2</v>
      </c>
      <c r="Q13" s="19" t="str">
        <f t="shared" si="4"/>
        <v>2</v>
      </c>
      <c r="R13" s="17" t="s">
        <v>74</v>
      </c>
      <c r="S13" s="18" t="s">
        <v>12</v>
      </c>
      <c r="T13" s="19">
        <f t="shared" si="5"/>
        <v>0</v>
      </c>
      <c r="U13" s="17" t="s">
        <v>12</v>
      </c>
      <c r="V13" s="18" t="s">
        <v>12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5</v>
      </c>
      <c r="AH13" s="21">
        <f>'8.Spieltag'!AI13</f>
        <v>106</v>
      </c>
      <c r="AI13" s="23">
        <f t="shared" si="10"/>
        <v>111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10</v>
      </c>
      <c r="B14" s="20" t="str">
        <f>'8.Spieltag'!B14</f>
        <v>Lola04</v>
      </c>
      <c r="C14" s="17" t="s">
        <v>2</v>
      </c>
      <c r="D14" s="18" t="s">
        <v>12</v>
      </c>
      <c r="E14" s="19" t="str">
        <f t="shared" si="1"/>
        <v>2</v>
      </c>
      <c r="F14" s="17" t="s">
        <v>2</v>
      </c>
      <c r="G14" s="18" t="s">
        <v>74</v>
      </c>
      <c r="H14" s="19" t="str">
        <f t="shared" si="2"/>
        <v>5</v>
      </c>
      <c r="I14" s="17" t="s">
        <v>75</v>
      </c>
      <c r="J14" s="18" t="s">
        <v>74</v>
      </c>
      <c r="K14" s="19">
        <f t="shared" si="11"/>
        <v>0</v>
      </c>
      <c r="L14" s="17" t="s">
        <v>74</v>
      </c>
      <c r="M14" s="18" t="s">
        <v>74</v>
      </c>
      <c r="N14" s="19" t="str">
        <f t="shared" si="3"/>
        <v>5</v>
      </c>
      <c r="O14" s="17" t="s">
        <v>74</v>
      </c>
      <c r="P14" s="18" t="s">
        <v>12</v>
      </c>
      <c r="Q14" s="19" t="str">
        <f t="shared" si="4"/>
        <v>2</v>
      </c>
      <c r="R14" s="17" t="s">
        <v>74</v>
      </c>
      <c r="S14" s="18" t="s">
        <v>12</v>
      </c>
      <c r="T14" s="19">
        <f t="shared" si="5"/>
        <v>0</v>
      </c>
      <c r="U14" s="17" t="s">
        <v>2</v>
      </c>
      <c r="V14" s="18" t="s">
        <v>2</v>
      </c>
      <c r="W14" s="19">
        <f t="shared" si="6"/>
        <v>0</v>
      </c>
      <c r="X14" s="17" t="s">
        <v>12</v>
      </c>
      <c r="Y14" s="18" t="s">
        <v>12</v>
      </c>
      <c r="Z14" s="19">
        <f t="shared" si="7"/>
        <v>0</v>
      </c>
      <c r="AA14" s="17" t="s">
        <v>74</v>
      </c>
      <c r="AB14" s="18" t="s">
        <v>12</v>
      </c>
      <c r="AC14" s="19" t="str">
        <f t="shared" si="8"/>
        <v>3</v>
      </c>
      <c r="AD14" s="27"/>
      <c r="AE14" s="25"/>
      <c r="AF14" s="19"/>
      <c r="AG14" s="20">
        <f t="shared" si="9"/>
        <v>17</v>
      </c>
      <c r="AH14" s="21">
        <f>'8.Spieltag'!AI14</f>
        <v>87</v>
      </c>
      <c r="AI14" s="23">
        <f t="shared" si="10"/>
        <v>104</v>
      </c>
      <c r="AJ14" s="24">
        <f t="shared" si="12"/>
        <v>10</v>
      </c>
      <c r="AK14" s="1"/>
    </row>
    <row r="15" spans="1:40" ht="24.95" customHeight="1" thickBot="1" x14ac:dyDescent="0.25">
      <c r="A15" s="28">
        <f t="shared" si="0"/>
        <v>15</v>
      </c>
      <c r="B15" s="20" t="str">
        <f>'8.Spieltag'!B15</f>
        <v>Master1</v>
      </c>
      <c r="C15" s="17" t="s">
        <v>74</v>
      </c>
      <c r="D15" s="18" t="s">
        <v>2</v>
      </c>
      <c r="E15" s="19">
        <f t="shared" si="1"/>
        <v>0</v>
      </c>
      <c r="F15" s="17" t="s">
        <v>12</v>
      </c>
      <c r="G15" s="18" t="s">
        <v>74</v>
      </c>
      <c r="H15" s="19" t="str">
        <f t="shared" si="2"/>
        <v>2</v>
      </c>
      <c r="I15" s="17" t="s">
        <v>12</v>
      </c>
      <c r="J15" s="18" t="s">
        <v>12</v>
      </c>
      <c r="K15" s="19">
        <f t="shared" si="11"/>
        <v>0</v>
      </c>
      <c r="L15" s="17" t="s">
        <v>74</v>
      </c>
      <c r="M15" s="18" t="s">
        <v>74</v>
      </c>
      <c r="N15" s="19" t="str">
        <f t="shared" si="3"/>
        <v>5</v>
      </c>
      <c r="O15" s="17" t="s">
        <v>74</v>
      </c>
      <c r="P15" s="18" t="s">
        <v>2</v>
      </c>
      <c r="Q15" s="19" t="str">
        <f t="shared" si="4"/>
        <v>2</v>
      </c>
      <c r="R15" s="17" t="s">
        <v>12</v>
      </c>
      <c r="S15" s="18" t="s">
        <v>2</v>
      </c>
      <c r="T15" s="19">
        <f t="shared" si="5"/>
        <v>0</v>
      </c>
      <c r="U15" s="17" t="s">
        <v>12</v>
      </c>
      <c r="V15" s="18" t="s">
        <v>12</v>
      </c>
      <c r="W15" s="19">
        <f t="shared" si="6"/>
        <v>0</v>
      </c>
      <c r="X15" s="17" t="s">
        <v>74</v>
      </c>
      <c r="Y15" s="18" t="s">
        <v>74</v>
      </c>
      <c r="Z15" s="19">
        <f t="shared" si="7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9</v>
      </c>
      <c r="AH15" s="21">
        <f>'8.Spieltag'!AI15</f>
        <v>85</v>
      </c>
      <c r="AI15" s="23">
        <f t="shared" si="10"/>
        <v>94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11</v>
      </c>
      <c r="B16" s="20" t="str">
        <f>'8.Spieltag'!B16</f>
        <v>Mike04</v>
      </c>
      <c r="C16" s="17" t="s">
        <v>74</v>
      </c>
      <c r="D16" s="18" t="s">
        <v>12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3</v>
      </c>
      <c r="I16" s="17" t="s">
        <v>74</v>
      </c>
      <c r="J16" s="18" t="s">
        <v>12</v>
      </c>
      <c r="K16" s="19">
        <f t="shared" si="11"/>
        <v>0</v>
      </c>
      <c r="L16" s="17" t="s">
        <v>74</v>
      </c>
      <c r="M16" s="18" t="s">
        <v>75</v>
      </c>
      <c r="N16" s="19">
        <f t="shared" si="3"/>
        <v>0</v>
      </c>
      <c r="O16" s="17" t="s">
        <v>75</v>
      </c>
      <c r="P16" s="18" t="s">
        <v>12</v>
      </c>
      <c r="Q16" s="19" t="str">
        <f t="shared" si="4"/>
        <v>2</v>
      </c>
      <c r="R16" s="17" t="s">
        <v>12</v>
      </c>
      <c r="S16" s="18" t="s">
        <v>74</v>
      </c>
      <c r="T16" s="19" t="str">
        <f t="shared" si="5"/>
        <v>2</v>
      </c>
      <c r="U16" s="17" t="s">
        <v>2</v>
      </c>
      <c r="V16" s="18" t="s">
        <v>74</v>
      </c>
      <c r="W16" s="19" t="str">
        <f t="shared" si="6"/>
        <v>5</v>
      </c>
      <c r="X16" s="17" t="s">
        <v>12</v>
      </c>
      <c r="Y16" s="18" t="s">
        <v>75</v>
      </c>
      <c r="Z16" s="19">
        <f t="shared" si="7"/>
        <v>0</v>
      </c>
      <c r="AA16" s="17" t="s">
        <v>75</v>
      </c>
      <c r="AB16" s="18" t="s">
        <v>74</v>
      </c>
      <c r="AC16" s="19" t="str">
        <f t="shared" si="8"/>
        <v>5</v>
      </c>
      <c r="AD16" s="27"/>
      <c r="AE16" s="25"/>
      <c r="AF16" s="19"/>
      <c r="AG16" s="20">
        <f t="shared" si="9"/>
        <v>17</v>
      </c>
      <c r="AH16" s="21">
        <f>'8.Spieltag'!AI16</f>
        <v>86</v>
      </c>
      <c r="AI16" s="23">
        <f t="shared" si="10"/>
        <v>103</v>
      </c>
      <c r="AJ16" s="24">
        <f t="shared" si="12"/>
        <v>11</v>
      </c>
      <c r="AK16" s="1"/>
    </row>
    <row r="17" spans="1:37" ht="24.95" customHeight="1" thickBot="1" x14ac:dyDescent="0.25">
      <c r="A17" s="28">
        <f t="shared" si="0"/>
        <v>20</v>
      </c>
      <c r="B17" s="20" t="str">
        <f>'8.Spieltag'!B17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'8.Spieltag'!AI17</f>
        <v>59</v>
      </c>
      <c r="AI17" s="23">
        <f t="shared" si="10"/>
        <v>59</v>
      </c>
      <c r="AJ17" s="24">
        <f t="shared" si="12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'8.Spieltag'!B18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2</v>
      </c>
      <c r="G18" s="18" t="s">
        <v>74</v>
      </c>
      <c r="H18" s="19" t="str">
        <f t="shared" si="2"/>
        <v>5</v>
      </c>
      <c r="I18" s="17" t="s">
        <v>75</v>
      </c>
      <c r="J18" s="18" t="s">
        <v>74</v>
      </c>
      <c r="K18" s="19">
        <f t="shared" si="11"/>
        <v>0</v>
      </c>
      <c r="L18" s="17" t="s">
        <v>74</v>
      </c>
      <c r="M18" s="18" t="s">
        <v>74</v>
      </c>
      <c r="N18" s="19" t="str">
        <f t="shared" si="3"/>
        <v>5</v>
      </c>
      <c r="O18" s="17" t="s">
        <v>74</v>
      </c>
      <c r="P18" s="18" t="s">
        <v>2</v>
      </c>
      <c r="Q18" s="19" t="str">
        <f t="shared" si="4"/>
        <v>2</v>
      </c>
      <c r="R18" s="17" t="s">
        <v>74</v>
      </c>
      <c r="S18" s="18" t="s">
        <v>74</v>
      </c>
      <c r="T18" s="19">
        <f t="shared" si="5"/>
        <v>0</v>
      </c>
      <c r="U18" s="17" t="s">
        <v>12</v>
      </c>
      <c r="V18" s="18" t="s">
        <v>74</v>
      </c>
      <c r="W18" s="19" t="str">
        <f t="shared" si="6"/>
        <v>2</v>
      </c>
      <c r="X18" s="17" t="s">
        <v>12</v>
      </c>
      <c r="Y18" s="18" t="s">
        <v>75</v>
      </c>
      <c r="Z18" s="19">
        <f t="shared" si="7"/>
        <v>0</v>
      </c>
      <c r="AA18" s="17" t="s">
        <v>74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19</v>
      </c>
      <c r="AH18" s="21">
        <f>'8.Spieltag'!AI18</f>
        <v>81</v>
      </c>
      <c r="AI18" s="23">
        <f t="shared" si="10"/>
        <v>100</v>
      </c>
      <c r="AJ18" s="24">
        <f t="shared" si="12"/>
        <v>13</v>
      </c>
      <c r="AK18" s="1"/>
    </row>
    <row r="19" spans="1:37" ht="24.95" customHeight="1" thickBot="1" x14ac:dyDescent="0.25">
      <c r="A19" s="28">
        <f t="shared" si="0"/>
        <v>4</v>
      </c>
      <c r="B19" s="20" t="str">
        <f>'8.Spieltag'!B19</f>
        <v>ReneMause</v>
      </c>
      <c r="C19" s="17" t="s">
        <v>74</v>
      </c>
      <c r="D19" s="18" t="s">
        <v>12</v>
      </c>
      <c r="E19" s="19">
        <f t="shared" si="1"/>
        <v>0</v>
      </c>
      <c r="F19" s="17" t="s">
        <v>12</v>
      </c>
      <c r="G19" s="18" t="s">
        <v>75</v>
      </c>
      <c r="H19" s="19" t="str">
        <f t="shared" si="2"/>
        <v>3</v>
      </c>
      <c r="I19" s="17" t="s">
        <v>75</v>
      </c>
      <c r="J19" s="18" t="s">
        <v>74</v>
      </c>
      <c r="K19" s="19">
        <f t="shared" si="11"/>
        <v>0</v>
      </c>
      <c r="L19" s="17" t="s">
        <v>74</v>
      </c>
      <c r="M19" s="18" t="s">
        <v>12</v>
      </c>
      <c r="N19" s="19">
        <f t="shared" si="3"/>
        <v>0</v>
      </c>
      <c r="O19" s="17" t="s">
        <v>75</v>
      </c>
      <c r="P19" s="18" t="s">
        <v>2</v>
      </c>
      <c r="Q19" s="19" t="str">
        <f t="shared" si="4"/>
        <v>5</v>
      </c>
      <c r="R19" s="17" t="s">
        <v>12</v>
      </c>
      <c r="S19" s="18" t="s">
        <v>74</v>
      </c>
      <c r="T19" s="19" t="str">
        <f t="shared" si="5"/>
        <v>2</v>
      </c>
      <c r="U19" s="17" t="s">
        <v>12</v>
      </c>
      <c r="V19" s="18" t="s">
        <v>75</v>
      </c>
      <c r="W19" s="19" t="str">
        <f t="shared" si="6"/>
        <v>3</v>
      </c>
      <c r="X19" s="17" t="s">
        <v>12</v>
      </c>
      <c r="Y19" s="18" t="s">
        <v>75</v>
      </c>
      <c r="Z19" s="19">
        <f t="shared" si="7"/>
        <v>0</v>
      </c>
      <c r="AA19" s="17" t="s">
        <v>74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15</v>
      </c>
      <c r="AH19" s="21">
        <f>'8.Spieltag'!AI19</f>
        <v>112</v>
      </c>
      <c r="AI19" s="23">
        <f t="shared" si="10"/>
        <v>127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6</v>
      </c>
      <c r="B20" s="20" t="str">
        <f>'8.Spieltag'!B20</f>
        <v>Ricardo04</v>
      </c>
      <c r="C20" s="17" t="s">
        <v>74</v>
      </c>
      <c r="D20" s="18" t="s">
        <v>2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3</v>
      </c>
      <c r="I20" s="17" t="s">
        <v>75</v>
      </c>
      <c r="J20" s="18" t="s">
        <v>2</v>
      </c>
      <c r="K20" s="19">
        <f t="shared" si="11"/>
        <v>0</v>
      </c>
      <c r="L20" s="17" t="s">
        <v>74</v>
      </c>
      <c r="M20" s="18" t="s">
        <v>74</v>
      </c>
      <c r="N20" s="19" t="str">
        <f t="shared" si="3"/>
        <v>5</v>
      </c>
      <c r="O20" s="17" t="s">
        <v>74</v>
      </c>
      <c r="P20" s="18" t="s">
        <v>2</v>
      </c>
      <c r="Q20" s="19" t="str">
        <f t="shared" si="4"/>
        <v>2</v>
      </c>
      <c r="R20" s="17" t="s">
        <v>12</v>
      </c>
      <c r="S20" s="18" t="s">
        <v>74</v>
      </c>
      <c r="T20" s="19" t="str">
        <f t="shared" si="5"/>
        <v>2</v>
      </c>
      <c r="U20" s="17" t="s">
        <v>2</v>
      </c>
      <c r="V20" s="18" t="s">
        <v>74</v>
      </c>
      <c r="W20" s="19" t="str">
        <f t="shared" si="6"/>
        <v>5</v>
      </c>
      <c r="X20" s="17" t="s">
        <v>74</v>
      </c>
      <c r="Y20" s="18" t="s">
        <v>12</v>
      </c>
      <c r="Z20" s="19" t="str">
        <f t="shared" si="7"/>
        <v>2</v>
      </c>
      <c r="AA20" s="17" t="s">
        <v>74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22</v>
      </c>
      <c r="AH20" s="21">
        <f>'8.Spieltag'!AI20</f>
        <v>91</v>
      </c>
      <c r="AI20" s="23">
        <f t="shared" si="10"/>
        <v>113</v>
      </c>
      <c r="AJ20" s="24">
        <f t="shared" si="12"/>
        <v>6</v>
      </c>
      <c r="AK20" s="1"/>
    </row>
    <row r="21" spans="1:37" ht="24.95" customHeight="1" thickBot="1" x14ac:dyDescent="0.25">
      <c r="A21" s="28">
        <f>AJ21</f>
        <v>8</v>
      </c>
      <c r="B21" s="20" t="str">
        <f>'8.Spieltag'!B21</f>
        <v>Schalt04</v>
      </c>
      <c r="C21" s="17" t="s">
        <v>12</v>
      </c>
      <c r="D21" s="18" t="s">
        <v>12</v>
      </c>
      <c r="E21" s="19">
        <f t="shared" si="1"/>
        <v>0</v>
      </c>
      <c r="F21" s="17" t="s">
        <v>2</v>
      </c>
      <c r="G21" s="18" t="s">
        <v>74</v>
      </c>
      <c r="H21" s="19" t="str">
        <f t="shared" si="2"/>
        <v>5</v>
      </c>
      <c r="I21" s="17" t="s">
        <v>75</v>
      </c>
      <c r="J21" s="18" t="s">
        <v>74</v>
      </c>
      <c r="K21" s="19">
        <f t="shared" si="11"/>
        <v>0</v>
      </c>
      <c r="L21" s="17" t="s">
        <v>74</v>
      </c>
      <c r="M21" s="18" t="s">
        <v>74</v>
      </c>
      <c r="N21" s="19" t="str">
        <f t="shared" si="3"/>
        <v>5</v>
      </c>
      <c r="O21" s="17" t="s">
        <v>75</v>
      </c>
      <c r="P21" s="18" t="s">
        <v>2</v>
      </c>
      <c r="Q21" s="19" t="str">
        <f t="shared" si="4"/>
        <v>5</v>
      </c>
      <c r="R21" s="17" t="s">
        <v>2</v>
      </c>
      <c r="S21" s="18" t="s">
        <v>74</v>
      </c>
      <c r="T21" s="19" t="str">
        <f t="shared" si="5"/>
        <v>2</v>
      </c>
      <c r="U21" s="17" t="s">
        <v>79</v>
      </c>
      <c r="V21" s="18" t="s">
        <v>75</v>
      </c>
      <c r="W21" s="19" t="str">
        <f t="shared" si="6"/>
        <v>2</v>
      </c>
      <c r="X21" s="17" t="s">
        <v>2</v>
      </c>
      <c r="Y21" s="18" t="s">
        <v>74</v>
      </c>
      <c r="Z21" s="19">
        <f t="shared" si="7"/>
        <v>0</v>
      </c>
      <c r="AA21" s="17" t="s">
        <v>75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21</v>
      </c>
      <c r="AH21" s="21">
        <f>'8.Spieltag'!AI21</f>
        <v>88</v>
      </c>
      <c r="AI21" s="23">
        <f t="shared" si="10"/>
        <v>109</v>
      </c>
      <c r="AJ21" s="24">
        <f t="shared" si="12"/>
        <v>8</v>
      </c>
      <c r="AK21" s="1"/>
    </row>
    <row r="22" spans="1:37" ht="24.95" customHeight="1" thickBot="1" x14ac:dyDescent="0.25">
      <c r="A22" s="28">
        <f>AJ22</f>
        <v>19</v>
      </c>
      <c r="B22" s="20" t="str">
        <f>'8.Spieltag'!B22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'8.Spieltag'!AI22</f>
        <v>64</v>
      </c>
      <c r="AI22" s="23">
        <f t="shared" si="10"/>
        <v>64</v>
      </c>
      <c r="AJ22" s="24">
        <f t="shared" si="12"/>
        <v>19</v>
      </c>
      <c r="AK22" s="1"/>
    </row>
    <row r="23" spans="1:37" ht="24.95" customHeight="1" thickBot="1" x14ac:dyDescent="0.25">
      <c r="A23" s="28">
        <f>AJ23</f>
        <v>2</v>
      </c>
      <c r="B23" s="20" t="str">
        <f>'8.Spieltag'!B23</f>
        <v>shiny</v>
      </c>
      <c r="C23" s="17" t="s">
        <v>12</v>
      </c>
      <c r="D23" s="18" t="s">
        <v>74</v>
      </c>
      <c r="E23" s="19" t="str">
        <f t="shared" si="1"/>
        <v>2</v>
      </c>
      <c r="F23" s="17" t="s">
        <v>12</v>
      </c>
      <c r="G23" s="18" t="s">
        <v>75</v>
      </c>
      <c r="H23" s="19" t="str">
        <f t="shared" si="2"/>
        <v>3</v>
      </c>
      <c r="I23" s="17" t="s">
        <v>74</v>
      </c>
      <c r="J23" s="18" t="s">
        <v>12</v>
      </c>
      <c r="K23" s="19">
        <f t="shared" si="11"/>
        <v>0</v>
      </c>
      <c r="L23" s="17" t="s">
        <v>74</v>
      </c>
      <c r="M23" s="18" t="s">
        <v>74</v>
      </c>
      <c r="N23" s="19" t="str">
        <f t="shared" si="3"/>
        <v>5</v>
      </c>
      <c r="O23" s="17" t="s">
        <v>75</v>
      </c>
      <c r="P23" s="18" t="s">
        <v>12</v>
      </c>
      <c r="Q23" s="19" t="str">
        <f t="shared" si="4"/>
        <v>2</v>
      </c>
      <c r="R23" s="17" t="s">
        <v>74</v>
      </c>
      <c r="S23" s="18" t="s">
        <v>74</v>
      </c>
      <c r="T23" s="19">
        <f t="shared" si="5"/>
        <v>0</v>
      </c>
      <c r="U23" s="17" t="s">
        <v>12</v>
      </c>
      <c r="V23" s="18" t="s">
        <v>75</v>
      </c>
      <c r="W23" s="19" t="str">
        <f t="shared" si="6"/>
        <v>3</v>
      </c>
      <c r="X23" s="17" t="s">
        <v>12</v>
      </c>
      <c r="Y23" s="18" t="s">
        <v>12</v>
      </c>
      <c r="Z23" s="19">
        <f t="shared" si="7"/>
        <v>0</v>
      </c>
      <c r="AA23" s="17" t="s">
        <v>74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17</v>
      </c>
      <c r="AH23" s="21">
        <f>'8.Spieltag'!AI23</f>
        <v>117</v>
      </c>
      <c r="AI23" s="23">
        <f t="shared" si="10"/>
        <v>134</v>
      </c>
      <c r="AJ23" s="24">
        <f t="shared" si="12"/>
        <v>2</v>
      </c>
      <c r="AK23" s="1"/>
    </row>
    <row r="24" spans="1:37" ht="24.95" customHeight="1" thickBot="1" x14ac:dyDescent="0.25">
      <c r="A24" s="28">
        <f>AJ24</f>
        <v>9</v>
      </c>
      <c r="B24" s="20" t="str">
        <f>'8.Spieltag'!B24</f>
        <v>Silfa04</v>
      </c>
      <c r="C24" s="17" t="s">
        <v>74</v>
      </c>
      <c r="D24" s="18" t="s">
        <v>2</v>
      </c>
      <c r="E24" s="19">
        <f t="shared" si="1"/>
        <v>0</v>
      </c>
      <c r="F24" s="17" t="s">
        <v>12</v>
      </c>
      <c r="G24" s="18" t="s">
        <v>12</v>
      </c>
      <c r="H24" s="19">
        <f t="shared" si="2"/>
        <v>0</v>
      </c>
      <c r="I24" s="17" t="s">
        <v>74</v>
      </c>
      <c r="J24" s="18" t="s">
        <v>12</v>
      </c>
      <c r="K24" s="19">
        <f t="shared" si="11"/>
        <v>0</v>
      </c>
      <c r="L24" s="17" t="s">
        <v>75</v>
      </c>
      <c r="M24" s="18" t="s">
        <v>2</v>
      </c>
      <c r="N24" s="19">
        <f t="shared" si="3"/>
        <v>0</v>
      </c>
      <c r="O24" s="17" t="s">
        <v>75</v>
      </c>
      <c r="P24" s="18" t="s">
        <v>12</v>
      </c>
      <c r="Q24" s="19" t="str">
        <f t="shared" si="4"/>
        <v>2</v>
      </c>
      <c r="R24" s="17" t="s">
        <v>74</v>
      </c>
      <c r="S24" s="18" t="s">
        <v>12</v>
      </c>
      <c r="T24" s="19">
        <f t="shared" si="5"/>
        <v>0</v>
      </c>
      <c r="U24" s="17" t="s">
        <v>2</v>
      </c>
      <c r="V24" s="18" t="s">
        <v>75</v>
      </c>
      <c r="W24" s="19" t="str">
        <f t="shared" si="6"/>
        <v>2</v>
      </c>
      <c r="X24" s="17" t="s">
        <v>2</v>
      </c>
      <c r="Y24" s="18" t="s">
        <v>12</v>
      </c>
      <c r="Z24" s="19">
        <f t="shared" si="7"/>
        <v>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4</v>
      </c>
      <c r="AH24" s="21">
        <f>'8.Spieltag'!AI24</f>
        <v>103</v>
      </c>
      <c r="AI24" s="23">
        <f t="shared" si="10"/>
        <v>107</v>
      </c>
      <c r="AJ24" s="24">
        <f t="shared" si="12"/>
        <v>9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'8.Spieltag'!B25</f>
        <v>Tanja04</v>
      </c>
      <c r="C25" s="17" t="s">
        <v>75</v>
      </c>
      <c r="D25" s="18" t="s">
        <v>12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3</v>
      </c>
      <c r="I25" s="17" t="s">
        <v>75</v>
      </c>
      <c r="J25" s="18" t="s">
        <v>12</v>
      </c>
      <c r="K25" s="19">
        <f t="shared" si="11"/>
        <v>0</v>
      </c>
      <c r="L25" s="17" t="s">
        <v>74</v>
      </c>
      <c r="M25" s="18" t="s">
        <v>74</v>
      </c>
      <c r="N25" s="19" t="str">
        <f t="shared" si="3"/>
        <v>5</v>
      </c>
      <c r="O25" s="17" t="s">
        <v>75</v>
      </c>
      <c r="P25" s="18" t="s">
        <v>74</v>
      </c>
      <c r="Q25" s="19" t="str">
        <f t="shared" si="4"/>
        <v>2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3</v>
      </c>
      <c r="X25" s="17" t="s">
        <v>12</v>
      </c>
      <c r="Y25" s="18" t="s">
        <v>74</v>
      </c>
      <c r="Z25" s="19">
        <f t="shared" si="7"/>
        <v>0</v>
      </c>
      <c r="AA25" s="17" t="s">
        <v>75</v>
      </c>
      <c r="AB25" s="18" t="s">
        <v>12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15</v>
      </c>
      <c r="AH25" s="21">
        <f>'8.Spieltag'!AI25</f>
        <v>117</v>
      </c>
      <c r="AI25" s="23">
        <f t="shared" ref="AI25:AI27" si="15">AG25+AH25</f>
        <v>132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3"/>
        <v>15</v>
      </c>
      <c r="B26" s="20" t="str">
        <f>'1.Spieltag'!B26</f>
        <v>Th. Bülles</v>
      </c>
      <c r="C26" s="17" t="s">
        <v>74</v>
      </c>
      <c r="D26" s="18" t="s">
        <v>75</v>
      </c>
      <c r="E26" s="19" t="str">
        <f t="shared" si="1"/>
        <v>2</v>
      </c>
      <c r="F26" s="17" t="s">
        <v>12</v>
      </c>
      <c r="G26" s="18" t="s">
        <v>75</v>
      </c>
      <c r="H26" s="19" t="str">
        <f t="shared" si="2"/>
        <v>3</v>
      </c>
      <c r="I26" s="17" t="s">
        <v>74</v>
      </c>
      <c r="J26" s="18" t="s">
        <v>12</v>
      </c>
      <c r="K26" s="19">
        <f t="shared" si="11"/>
        <v>0</v>
      </c>
      <c r="L26" s="17" t="s">
        <v>12</v>
      </c>
      <c r="M26" s="18" t="s">
        <v>74</v>
      </c>
      <c r="N26" s="19">
        <f t="shared" si="3"/>
        <v>0</v>
      </c>
      <c r="O26" s="17" t="s">
        <v>75</v>
      </c>
      <c r="P26" s="18" t="s">
        <v>12</v>
      </c>
      <c r="Q26" s="19" t="str">
        <f t="shared" si="4"/>
        <v>2</v>
      </c>
      <c r="R26" s="17" t="s">
        <v>74</v>
      </c>
      <c r="S26" s="18" t="s">
        <v>75</v>
      </c>
      <c r="T26" s="19" t="str">
        <f t="shared" si="5"/>
        <v>2</v>
      </c>
      <c r="U26" s="17" t="s">
        <v>12</v>
      </c>
      <c r="V26" s="18" t="s">
        <v>75</v>
      </c>
      <c r="W26" s="19" t="str">
        <f t="shared" si="6"/>
        <v>3</v>
      </c>
      <c r="X26" s="17" t="s">
        <v>12</v>
      </c>
      <c r="Y26" s="18" t="s">
        <v>12</v>
      </c>
      <c r="Z26" s="19">
        <f t="shared" si="7"/>
        <v>0</v>
      </c>
      <c r="AA26" s="17" t="s">
        <v>74</v>
      </c>
      <c r="AB26" s="18" t="s">
        <v>12</v>
      </c>
      <c r="AC26" s="19" t="str">
        <f t="shared" si="8"/>
        <v>3</v>
      </c>
      <c r="AD26" s="27"/>
      <c r="AE26" s="25"/>
      <c r="AF26" s="19"/>
      <c r="AG26" s="20">
        <f t="shared" si="14"/>
        <v>15</v>
      </c>
      <c r="AH26" s="21">
        <f>'8.Spieltag'!AI26</f>
        <v>79</v>
      </c>
      <c r="AI26" s="23">
        <f t="shared" si="15"/>
        <v>94</v>
      </c>
      <c r="AJ26" s="24">
        <f t="shared" si="12"/>
        <v>15</v>
      </c>
      <c r="AK26" s="1"/>
    </row>
    <row r="27" spans="1:37" ht="28.15" customHeight="1" thickBot="1" x14ac:dyDescent="0.25">
      <c r="A27" s="28">
        <f t="shared" si="13"/>
        <v>5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74</v>
      </c>
      <c r="J27" s="18" t="s">
        <v>12</v>
      </c>
      <c r="K27" s="19">
        <f t="shared" si="11"/>
        <v>0</v>
      </c>
      <c r="L27" s="17" t="s">
        <v>74</v>
      </c>
      <c r="M27" s="18" t="s">
        <v>12</v>
      </c>
      <c r="N27" s="19">
        <f t="shared" si="3"/>
        <v>0</v>
      </c>
      <c r="O27" s="17" t="s">
        <v>74</v>
      </c>
      <c r="P27" s="18" t="s">
        <v>2</v>
      </c>
      <c r="Q27" s="19" t="str">
        <f t="shared" si="4"/>
        <v>2</v>
      </c>
      <c r="R27" s="17" t="s">
        <v>12</v>
      </c>
      <c r="S27" s="18" t="s">
        <v>74</v>
      </c>
      <c r="T27" s="19" t="str">
        <f t="shared" si="5"/>
        <v>2</v>
      </c>
      <c r="U27" s="17" t="s">
        <v>2</v>
      </c>
      <c r="V27" s="18" t="s">
        <v>74</v>
      </c>
      <c r="W27" s="19" t="str">
        <f t="shared" si="6"/>
        <v>5</v>
      </c>
      <c r="X27" s="17" t="s">
        <v>74</v>
      </c>
      <c r="Y27" s="18" t="s">
        <v>12</v>
      </c>
      <c r="Z27" s="19" t="str">
        <f t="shared" si="7"/>
        <v>2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14"/>
        <v>14</v>
      </c>
      <c r="AH27" s="21">
        <f>'8.Spieltag'!AI27</f>
        <v>102</v>
      </c>
      <c r="AI27" s="23">
        <f t="shared" si="15"/>
        <v>116</v>
      </c>
      <c r="AJ27" s="24">
        <f>RANK(AI27,$AI$8:$AI$27)</f>
        <v>5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1" priority="2">
      <formula>($AG8&gt;40)</formula>
    </cfRule>
  </conditionalFormatting>
  <conditionalFormatting sqref="C4 F4 I4 U4 X4 C6 I6 L6 R6 U6 X6 AA6">
    <cfRule type="cellIs" dxfId="130" priority="6" operator="equal">
      <formula>"Schalke 04"</formula>
    </cfRule>
  </conditionalFormatting>
  <conditionalFormatting sqref="L4 O4 R4 AA4 F6 O6">
    <cfRule type="cellIs" dxfId="129" priority="5" operator="equal">
      <formula>"Schalke 04"</formula>
    </cfRule>
  </conditionalFormatting>
  <conditionalFormatting sqref="AG1:AG1048576">
    <cfRule type="top10" dxfId="128" priority="1" rank="3"/>
  </conditionalFormatting>
  <conditionalFormatting sqref="AK6:AK10">
    <cfRule type="top10" dxfId="127" priority="10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27"/>
  <sheetViews>
    <sheetView topLeftCell="A5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23</v>
      </c>
      <c r="B4" s="16"/>
      <c r="C4" s="16" t="s">
        <v>71</v>
      </c>
      <c r="F4" s="16" t="s">
        <v>65</v>
      </c>
      <c r="I4" s="16" t="s">
        <v>60</v>
      </c>
      <c r="L4" s="16" t="s">
        <v>11</v>
      </c>
      <c r="O4" s="16" t="s">
        <v>67</v>
      </c>
      <c r="R4" s="16" t="s">
        <v>58</v>
      </c>
      <c r="U4" s="16" t="s">
        <v>72</v>
      </c>
      <c r="X4" s="16" t="s">
        <v>63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70</v>
      </c>
      <c r="I6" s="16" t="s">
        <v>56</v>
      </c>
      <c r="L6" s="16" t="s">
        <v>64</v>
      </c>
      <c r="O6" s="16" t="s">
        <v>57</v>
      </c>
      <c r="R6" s="16" t="s">
        <v>61</v>
      </c>
      <c r="U6" s="16" t="s">
        <v>68</v>
      </c>
      <c r="X6" s="16" t="s">
        <v>62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99</v>
      </c>
      <c r="G7" s="68" t="s">
        <v>2</v>
      </c>
      <c r="H7" s="69" t="s">
        <v>1</v>
      </c>
      <c r="I7" s="68" t="s">
        <v>74</v>
      </c>
      <c r="J7" s="68" t="s">
        <v>2</v>
      </c>
      <c r="K7" s="69" t="s">
        <v>1</v>
      </c>
      <c r="L7" s="68" t="s">
        <v>2</v>
      </c>
      <c r="M7" s="68" t="s">
        <v>79</v>
      </c>
      <c r="N7" s="69" t="s">
        <v>1</v>
      </c>
      <c r="O7" s="68" t="s">
        <v>79</v>
      </c>
      <c r="P7" s="68" t="s">
        <v>12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2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'9.Spieltag'!B8</f>
        <v>Archie04</v>
      </c>
      <c r="C8" s="17" t="s">
        <v>74</v>
      </c>
      <c r="D8" s="18" t="s">
        <v>12</v>
      </c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 t="s">
        <v>2</v>
      </c>
      <c r="G8" s="18" t="s">
        <v>74</v>
      </c>
      <c r="H8" s="19" t="str">
        <f t="shared" ref="H8:H26" si="2">IF(OR(EXACT($F$7,F8)*(EXACT($G$7,G8)))=TRUE,$AN$9,IF(($G$7-$F$7=G8-F8),$AN$8,IF(OR(EXACT($F$7&gt;$G$7,F8&gt;G8)*EXACT($F$7=$G$7,F8=G8)*EXACT($F$7&lt;$G$7,F8&lt;G8)),$AN$7,0)))</f>
        <v>2</v>
      </c>
      <c r="I8" s="17" t="s">
        <v>2</v>
      </c>
      <c r="J8" s="18" t="s">
        <v>75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>IF(OR(EXACT($L$7,L8)*(EXACT($M$7,M8)))=TRUE,$AN$9,IF(($M$7-$L$7=M8-L8),$AN$8,IF(OR(EXACT($L$7&gt;$M$7,L8&gt;M8)*EXACT($L$7=$M$7,L8=M8)*EXACT($L$7&lt;$M$7,L8&lt;M8)),$AN$7,0)))*4</f>
        <v>0</v>
      </c>
      <c r="O8" s="17" t="s">
        <v>12</v>
      </c>
      <c r="P8" s="18" t="s">
        <v>74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2</v>
      </c>
      <c r="R8" s="17" t="s">
        <v>2</v>
      </c>
      <c r="S8" s="18" t="s">
        <v>12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74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'9.Spieltag'!AI8</f>
        <v>92</v>
      </c>
      <c r="AI8" s="23">
        <f t="shared" ref="AI8:AI24" si="10">AG8+AH8</f>
        <v>101</v>
      </c>
      <c r="AJ8" s="24">
        <f t="shared" ref="AJ8:AJ27" si="11"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10</v>
      </c>
      <c r="B9" s="20" t="str">
        <f>'9.Spieltag'!B9</f>
        <v>atschi91</v>
      </c>
      <c r="C9" s="17" t="s">
        <v>74</v>
      </c>
      <c r="D9" s="18" t="s">
        <v>12</v>
      </c>
      <c r="E9" s="19" t="str">
        <f t="shared" si="1"/>
        <v>5</v>
      </c>
      <c r="F9" s="17" t="s">
        <v>12</v>
      </c>
      <c r="G9" s="18" t="s">
        <v>74</v>
      </c>
      <c r="H9" s="19" t="str">
        <f t="shared" si="2"/>
        <v>2</v>
      </c>
      <c r="I9" s="17" t="s">
        <v>12</v>
      </c>
      <c r="J9" s="18" t="s">
        <v>74</v>
      </c>
      <c r="K9" s="19">
        <f t="shared" si="3"/>
        <v>0</v>
      </c>
      <c r="L9" s="17" t="s">
        <v>2</v>
      </c>
      <c r="M9" s="18" t="s">
        <v>74</v>
      </c>
      <c r="N9" s="19">
        <f t="shared" ref="N9:N27" si="12">IF(OR(EXACT($L$7,L9)*(EXACT($M$7,M9)))=TRUE,$AN$9,IF(($M$7-$L$7=M9-L9),$AN$8,IF(OR(EXACT($L$7&gt;$M$7,L9&gt;M9)*EXACT($L$7=$M$7,L9=M9)*EXACT($L$7&lt;$M$7,L9&lt;M9)),$AN$7,0)))*4</f>
        <v>0</v>
      </c>
      <c r="O9" s="17" t="s">
        <v>75</v>
      </c>
      <c r="P9" s="18" t="s">
        <v>12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75</v>
      </c>
      <c r="Y9" s="18" t="s">
        <v>74</v>
      </c>
      <c r="Z9" s="19" t="str">
        <f t="shared" si="7"/>
        <v>2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9</v>
      </c>
      <c r="AH9" s="21">
        <f>'9.Spieltag'!AI9</f>
        <v>101</v>
      </c>
      <c r="AI9" s="23">
        <f t="shared" si="10"/>
        <v>110</v>
      </c>
      <c r="AJ9" s="24">
        <f t="shared" si="11"/>
        <v>10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17</v>
      </c>
      <c r="B10" s="20" t="str">
        <f>'9.Spieltag'!B10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'9.Spieltag'!AI10</f>
        <v>96</v>
      </c>
      <c r="AI10" s="23">
        <f t="shared" si="10"/>
        <v>96</v>
      </c>
      <c r="AJ10" s="24">
        <f t="shared" si="11"/>
        <v>17</v>
      </c>
      <c r="AK10" s="72"/>
    </row>
    <row r="11" spans="1:40" ht="24.95" customHeight="1" thickBot="1" x14ac:dyDescent="0.25">
      <c r="A11" s="28">
        <f t="shared" si="0"/>
        <v>18</v>
      </c>
      <c r="B11" s="20" t="str">
        <f>'9.Spieltag'!B11</f>
        <v>fabian1904</v>
      </c>
      <c r="C11" s="17" t="s">
        <v>2</v>
      </c>
      <c r="D11" s="18" t="s">
        <v>74</v>
      </c>
      <c r="E11" s="19">
        <f t="shared" si="1"/>
        <v>0</v>
      </c>
      <c r="F11" s="17" t="s">
        <v>74</v>
      </c>
      <c r="G11" s="18" t="s">
        <v>75</v>
      </c>
      <c r="H11" s="19" t="str">
        <f t="shared" si="2"/>
        <v>2</v>
      </c>
      <c r="I11" s="17" t="s">
        <v>2</v>
      </c>
      <c r="J11" s="18" t="s">
        <v>12</v>
      </c>
      <c r="K11" s="19">
        <f t="shared" si="3"/>
        <v>0</v>
      </c>
      <c r="L11" s="17" t="s">
        <v>12</v>
      </c>
      <c r="M11" s="18" t="s">
        <v>74</v>
      </c>
      <c r="N11" s="19">
        <f t="shared" si="12"/>
        <v>0</v>
      </c>
      <c r="O11" s="17" t="s">
        <v>74</v>
      </c>
      <c r="P11" s="18" t="s">
        <v>79</v>
      </c>
      <c r="Q11" s="19">
        <f t="shared" si="4"/>
        <v>0</v>
      </c>
      <c r="R11" s="17" t="s">
        <v>12</v>
      </c>
      <c r="S11" s="18" t="s">
        <v>75</v>
      </c>
      <c r="T11" s="19">
        <f t="shared" si="5"/>
        <v>0</v>
      </c>
      <c r="U11" s="17" t="s">
        <v>74</v>
      </c>
      <c r="V11" s="18" t="s">
        <v>75</v>
      </c>
      <c r="W11" s="19">
        <f t="shared" si="6"/>
        <v>0</v>
      </c>
      <c r="X11" s="17" t="s">
        <v>12</v>
      </c>
      <c r="Y11" s="18" t="s">
        <v>74</v>
      </c>
      <c r="Z11" s="19">
        <f t="shared" si="7"/>
        <v>0</v>
      </c>
      <c r="AA11" s="17" t="s">
        <v>2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2</v>
      </c>
      <c r="AH11" s="21">
        <f>'9.Spieltag'!AI11</f>
        <v>86</v>
      </c>
      <c r="AI11" s="23">
        <f t="shared" si="10"/>
        <v>88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'9.Spieltag'!B12</f>
        <v>FlorianS04</v>
      </c>
      <c r="C12" s="17"/>
      <c r="D12" s="18"/>
      <c r="E12" s="19"/>
      <c r="F12" s="17"/>
      <c r="G12" s="18"/>
      <c r="H12" s="19"/>
      <c r="I12" s="17" t="s">
        <v>75</v>
      </c>
      <c r="J12" s="18" t="s">
        <v>74</v>
      </c>
      <c r="K12" s="19" t="str">
        <f t="shared" si="3"/>
        <v>2</v>
      </c>
      <c r="L12" s="17" t="s">
        <v>74</v>
      </c>
      <c r="M12" s="18" t="s">
        <v>74</v>
      </c>
      <c r="N12" s="19">
        <f t="shared" si="12"/>
        <v>0</v>
      </c>
      <c r="O12" s="17" t="s">
        <v>74</v>
      </c>
      <c r="P12" s="18" t="s">
        <v>2</v>
      </c>
      <c r="Q12" s="19">
        <f t="shared" si="4"/>
        <v>0</v>
      </c>
      <c r="R12" s="17" t="s">
        <v>12</v>
      </c>
      <c r="S12" s="18" t="s">
        <v>75</v>
      </c>
      <c r="T12" s="19">
        <f t="shared" si="5"/>
        <v>0</v>
      </c>
      <c r="U12" s="17" t="s">
        <v>74</v>
      </c>
      <c r="V12" s="18" t="s">
        <v>74</v>
      </c>
      <c r="W12" s="19" t="str">
        <f t="shared" si="6"/>
        <v>5</v>
      </c>
      <c r="X12" s="17" t="s">
        <v>74</v>
      </c>
      <c r="Y12" s="18" t="s">
        <v>79</v>
      </c>
      <c r="Z12" s="19" t="str">
        <f t="shared" si="7"/>
        <v>3</v>
      </c>
      <c r="AA12" s="17" t="s">
        <v>74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'9.Spieltag'!AI12</f>
        <v>137</v>
      </c>
      <c r="AI12" s="23">
        <f t="shared" si="10"/>
        <v>147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'9.Spieltag'!B13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2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12"/>
        <v>0</v>
      </c>
      <c r="O13" s="17" t="s">
        <v>74</v>
      </c>
      <c r="P13" s="18" t="s">
        <v>12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12</v>
      </c>
      <c r="Z13" s="19" t="str">
        <f t="shared" si="7"/>
        <v>2</v>
      </c>
      <c r="AA13" s="17" t="s">
        <v>12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7</v>
      </c>
      <c r="AH13" s="21">
        <f>'9.Spieltag'!AI13</f>
        <v>111</v>
      </c>
      <c r="AI13" s="23">
        <f t="shared" si="10"/>
        <v>118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12</v>
      </c>
      <c r="B14" s="20" t="str">
        <f>'9.Spieltag'!B14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12</v>
      </c>
      <c r="G14" s="18" t="s">
        <v>74</v>
      </c>
      <c r="H14" s="19" t="str">
        <f t="shared" si="2"/>
        <v>2</v>
      </c>
      <c r="I14" s="17" t="s">
        <v>12</v>
      </c>
      <c r="J14" s="18" t="s">
        <v>74</v>
      </c>
      <c r="K14" s="19">
        <f t="shared" si="3"/>
        <v>0</v>
      </c>
      <c r="L14" s="17" t="s">
        <v>2</v>
      </c>
      <c r="M14" s="18" t="s">
        <v>74</v>
      </c>
      <c r="N14" s="19">
        <f t="shared" si="12"/>
        <v>0</v>
      </c>
      <c r="O14" s="17" t="s">
        <v>74</v>
      </c>
      <c r="P14" s="18" t="s">
        <v>2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2</v>
      </c>
      <c r="Y14" s="18" t="s">
        <v>74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'9.Spieltag'!AI14</f>
        <v>104</v>
      </c>
      <c r="AI14" s="23">
        <f t="shared" si="10"/>
        <v>106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15</v>
      </c>
      <c r="B15" s="20" t="str">
        <f>'9.Spieltag'!B15</f>
        <v>Master1</v>
      </c>
      <c r="C15" s="17" t="s">
        <v>2</v>
      </c>
      <c r="D15" s="18" t="s">
        <v>12</v>
      </c>
      <c r="E15" s="19">
        <f t="shared" si="1"/>
        <v>0</v>
      </c>
      <c r="F15" s="17" t="s">
        <v>2</v>
      </c>
      <c r="G15" s="18" t="s">
        <v>74</v>
      </c>
      <c r="H15" s="19" t="str">
        <f t="shared" si="2"/>
        <v>2</v>
      </c>
      <c r="I15" s="17" t="s">
        <v>12</v>
      </c>
      <c r="J15" s="18" t="s">
        <v>74</v>
      </c>
      <c r="K15" s="19">
        <f t="shared" si="3"/>
        <v>0</v>
      </c>
      <c r="L15" s="17" t="s">
        <v>2</v>
      </c>
      <c r="M15" s="18" t="s">
        <v>74</v>
      </c>
      <c r="N15" s="19">
        <f t="shared" si="12"/>
        <v>0</v>
      </c>
      <c r="O15" s="17" t="s">
        <v>12</v>
      </c>
      <c r="P15" s="18" t="s">
        <v>12</v>
      </c>
      <c r="Q15" s="19">
        <f t="shared" si="4"/>
        <v>0</v>
      </c>
      <c r="R15" s="17" t="s">
        <v>12</v>
      </c>
      <c r="S15" s="18" t="s">
        <v>75</v>
      </c>
      <c r="T15" s="19">
        <f t="shared" si="5"/>
        <v>0</v>
      </c>
      <c r="U15" s="17" t="s">
        <v>12</v>
      </c>
      <c r="V15" s="18" t="s">
        <v>74</v>
      </c>
      <c r="W15" s="19">
        <f t="shared" si="6"/>
        <v>0</v>
      </c>
      <c r="X15" s="17" t="s">
        <v>2</v>
      </c>
      <c r="Y15" s="18" t="s">
        <v>12</v>
      </c>
      <c r="Z15" s="19">
        <f t="shared" si="7"/>
        <v>0</v>
      </c>
      <c r="AA15" s="17" t="s">
        <v>74</v>
      </c>
      <c r="AB15" s="18" t="s">
        <v>74</v>
      </c>
      <c r="AC15" s="19" t="str">
        <f t="shared" si="8"/>
        <v>5</v>
      </c>
      <c r="AD15" s="27"/>
      <c r="AE15" s="25"/>
      <c r="AF15" s="19"/>
      <c r="AG15" s="20">
        <f t="shared" si="9"/>
        <v>7</v>
      </c>
      <c r="AH15" s="21">
        <f>'9.Spieltag'!AI15</f>
        <v>94</v>
      </c>
      <c r="AI15" s="23">
        <f t="shared" si="10"/>
        <v>101</v>
      </c>
      <c r="AJ15" s="24">
        <f t="shared" si="11"/>
        <v>15</v>
      </c>
      <c r="AK15" s="1"/>
    </row>
    <row r="16" spans="1:40" ht="24.95" customHeight="1" thickBot="1" x14ac:dyDescent="0.25">
      <c r="A16" s="28">
        <f t="shared" si="0"/>
        <v>13</v>
      </c>
      <c r="B16" s="20" t="str">
        <f>'9.Spieltag'!B16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>
        <f t="shared" si="12"/>
        <v>0</v>
      </c>
      <c r="O16" s="17" t="s">
        <v>75</v>
      </c>
      <c r="P16" s="18" t="s">
        <v>12</v>
      </c>
      <c r="Q16" s="19">
        <f t="shared" si="4"/>
        <v>0</v>
      </c>
      <c r="R16" s="17" t="s">
        <v>12</v>
      </c>
      <c r="S16" s="18" t="s">
        <v>75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74</v>
      </c>
      <c r="Y16" s="18" t="s">
        <v>74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2</v>
      </c>
      <c r="AH16" s="21">
        <f>'9.Spieltag'!AI16</f>
        <v>103</v>
      </c>
      <c r="AI16" s="23">
        <f t="shared" si="10"/>
        <v>105</v>
      </c>
      <c r="AJ16" s="24">
        <f t="shared" si="11"/>
        <v>13</v>
      </c>
      <c r="AK16" s="1"/>
    </row>
    <row r="17" spans="1:37" ht="24.95" customHeight="1" thickBot="1" x14ac:dyDescent="0.25">
      <c r="A17" s="28">
        <f t="shared" si="0"/>
        <v>20</v>
      </c>
      <c r="B17" s="20" t="str">
        <f>'9.Spieltag'!B17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'9.Spieltag'!AI17</f>
        <v>59</v>
      </c>
      <c r="AI17" s="23">
        <f t="shared" si="10"/>
        <v>59</v>
      </c>
      <c r="AJ17" s="24">
        <f t="shared" si="11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'9.Spieltag'!B18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12</v>
      </c>
      <c r="G18" s="18" t="s">
        <v>74</v>
      </c>
      <c r="H18" s="19" t="str">
        <f t="shared" si="2"/>
        <v>2</v>
      </c>
      <c r="I18" s="17" t="s">
        <v>79</v>
      </c>
      <c r="J18" s="18" t="s">
        <v>74</v>
      </c>
      <c r="K18" s="19">
        <f t="shared" si="3"/>
        <v>0</v>
      </c>
      <c r="L18" s="17" t="s">
        <v>12</v>
      </c>
      <c r="M18" s="18" t="s">
        <v>74</v>
      </c>
      <c r="N18" s="19">
        <f t="shared" si="12"/>
        <v>0</v>
      </c>
      <c r="O18" s="17" t="s">
        <v>74</v>
      </c>
      <c r="P18" s="18" t="s">
        <v>74</v>
      </c>
      <c r="Q18" s="19">
        <f t="shared" si="4"/>
        <v>0</v>
      </c>
      <c r="R18" s="17" t="s">
        <v>2</v>
      </c>
      <c r="S18" s="18" t="s">
        <v>12</v>
      </c>
      <c r="T18" s="19">
        <f t="shared" si="5"/>
        <v>0</v>
      </c>
      <c r="U18" s="17" t="s">
        <v>79</v>
      </c>
      <c r="V18" s="18" t="s">
        <v>74</v>
      </c>
      <c r="W18" s="19">
        <f t="shared" si="6"/>
        <v>0</v>
      </c>
      <c r="X18" s="17" t="s">
        <v>74</v>
      </c>
      <c r="Y18" s="18" t="s">
        <v>74</v>
      </c>
      <c r="Z18" s="19">
        <f t="shared" si="7"/>
        <v>0</v>
      </c>
      <c r="AA18" s="17" t="s">
        <v>75</v>
      </c>
      <c r="AB18" s="18" t="s">
        <v>75</v>
      </c>
      <c r="AC18" s="19" t="str">
        <f t="shared" si="8"/>
        <v>3</v>
      </c>
      <c r="AD18" s="27"/>
      <c r="AE18" s="25"/>
      <c r="AF18" s="19"/>
      <c r="AG18" s="20">
        <f t="shared" si="9"/>
        <v>5</v>
      </c>
      <c r="AH18" s="21">
        <f>'9.Spieltag'!AI18</f>
        <v>100</v>
      </c>
      <c r="AI18" s="23">
        <f t="shared" si="10"/>
        <v>105</v>
      </c>
      <c r="AJ18" s="24">
        <f t="shared" si="11"/>
        <v>13</v>
      </c>
      <c r="AK18" s="1"/>
    </row>
    <row r="19" spans="1:37" ht="24.95" customHeight="1" thickBot="1" x14ac:dyDescent="0.25">
      <c r="A19" s="28">
        <f t="shared" si="0"/>
        <v>4</v>
      </c>
      <c r="B19" s="20" t="str">
        <f>'9.Spieltag'!B19</f>
        <v>ReneMause</v>
      </c>
      <c r="C19" s="17" t="s">
        <v>12</v>
      </c>
      <c r="D19" s="18" t="s">
        <v>12</v>
      </c>
      <c r="E19" s="19">
        <f t="shared" si="1"/>
        <v>0</v>
      </c>
      <c r="F19" s="17" t="s">
        <v>12</v>
      </c>
      <c r="G19" s="18" t="s">
        <v>75</v>
      </c>
      <c r="H19" s="19" t="str">
        <f t="shared" si="2"/>
        <v>2</v>
      </c>
      <c r="I19" s="17" t="s">
        <v>12</v>
      </c>
      <c r="J19" s="18" t="s">
        <v>74</v>
      </c>
      <c r="K19" s="19">
        <f t="shared" si="3"/>
        <v>0</v>
      </c>
      <c r="L19" s="17" t="s">
        <v>12</v>
      </c>
      <c r="M19" s="18" t="s">
        <v>75</v>
      </c>
      <c r="N19" s="19">
        <f t="shared" si="12"/>
        <v>0</v>
      </c>
      <c r="O19" s="17" t="s">
        <v>74</v>
      </c>
      <c r="P19" s="18" t="s">
        <v>12</v>
      </c>
      <c r="Q19" s="19">
        <f t="shared" si="4"/>
        <v>0</v>
      </c>
      <c r="R19" s="17" t="s">
        <v>12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75</v>
      </c>
      <c r="AB19" s="18" t="s">
        <v>75</v>
      </c>
      <c r="AC19" s="19" t="str">
        <f t="shared" si="8"/>
        <v>3</v>
      </c>
      <c r="AD19" s="27"/>
      <c r="AE19" s="25"/>
      <c r="AF19" s="19"/>
      <c r="AG19" s="20">
        <f t="shared" si="9"/>
        <v>5</v>
      </c>
      <c r="AH19" s="21">
        <f>'9.Spieltag'!AI19</f>
        <v>127</v>
      </c>
      <c r="AI19" s="23">
        <f t="shared" si="10"/>
        <v>132</v>
      </c>
      <c r="AJ19" s="24">
        <f t="shared" si="11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'9.Spieltag'!B20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2</v>
      </c>
      <c r="I20" s="17" t="s">
        <v>12</v>
      </c>
      <c r="J20" s="18" t="s">
        <v>12</v>
      </c>
      <c r="K20" s="19">
        <f t="shared" si="3"/>
        <v>0</v>
      </c>
      <c r="L20" s="17" t="s">
        <v>12</v>
      </c>
      <c r="M20" s="18" t="s">
        <v>75</v>
      </c>
      <c r="N20" s="19">
        <f t="shared" si="12"/>
        <v>0</v>
      </c>
      <c r="O20" s="17" t="s">
        <v>74</v>
      </c>
      <c r="P20" s="18" t="s">
        <v>2</v>
      </c>
      <c r="Q20" s="19">
        <f t="shared" si="4"/>
        <v>0</v>
      </c>
      <c r="R20" s="17" t="s">
        <v>12</v>
      </c>
      <c r="S20" s="18" t="s">
        <v>75</v>
      </c>
      <c r="T20" s="19">
        <f t="shared" si="5"/>
        <v>0</v>
      </c>
      <c r="U20" s="17" t="s">
        <v>12</v>
      </c>
      <c r="V20" s="18" t="s">
        <v>75</v>
      </c>
      <c r="W20" s="19">
        <f t="shared" si="6"/>
        <v>0</v>
      </c>
      <c r="X20" s="17" t="s">
        <v>74</v>
      </c>
      <c r="Y20" s="18" t="s">
        <v>12</v>
      </c>
      <c r="Z20" s="19" t="str">
        <f t="shared" si="7"/>
        <v>2</v>
      </c>
      <c r="AA20" s="17" t="s">
        <v>75</v>
      </c>
      <c r="AB20" s="18" t="s">
        <v>75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7</v>
      </c>
      <c r="AH20" s="21">
        <f>'9.Spieltag'!AI20</f>
        <v>113</v>
      </c>
      <c r="AI20" s="23">
        <f t="shared" si="10"/>
        <v>120</v>
      </c>
      <c r="AJ20" s="24">
        <f t="shared" si="11"/>
        <v>5</v>
      </c>
      <c r="AK20" s="1"/>
    </row>
    <row r="21" spans="1:37" ht="24.95" customHeight="1" thickBot="1" x14ac:dyDescent="0.25">
      <c r="A21" s="28">
        <f>AJ21</f>
        <v>9</v>
      </c>
      <c r="B21" s="20" t="str">
        <f>'9.Spieltag'!B21</f>
        <v>Schalt04</v>
      </c>
      <c r="C21" s="17" t="s">
        <v>12</v>
      </c>
      <c r="D21" s="18" t="s">
        <v>74</v>
      </c>
      <c r="E21" s="19">
        <f t="shared" si="1"/>
        <v>0</v>
      </c>
      <c r="F21" s="17" t="s">
        <v>12</v>
      </c>
      <c r="G21" s="18" t="s">
        <v>74</v>
      </c>
      <c r="H21" s="19" t="str">
        <f t="shared" si="2"/>
        <v>2</v>
      </c>
      <c r="I21" s="17" t="s">
        <v>12</v>
      </c>
      <c r="J21" s="18" t="s">
        <v>74</v>
      </c>
      <c r="K21" s="19">
        <f t="shared" si="3"/>
        <v>0</v>
      </c>
      <c r="L21" s="17" t="s">
        <v>2</v>
      </c>
      <c r="M21" s="18" t="s">
        <v>12</v>
      </c>
      <c r="N21" s="19">
        <f t="shared" si="12"/>
        <v>0</v>
      </c>
      <c r="O21" s="17" t="s">
        <v>74</v>
      </c>
      <c r="P21" s="18" t="s">
        <v>12</v>
      </c>
      <c r="Q21" s="19">
        <f t="shared" si="4"/>
        <v>0</v>
      </c>
      <c r="R21" s="17" t="s">
        <v>12</v>
      </c>
      <c r="S21" s="18" t="s">
        <v>74</v>
      </c>
      <c r="T21" s="19">
        <f t="shared" si="5"/>
        <v>0</v>
      </c>
      <c r="U21" s="17" t="s">
        <v>12</v>
      </c>
      <c r="V21" s="18" t="s">
        <v>75</v>
      </c>
      <c r="W21" s="19">
        <f t="shared" si="6"/>
        <v>0</v>
      </c>
      <c r="X21" s="17" t="s">
        <v>74</v>
      </c>
      <c r="Y21" s="18" t="s">
        <v>74</v>
      </c>
      <c r="Z21" s="19">
        <f t="shared" si="7"/>
        <v>0</v>
      </c>
      <c r="AA21" s="17" t="s">
        <v>75</v>
      </c>
      <c r="AB21" s="18" t="s">
        <v>74</v>
      </c>
      <c r="AC21" s="19">
        <f t="shared" si="8"/>
        <v>0</v>
      </c>
      <c r="AD21" s="27"/>
      <c r="AE21" s="25"/>
      <c r="AF21" s="19"/>
      <c r="AG21" s="20">
        <f>E21+H21+K21+N21+Q21+T21+W21+Z21+AC21+AF21</f>
        <v>2</v>
      </c>
      <c r="AH21" s="21">
        <f>'9.Spieltag'!AI21</f>
        <v>109</v>
      </c>
      <c r="AI21" s="23">
        <f t="shared" si="10"/>
        <v>111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19</v>
      </c>
      <c r="B22" s="20" t="str">
        <f>'9.Spieltag'!B22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'9.Spieltag'!AI22</f>
        <v>64</v>
      </c>
      <c r="AI22" s="23">
        <f t="shared" si="10"/>
        <v>64</v>
      </c>
      <c r="AJ22" s="24">
        <f t="shared" si="11"/>
        <v>19</v>
      </c>
      <c r="AK22" s="1"/>
    </row>
    <row r="23" spans="1:37" ht="24.95" customHeight="1" thickBot="1" x14ac:dyDescent="0.25">
      <c r="A23" s="28">
        <f>AJ23</f>
        <v>2</v>
      </c>
      <c r="B23" s="20" t="str">
        <f>'9.Spieltag'!B23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12</v>
      </c>
      <c r="G23" s="18" t="s">
        <v>75</v>
      </c>
      <c r="H23" s="19" t="str">
        <f t="shared" si="2"/>
        <v>2</v>
      </c>
      <c r="I23" s="17" t="s">
        <v>12</v>
      </c>
      <c r="J23" s="18" t="s">
        <v>74</v>
      </c>
      <c r="K23" s="19">
        <f t="shared" si="3"/>
        <v>0</v>
      </c>
      <c r="L23" s="17" t="s">
        <v>12</v>
      </c>
      <c r="M23" s="18" t="s">
        <v>75</v>
      </c>
      <c r="N23" s="19">
        <f t="shared" si="12"/>
        <v>0</v>
      </c>
      <c r="O23" s="17" t="s">
        <v>74</v>
      </c>
      <c r="P23" s="18" t="s">
        <v>2</v>
      </c>
      <c r="Q23" s="19">
        <f t="shared" si="4"/>
        <v>0</v>
      </c>
      <c r="R23" s="17" t="s">
        <v>12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>
        <f t="shared" si="7"/>
        <v>0</v>
      </c>
      <c r="AA23" s="17" t="s">
        <v>74</v>
      </c>
      <c r="AB23" s="18" t="s">
        <v>74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7</v>
      </c>
      <c r="AH23" s="21">
        <f>'9.Spieltag'!AI23</f>
        <v>134</v>
      </c>
      <c r="AI23" s="23">
        <f t="shared" si="10"/>
        <v>141</v>
      </c>
      <c r="AJ23" s="24">
        <f t="shared" si="11"/>
        <v>2</v>
      </c>
      <c r="AK23" s="1"/>
    </row>
    <row r="24" spans="1:37" ht="24.95" customHeight="1" thickBot="1" x14ac:dyDescent="0.25">
      <c r="A24" s="28">
        <f>AJ24</f>
        <v>8</v>
      </c>
      <c r="B24" s="20" t="str">
        <f>'9.Spieltag'!B24</f>
        <v>Silfa04</v>
      </c>
      <c r="C24" s="17" t="s">
        <v>12</v>
      </c>
      <c r="D24" s="18" t="s">
        <v>74</v>
      </c>
      <c r="E24" s="19">
        <f t="shared" si="1"/>
        <v>0</v>
      </c>
      <c r="F24" s="17" t="s">
        <v>2</v>
      </c>
      <c r="G24" s="18" t="s">
        <v>75</v>
      </c>
      <c r="H24" s="19" t="str">
        <f t="shared" si="2"/>
        <v>2</v>
      </c>
      <c r="I24" s="17" t="s">
        <v>74</v>
      </c>
      <c r="J24" s="18" t="s">
        <v>75</v>
      </c>
      <c r="K24" s="19">
        <f t="shared" si="3"/>
        <v>0</v>
      </c>
      <c r="L24" s="17" t="s">
        <v>12</v>
      </c>
      <c r="M24" s="18" t="s">
        <v>75</v>
      </c>
      <c r="N24" s="19">
        <f t="shared" si="12"/>
        <v>0</v>
      </c>
      <c r="O24" s="17" t="s">
        <v>75</v>
      </c>
      <c r="P24" s="18" t="s">
        <v>2</v>
      </c>
      <c r="Q24" s="19">
        <f t="shared" si="4"/>
        <v>0</v>
      </c>
      <c r="R24" s="17" t="s">
        <v>2</v>
      </c>
      <c r="S24" s="18" t="s">
        <v>74</v>
      </c>
      <c r="T24" s="19">
        <f t="shared" si="5"/>
        <v>0</v>
      </c>
      <c r="U24" s="17" t="s">
        <v>12</v>
      </c>
      <c r="V24" s="18" t="s">
        <v>12</v>
      </c>
      <c r="W24" s="19" t="str">
        <f t="shared" si="6"/>
        <v>3</v>
      </c>
      <c r="X24" s="17" t="s">
        <v>75</v>
      </c>
      <c r="Y24" s="18" t="s">
        <v>74</v>
      </c>
      <c r="Z24" s="19" t="str">
        <f t="shared" si="7"/>
        <v>2</v>
      </c>
      <c r="AA24" s="17" t="s">
        <v>12</v>
      </c>
      <c r="AB24" s="18" t="s">
        <v>12</v>
      </c>
      <c r="AC24" s="19" t="str">
        <f t="shared" si="8"/>
        <v>3</v>
      </c>
      <c r="AD24" s="27"/>
      <c r="AE24" s="25"/>
      <c r="AF24" s="19"/>
      <c r="AG24" s="20">
        <f>E24+H24+K24+N24+Q24+T24+W24+Z24+AC24+AF24</f>
        <v>10</v>
      </c>
      <c r="AH24" s="21">
        <f>'9.Spieltag'!AI24</f>
        <v>107</v>
      </c>
      <c r="AI24" s="23">
        <f t="shared" si="10"/>
        <v>117</v>
      </c>
      <c r="AJ24" s="24">
        <f t="shared" si="11"/>
        <v>8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'9.Spieltag'!B25</f>
        <v>Tanja04</v>
      </c>
      <c r="C25" s="17" t="s">
        <v>2</v>
      </c>
      <c r="D25" s="18" t="s">
        <v>74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>
        <f t="shared" si="3"/>
        <v>0</v>
      </c>
      <c r="L25" s="17" t="s">
        <v>79</v>
      </c>
      <c r="M25" s="18" t="s">
        <v>12</v>
      </c>
      <c r="N25" s="19">
        <f t="shared" si="12"/>
        <v>0</v>
      </c>
      <c r="O25" s="17" t="s">
        <v>74</v>
      </c>
      <c r="P25" s="18" t="s">
        <v>12</v>
      </c>
      <c r="Q25" s="19">
        <f t="shared" si="4"/>
        <v>0</v>
      </c>
      <c r="R25" s="17" t="s">
        <v>2</v>
      </c>
      <c r="S25" s="18" t="s">
        <v>74</v>
      </c>
      <c r="T25" s="19">
        <f t="shared" si="5"/>
        <v>0</v>
      </c>
      <c r="U25" s="17" t="s">
        <v>74</v>
      </c>
      <c r="V25" s="18" t="s">
        <v>74</v>
      </c>
      <c r="W25" s="19" t="str">
        <f t="shared" si="6"/>
        <v>5</v>
      </c>
      <c r="X25" s="17" t="s">
        <v>12</v>
      </c>
      <c r="Y25" s="18" t="s">
        <v>74</v>
      </c>
      <c r="Z25" s="19">
        <f t="shared" si="7"/>
        <v>0</v>
      </c>
      <c r="AA25" s="17" t="s">
        <v>74</v>
      </c>
      <c r="AB25" s="18" t="s">
        <v>75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7</v>
      </c>
      <c r="AH25" s="21">
        <f>'9.Spieltag'!AI25</f>
        <v>132</v>
      </c>
      <c r="AI25" s="23">
        <f t="shared" ref="AI25:AI27" si="15">AG25+AH25</f>
        <v>139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12</v>
      </c>
      <c r="G26" s="18" t="s">
        <v>74</v>
      </c>
      <c r="H26" s="19" t="str">
        <f t="shared" si="2"/>
        <v>2</v>
      </c>
      <c r="I26" s="17" t="s">
        <v>74</v>
      </c>
      <c r="J26" s="18" t="s">
        <v>75</v>
      </c>
      <c r="K26" s="19">
        <f t="shared" si="3"/>
        <v>0</v>
      </c>
      <c r="L26" s="17" t="s">
        <v>74</v>
      </c>
      <c r="M26" s="18" t="s">
        <v>12</v>
      </c>
      <c r="N26" s="19">
        <f t="shared" si="12"/>
        <v>12</v>
      </c>
      <c r="O26" s="17" t="s">
        <v>74</v>
      </c>
      <c r="P26" s="18" t="s">
        <v>74</v>
      </c>
      <c r="Q26" s="19">
        <f t="shared" si="4"/>
        <v>0</v>
      </c>
      <c r="R26" s="17" t="s">
        <v>12</v>
      </c>
      <c r="S26" s="18" t="s">
        <v>75</v>
      </c>
      <c r="T26" s="19">
        <f t="shared" si="5"/>
        <v>0</v>
      </c>
      <c r="U26" s="17" t="s">
        <v>12</v>
      </c>
      <c r="V26" s="18" t="s">
        <v>75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75</v>
      </c>
      <c r="AC26" s="19">
        <f t="shared" si="8"/>
        <v>0</v>
      </c>
      <c r="AD26" s="27"/>
      <c r="AE26" s="25"/>
      <c r="AF26" s="19"/>
      <c r="AG26" s="20">
        <f t="shared" si="14"/>
        <v>14</v>
      </c>
      <c r="AH26" s="21">
        <f>'9.Spieltag'!AI26</f>
        <v>94</v>
      </c>
      <c r="AI26" s="23">
        <f t="shared" si="15"/>
        <v>108</v>
      </c>
      <c r="AJ26" s="24">
        <f t="shared" si="11"/>
        <v>11</v>
      </c>
      <c r="AK26" s="1"/>
    </row>
    <row r="27" spans="1:37" ht="28.15" customHeight="1" thickBot="1" x14ac:dyDescent="0.25">
      <c r="A27" s="28">
        <f t="shared" si="13"/>
        <v>6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12</v>
      </c>
      <c r="J27" s="18" t="s">
        <v>74</v>
      </c>
      <c r="K27" s="19">
        <f t="shared" si="3"/>
        <v>0</v>
      </c>
      <c r="L27" s="17" t="s">
        <v>12</v>
      </c>
      <c r="M27" s="18" t="s">
        <v>74</v>
      </c>
      <c r="N27" s="19">
        <f t="shared" si="12"/>
        <v>0</v>
      </c>
      <c r="O27" s="17" t="s">
        <v>74</v>
      </c>
      <c r="P27" s="18" t="s">
        <v>2</v>
      </c>
      <c r="Q27" s="19">
        <f t="shared" si="4"/>
        <v>0</v>
      </c>
      <c r="R27" s="17" t="s">
        <v>12</v>
      </c>
      <c r="S27" s="18" t="s">
        <v>74</v>
      </c>
      <c r="T27" s="19">
        <f t="shared" si="5"/>
        <v>0</v>
      </c>
      <c r="U27" s="17" t="s">
        <v>12</v>
      </c>
      <c r="V27" s="18" t="s">
        <v>75</v>
      </c>
      <c r="W27" s="19">
        <f t="shared" si="6"/>
        <v>0</v>
      </c>
      <c r="X27" s="17" t="s">
        <v>74</v>
      </c>
      <c r="Y27" s="18" t="s">
        <v>12</v>
      </c>
      <c r="Z27" s="19" t="str">
        <f t="shared" si="7"/>
        <v>2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2</v>
      </c>
      <c r="AH27" s="21">
        <f>'9.Spieltag'!AI27</f>
        <v>116</v>
      </c>
      <c r="AI27" s="23">
        <f t="shared" si="15"/>
        <v>118</v>
      </c>
      <c r="AJ27" s="24">
        <f t="shared" si="11"/>
        <v>6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6" priority="2">
      <formula>($AG8&gt;40)</formula>
    </cfRule>
  </conditionalFormatting>
  <conditionalFormatting sqref="C4 F4 I4 L4 O4 R4 U4 X4 C6 I6 L6 O6">
    <cfRule type="cellIs" dxfId="125" priority="6" operator="equal">
      <formula>"Schalke 04"</formula>
    </cfRule>
  </conditionalFormatting>
  <conditionalFormatting sqref="AA4 F6 R6 U6 X6 AA6">
    <cfRule type="cellIs" dxfId="124" priority="5" operator="equal">
      <formula>"Schalke 04"</formula>
    </cfRule>
  </conditionalFormatting>
  <conditionalFormatting sqref="AG1:AG1048576">
    <cfRule type="top10" dxfId="123" priority="1" rank="3"/>
  </conditionalFormatting>
  <conditionalFormatting sqref="AK6:AK10">
    <cfRule type="top10" dxfId="122" priority="102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27"/>
  <sheetViews>
    <sheetView workbookViewId="0">
      <selection activeCell="H10" sqref="H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T1" s="1"/>
      <c r="AE1" s="65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AE3" s="65"/>
      <c r="AF3" s="65"/>
    </row>
    <row r="4" spans="1:40" ht="16.5" thickBot="1" x14ac:dyDescent="0.3">
      <c r="A4" s="2" t="s">
        <v>24</v>
      </c>
      <c r="B4" s="16"/>
      <c r="C4" s="16" t="s">
        <v>68</v>
      </c>
      <c r="F4" s="16" t="s">
        <v>69</v>
      </c>
      <c r="I4" s="16" t="s">
        <v>62</v>
      </c>
      <c r="L4" s="16" t="s">
        <v>64</v>
      </c>
      <c r="O4" s="16" t="s">
        <v>70</v>
      </c>
      <c r="R4" s="16" t="s">
        <v>56</v>
      </c>
      <c r="U4" s="16" t="s">
        <v>57</v>
      </c>
      <c r="X4" s="16" t="s">
        <v>59</v>
      </c>
      <c r="AA4" s="16" t="s">
        <v>61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58</v>
      </c>
      <c r="I6" s="16" t="s">
        <v>60</v>
      </c>
      <c r="L6" s="16" t="s">
        <v>72</v>
      </c>
      <c r="O6" s="16" t="s">
        <v>67</v>
      </c>
      <c r="R6" s="16" t="s">
        <v>71</v>
      </c>
      <c r="U6" s="16" t="s">
        <v>65</v>
      </c>
      <c r="X6" s="16" t="s">
        <v>66</v>
      </c>
      <c r="AA6" s="16" t="s">
        <v>63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12</v>
      </c>
      <c r="J7" s="68" t="s">
        <v>74</v>
      </c>
      <c r="K7" s="69" t="s">
        <v>1</v>
      </c>
      <c r="L7" s="68" t="s">
        <v>74</v>
      </c>
      <c r="M7" s="68" t="s">
        <v>13</v>
      </c>
      <c r="N7" s="69" t="s">
        <v>1</v>
      </c>
      <c r="O7" s="68" t="s">
        <v>74</v>
      </c>
      <c r="P7" s="68" t="s">
        <v>75</v>
      </c>
      <c r="Q7" s="69" t="s">
        <v>1</v>
      </c>
      <c r="R7" s="68" t="s">
        <v>75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75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'10.Spieltag'!B8</f>
        <v>Archie04</v>
      </c>
      <c r="C8" s="17" t="s">
        <v>74</v>
      </c>
      <c r="D8" s="18" t="s">
        <v>74</v>
      </c>
      <c r="E8" s="19">
        <f>IF(OR(EXACT($C$7,C8)*(EXACT($D$7,D8)))=TRUE,$AN$9,IF(($D$7-$C$7=D8-C8),$AN$8,IF(OR(EXACT($C$7&gt;$D$7,C8&gt;D8)*EXACT($C$7=$D$7,C8=D8)*EXACT($C$7&lt;$D$7,C8&lt;D8)),$AN$7,0)))*2</f>
        <v>6</v>
      </c>
      <c r="F8" s="17" t="s">
        <v>74</v>
      </c>
      <c r="G8" s="18" t="s">
        <v>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2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79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12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10</v>
      </c>
      <c r="AH8" s="21">
        <f>'10.Spieltag'!AI8</f>
        <v>101</v>
      </c>
      <c r="AI8" s="23">
        <f t="shared" ref="AI8:AI24" si="10">AG8+AH8</f>
        <v>111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>AJ9</f>
        <v>11</v>
      </c>
      <c r="B9" s="20" t="str">
        <f>'10.Spieltag'!B9</f>
        <v>atschi91</v>
      </c>
      <c r="C9" s="17" t="s">
        <v>74</v>
      </c>
      <c r="D9" s="18" t="s">
        <v>12</v>
      </c>
      <c r="E9" s="19">
        <f>IF(OR(EXACT($C$7,C9)*(EXACT($D$7,D9)))=TRUE,$AN$9,IF(($D$7-$C$7=D9-C9),$AN$8,IF(OR(EXACT($C$7&gt;$D$7,C9&gt;D9)*EXACT($C$7=$D$7,C9=D9)*EXACT($C$7&lt;$D$7,C9&lt;D9)),$AN$7,0)))*2</f>
        <v>0</v>
      </c>
      <c r="F9" s="17" t="s">
        <v>74</v>
      </c>
      <c r="G9" s="18" t="s">
        <v>12</v>
      </c>
      <c r="H9" s="19">
        <f t="shared" si="1"/>
        <v>0</v>
      </c>
      <c r="I9" s="17" t="s">
        <v>74</v>
      </c>
      <c r="J9" s="18" t="s">
        <v>75</v>
      </c>
      <c r="K9" s="19" t="str">
        <f t="shared" si="2"/>
        <v>3</v>
      </c>
      <c r="L9" s="17" t="s">
        <v>12</v>
      </c>
      <c r="M9" s="18" t="s">
        <v>74</v>
      </c>
      <c r="N9" s="19">
        <f t="shared" si="3"/>
        <v>0</v>
      </c>
      <c r="O9" s="17" t="s">
        <v>74</v>
      </c>
      <c r="P9" s="18" t="s">
        <v>12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74</v>
      </c>
      <c r="V9" s="18" t="s">
        <v>12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3</v>
      </c>
      <c r="AH9" s="21">
        <f>'10.Spieltag'!AI9</f>
        <v>110</v>
      </c>
      <c r="AI9" s="23">
        <f t="shared" si="10"/>
        <v>113</v>
      </c>
      <c r="AJ9" s="24">
        <f t="shared" ref="AJ9:AJ26" si="11">RANK(AI9,$AI$8:$AI$27)</f>
        <v>11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17</v>
      </c>
      <c r="B10" s="20" t="str">
        <f>'10.Spieltag'!B10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'10.Spieltag'!AI10</f>
        <v>96</v>
      </c>
      <c r="AI10" s="23">
        <f t="shared" si="10"/>
        <v>96</v>
      </c>
      <c r="AJ10" s="24">
        <f t="shared" si="11"/>
        <v>17</v>
      </c>
      <c r="AK10" s="72"/>
    </row>
    <row r="11" spans="1:40" ht="24.95" customHeight="1" thickBot="1" x14ac:dyDescent="0.25">
      <c r="A11" s="28">
        <f t="shared" si="0"/>
        <v>18</v>
      </c>
      <c r="B11" s="20" t="str">
        <f>'10.Spieltag'!B11</f>
        <v>fabian1904</v>
      </c>
      <c r="C11" s="17" t="s">
        <v>75</v>
      </c>
      <c r="D11" s="18" t="s">
        <v>12</v>
      </c>
      <c r="E11" s="19">
        <f t="shared" ref="E11:E27" si="12">IF(OR(EXACT($C$7,C11)*(EXACT($D$7,D11)))=TRUE,$AN$9,IF(($D$7-$C$7=D11-C11),$AN$8,IF(OR(EXACT($C$7&gt;$D$7,C11&gt;D11)*EXACT($C$7=$D$7,C11=D11)*EXACT($C$7&lt;$D$7,C11&lt;D11)),$AN$7,0)))</f>
        <v>0</v>
      </c>
      <c r="F11" s="17" t="s">
        <v>12</v>
      </c>
      <c r="G11" s="18" t="s">
        <v>79</v>
      </c>
      <c r="H11" s="19">
        <f t="shared" si="1"/>
        <v>0</v>
      </c>
      <c r="I11" s="17" t="s">
        <v>74</v>
      </c>
      <c r="J11" s="18" t="s">
        <v>75</v>
      </c>
      <c r="K11" s="19" t="str">
        <f t="shared" si="2"/>
        <v>3</v>
      </c>
      <c r="L11" s="17" t="s">
        <v>75</v>
      </c>
      <c r="M11" s="18" t="s">
        <v>2</v>
      </c>
      <c r="N11" s="19" t="str">
        <f t="shared" si="3"/>
        <v>2</v>
      </c>
      <c r="O11" s="17" t="s">
        <v>74</v>
      </c>
      <c r="P11" s="18" t="s">
        <v>12</v>
      </c>
      <c r="Q11" s="19">
        <f t="shared" si="4"/>
        <v>0</v>
      </c>
      <c r="R11" s="17" t="s">
        <v>2</v>
      </c>
      <c r="S11" s="18" t="s">
        <v>74</v>
      </c>
      <c r="T11" s="19">
        <f t="shared" si="5"/>
        <v>0</v>
      </c>
      <c r="U11" s="17" t="s">
        <v>74</v>
      </c>
      <c r="V11" s="18" t="s">
        <v>12</v>
      </c>
      <c r="W11" s="19">
        <f t="shared" si="6"/>
        <v>0</v>
      </c>
      <c r="X11" s="17" t="s">
        <v>12</v>
      </c>
      <c r="Y11" s="18" t="s">
        <v>75</v>
      </c>
      <c r="Z11" s="19">
        <f t="shared" si="7"/>
        <v>0</v>
      </c>
      <c r="AA11" s="17" t="s">
        <v>74</v>
      </c>
      <c r="AB11" s="18" t="s">
        <v>12</v>
      </c>
      <c r="AC11" s="19">
        <f t="shared" si="8"/>
        <v>0</v>
      </c>
      <c r="AD11" s="27"/>
      <c r="AE11" s="25"/>
      <c r="AF11" s="19"/>
      <c r="AG11" s="20">
        <f t="shared" si="9"/>
        <v>5</v>
      </c>
      <c r="AH11" s="21">
        <f>'10.Spieltag'!AI11</f>
        <v>88</v>
      </c>
      <c r="AI11" s="23">
        <f t="shared" si="10"/>
        <v>93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'10.Spieltag'!B12</f>
        <v>FlorianS04</v>
      </c>
      <c r="C12" s="17" t="s">
        <v>74</v>
      </c>
      <c r="D12" s="18" t="s">
        <v>2</v>
      </c>
      <c r="E12" s="19">
        <f t="shared" si="12"/>
        <v>0</v>
      </c>
      <c r="F12" s="17" t="s">
        <v>74</v>
      </c>
      <c r="G12" s="18" t="s">
        <v>12</v>
      </c>
      <c r="H12" s="19">
        <f t="shared" si="1"/>
        <v>0</v>
      </c>
      <c r="I12" s="17" t="s">
        <v>74</v>
      </c>
      <c r="J12" s="18" t="s">
        <v>12</v>
      </c>
      <c r="K12" s="19">
        <f t="shared" si="2"/>
        <v>0</v>
      </c>
      <c r="L12" s="17" t="s">
        <v>74</v>
      </c>
      <c r="M12" s="18" t="s">
        <v>74</v>
      </c>
      <c r="N12" s="19">
        <f t="shared" si="3"/>
        <v>0</v>
      </c>
      <c r="O12" s="17" t="s">
        <v>75</v>
      </c>
      <c r="P12" s="18" t="s">
        <v>12</v>
      </c>
      <c r="Q12" s="19">
        <f t="shared" si="4"/>
        <v>0</v>
      </c>
      <c r="R12" s="17" t="s">
        <v>74</v>
      </c>
      <c r="S12" s="18" t="s">
        <v>74</v>
      </c>
      <c r="T12" s="19">
        <f t="shared" si="5"/>
        <v>0</v>
      </c>
      <c r="U12" s="17" t="s">
        <v>12</v>
      </c>
      <c r="V12" s="18" t="s">
        <v>12</v>
      </c>
      <c r="W12" s="19" t="str">
        <f t="shared" si="6"/>
        <v>3</v>
      </c>
      <c r="X12" s="17" t="s">
        <v>74</v>
      </c>
      <c r="Y12" s="18" t="s">
        <v>75</v>
      </c>
      <c r="Z12" s="19">
        <f t="shared" si="7"/>
        <v>0</v>
      </c>
      <c r="AA12" s="17" t="s">
        <v>74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3</v>
      </c>
      <c r="AH12" s="21">
        <f>'10.Spieltag'!AI12</f>
        <v>147</v>
      </c>
      <c r="AI12" s="23">
        <f t="shared" si="10"/>
        <v>150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'10.Spieltag'!B13</f>
        <v>Franzi04</v>
      </c>
      <c r="C13" s="17" t="s">
        <v>74</v>
      </c>
      <c r="D13" s="18" t="s">
        <v>12</v>
      </c>
      <c r="E13" s="19">
        <f t="shared" si="12"/>
        <v>0</v>
      </c>
      <c r="F13" s="17" t="s">
        <v>74</v>
      </c>
      <c r="G13" s="18" t="s">
        <v>2</v>
      </c>
      <c r="H13" s="19">
        <f t="shared" si="1"/>
        <v>0</v>
      </c>
      <c r="I13" s="17" t="s">
        <v>12</v>
      </c>
      <c r="J13" s="18" t="s">
        <v>74</v>
      </c>
      <c r="K13" s="19" t="str">
        <f t="shared" si="2"/>
        <v>5</v>
      </c>
      <c r="L13" s="17" t="s">
        <v>12</v>
      </c>
      <c r="M13" s="18" t="s">
        <v>74</v>
      </c>
      <c r="N13" s="19">
        <f t="shared" si="3"/>
        <v>0</v>
      </c>
      <c r="O13" s="17" t="s">
        <v>75</v>
      </c>
      <c r="P13" s="18" t="s">
        <v>12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2</v>
      </c>
      <c r="Y13" s="18" t="s">
        <v>75</v>
      </c>
      <c r="Z13" s="19">
        <f t="shared" si="7"/>
        <v>0</v>
      </c>
      <c r="AA13" s="17" t="s">
        <v>12</v>
      </c>
      <c r="AB13" s="18" t="s">
        <v>12</v>
      </c>
      <c r="AC13" s="19" t="str">
        <f t="shared" si="8"/>
        <v>5</v>
      </c>
      <c r="AD13" s="27"/>
      <c r="AE13" s="25"/>
      <c r="AF13" s="19"/>
      <c r="AG13" s="20">
        <f t="shared" si="9"/>
        <v>10</v>
      </c>
      <c r="AH13" s="21">
        <f>'10.Spieltag'!AI13</f>
        <v>118</v>
      </c>
      <c r="AI13" s="23">
        <f t="shared" si="10"/>
        <v>128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'10.Spieltag'!B14</f>
        <v>Lola04</v>
      </c>
      <c r="C14" s="17" t="s">
        <v>74</v>
      </c>
      <c r="D14" s="18" t="s">
        <v>12</v>
      </c>
      <c r="E14" s="19">
        <f t="shared" si="12"/>
        <v>0</v>
      </c>
      <c r="F14" s="17" t="s">
        <v>74</v>
      </c>
      <c r="G14" s="18" t="s">
        <v>12</v>
      </c>
      <c r="H14" s="19">
        <f t="shared" si="1"/>
        <v>0</v>
      </c>
      <c r="I14" s="17" t="s">
        <v>12</v>
      </c>
      <c r="J14" s="18" t="s">
        <v>75</v>
      </c>
      <c r="K14" s="19" t="str">
        <f t="shared" si="2"/>
        <v>2</v>
      </c>
      <c r="L14" s="17" t="s">
        <v>74</v>
      </c>
      <c r="M14" s="18" t="s">
        <v>75</v>
      </c>
      <c r="N14" s="19">
        <f t="shared" si="3"/>
        <v>0</v>
      </c>
      <c r="O14" s="17" t="s">
        <v>74</v>
      </c>
      <c r="P14" s="18" t="s">
        <v>12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75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'10.Spieltag'!AI14</f>
        <v>106</v>
      </c>
      <c r="AI14" s="23">
        <f t="shared" si="10"/>
        <v>108</v>
      </c>
      <c r="AJ14" s="24">
        <f t="shared" si="11"/>
        <v>14</v>
      </c>
      <c r="AK14" s="1"/>
    </row>
    <row r="15" spans="1:40" ht="24.95" customHeight="1" thickBot="1" x14ac:dyDescent="0.25">
      <c r="A15" s="28">
        <f t="shared" si="0"/>
        <v>15</v>
      </c>
      <c r="B15" s="20" t="str">
        <f>'10.Spieltag'!B15</f>
        <v>Master1</v>
      </c>
      <c r="C15" s="17" t="s">
        <v>74</v>
      </c>
      <c r="D15" s="18" t="s">
        <v>12</v>
      </c>
      <c r="E15" s="19">
        <f t="shared" si="12"/>
        <v>0</v>
      </c>
      <c r="F15" s="17" t="s">
        <v>74</v>
      </c>
      <c r="G15" s="18" t="s">
        <v>2</v>
      </c>
      <c r="H15" s="19">
        <f t="shared" si="1"/>
        <v>0</v>
      </c>
      <c r="I15" s="17" t="s">
        <v>12</v>
      </c>
      <c r="J15" s="18" t="s">
        <v>12</v>
      </c>
      <c r="K15" s="19">
        <f t="shared" si="2"/>
        <v>0</v>
      </c>
      <c r="L15" s="17" t="s">
        <v>12</v>
      </c>
      <c r="M15" s="18" t="s">
        <v>74</v>
      </c>
      <c r="N15" s="19">
        <f t="shared" si="3"/>
        <v>0</v>
      </c>
      <c r="O15" s="17" t="s">
        <v>74</v>
      </c>
      <c r="P15" s="18" t="s">
        <v>2</v>
      </c>
      <c r="Q15" s="19">
        <f t="shared" si="4"/>
        <v>0</v>
      </c>
      <c r="R15" s="17" t="s">
        <v>12</v>
      </c>
      <c r="S15" s="18" t="s">
        <v>12</v>
      </c>
      <c r="T15" s="19">
        <f t="shared" si="5"/>
        <v>0</v>
      </c>
      <c r="U15" s="17" t="s">
        <v>74</v>
      </c>
      <c r="V15" s="18" t="s">
        <v>74</v>
      </c>
      <c r="W15" s="19" t="str">
        <f t="shared" si="6"/>
        <v>5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5</v>
      </c>
      <c r="AH15" s="21">
        <f>'10.Spieltag'!AI15</f>
        <v>101</v>
      </c>
      <c r="AI15" s="23">
        <f t="shared" si="10"/>
        <v>106</v>
      </c>
      <c r="AJ15" s="24">
        <f t="shared" si="11"/>
        <v>15</v>
      </c>
      <c r="AK15" s="1"/>
    </row>
    <row r="16" spans="1:40" ht="24.95" customHeight="1" thickBot="1" x14ac:dyDescent="0.25">
      <c r="A16" s="28">
        <f t="shared" si="0"/>
        <v>16</v>
      </c>
      <c r="B16" s="20" t="str">
        <f>'10.Spieltag'!B16</f>
        <v>Mike04</v>
      </c>
      <c r="C16" s="17" t="s">
        <v>75</v>
      </c>
      <c r="D16" s="18" t="s">
        <v>12</v>
      </c>
      <c r="E16" s="19">
        <f t="shared" si="12"/>
        <v>0</v>
      </c>
      <c r="F16" s="17" t="s">
        <v>75</v>
      </c>
      <c r="G16" s="18" t="s">
        <v>12</v>
      </c>
      <c r="H16" s="19">
        <f t="shared" si="1"/>
        <v>0</v>
      </c>
      <c r="I16" s="17" t="s">
        <v>74</v>
      </c>
      <c r="J16" s="18" t="s">
        <v>74</v>
      </c>
      <c r="K16" s="19">
        <f t="shared" si="2"/>
        <v>0</v>
      </c>
      <c r="L16" s="17" t="s">
        <v>12</v>
      </c>
      <c r="M16" s="18" t="s">
        <v>74</v>
      </c>
      <c r="N16" s="19">
        <f t="shared" si="3"/>
        <v>0</v>
      </c>
      <c r="O16" s="17" t="s">
        <v>75</v>
      </c>
      <c r="P16" s="18" t="s">
        <v>74</v>
      </c>
      <c r="Q16" s="19">
        <f t="shared" si="4"/>
        <v>0</v>
      </c>
      <c r="R16" s="17" t="s">
        <v>12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'10.Spieltag'!AI16</f>
        <v>105</v>
      </c>
      <c r="AI16" s="23">
        <f t="shared" si="10"/>
        <v>105</v>
      </c>
      <c r="AJ16" s="24">
        <f t="shared" si="11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'10.Spieltag'!B17</f>
        <v>Nico1904</v>
      </c>
      <c r="C17" s="17" t="s">
        <v>74</v>
      </c>
      <c r="D17" s="18" t="s">
        <v>12</v>
      </c>
      <c r="E17" s="19">
        <f t="shared" si="12"/>
        <v>0</v>
      </c>
      <c r="F17" s="17" t="s">
        <v>75</v>
      </c>
      <c r="G17" s="18" t="s">
        <v>2</v>
      </c>
      <c r="H17" s="19">
        <f t="shared" si="1"/>
        <v>0</v>
      </c>
      <c r="I17" s="17" t="s">
        <v>12</v>
      </c>
      <c r="J17" s="18" t="s">
        <v>74</v>
      </c>
      <c r="K17" s="19" t="str">
        <f t="shared" si="2"/>
        <v>5</v>
      </c>
      <c r="L17" s="17" t="s">
        <v>12</v>
      </c>
      <c r="M17" s="18" t="s">
        <v>74</v>
      </c>
      <c r="N17" s="19">
        <f t="shared" si="3"/>
        <v>0</v>
      </c>
      <c r="O17" s="17" t="s">
        <v>75</v>
      </c>
      <c r="P17" s="18" t="s">
        <v>74</v>
      </c>
      <c r="Q17" s="19">
        <f t="shared" si="4"/>
        <v>0</v>
      </c>
      <c r="R17" s="17" t="s">
        <v>74</v>
      </c>
      <c r="S17" s="18" t="s">
        <v>12</v>
      </c>
      <c r="T17" s="19" t="str">
        <f t="shared" si="5"/>
        <v>3</v>
      </c>
      <c r="U17" s="17" t="s">
        <v>12</v>
      </c>
      <c r="V17" s="18" t="s">
        <v>74</v>
      </c>
      <c r="W17" s="19">
        <f t="shared" si="6"/>
        <v>0</v>
      </c>
      <c r="X17" s="17" t="s">
        <v>74</v>
      </c>
      <c r="Y17" s="18" t="s">
        <v>75</v>
      </c>
      <c r="Z17" s="19">
        <f t="shared" si="7"/>
        <v>0</v>
      </c>
      <c r="AA17" s="17" t="s">
        <v>74</v>
      </c>
      <c r="AB17" s="18" t="s">
        <v>74</v>
      </c>
      <c r="AC17" s="19" t="str">
        <f t="shared" si="8"/>
        <v>3</v>
      </c>
      <c r="AD17" s="27"/>
      <c r="AE17" s="25"/>
      <c r="AF17" s="19"/>
      <c r="AG17" s="20">
        <f t="shared" si="9"/>
        <v>11</v>
      </c>
      <c r="AH17" s="21">
        <f>'10.Spieltag'!AI17</f>
        <v>59</v>
      </c>
      <c r="AI17" s="23">
        <f t="shared" si="10"/>
        <v>70</v>
      </c>
      <c r="AJ17" s="24">
        <f t="shared" si="11"/>
        <v>19</v>
      </c>
      <c r="AK17" s="1"/>
    </row>
    <row r="18" spans="1:37" ht="24.95" customHeight="1" thickBot="1" x14ac:dyDescent="0.25">
      <c r="A18" s="28">
        <f t="shared" si="0"/>
        <v>8</v>
      </c>
      <c r="B18" s="20" t="str">
        <f>'10.Spieltag'!B18</f>
        <v>Reinhold</v>
      </c>
      <c r="C18" s="17" t="s">
        <v>75</v>
      </c>
      <c r="D18" s="18" t="s">
        <v>99</v>
      </c>
      <c r="E18" s="19">
        <f t="shared" si="12"/>
        <v>0</v>
      </c>
      <c r="F18" s="17" t="s">
        <v>75</v>
      </c>
      <c r="G18" s="18" t="s">
        <v>12</v>
      </c>
      <c r="H18" s="19">
        <f t="shared" si="1"/>
        <v>0</v>
      </c>
      <c r="I18" s="17" t="s">
        <v>2</v>
      </c>
      <c r="J18" s="18" t="s">
        <v>74</v>
      </c>
      <c r="K18" s="19" t="str">
        <f t="shared" si="2"/>
        <v>2</v>
      </c>
      <c r="L18" s="17" t="s">
        <v>12</v>
      </c>
      <c r="M18" s="18" t="s">
        <v>13</v>
      </c>
      <c r="N18" s="19" t="str">
        <f t="shared" si="3"/>
        <v>2</v>
      </c>
      <c r="O18" s="17" t="s">
        <v>12</v>
      </c>
      <c r="P18" s="18" t="s">
        <v>74</v>
      </c>
      <c r="Q18" s="19" t="str">
        <f t="shared" si="4"/>
        <v>3</v>
      </c>
      <c r="R18" s="17" t="s">
        <v>12</v>
      </c>
      <c r="S18" s="18" t="s">
        <v>74</v>
      </c>
      <c r="T18" s="19">
        <f t="shared" si="5"/>
        <v>0</v>
      </c>
      <c r="U18" s="17" t="s">
        <v>12</v>
      </c>
      <c r="V18" s="18" t="s">
        <v>12</v>
      </c>
      <c r="W18" s="19" t="str">
        <f t="shared" si="6"/>
        <v>3</v>
      </c>
      <c r="X18" s="17" t="s">
        <v>2</v>
      </c>
      <c r="Y18" s="18" t="s">
        <v>74</v>
      </c>
      <c r="Z18" s="19">
        <f t="shared" si="7"/>
        <v>0</v>
      </c>
      <c r="AA18" s="17" t="s">
        <v>12</v>
      </c>
      <c r="AB18" s="18" t="s">
        <v>12</v>
      </c>
      <c r="AC18" s="19" t="str">
        <f t="shared" si="8"/>
        <v>5</v>
      </c>
      <c r="AD18" s="27"/>
      <c r="AE18" s="25"/>
      <c r="AF18" s="19"/>
      <c r="AG18" s="20">
        <f t="shared" si="9"/>
        <v>15</v>
      </c>
      <c r="AH18" s="21">
        <f>'10.Spieltag'!AI18</f>
        <v>105</v>
      </c>
      <c r="AI18" s="23">
        <f t="shared" si="10"/>
        <v>120</v>
      </c>
      <c r="AJ18" s="24">
        <f t="shared" si="11"/>
        <v>8</v>
      </c>
      <c r="AK18" s="1"/>
    </row>
    <row r="19" spans="1:37" ht="24.95" customHeight="1" thickBot="1" x14ac:dyDescent="0.25">
      <c r="A19" s="28">
        <f t="shared" si="0"/>
        <v>4</v>
      </c>
      <c r="B19" s="20" t="str">
        <f>'10.Spieltag'!B19</f>
        <v>ReneMause</v>
      </c>
      <c r="C19" s="17" t="s">
        <v>75</v>
      </c>
      <c r="D19" s="18" t="s">
        <v>12</v>
      </c>
      <c r="E19" s="19">
        <f t="shared" si="12"/>
        <v>0</v>
      </c>
      <c r="F19" s="17" t="s">
        <v>74</v>
      </c>
      <c r="G19" s="18" t="s">
        <v>2</v>
      </c>
      <c r="H19" s="19">
        <f t="shared" si="1"/>
        <v>0</v>
      </c>
      <c r="I19" s="17" t="s">
        <v>74</v>
      </c>
      <c r="J19" s="18" t="s">
        <v>12</v>
      </c>
      <c r="K19" s="19">
        <f t="shared" si="2"/>
        <v>0</v>
      </c>
      <c r="L19" s="17" t="s">
        <v>12</v>
      </c>
      <c r="M19" s="18" t="s">
        <v>12</v>
      </c>
      <c r="N19" s="19">
        <f t="shared" si="3"/>
        <v>0</v>
      </c>
      <c r="O19" s="17" t="s">
        <v>75</v>
      </c>
      <c r="P19" s="18" t="s">
        <v>12</v>
      </c>
      <c r="Q19" s="19">
        <f t="shared" si="4"/>
        <v>0</v>
      </c>
      <c r="R19" s="17" t="s">
        <v>12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>
        <f t="shared" si="6"/>
        <v>0</v>
      </c>
      <c r="X19" s="17" t="s">
        <v>2</v>
      </c>
      <c r="Y19" s="18" t="s">
        <v>74</v>
      </c>
      <c r="Z19" s="19">
        <f t="shared" si="7"/>
        <v>0</v>
      </c>
      <c r="AA19" s="17" t="s">
        <v>12</v>
      </c>
      <c r="AB19" s="18" t="s">
        <v>74</v>
      </c>
      <c r="AC19" s="19">
        <f t="shared" si="8"/>
        <v>0</v>
      </c>
      <c r="AD19" s="27"/>
      <c r="AE19" s="25"/>
      <c r="AF19" s="19"/>
      <c r="AG19" s="20">
        <f t="shared" si="9"/>
        <v>0</v>
      </c>
      <c r="AH19" s="21">
        <f>'10.Spieltag'!AI19</f>
        <v>132</v>
      </c>
      <c r="AI19" s="23">
        <f t="shared" si="10"/>
        <v>132</v>
      </c>
      <c r="AJ19" s="24">
        <f t="shared" si="11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'10.Spieltag'!B20</f>
        <v>Ricardo04</v>
      </c>
      <c r="C20" s="17" t="s">
        <v>75</v>
      </c>
      <c r="D20" s="18" t="s">
        <v>2</v>
      </c>
      <c r="E20" s="19">
        <f t="shared" si="12"/>
        <v>0</v>
      </c>
      <c r="F20" s="17" t="s">
        <v>74</v>
      </c>
      <c r="G20" s="18" t="s">
        <v>2</v>
      </c>
      <c r="H20" s="19">
        <f t="shared" si="1"/>
        <v>0</v>
      </c>
      <c r="I20" s="17" t="s">
        <v>12</v>
      </c>
      <c r="J20" s="18" t="s">
        <v>74</v>
      </c>
      <c r="K20" s="19" t="str">
        <f t="shared" si="2"/>
        <v>5</v>
      </c>
      <c r="L20" s="17" t="s">
        <v>74</v>
      </c>
      <c r="M20" s="18" t="s">
        <v>12</v>
      </c>
      <c r="N20" s="19" t="str">
        <f t="shared" si="3"/>
        <v>2</v>
      </c>
      <c r="O20" s="17" t="s">
        <v>75</v>
      </c>
      <c r="P20" s="18" t="s">
        <v>12</v>
      </c>
      <c r="Q20" s="19">
        <f t="shared" si="4"/>
        <v>0</v>
      </c>
      <c r="R20" s="17" t="s">
        <v>74</v>
      </c>
      <c r="S20" s="18" t="s">
        <v>12</v>
      </c>
      <c r="T20" s="19" t="str">
        <f t="shared" si="5"/>
        <v>3</v>
      </c>
      <c r="U20" s="17" t="s">
        <v>74</v>
      </c>
      <c r="V20" s="18" t="s">
        <v>12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12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10</v>
      </c>
      <c r="AH20" s="21">
        <f>'10.Spieltag'!AI20</f>
        <v>120</v>
      </c>
      <c r="AI20" s="23">
        <f t="shared" si="10"/>
        <v>130</v>
      </c>
      <c r="AJ20" s="24">
        <f t="shared" si="11"/>
        <v>5</v>
      </c>
      <c r="AK20" s="1"/>
    </row>
    <row r="21" spans="1:37" ht="24.95" customHeight="1" thickBot="1" x14ac:dyDescent="0.25">
      <c r="A21" s="28">
        <f>AJ21</f>
        <v>9</v>
      </c>
      <c r="B21" s="20" t="str">
        <f>'10.Spieltag'!B21</f>
        <v>Schalt04</v>
      </c>
      <c r="C21" s="17" t="s">
        <v>74</v>
      </c>
      <c r="D21" s="18" t="s">
        <v>2</v>
      </c>
      <c r="E21" s="19">
        <f t="shared" si="12"/>
        <v>0</v>
      </c>
      <c r="F21" s="17" t="s">
        <v>74</v>
      </c>
      <c r="G21" s="18" t="s">
        <v>79</v>
      </c>
      <c r="H21" s="19">
        <f t="shared" si="1"/>
        <v>0</v>
      </c>
      <c r="I21" s="17" t="s">
        <v>12</v>
      </c>
      <c r="J21" s="18" t="s">
        <v>12</v>
      </c>
      <c r="K21" s="19">
        <f t="shared" si="2"/>
        <v>0</v>
      </c>
      <c r="L21" s="17" t="s">
        <v>74</v>
      </c>
      <c r="M21" s="18" t="s">
        <v>12</v>
      </c>
      <c r="N21" s="19" t="str">
        <f t="shared" si="3"/>
        <v>2</v>
      </c>
      <c r="O21" s="17" t="s">
        <v>75</v>
      </c>
      <c r="P21" s="18" t="s">
        <v>75</v>
      </c>
      <c r="Q21" s="19">
        <f t="shared" si="4"/>
        <v>0</v>
      </c>
      <c r="R21" s="17" t="s">
        <v>74</v>
      </c>
      <c r="S21" s="18" t="s">
        <v>12</v>
      </c>
      <c r="T21" s="19" t="str">
        <f t="shared" si="5"/>
        <v>3</v>
      </c>
      <c r="U21" s="17" t="s">
        <v>2</v>
      </c>
      <c r="V21" s="18" t="s">
        <v>75</v>
      </c>
      <c r="W21" s="19">
        <f t="shared" si="6"/>
        <v>0</v>
      </c>
      <c r="X21" s="17" t="s">
        <v>12</v>
      </c>
      <c r="Y21" s="18" t="s">
        <v>74</v>
      </c>
      <c r="Z21" s="19">
        <f t="shared" si="7"/>
        <v>0</v>
      </c>
      <c r="AA21" s="17" t="s">
        <v>74</v>
      </c>
      <c r="AB21" s="18" t="s">
        <v>74</v>
      </c>
      <c r="AC21" s="19" t="str">
        <f t="shared" si="8"/>
        <v>3</v>
      </c>
      <c r="AD21" s="27"/>
      <c r="AE21" s="25"/>
      <c r="AF21" s="19"/>
      <c r="AG21" s="20">
        <f>E21+H21+K21+N21+Q21+T21+W21+Z21+AC21+AF21</f>
        <v>8</v>
      </c>
      <c r="AH21" s="21">
        <f>'10.Spieltag'!AI21</f>
        <v>111</v>
      </c>
      <c r="AI21" s="23">
        <f t="shared" si="10"/>
        <v>119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'10.Spieltag'!B22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'10.Spieltag'!AI22</f>
        <v>64</v>
      </c>
      <c r="AI22" s="23">
        <f t="shared" si="10"/>
        <v>64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2</v>
      </c>
      <c r="B23" s="20" t="str">
        <f>'10.Spieltag'!B23</f>
        <v>shiny</v>
      </c>
      <c r="C23" s="17" t="s">
        <v>74</v>
      </c>
      <c r="D23" s="18" t="s">
        <v>12</v>
      </c>
      <c r="E23" s="19">
        <f t="shared" si="12"/>
        <v>0</v>
      </c>
      <c r="F23" s="17" t="s">
        <v>74</v>
      </c>
      <c r="G23" s="18" t="s">
        <v>12</v>
      </c>
      <c r="H23" s="19">
        <f t="shared" si="1"/>
        <v>0</v>
      </c>
      <c r="I23" s="17" t="s">
        <v>12</v>
      </c>
      <c r="J23" s="18" t="s">
        <v>74</v>
      </c>
      <c r="K23" s="19" t="str">
        <f t="shared" si="2"/>
        <v>5</v>
      </c>
      <c r="L23" s="17" t="s">
        <v>12</v>
      </c>
      <c r="M23" s="18" t="s">
        <v>74</v>
      </c>
      <c r="N23" s="19">
        <f t="shared" si="3"/>
        <v>0</v>
      </c>
      <c r="O23" s="17" t="s">
        <v>74</v>
      </c>
      <c r="P23" s="18" t="s">
        <v>12</v>
      </c>
      <c r="Q23" s="19">
        <f t="shared" si="4"/>
        <v>0</v>
      </c>
      <c r="R23" s="17" t="s">
        <v>12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75</v>
      </c>
      <c r="Z23" s="19">
        <f t="shared" si="7"/>
        <v>0</v>
      </c>
      <c r="AA23" s="17" t="s">
        <v>12</v>
      </c>
      <c r="AB23" s="18" t="s">
        <v>74</v>
      </c>
      <c r="AC23" s="19">
        <f t="shared" si="8"/>
        <v>0</v>
      </c>
      <c r="AD23" s="27"/>
      <c r="AE23" s="25"/>
      <c r="AF23" s="19"/>
      <c r="AG23" s="20">
        <f>E23+H23+K23+N23+Q23+T23+W23+Z23+AC23+AF23</f>
        <v>5</v>
      </c>
      <c r="AH23" s="21">
        <f>'10.Spieltag'!AI23</f>
        <v>141</v>
      </c>
      <c r="AI23" s="23">
        <f t="shared" si="10"/>
        <v>146</v>
      </c>
      <c r="AJ23" s="24">
        <f t="shared" si="11"/>
        <v>2</v>
      </c>
      <c r="AK23" s="1"/>
    </row>
    <row r="24" spans="1:37" ht="24.95" customHeight="1" thickBot="1" x14ac:dyDescent="0.25">
      <c r="A24" s="28">
        <f>AJ24</f>
        <v>9</v>
      </c>
      <c r="B24" s="20" t="str">
        <f>'10.Spieltag'!B24</f>
        <v>Silfa04</v>
      </c>
      <c r="C24" s="17" t="s">
        <v>75</v>
      </c>
      <c r="D24" s="18" t="s">
        <v>79</v>
      </c>
      <c r="E24" s="19">
        <f t="shared" si="12"/>
        <v>0</v>
      </c>
      <c r="F24" s="17" t="s">
        <v>74</v>
      </c>
      <c r="G24" s="18" t="s">
        <v>12</v>
      </c>
      <c r="H24" s="19">
        <f t="shared" si="1"/>
        <v>0</v>
      </c>
      <c r="I24" s="17" t="s">
        <v>74</v>
      </c>
      <c r="J24" s="18" t="s">
        <v>74</v>
      </c>
      <c r="K24" s="19">
        <f t="shared" si="2"/>
        <v>0</v>
      </c>
      <c r="L24" s="17" t="s">
        <v>12</v>
      </c>
      <c r="M24" s="18" t="s">
        <v>74</v>
      </c>
      <c r="N24" s="19">
        <f t="shared" si="3"/>
        <v>0</v>
      </c>
      <c r="O24" s="17" t="s">
        <v>75</v>
      </c>
      <c r="P24" s="18" t="s">
        <v>12</v>
      </c>
      <c r="Q24" s="19">
        <f t="shared" si="4"/>
        <v>0</v>
      </c>
      <c r="R24" s="17" t="s">
        <v>74</v>
      </c>
      <c r="S24" s="18" t="s">
        <v>2</v>
      </c>
      <c r="T24" s="19" t="str">
        <f t="shared" si="5"/>
        <v>2</v>
      </c>
      <c r="U24" s="17" t="s">
        <v>74</v>
      </c>
      <c r="V24" s="18" t="s">
        <v>75</v>
      </c>
      <c r="W24" s="19">
        <f t="shared" si="6"/>
        <v>0</v>
      </c>
      <c r="X24" s="17" t="s">
        <v>79</v>
      </c>
      <c r="Y24" s="18" t="s">
        <v>74</v>
      </c>
      <c r="Z24" s="19">
        <f t="shared" si="7"/>
        <v>0</v>
      </c>
      <c r="AA24" s="17" t="s">
        <v>2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2</v>
      </c>
      <c r="AH24" s="21">
        <f>'10.Spieltag'!AI24</f>
        <v>117</v>
      </c>
      <c r="AI24" s="23">
        <f t="shared" si="10"/>
        <v>119</v>
      </c>
      <c r="AJ24" s="24">
        <f t="shared" si="11"/>
        <v>9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'10.Spieltag'!B25</f>
        <v>Tanja04</v>
      </c>
      <c r="C25" s="17" t="s">
        <v>75</v>
      </c>
      <c r="D25" s="18" t="s">
        <v>74</v>
      </c>
      <c r="E25" s="19">
        <f t="shared" si="12"/>
        <v>0</v>
      </c>
      <c r="F25" s="17" t="s">
        <v>75</v>
      </c>
      <c r="G25" s="18" t="s">
        <v>12</v>
      </c>
      <c r="H25" s="19">
        <f t="shared" si="1"/>
        <v>0</v>
      </c>
      <c r="I25" s="17" t="s">
        <v>74</v>
      </c>
      <c r="J25" s="18" t="s">
        <v>12</v>
      </c>
      <c r="K25" s="19">
        <f t="shared" si="2"/>
        <v>0</v>
      </c>
      <c r="L25" s="17" t="s">
        <v>74</v>
      </c>
      <c r="M25" s="18" t="s">
        <v>74</v>
      </c>
      <c r="N25" s="19">
        <f t="shared" si="3"/>
        <v>0</v>
      </c>
      <c r="O25" s="17" t="s">
        <v>74</v>
      </c>
      <c r="P25" s="18" t="s">
        <v>74</v>
      </c>
      <c r="Q25" s="19">
        <f t="shared" si="4"/>
        <v>0</v>
      </c>
      <c r="R25" s="17" t="s">
        <v>12</v>
      </c>
      <c r="S25" s="18" t="s">
        <v>74</v>
      </c>
      <c r="T25" s="19">
        <f t="shared" si="5"/>
        <v>0</v>
      </c>
      <c r="U25" s="17" t="s">
        <v>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2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0</v>
      </c>
      <c r="AH25" s="21">
        <f>'10.Spieltag'!AI25</f>
        <v>139</v>
      </c>
      <c r="AI25" s="23">
        <f t="shared" ref="AI25:AI27" si="15">AG25+AH25</f>
        <v>139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12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2"/>
        <v>0</v>
      </c>
      <c r="F26" s="17" t="s">
        <v>74</v>
      </c>
      <c r="G26" s="18" t="s">
        <v>12</v>
      </c>
      <c r="H26" s="19">
        <f t="shared" si="1"/>
        <v>0</v>
      </c>
      <c r="I26" s="17" t="s">
        <v>12</v>
      </c>
      <c r="J26" s="18" t="s">
        <v>75</v>
      </c>
      <c r="K26" s="19" t="str">
        <f t="shared" si="2"/>
        <v>2</v>
      </c>
      <c r="L26" s="17" t="s">
        <v>74</v>
      </c>
      <c r="M26" s="18" t="s">
        <v>12</v>
      </c>
      <c r="N26" s="19" t="str">
        <f t="shared" si="3"/>
        <v>2</v>
      </c>
      <c r="O26" s="17" t="s">
        <v>74</v>
      </c>
      <c r="P26" s="18" t="s">
        <v>12</v>
      </c>
      <c r="Q26" s="19">
        <f t="shared" si="4"/>
        <v>0</v>
      </c>
      <c r="R26" s="17" t="s">
        <v>12</v>
      </c>
      <c r="S26" s="18" t="s">
        <v>12</v>
      </c>
      <c r="T26" s="19">
        <f t="shared" si="5"/>
        <v>0</v>
      </c>
      <c r="U26" s="17" t="s">
        <v>74</v>
      </c>
      <c r="V26" s="18" t="s">
        <v>12</v>
      </c>
      <c r="W26" s="19">
        <f t="shared" si="6"/>
        <v>0</v>
      </c>
      <c r="X26" s="17" t="s">
        <v>12</v>
      </c>
      <c r="Y26" s="18" t="s">
        <v>75</v>
      </c>
      <c r="Z26" s="19">
        <f t="shared" si="7"/>
        <v>0</v>
      </c>
      <c r="AA26" s="17" t="s">
        <v>2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4"/>
        <v>4</v>
      </c>
      <c r="AH26" s="21">
        <f>'10.Spieltag'!AI26</f>
        <v>108</v>
      </c>
      <c r="AI26" s="23">
        <f t="shared" si="15"/>
        <v>112</v>
      </c>
      <c r="AJ26" s="24">
        <f t="shared" si="11"/>
        <v>12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2"/>
        <v>0</v>
      </c>
      <c r="F27" s="17" t="s">
        <v>74</v>
      </c>
      <c r="G27" s="18" t="s">
        <v>2</v>
      </c>
      <c r="H27" s="19">
        <f t="shared" si="1"/>
        <v>0</v>
      </c>
      <c r="I27" s="17" t="s">
        <v>12</v>
      </c>
      <c r="J27" s="18" t="s">
        <v>74</v>
      </c>
      <c r="K27" s="19" t="str">
        <f t="shared" si="2"/>
        <v>5</v>
      </c>
      <c r="L27" s="17" t="s">
        <v>74</v>
      </c>
      <c r="M27" s="18" t="s">
        <v>12</v>
      </c>
      <c r="N27" s="19" t="str">
        <f t="shared" si="3"/>
        <v>2</v>
      </c>
      <c r="O27" s="17" t="s">
        <v>74</v>
      </c>
      <c r="P27" s="18" t="s">
        <v>12</v>
      </c>
      <c r="Q27" s="19">
        <f t="shared" si="4"/>
        <v>0</v>
      </c>
      <c r="R27" s="17" t="s">
        <v>12</v>
      </c>
      <c r="S27" s="18" t="s">
        <v>74</v>
      </c>
      <c r="T27" s="19">
        <f t="shared" si="5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75</v>
      </c>
      <c r="Z27" s="19">
        <f t="shared" si="7"/>
        <v>0</v>
      </c>
      <c r="AA27" s="17" t="s">
        <v>2</v>
      </c>
      <c r="AB27" s="18" t="s">
        <v>74</v>
      </c>
      <c r="AC27" s="19">
        <f t="shared" si="8"/>
        <v>0</v>
      </c>
      <c r="AD27" s="27"/>
      <c r="AE27" s="25"/>
      <c r="AF27" s="19"/>
      <c r="AG27" s="20">
        <f t="shared" si="14"/>
        <v>7</v>
      </c>
      <c r="AH27" s="21">
        <f>'10.Spieltag'!AI27</f>
        <v>118</v>
      </c>
      <c r="AI27" s="23">
        <f t="shared" si="15"/>
        <v>125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1" priority="2">
      <formula>($AG8&gt;40)</formula>
    </cfRule>
  </conditionalFormatting>
  <conditionalFormatting sqref="C4 F4 O4 AA4 F6 O6">
    <cfRule type="cellIs" dxfId="120" priority="5" operator="equal">
      <formula>"Schalke 04"</formula>
    </cfRule>
  </conditionalFormatting>
  <conditionalFormatting sqref="I4 L4 R4 U4 X4 C6 I6 L6 R6 U6 X6 AA6">
    <cfRule type="cellIs" dxfId="119" priority="6" operator="equal">
      <formula>"Schalke 04"</formula>
    </cfRule>
  </conditionalFormatting>
  <conditionalFormatting sqref="AG1:AG1048576">
    <cfRule type="top10" dxfId="118" priority="1" rank="3"/>
  </conditionalFormatting>
  <conditionalFormatting sqref="AK6:AK10">
    <cfRule type="top10" dxfId="117" priority="10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AN27"/>
  <sheetViews>
    <sheetView topLeftCell="A4" workbookViewId="0">
      <selection activeCell="AC26" sqref="AC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3" spans="1:40" x14ac:dyDescent="0.2">
      <c r="H3" s="1"/>
    </row>
    <row r="4" spans="1:40" ht="16.5" thickBot="1" x14ac:dyDescent="0.3">
      <c r="A4" s="2" t="s">
        <v>25</v>
      </c>
      <c r="B4" s="16"/>
      <c r="C4" s="16" t="s">
        <v>65</v>
      </c>
      <c r="F4" s="16" t="s">
        <v>66</v>
      </c>
      <c r="I4" s="16" t="s">
        <v>71</v>
      </c>
      <c r="L4" s="16" t="s">
        <v>72</v>
      </c>
      <c r="O4" s="16" t="s">
        <v>63</v>
      </c>
      <c r="R4" s="16" t="s">
        <v>58</v>
      </c>
      <c r="U4" s="16" t="s">
        <v>60</v>
      </c>
      <c r="X4" s="16" t="s">
        <v>11</v>
      </c>
      <c r="AA4" s="16" t="s">
        <v>67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57</v>
      </c>
      <c r="I6" s="16" t="s">
        <v>64</v>
      </c>
      <c r="L6" s="16" t="s">
        <v>56</v>
      </c>
      <c r="O6" s="16" t="s">
        <v>68</v>
      </c>
      <c r="R6" s="16" t="s">
        <v>59</v>
      </c>
      <c r="U6" s="16" t="s">
        <v>69</v>
      </c>
      <c r="X6" s="16" t="s">
        <v>70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2</v>
      </c>
      <c r="M7" s="68" t="s">
        <v>74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12</v>
      </c>
      <c r="B8" s="20" t="str">
        <f>'11.Spieltag'!B8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3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2</v>
      </c>
      <c r="P8" s="18" t="s">
        <v>74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75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75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79</v>
      </c>
      <c r="Y8" s="18" t="s">
        <v>12</v>
      </c>
      <c r="Z8" s="19">
        <f>IF(OR(EXACT($X$7,X8)*(EXACT($Y$7,Y8)))=TRUE,$AN$9,IF(($Y$7-$X$7=Y8-X8),$AN$8,IF(OR(EXACT($X$7&gt;$Y$7,X8&gt;Y8)*EXACT($X$7=$Y$7,X8=Y8)*EXACT($X$7&lt;$Y$7,X8&lt;Y8)),$AN$7,0)))*4</f>
        <v>12</v>
      </c>
      <c r="AA8" s="17" t="s">
        <v>12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18</v>
      </c>
      <c r="AH8" s="21">
        <f>'11.Spieltag'!AI8</f>
        <v>111</v>
      </c>
      <c r="AI8" s="23">
        <f t="shared" ref="AI8:AI27" si="10">AG8+AH8</f>
        <v>129</v>
      </c>
      <c r="AJ8" s="24">
        <f>RANK(AI8,$AI$8:$AI$27)</f>
        <v>12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13</v>
      </c>
      <c r="B9" s="20" t="str">
        <f>'11.Spieltag'!B9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74</v>
      </c>
      <c r="G9" s="18" t="s">
        <v>12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 t="shared" ref="Z9:Z27" si="11">IF(OR(EXACT($X$7,X9)*(EXACT($Y$7,Y9)))=TRUE,$AN$9,IF(($Y$7-$X$7=Y9-X9),$AN$8,IF(OR(EXACT($X$7&gt;$Y$7,X9&gt;Y9)*EXACT($X$7=$Y$7,X9=Y9)*EXACT($X$7&lt;$Y$7,X9&lt;Y9)),$AN$7,0)))*4</f>
        <v>8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13</v>
      </c>
      <c r="AH9" s="21">
        <f>'11.Spieltag'!AI9</f>
        <v>113</v>
      </c>
      <c r="AI9" s="23">
        <f t="shared" si="10"/>
        <v>126</v>
      </c>
      <c r="AJ9" s="24">
        <f t="shared" ref="AJ9:AJ26" si="12">RANK(AI9,$AI$8:$AI$27)</f>
        <v>13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'11.Spieltag'!B10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'11.Spieltag'!AI10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>AJ11</f>
        <v>17</v>
      </c>
      <c r="B11" s="20" t="str">
        <f>'11.Spieltag'!B11</f>
        <v>fabian1904</v>
      </c>
      <c r="C11" s="17" t="s">
        <v>12</v>
      </c>
      <c r="D11" s="18" t="s">
        <v>74</v>
      </c>
      <c r="E11" s="19">
        <f t="shared" si="1"/>
        <v>0</v>
      </c>
      <c r="F11" s="17" t="s">
        <v>75</v>
      </c>
      <c r="G11" s="18" t="s">
        <v>2</v>
      </c>
      <c r="H11" s="19">
        <f t="shared" si="2"/>
        <v>0</v>
      </c>
      <c r="I11" s="17" t="s">
        <v>74</v>
      </c>
      <c r="J11" s="18" t="s">
        <v>75</v>
      </c>
      <c r="K11" s="19" t="str">
        <f t="shared" si="3"/>
        <v>5</v>
      </c>
      <c r="L11" s="17" t="s">
        <v>12</v>
      </c>
      <c r="M11" s="18" t="s">
        <v>2</v>
      </c>
      <c r="N11" s="19">
        <f t="shared" si="4"/>
        <v>0</v>
      </c>
      <c r="O11" s="17" t="s">
        <v>2</v>
      </c>
      <c r="P11" s="18" t="s">
        <v>12</v>
      </c>
      <c r="Q11" s="19">
        <f t="shared" si="5"/>
        <v>0</v>
      </c>
      <c r="R11" s="17" t="s">
        <v>12</v>
      </c>
      <c r="S11" s="18" t="s">
        <v>74</v>
      </c>
      <c r="T11" s="19">
        <f t="shared" si="6"/>
        <v>0</v>
      </c>
      <c r="U11" s="17" t="s">
        <v>74</v>
      </c>
      <c r="V11" s="18" t="s">
        <v>75</v>
      </c>
      <c r="W11" s="19">
        <f t="shared" si="7"/>
        <v>0</v>
      </c>
      <c r="X11" s="17" t="s">
        <v>12</v>
      </c>
      <c r="Y11" s="18" t="s">
        <v>74</v>
      </c>
      <c r="Z11" s="19">
        <f t="shared" si="11"/>
        <v>8</v>
      </c>
      <c r="AA11" s="17" t="s">
        <v>12</v>
      </c>
      <c r="AB11" s="18" t="s">
        <v>2</v>
      </c>
      <c r="AC11" s="19">
        <f t="shared" si="8"/>
        <v>0</v>
      </c>
      <c r="AD11" s="27"/>
      <c r="AE11" s="25"/>
      <c r="AF11" s="19"/>
      <c r="AG11" s="20">
        <f t="shared" si="9"/>
        <v>13</v>
      </c>
      <c r="AH11" s="21">
        <f>'11.Spieltag'!AI11</f>
        <v>93</v>
      </c>
      <c r="AI11" s="23">
        <f t="shared" si="10"/>
        <v>106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'11.Spieltag'!B12</f>
        <v>FlorianS04</v>
      </c>
      <c r="C12" s="17" t="s">
        <v>12</v>
      </c>
      <c r="D12" s="18" t="s">
        <v>74</v>
      </c>
      <c r="E12" s="19">
        <f t="shared" si="1"/>
        <v>0</v>
      </c>
      <c r="F12" s="17" t="s">
        <v>74</v>
      </c>
      <c r="G12" s="18" t="s">
        <v>2</v>
      </c>
      <c r="H12" s="19">
        <f t="shared" si="2"/>
        <v>0</v>
      </c>
      <c r="I12" s="17" t="s">
        <v>12</v>
      </c>
      <c r="J12" s="18" t="s">
        <v>75</v>
      </c>
      <c r="K12" s="19" t="str">
        <f t="shared" si="3"/>
        <v>2</v>
      </c>
      <c r="L12" s="17" t="s">
        <v>12</v>
      </c>
      <c r="M12" s="18" t="s">
        <v>12</v>
      </c>
      <c r="N12" s="19">
        <f t="shared" si="4"/>
        <v>0</v>
      </c>
      <c r="O12" s="17" t="s">
        <v>74</v>
      </c>
      <c r="P12" s="18" t="s">
        <v>75</v>
      </c>
      <c r="Q12" s="19">
        <f t="shared" si="5"/>
        <v>0</v>
      </c>
      <c r="R12" s="17" t="s">
        <v>2</v>
      </c>
      <c r="S12" s="18" t="s">
        <v>12</v>
      </c>
      <c r="T12" s="19">
        <f t="shared" si="6"/>
        <v>0</v>
      </c>
      <c r="U12" s="17" t="s">
        <v>74</v>
      </c>
      <c r="V12" s="18" t="s">
        <v>75</v>
      </c>
      <c r="W12" s="19">
        <f t="shared" si="7"/>
        <v>0</v>
      </c>
      <c r="X12" s="17" t="s">
        <v>74</v>
      </c>
      <c r="Y12" s="18" t="s">
        <v>75</v>
      </c>
      <c r="Z12" s="19">
        <f t="shared" si="11"/>
        <v>8</v>
      </c>
      <c r="AA12" s="17" t="s">
        <v>75</v>
      </c>
      <c r="AB12" s="18" t="s">
        <v>2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'11.Spieltag'!AI12</f>
        <v>150</v>
      </c>
      <c r="AI12" s="23">
        <f t="shared" si="10"/>
        <v>160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9</v>
      </c>
      <c r="B13" s="20" t="str">
        <f>'11.Spieltag'!B13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75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3</v>
      </c>
      <c r="L13" s="17" t="s">
        <v>74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si="11"/>
        <v>8</v>
      </c>
      <c r="AA13" s="17" t="s">
        <v>74</v>
      </c>
      <c r="AB13" s="18" t="s">
        <v>12</v>
      </c>
      <c r="AC13" s="19">
        <f t="shared" si="8"/>
        <v>0</v>
      </c>
      <c r="AD13" s="27"/>
      <c r="AE13" s="25"/>
      <c r="AF13" s="19"/>
      <c r="AG13" s="20">
        <f t="shared" si="9"/>
        <v>11</v>
      </c>
      <c r="AH13" s="21">
        <f>'11.Spieltag'!AI13</f>
        <v>128</v>
      </c>
      <c r="AI13" s="23">
        <f t="shared" si="10"/>
        <v>139</v>
      </c>
      <c r="AJ13" s="24">
        <f t="shared" si="12"/>
        <v>9</v>
      </c>
      <c r="AK13" s="1"/>
    </row>
    <row r="14" spans="1:40" ht="24.95" customHeight="1" thickBot="1" x14ac:dyDescent="0.25">
      <c r="A14" s="28">
        <f t="shared" si="0"/>
        <v>14</v>
      </c>
      <c r="B14" s="20" t="str">
        <f>'11.Spieltag'!B14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74</v>
      </c>
      <c r="G14" s="18" t="s">
        <v>2</v>
      </c>
      <c r="H14" s="19">
        <f t="shared" si="2"/>
        <v>0</v>
      </c>
      <c r="I14" s="17" t="s">
        <v>12</v>
      </c>
      <c r="J14" s="18" t="s">
        <v>75</v>
      </c>
      <c r="K14" s="19" t="str">
        <f t="shared" si="3"/>
        <v>2</v>
      </c>
      <c r="L14" s="17" t="s">
        <v>12</v>
      </c>
      <c r="M14" s="18" t="s">
        <v>74</v>
      </c>
      <c r="N14" s="19" t="str">
        <f t="shared" si="4"/>
        <v>2</v>
      </c>
      <c r="O14" s="17" t="s">
        <v>79</v>
      </c>
      <c r="P14" s="18" t="s">
        <v>74</v>
      </c>
      <c r="Q14" s="19">
        <f t="shared" si="5"/>
        <v>0</v>
      </c>
      <c r="R14" s="17" t="s">
        <v>2</v>
      </c>
      <c r="S14" s="18" t="s">
        <v>12</v>
      </c>
      <c r="T14" s="19">
        <f t="shared" si="6"/>
        <v>0</v>
      </c>
      <c r="U14" s="17" t="s">
        <v>12</v>
      </c>
      <c r="V14" s="18" t="s">
        <v>74</v>
      </c>
      <c r="W14" s="19">
        <f t="shared" si="7"/>
        <v>0</v>
      </c>
      <c r="X14" s="17" t="s">
        <v>79</v>
      </c>
      <c r="Y14" s="18" t="s">
        <v>12</v>
      </c>
      <c r="Z14" s="19">
        <f t="shared" si="11"/>
        <v>12</v>
      </c>
      <c r="AA14" s="17" t="s">
        <v>74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16</v>
      </c>
      <c r="AH14" s="21">
        <f>'11.Spieltag'!AI14</f>
        <v>108</v>
      </c>
      <c r="AI14" s="23">
        <f t="shared" si="10"/>
        <v>124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15</v>
      </c>
      <c r="B15" s="20" t="str">
        <f>'11.Spieltag'!B15</f>
        <v>Master1</v>
      </c>
      <c r="C15" s="17" t="s">
        <v>12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>
        <f t="shared" si="4"/>
        <v>0</v>
      </c>
      <c r="O15" s="17" t="s">
        <v>12</v>
      </c>
      <c r="P15" s="18" t="s">
        <v>74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75</v>
      </c>
      <c r="W15" s="19">
        <f t="shared" si="7"/>
        <v>0</v>
      </c>
      <c r="X15" s="17" t="s">
        <v>2</v>
      </c>
      <c r="Y15" s="18" t="s">
        <v>74</v>
      </c>
      <c r="Z15" s="19">
        <f t="shared" si="11"/>
        <v>12</v>
      </c>
      <c r="AA15" s="17" t="s">
        <v>74</v>
      </c>
      <c r="AB15" s="18" t="s">
        <v>74</v>
      </c>
      <c r="AC15" s="19">
        <f t="shared" si="8"/>
        <v>0</v>
      </c>
      <c r="AD15" s="27"/>
      <c r="AE15" s="25"/>
      <c r="AF15" s="19"/>
      <c r="AG15" s="20">
        <f t="shared" si="9"/>
        <v>14</v>
      </c>
      <c r="AH15" s="21">
        <f>'11.Spieltag'!AI15</f>
        <v>106</v>
      </c>
      <c r="AI15" s="23">
        <f t="shared" si="10"/>
        <v>120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16</v>
      </c>
      <c r="B16" s="20" t="str">
        <f>'11.Spieltag'!B16</f>
        <v>Mike04</v>
      </c>
      <c r="C16" s="17" t="s">
        <v>12</v>
      </c>
      <c r="D16" s="18" t="s">
        <v>74</v>
      </c>
      <c r="E16" s="19">
        <f t="shared" si="1"/>
        <v>0</v>
      </c>
      <c r="F16" s="17" t="s">
        <v>75</v>
      </c>
      <c r="G16" s="18" t="s">
        <v>12</v>
      </c>
      <c r="H16" s="19">
        <f t="shared" si="2"/>
        <v>0</v>
      </c>
      <c r="I16" s="17" t="s">
        <v>2</v>
      </c>
      <c r="J16" s="18" t="s">
        <v>74</v>
      </c>
      <c r="K16" s="19" t="str">
        <f t="shared" si="3"/>
        <v>2</v>
      </c>
      <c r="L16" s="17" t="s">
        <v>74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2</v>
      </c>
      <c r="Y16" s="18" t="s">
        <v>74</v>
      </c>
      <c r="Z16" s="19">
        <f t="shared" si="11"/>
        <v>12</v>
      </c>
      <c r="AA16" s="17" t="s">
        <v>75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14</v>
      </c>
      <c r="AH16" s="21">
        <f>'11.Spieltag'!AI16</f>
        <v>105</v>
      </c>
      <c r="AI16" s="23">
        <f t="shared" si="10"/>
        <v>119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'11.Spieltag'!B17</f>
        <v>Nico1904</v>
      </c>
      <c r="C17" s="17" t="s">
        <v>12</v>
      </c>
      <c r="D17" s="18" t="s">
        <v>75</v>
      </c>
      <c r="E17" s="19">
        <f t="shared" si="1"/>
        <v>0</v>
      </c>
      <c r="F17" s="17" t="s">
        <v>74</v>
      </c>
      <c r="G17" s="18" t="s">
        <v>2</v>
      </c>
      <c r="H17" s="19">
        <f t="shared" si="2"/>
        <v>0</v>
      </c>
      <c r="I17" s="17" t="s">
        <v>2</v>
      </c>
      <c r="J17" s="18" t="s">
        <v>12</v>
      </c>
      <c r="K17" s="19" t="str">
        <f t="shared" si="3"/>
        <v>3</v>
      </c>
      <c r="L17" s="17" t="s">
        <v>75</v>
      </c>
      <c r="M17" s="18" t="s">
        <v>12</v>
      </c>
      <c r="N17" s="19">
        <f t="shared" si="4"/>
        <v>0</v>
      </c>
      <c r="O17" s="17" t="s">
        <v>74</v>
      </c>
      <c r="P17" s="18" t="s">
        <v>74</v>
      </c>
      <c r="Q17" s="19" t="str">
        <f t="shared" si="5"/>
        <v>3</v>
      </c>
      <c r="R17" s="17" t="s">
        <v>12</v>
      </c>
      <c r="S17" s="18" t="s">
        <v>75</v>
      </c>
      <c r="T17" s="19">
        <f t="shared" si="6"/>
        <v>0</v>
      </c>
      <c r="U17" s="17" t="s">
        <v>12</v>
      </c>
      <c r="V17" s="18" t="s">
        <v>74</v>
      </c>
      <c r="W17" s="19">
        <f t="shared" si="7"/>
        <v>0</v>
      </c>
      <c r="X17" s="17" t="s">
        <v>12</v>
      </c>
      <c r="Y17" s="18" t="s">
        <v>74</v>
      </c>
      <c r="Z17" s="19">
        <f t="shared" si="11"/>
        <v>8</v>
      </c>
      <c r="AA17" s="17" t="s">
        <v>74</v>
      </c>
      <c r="AB17" s="18" t="s">
        <v>2</v>
      </c>
      <c r="AC17" s="19">
        <f t="shared" si="8"/>
        <v>0</v>
      </c>
      <c r="AD17" s="27"/>
      <c r="AE17" s="25"/>
      <c r="AF17" s="19"/>
      <c r="AG17" s="20">
        <f t="shared" si="9"/>
        <v>14</v>
      </c>
      <c r="AH17" s="21">
        <f>'11.Spieltag'!AI17</f>
        <v>70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9</v>
      </c>
      <c r="B18" s="20" t="str">
        <f>'11.Spieltag'!B18</f>
        <v>Reinhold</v>
      </c>
      <c r="C18" s="17" t="s">
        <v>2</v>
      </c>
      <c r="D18" s="18" t="s">
        <v>74</v>
      </c>
      <c r="E18" s="19">
        <f t="shared" si="1"/>
        <v>0</v>
      </c>
      <c r="F18" s="17" t="s">
        <v>75</v>
      </c>
      <c r="G18" s="18" t="s">
        <v>74</v>
      </c>
      <c r="H18" s="19">
        <f t="shared" si="2"/>
        <v>0</v>
      </c>
      <c r="I18" s="17" t="s">
        <v>2</v>
      </c>
      <c r="J18" s="18" t="s">
        <v>12</v>
      </c>
      <c r="K18" s="19" t="str">
        <f t="shared" si="3"/>
        <v>3</v>
      </c>
      <c r="L18" s="17" t="s">
        <v>2</v>
      </c>
      <c r="M18" s="18" t="s">
        <v>74</v>
      </c>
      <c r="N18" s="19" t="str">
        <f t="shared" si="4"/>
        <v>5</v>
      </c>
      <c r="O18" s="17" t="s">
        <v>79</v>
      </c>
      <c r="P18" s="18" t="s">
        <v>74</v>
      </c>
      <c r="Q18" s="19">
        <f t="shared" si="5"/>
        <v>0</v>
      </c>
      <c r="R18" s="17" t="s">
        <v>12</v>
      </c>
      <c r="S18" s="18" t="s">
        <v>12</v>
      </c>
      <c r="T18" s="19" t="str">
        <f t="shared" si="6"/>
        <v>3</v>
      </c>
      <c r="U18" s="17" t="s">
        <v>12</v>
      </c>
      <c r="V18" s="18" t="s">
        <v>75</v>
      </c>
      <c r="W18" s="19">
        <f t="shared" si="7"/>
        <v>0</v>
      </c>
      <c r="X18" s="17" t="s">
        <v>2</v>
      </c>
      <c r="Y18" s="18" t="s">
        <v>12</v>
      </c>
      <c r="Z18" s="19">
        <f t="shared" si="11"/>
        <v>8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19</v>
      </c>
      <c r="AH18" s="21">
        <f>'11.Spieltag'!AI18</f>
        <v>120</v>
      </c>
      <c r="AI18" s="23">
        <f t="shared" si="10"/>
        <v>139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4</v>
      </c>
      <c r="B19" s="20" t="str">
        <f>'11.Spieltag'!B19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74</v>
      </c>
      <c r="G19" s="18" t="s">
        <v>2</v>
      </c>
      <c r="H19" s="19">
        <f t="shared" si="2"/>
        <v>0</v>
      </c>
      <c r="I19" s="17" t="s">
        <v>12</v>
      </c>
      <c r="J19" s="18" t="s">
        <v>75</v>
      </c>
      <c r="K19" s="19" t="str">
        <f t="shared" si="3"/>
        <v>2</v>
      </c>
      <c r="L19" s="17" t="s">
        <v>74</v>
      </c>
      <c r="M19" s="18" t="s">
        <v>75</v>
      </c>
      <c r="N19" s="19" t="str">
        <f t="shared" si="4"/>
        <v>2</v>
      </c>
      <c r="O19" s="17" t="s">
        <v>12</v>
      </c>
      <c r="P19" s="18" t="s">
        <v>75</v>
      </c>
      <c r="Q19" s="19">
        <f t="shared" si="5"/>
        <v>0</v>
      </c>
      <c r="R19" s="17" t="s">
        <v>12</v>
      </c>
      <c r="S19" s="18" t="s">
        <v>12</v>
      </c>
      <c r="T19" s="19" t="str">
        <f t="shared" si="6"/>
        <v>3</v>
      </c>
      <c r="U19" s="17" t="s">
        <v>12</v>
      </c>
      <c r="V19" s="18" t="s">
        <v>75</v>
      </c>
      <c r="W19" s="19">
        <f t="shared" si="7"/>
        <v>0</v>
      </c>
      <c r="X19" s="17" t="s">
        <v>12</v>
      </c>
      <c r="Y19" s="18" t="s">
        <v>75</v>
      </c>
      <c r="Z19" s="19">
        <f t="shared" si="11"/>
        <v>20</v>
      </c>
      <c r="AA19" s="17" t="s">
        <v>74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27</v>
      </c>
      <c r="AH19" s="21">
        <f>'11.Spieltag'!AI19</f>
        <v>132</v>
      </c>
      <c r="AI19" s="23">
        <f t="shared" si="10"/>
        <v>159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6</v>
      </c>
      <c r="B20" s="20" t="str">
        <f>'11.Spieltag'!B20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75</v>
      </c>
      <c r="G20" s="18" t="s">
        <v>2</v>
      </c>
      <c r="H20" s="19">
        <f t="shared" si="2"/>
        <v>0</v>
      </c>
      <c r="I20" s="17" t="s">
        <v>12</v>
      </c>
      <c r="J20" s="18" t="s">
        <v>75</v>
      </c>
      <c r="K20" s="19" t="str">
        <f t="shared" si="3"/>
        <v>2</v>
      </c>
      <c r="L20" s="17" t="s">
        <v>12</v>
      </c>
      <c r="M20" s="18" t="s">
        <v>75</v>
      </c>
      <c r="N20" s="19" t="str">
        <f t="shared" si="4"/>
        <v>3</v>
      </c>
      <c r="O20" s="17" t="s">
        <v>12</v>
      </c>
      <c r="P20" s="18" t="s">
        <v>75</v>
      </c>
      <c r="Q20" s="19">
        <f t="shared" si="5"/>
        <v>0</v>
      </c>
      <c r="R20" s="17" t="s">
        <v>12</v>
      </c>
      <c r="S20" s="18" t="s">
        <v>74</v>
      </c>
      <c r="T20" s="19">
        <f t="shared" si="6"/>
        <v>0</v>
      </c>
      <c r="U20" s="17" t="s">
        <v>2</v>
      </c>
      <c r="V20" s="18" t="s">
        <v>74</v>
      </c>
      <c r="W20" s="19">
        <f t="shared" si="7"/>
        <v>0</v>
      </c>
      <c r="X20" s="17" t="s">
        <v>2</v>
      </c>
      <c r="Y20" s="18" t="s">
        <v>75</v>
      </c>
      <c r="Z20" s="19">
        <f t="shared" si="11"/>
        <v>8</v>
      </c>
      <c r="AA20" s="17" t="s">
        <v>74</v>
      </c>
      <c r="AB20" s="18" t="s">
        <v>2</v>
      </c>
      <c r="AC20" s="19">
        <f t="shared" si="8"/>
        <v>0</v>
      </c>
      <c r="AD20" s="27"/>
      <c r="AE20" s="25"/>
      <c r="AF20" s="19"/>
      <c r="AG20" s="20">
        <f>E20+H20+K20+N20+Q20+T20+W20+Z20+AC20+AF20</f>
        <v>13</v>
      </c>
      <c r="AH20" s="21">
        <f>'11.Spieltag'!AI20</f>
        <v>130</v>
      </c>
      <c r="AI20" s="23">
        <f t="shared" si="10"/>
        <v>143</v>
      </c>
      <c r="AJ20" s="24">
        <f t="shared" si="12"/>
        <v>6</v>
      </c>
      <c r="AK20" s="1"/>
    </row>
    <row r="21" spans="1:37" ht="24.95" customHeight="1" thickBot="1" x14ac:dyDescent="0.25">
      <c r="A21" s="28">
        <f>AJ21</f>
        <v>11</v>
      </c>
      <c r="B21" s="20" t="str">
        <f>'11.Spieltag'!B21</f>
        <v>Schalt04</v>
      </c>
      <c r="C21" s="17" t="s">
        <v>74</v>
      </c>
      <c r="D21" s="18" t="s">
        <v>12</v>
      </c>
      <c r="E21" s="19">
        <f t="shared" si="1"/>
        <v>0</v>
      </c>
      <c r="F21" s="17" t="s">
        <v>75</v>
      </c>
      <c r="G21" s="18" t="s">
        <v>2</v>
      </c>
      <c r="H21" s="19">
        <f t="shared" si="2"/>
        <v>0</v>
      </c>
      <c r="I21" s="17" t="s">
        <v>12</v>
      </c>
      <c r="J21" s="18" t="s">
        <v>74</v>
      </c>
      <c r="K21" s="19" t="str">
        <f t="shared" si="3"/>
        <v>3</v>
      </c>
      <c r="L21" s="17" t="s">
        <v>74</v>
      </c>
      <c r="M21" s="18" t="s">
        <v>74</v>
      </c>
      <c r="N21" s="19">
        <f t="shared" si="4"/>
        <v>0</v>
      </c>
      <c r="O21" s="17" t="s">
        <v>12</v>
      </c>
      <c r="P21" s="18" t="s">
        <v>74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0</v>
      </c>
      <c r="U21" s="17" t="s">
        <v>12</v>
      </c>
      <c r="V21" s="18" t="s">
        <v>75</v>
      </c>
      <c r="W21" s="19">
        <f t="shared" si="7"/>
        <v>0</v>
      </c>
      <c r="X21" s="17" t="s">
        <v>13</v>
      </c>
      <c r="Y21" s="18" t="s">
        <v>2</v>
      </c>
      <c r="Z21" s="19">
        <f t="shared" si="11"/>
        <v>12</v>
      </c>
      <c r="AA21" s="17" t="s">
        <v>74</v>
      </c>
      <c r="AB21" s="18" t="s">
        <v>75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17</v>
      </c>
      <c r="AH21" s="21">
        <f>'11.Spieltag'!AI21</f>
        <v>119</v>
      </c>
      <c r="AI21" s="23">
        <f t="shared" si="10"/>
        <v>136</v>
      </c>
      <c r="AJ21" s="24">
        <f t="shared" si="12"/>
        <v>11</v>
      </c>
      <c r="AK21" s="1"/>
    </row>
    <row r="22" spans="1:37" ht="24.95" customHeight="1" thickBot="1" x14ac:dyDescent="0.25">
      <c r="A22" s="28">
        <f>AJ22</f>
        <v>20</v>
      </c>
      <c r="B22" s="20" t="str">
        <f>'11.Spieltag'!B22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'11.Spieltag'!AI22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'11.Spieltag'!B23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2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3</v>
      </c>
      <c r="L23" s="17" t="s">
        <v>74</v>
      </c>
      <c r="M23" s="18" t="s">
        <v>12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12</v>
      </c>
      <c r="S23" s="18" t="s">
        <v>74</v>
      </c>
      <c r="T23" s="19">
        <f t="shared" si="6"/>
        <v>0</v>
      </c>
      <c r="U23" s="17" t="s">
        <v>12</v>
      </c>
      <c r="V23" s="18" t="s">
        <v>75</v>
      </c>
      <c r="W23" s="19">
        <f t="shared" si="7"/>
        <v>0</v>
      </c>
      <c r="X23" s="17" t="s">
        <v>12</v>
      </c>
      <c r="Y23" s="18" t="s">
        <v>75</v>
      </c>
      <c r="Z23" s="19">
        <f t="shared" si="11"/>
        <v>20</v>
      </c>
      <c r="AA23" s="17" t="s">
        <v>74</v>
      </c>
      <c r="AB23" s="18" t="s">
        <v>2</v>
      </c>
      <c r="AC23" s="19">
        <f t="shared" si="8"/>
        <v>0</v>
      </c>
      <c r="AD23" s="27"/>
      <c r="AE23" s="25"/>
      <c r="AF23" s="19"/>
      <c r="AG23" s="20">
        <f>E23+H23+K23+N23+Q23+T23+W23+Z23+AC23+AF23</f>
        <v>23</v>
      </c>
      <c r="AH23" s="21">
        <f>'11.Spieltag'!AI23</f>
        <v>146</v>
      </c>
      <c r="AI23" s="23">
        <f t="shared" si="10"/>
        <v>169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5</v>
      </c>
      <c r="B24" s="20" t="str">
        <f>'11.Spieltag'!B24</f>
        <v>Silfa04</v>
      </c>
      <c r="C24" s="17" t="s">
        <v>12</v>
      </c>
      <c r="D24" s="18" t="s">
        <v>74</v>
      </c>
      <c r="E24" s="19">
        <f t="shared" si="1"/>
        <v>0</v>
      </c>
      <c r="F24" s="17" t="s">
        <v>75</v>
      </c>
      <c r="G24" s="18" t="s">
        <v>12</v>
      </c>
      <c r="H24" s="19">
        <f t="shared" si="2"/>
        <v>0</v>
      </c>
      <c r="I24" s="17" t="s">
        <v>74</v>
      </c>
      <c r="J24" s="18" t="s">
        <v>12</v>
      </c>
      <c r="K24" s="19">
        <f t="shared" si="3"/>
        <v>0</v>
      </c>
      <c r="L24" s="17" t="s">
        <v>74</v>
      </c>
      <c r="M24" s="18" t="s">
        <v>2</v>
      </c>
      <c r="N24" s="19">
        <f t="shared" si="4"/>
        <v>0</v>
      </c>
      <c r="O24" s="17" t="s">
        <v>75</v>
      </c>
      <c r="P24" s="18" t="s">
        <v>75</v>
      </c>
      <c r="Q24" s="19" t="str">
        <f t="shared" si="5"/>
        <v>5</v>
      </c>
      <c r="R24" s="17" t="s">
        <v>12</v>
      </c>
      <c r="S24" s="18" t="s">
        <v>74</v>
      </c>
      <c r="T24" s="19">
        <f t="shared" si="6"/>
        <v>0</v>
      </c>
      <c r="U24" s="17" t="s">
        <v>12</v>
      </c>
      <c r="V24" s="18" t="s">
        <v>12</v>
      </c>
      <c r="W24" s="19" t="str">
        <f t="shared" si="7"/>
        <v>3</v>
      </c>
      <c r="X24" s="17" t="s">
        <v>12</v>
      </c>
      <c r="Y24" s="18" t="s">
        <v>75</v>
      </c>
      <c r="Z24" s="19">
        <f t="shared" si="11"/>
        <v>20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28</v>
      </c>
      <c r="AH24" s="21">
        <f>'11.Spieltag'!AI24</f>
        <v>119</v>
      </c>
      <c r="AI24" s="23">
        <f t="shared" si="10"/>
        <v>147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'11.Spieltag'!B25</f>
        <v>Tanja04</v>
      </c>
      <c r="C25" s="17" t="s">
        <v>12</v>
      </c>
      <c r="D25" s="18" t="s">
        <v>74</v>
      </c>
      <c r="E25" s="19">
        <f t="shared" si="1"/>
        <v>0</v>
      </c>
      <c r="F25" s="17" t="s">
        <v>74</v>
      </c>
      <c r="G25" s="18" t="s">
        <v>74</v>
      </c>
      <c r="H25" s="19">
        <f t="shared" si="2"/>
        <v>0</v>
      </c>
      <c r="I25" s="17" t="s">
        <v>12</v>
      </c>
      <c r="J25" s="18" t="s">
        <v>75</v>
      </c>
      <c r="K25" s="19" t="str">
        <f t="shared" si="3"/>
        <v>2</v>
      </c>
      <c r="L25" s="17" t="s">
        <v>12</v>
      </c>
      <c r="M25" s="18" t="s">
        <v>74</v>
      </c>
      <c r="N25" s="19" t="str">
        <f t="shared" si="4"/>
        <v>2</v>
      </c>
      <c r="O25" s="17" t="s">
        <v>12</v>
      </c>
      <c r="P25" s="18" t="s">
        <v>75</v>
      </c>
      <c r="Q25" s="19">
        <f t="shared" si="5"/>
        <v>0</v>
      </c>
      <c r="R25" s="17" t="s">
        <v>12</v>
      </c>
      <c r="S25" s="18" t="s">
        <v>75</v>
      </c>
      <c r="T25" s="19">
        <f t="shared" si="6"/>
        <v>0</v>
      </c>
      <c r="U25" s="17" t="s">
        <v>2</v>
      </c>
      <c r="V25" s="18" t="s">
        <v>75</v>
      </c>
      <c r="W25" s="19">
        <f t="shared" si="7"/>
        <v>0</v>
      </c>
      <c r="X25" s="17" t="s">
        <v>12</v>
      </c>
      <c r="Y25" s="18" t="s">
        <v>75</v>
      </c>
      <c r="Z25" s="19">
        <f t="shared" si="11"/>
        <v>20</v>
      </c>
      <c r="AA25" s="17" t="s">
        <v>74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24</v>
      </c>
      <c r="AH25" s="21">
        <f>'11.Spieltag'!AI25</f>
        <v>139</v>
      </c>
      <c r="AI25" s="23">
        <f t="shared" si="10"/>
        <v>163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7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74</v>
      </c>
      <c r="G26" s="18" t="s">
        <v>75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2</v>
      </c>
      <c r="L26" s="17" t="s">
        <v>74</v>
      </c>
      <c r="M26" s="18" t="s">
        <v>75</v>
      </c>
      <c r="N26" s="19" t="str">
        <f t="shared" si="4"/>
        <v>2</v>
      </c>
      <c r="O26" s="17" t="s">
        <v>12</v>
      </c>
      <c r="P26" s="18" t="s">
        <v>75</v>
      </c>
      <c r="Q26" s="19">
        <f t="shared" si="5"/>
        <v>0</v>
      </c>
      <c r="R26" s="17" t="s">
        <v>12</v>
      </c>
      <c r="S26" s="18" t="s">
        <v>75</v>
      </c>
      <c r="T26" s="19">
        <f t="shared" si="6"/>
        <v>0</v>
      </c>
      <c r="U26" s="17" t="s">
        <v>12</v>
      </c>
      <c r="V26" s="18" t="s">
        <v>75</v>
      </c>
      <c r="W26" s="19">
        <f t="shared" si="7"/>
        <v>0</v>
      </c>
      <c r="X26" s="17" t="s">
        <v>12</v>
      </c>
      <c r="Y26" s="18" t="s">
        <v>75</v>
      </c>
      <c r="Z26" s="19">
        <f t="shared" si="11"/>
        <v>20</v>
      </c>
      <c r="AA26" s="17" t="s">
        <v>74</v>
      </c>
      <c r="AB26" s="18" t="s">
        <v>75</v>
      </c>
      <c r="AC26" s="19" t="str">
        <f t="shared" si="8"/>
        <v>2</v>
      </c>
      <c r="AD26" s="27"/>
      <c r="AE26" s="25"/>
      <c r="AF26" s="19"/>
      <c r="AG26" s="20">
        <f t="shared" si="14"/>
        <v>28</v>
      </c>
      <c r="AH26" s="21">
        <f>'11.Spieltag'!AI26</f>
        <v>112</v>
      </c>
      <c r="AI26" s="23">
        <f t="shared" si="10"/>
        <v>140</v>
      </c>
      <c r="AJ26" s="24">
        <f t="shared" si="12"/>
        <v>7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"/>
        <v>0</v>
      </c>
      <c r="F27" s="17" t="s">
        <v>74</v>
      </c>
      <c r="G27" s="18" t="s">
        <v>2</v>
      </c>
      <c r="H27" s="19">
        <f t="shared" si="2"/>
        <v>0</v>
      </c>
      <c r="I27" s="17" t="s">
        <v>12</v>
      </c>
      <c r="J27" s="18" t="s">
        <v>75</v>
      </c>
      <c r="K27" s="19" t="str">
        <f t="shared" si="3"/>
        <v>2</v>
      </c>
      <c r="L27" s="17" t="s">
        <v>12</v>
      </c>
      <c r="M27" s="18" t="s">
        <v>74</v>
      </c>
      <c r="N27" s="19" t="str">
        <f t="shared" si="4"/>
        <v>2</v>
      </c>
      <c r="O27" s="17" t="s">
        <v>12</v>
      </c>
      <c r="P27" s="18" t="s">
        <v>74</v>
      </c>
      <c r="Q27" s="19">
        <f t="shared" si="5"/>
        <v>0</v>
      </c>
      <c r="R27" s="17" t="s">
        <v>12</v>
      </c>
      <c r="S27" s="18" t="s">
        <v>12</v>
      </c>
      <c r="T27" s="19" t="str">
        <f t="shared" si="6"/>
        <v>3</v>
      </c>
      <c r="U27" s="17" t="s">
        <v>2</v>
      </c>
      <c r="V27" s="18" t="s">
        <v>74</v>
      </c>
      <c r="W27" s="19">
        <f t="shared" si="7"/>
        <v>0</v>
      </c>
      <c r="X27" s="17" t="s">
        <v>12</v>
      </c>
      <c r="Y27" s="18" t="s">
        <v>74</v>
      </c>
      <c r="Z27" s="19">
        <f t="shared" si="11"/>
        <v>8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15</v>
      </c>
      <c r="AH27" s="21">
        <f>'11.Spieltag'!AI27</f>
        <v>125</v>
      </c>
      <c r="AI27" s="23">
        <f t="shared" si="10"/>
        <v>140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6" priority="2">
      <formula>($AG8&gt;40)</formula>
    </cfRule>
  </conditionalFormatting>
  <conditionalFormatting sqref="C4 I4 L4 O4 R4 U4 X4 AA4 F6 I6 L6 R6">
    <cfRule type="cellIs" dxfId="115" priority="6" operator="equal">
      <formula>"Schalke 04"</formula>
    </cfRule>
  </conditionalFormatting>
  <conditionalFormatting sqref="F4 C6 O6 U6 X6 AA6">
    <cfRule type="cellIs" dxfId="114" priority="5" operator="equal">
      <formula>"Schalke 04"</formula>
    </cfRule>
  </conditionalFormatting>
  <conditionalFormatting sqref="AG1:AG1048576">
    <cfRule type="top10" dxfId="113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N27"/>
  <sheetViews>
    <sheetView topLeftCell="A9" workbookViewId="0">
      <selection activeCell="S18" sqref="S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W1" s="1"/>
    </row>
    <row r="4" spans="1:40" ht="16.5" thickBot="1" x14ac:dyDescent="0.3">
      <c r="A4" s="2" t="s">
        <v>27</v>
      </c>
      <c r="B4" s="16"/>
      <c r="C4" s="16" t="s">
        <v>59</v>
      </c>
      <c r="F4" s="16" t="s">
        <v>69</v>
      </c>
      <c r="I4" s="16" t="s">
        <v>58</v>
      </c>
      <c r="L4" s="16" t="s">
        <v>64</v>
      </c>
      <c r="O4" s="16" t="s">
        <v>56</v>
      </c>
      <c r="R4" s="16" t="s">
        <v>57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65</v>
      </c>
      <c r="F6" s="16" t="s">
        <v>71</v>
      </c>
      <c r="I6" s="16" t="s">
        <v>67</v>
      </c>
      <c r="L6" s="16" t="s">
        <v>60</v>
      </c>
      <c r="O6" s="16" t="s">
        <v>68</v>
      </c>
      <c r="R6" s="16" t="s">
        <v>11</v>
      </c>
      <c r="U6" s="16" t="s">
        <v>72</v>
      </c>
      <c r="X6" s="16" t="s">
        <v>66</v>
      </c>
      <c r="AA6" s="16" t="s">
        <v>63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75</v>
      </c>
      <c r="G7" s="68" t="s">
        <v>74</v>
      </c>
      <c r="H7" s="69" t="s">
        <v>1</v>
      </c>
      <c r="I7" s="68" t="s">
        <v>75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74</v>
      </c>
      <c r="V7" s="68" t="s">
        <v>12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'12.Spieltag'!B8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74</v>
      </c>
      <c r="V8" s="18" t="s">
        <v>12</v>
      </c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 t="s">
        <v>12</v>
      </c>
      <c r="Y8" s="18" t="s">
        <v>74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12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10</v>
      </c>
      <c r="AH8" s="21">
        <f>'12.Spieltag'!AI8</f>
        <v>129</v>
      </c>
      <c r="AI8" s="23">
        <f t="shared" ref="AI8:AI24" si="10">AG8+AH8</f>
        <v>139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'12.Spieltag'!B9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si="3"/>
        <v>0</v>
      </c>
      <c r="L9" s="17" t="s">
        <v>75</v>
      </c>
      <c r="M9" s="18" t="s">
        <v>12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74</v>
      </c>
      <c r="S9" s="18" t="s">
        <v>12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 t="str">
        <f t="shared" si="7"/>
        <v>3</v>
      </c>
      <c r="AA9" s="17" t="s">
        <v>74</v>
      </c>
      <c r="AB9" s="18" t="s">
        <v>12</v>
      </c>
      <c r="AC9" s="19" t="str">
        <f t="shared" si="8"/>
        <v>3</v>
      </c>
      <c r="AD9" s="27"/>
      <c r="AE9" s="25"/>
      <c r="AF9" s="19"/>
      <c r="AG9" s="20">
        <f t="shared" si="9"/>
        <v>8</v>
      </c>
      <c r="AH9" s="21">
        <f>'12.Spieltag'!AI9</f>
        <v>126</v>
      </c>
      <c r="AI9" s="23">
        <f t="shared" si="10"/>
        <v>134</v>
      </c>
      <c r="AJ9" s="24">
        <f t="shared" ref="AJ9:AJ26" si="12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'12.Spieltag'!B10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'12.Spieltag'!AI10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17</v>
      </c>
      <c r="B11" s="20" t="str">
        <f>'12.Spieltag'!B11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75</v>
      </c>
      <c r="G11" s="18" t="s">
        <v>12</v>
      </c>
      <c r="H11" s="19" t="str">
        <f t="shared" si="2"/>
        <v>2</v>
      </c>
      <c r="I11" s="17" t="s">
        <v>2</v>
      </c>
      <c r="J11" s="18" t="s">
        <v>75</v>
      </c>
      <c r="K11" s="19">
        <f t="shared" si="3"/>
        <v>0</v>
      </c>
      <c r="L11" s="17" t="s">
        <v>75</v>
      </c>
      <c r="M11" s="18" t="s">
        <v>12</v>
      </c>
      <c r="N11" s="19" t="str">
        <f t="shared" si="4"/>
        <v>2</v>
      </c>
      <c r="O11" s="17" t="s">
        <v>12</v>
      </c>
      <c r="P11" s="18" t="s">
        <v>74</v>
      </c>
      <c r="Q11" s="19">
        <f t="shared" si="5"/>
        <v>0</v>
      </c>
      <c r="R11" s="17" t="s">
        <v>75</v>
      </c>
      <c r="S11" s="18" t="s">
        <v>12</v>
      </c>
      <c r="T11" s="19">
        <f t="shared" si="11"/>
        <v>0</v>
      </c>
      <c r="U11" s="17" t="s">
        <v>12</v>
      </c>
      <c r="V11" s="18" t="s">
        <v>75</v>
      </c>
      <c r="W11" s="19">
        <f t="shared" si="6"/>
        <v>0</v>
      </c>
      <c r="X11" s="17" t="s">
        <v>2</v>
      </c>
      <c r="Y11" s="18" t="s">
        <v>74</v>
      </c>
      <c r="Z11" s="19" t="str">
        <f t="shared" si="7"/>
        <v>2</v>
      </c>
      <c r="AA11" s="17" t="s">
        <v>74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9</v>
      </c>
      <c r="AH11" s="21">
        <f>'12.Spieltag'!AI11</f>
        <v>106</v>
      </c>
      <c r="AI11" s="23">
        <f t="shared" si="10"/>
        <v>115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'12.Spieltag'!B12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 t="str">
        <f t="shared" si="2"/>
        <v>2</v>
      </c>
      <c r="I12" s="17" t="s">
        <v>2</v>
      </c>
      <c r="J12" s="18" t="s">
        <v>74</v>
      </c>
      <c r="K12" s="19">
        <f t="shared" si="3"/>
        <v>0</v>
      </c>
      <c r="L12" s="17" t="s">
        <v>74</v>
      </c>
      <c r="M12" s="18" t="s">
        <v>12</v>
      </c>
      <c r="N12" s="19" t="str">
        <f t="shared" si="4"/>
        <v>3</v>
      </c>
      <c r="O12" s="17" t="s">
        <v>2</v>
      </c>
      <c r="P12" s="18" t="s">
        <v>75</v>
      </c>
      <c r="Q12" s="19">
        <f t="shared" si="5"/>
        <v>0</v>
      </c>
      <c r="R12" s="17" t="s">
        <v>12</v>
      </c>
      <c r="S12" s="18" t="s">
        <v>74</v>
      </c>
      <c r="T12" s="19">
        <f t="shared" si="11"/>
        <v>0</v>
      </c>
      <c r="U12" s="17" t="s">
        <v>12</v>
      </c>
      <c r="V12" s="18" t="s">
        <v>2</v>
      </c>
      <c r="W12" s="19" t="str">
        <f t="shared" si="6"/>
        <v>3</v>
      </c>
      <c r="X12" s="17" t="s">
        <v>74</v>
      </c>
      <c r="Y12" s="18" t="s">
        <v>74</v>
      </c>
      <c r="Z12" s="19">
        <f t="shared" si="7"/>
        <v>0</v>
      </c>
      <c r="AA12" s="17" t="s">
        <v>75</v>
      </c>
      <c r="AB12" s="18" t="s">
        <v>74</v>
      </c>
      <c r="AC12" s="19" t="str">
        <f t="shared" si="8"/>
        <v>5</v>
      </c>
      <c r="AD12" s="26"/>
      <c r="AE12" s="25"/>
      <c r="AF12" s="19"/>
      <c r="AG12" s="20">
        <f t="shared" si="9"/>
        <v>16</v>
      </c>
      <c r="AH12" s="21">
        <f>'12.Spieltag'!AI12</f>
        <v>160</v>
      </c>
      <c r="AI12" s="23">
        <f t="shared" si="10"/>
        <v>176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'12.Spieltag'!B13</f>
        <v>Franzi04</v>
      </c>
      <c r="C13" s="17" t="s">
        <v>12</v>
      </c>
      <c r="D13" s="18" t="s">
        <v>74</v>
      </c>
      <c r="E13" s="19" t="str">
        <f t="shared" si="1"/>
        <v>3</v>
      </c>
      <c r="F13" s="17" t="s">
        <v>75</v>
      </c>
      <c r="G13" s="18" t="s">
        <v>12</v>
      </c>
      <c r="H13" s="19" t="str">
        <f t="shared" si="2"/>
        <v>2</v>
      </c>
      <c r="I13" s="17" t="s">
        <v>12</v>
      </c>
      <c r="J13" s="18" t="s">
        <v>75</v>
      </c>
      <c r="K13" s="19">
        <f t="shared" si="3"/>
        <v>0</v>
      </c>
      <c r="L13" s="17" t="s">
        <v>74</v>
      </c>
      <c r="M13" s="18" t="s">
        <v>12</v>
      </c>
      <c r="N13" s="19" t="str">
        <f t="shared" si="4"/>
        <v>3</v>
      </c>
      <c r="O13" s="17" t="s">
        <v>12</v>
      </c>
      <c r="P13" s="18" t="s">
        <v>74</v>
      </c>
      <c r="Q13" s="19">
        <f t="shared" si="5"/>
        <v>0</v>
      </c>
      <c r="R13" s="17" t="s">
        <v>74</v>
      </c>
      <c r="S13" s="18" t="s">
        <v>12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 t="str">
        <f t="shared" si="7"/>
        <v>3</v>
      </c>
      <c r="AA13" s="17" t="s">
        <v>75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13</v>
      </c>
      <c r="AH13" s="21">
        <f>'12.Spieltag'!AI13</f>
        <v>139</v>
      </c>
      <c r="AI13" s="23">
        <f t="shared" si="10"/>
        <v>152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15</v>
      </c>
      <c r="B14" s="20" t="str">
        <f>'12.Spieltag'!B14</f>
        <v>Lola04</v>
      </c>
      <c r="C14" s="17" t="s">
        <v>12</v>
      </c>
      <c r="D14" s="18" t="s">
        <v>12</v>
      </c>
      <c r="E14" s="19">
        <f t="shared" ref="E14" si="13">IF(OR(EXACT($C$7,C14)*(EXACT($D$7,D14)))=TRUE,$AN$9,IF(($D$7-$C$7=D14-C14),$AN$8,IF(OR(EXACT($C$7&gt;$D$7,C14&gt;D14)*EXACT($C$7=$D$7,C14=D14)*EXACT($C$7&lt;$D$7,C14&lt;D14)),$AN$7,0)))</f>
        <v>0</v>
      </c>
      <c r="F14" s="17" t="s">
        <v>74</v>
      </c>
      <c r="G14" s="18" t="s">
        <v>75</v>
      </c>
      <c r="H14" s="19">
        <f t="shared" ref="H14" si="14">IF(OR(EXACT($F$7,F14)*(EXACT($G$7,G14)))=TRUE,$AN$9,IF(($G$7-$F$7=G14-F14),$AN$8,IF(OR(EXACT($F$7&gt;$G$7,F14&gt;G14)*EXACT($F$7=$G$7,F14=G14)*EXACT($F$7&lt;$G$7,F14&lt;G14)),$AN$7,0)))</f>
        <v>0</v>
      </c>
      <c r="I14" s="17" t="s">
        <v>12</v>
      </c>
      <c r="J14" s="18" t="s">
        <v>74</v>
      </c>
      <c r="K14" s="19">
        <f t="shared" ref="K14" si="15">IF(OR(EXACT($I$7,I14)*(EXACT($J$7,J14)))=TRUE,$AN$9,IF(($J$7-$I$7=J14-I14),$AN$8,IF(OR(EXACT($I$7&gt;$J$7,I14&gt;J14)*EXACT($I$7=$J$7,I14=J14)*EXACT($I$7&lt;$J$7,I14&lt;J14)),$AN$7,0)))</f>
        <v>0</v>
      </c>
      <c r="L14" s="17" t="s">
        <v>74</v>
      </c>
      <c r="M14" s="18" t="s">
        <v>2</v>
      </c>
      <c r="N14" s="19" t="str">
        <f t="shared" ref="N14" si="16">IF(OR(EXACT($L$7,L14)*(EXACT($M$7,M14)))=TRUE,$AN$9,IF(($M$7-$L$7=M14-L14),$AN$8,IF(OR(EXACT($L$7&gt;$M$7,L14&gt;M14)*EXACT($L$7=$M$7,L14=M14)*EXACT($L$7&lt;$M$7,L14&lt;M14)),$AN$7,0)))</f>
        <v>2</v>
      </c>
      <c r="O14" s="17" t="s">
        <v>12</v>
      </c>
      <c r="P14" s="18" t="s">
        <v>75</v>
      </c>
      <c r="Q14" s="19">
        <f t="shared" ref="Q14" si="17">IF(OR(EXACT($O$7,O14)*(EXACT($P$7,P14)))=TRUE,$AN$9,IF(($P$7-$O$7=P14-O14),$AN$8,IF(OR(EXACT($O$7&gt;$P$7,O14&gt;P14)*EXACT($O$7=$P$7,O14=P14)*EXACT($O$7&lt;$P$7,O14&lt;P14)),$AN$7,0)))</f>
        <v>0</v>
      </c>
      <c r="R14" s="17" t="s">
        <v>74</v>
      </c>
      <c r="S14" s="18" t="s">
        <v>12</v>
      </c>
      <c r="T14" s="19">
        <f>IF(OR(EXACT($R$7,R14)*(EXACT($S$7,S14)))=TRUE,$AN$9,IF(($S$7-$R$7=S14-R14),$AN$8,IF(OR(EXACT($R$7&gt;$S$7,R14&gt;S14)*EXACT($R$7=$S$7,R14=S14)*EXACT($R$7&lt;$S$7,R14&lt;S14)),$AN$7,0)))*4</f>
        <v>0</v>
      </c>
      <c r="U14" s="17" t="s">
        <v>2</v>
      </c>
      <c r="V14" s="18" t="s">
        <v>12</v>
      </c>
      <c r="W14" s="19">
        <f t="shared" ref="W14" si="18">IF(OR(EXACT($U$7,U14)*(EXACT($V$7,V14)))=TRUE,$AN$9,IF(($V$7-$U$7=V14-U14),$AN$8,IF(OR(EXACT($U$7&gt;$V$7,U14&gt;V14)*EXACT($U$7=$V$7,U14=V14)*EXACT($U$7&lt;$V$7,U14&lt;V14)),$AN$7,0)))</f>
        <v>0</v>
      </c>
      <c r="X14" s="17" t="s">
        <v>2</v>
      </c>
      <c r="Y14" s="18" t="s">
        <v>12</v>
      </c>
      <c r="Z14" s="19" t="str">
        <f t="shared" ref="Z14" si="19">IF(OR(EXACT($X$7,X14)*(EXACT($Y$7,Y14)))=TRUE,$AN$9,IF(($Y$7-$X$7=Y14-X14),$AN$8,IF(OR(EXACT($X$7&gt;$Y$7,X14&gt;Y14)*EXACT($X$7=$Y$7,X14=Y14)*EXACT($X$7&lt;$Y$7,X14&lt;Y14)),$AN$7,0)))</f>
        <v>5</v>
      </c>
      <c r="AA14" s="17" t="s">
        <v>74</v>
      </c>
      <c r="AB14" s="18" t="s">
        <v>75</v>
      </c>
      <c r="AC14" s="19">
        <f t="shared" si="8"/>
        <v>0</v>
      </c>
      <c r="AD14" s="27"/>
      <c r="AE14" s="25"/>
      <c r="AF14" s="19"/>
      <c r="AG14" s="20">
        <f t="shared" si="9"/>
        <v>7</v>
      </c>
      <c r="AH14" s="21">
        <f>'12.Spieltag'!AI14</f>
        <v>124</v>
      </c>
      <c r="AI14" s="23">
        <f t="shared" si="10"/>
        <v>131</v>
      </c>
      <c r="AJ14" s="24">
        <f t="shared" si="12"/>
        <v>15</v>
      </c>
      <c r="AK14" s="1"/>
    </row>
    <row r="15" spans="1:40" ht="24.95" customHeight="1" thickBot="1" x14ac:dyDescent="0.25">
      <c r="A15" s="28">
        <f t="shared" si="0"/>
        <v>11</v>
      </c>
      <c r="B15" s="20" t="str">
        <f>'12.Spieltag'!B15</f>
        <v>Master1</v>
      </c>
      <c r="C15" s="17" t="s">
        <v>74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 t="str">
        <f t="shared" si="2"/>
        <v>3</v>
      </c>
      <c r="I15" s="17" t="s">
        <v>12</v>
      </c>
      <c r="J15" s="18" t="s">
        <v>74</v>
      </c>
      <c r="K15" s="19">
        <f t="shared" si="3"/>
        <v>0</v>
      </c>
      <c r="L15" s="17" t="s">
        <v>74</v>
      </c>
      <c r="M15" s="18" t="s">
        <v>2</v>
      </c>
      <c r="N15" s="19" t="str">
        <f t="shared" si="4"/>
        <v>2</v>
      </c>
      <c r="O15" s="17" t="s">
        <v>12</v>
      </c>
      <c r="P15" s="18" t="s">
        <v>74</v>
      </c>
      <c r="Q15" s="19">
        <f t="shared" si="5"/>
        <v>0</v>
      </c>
      <c r="R15" s="17" t="s">
        <v>12</v>
      </c>
      <c r="S15" s="18" t="s">
        <v>12</v>
      </c>
      <c r="T15" s="19">
        <f>IF(OR(EXACT($R$7,R15)*(EXACT($S$7,S15)))=TRUE,$AN$9,IF(($S$7-$R$7=S15-R15),$AN$8,IF(OR(EXACT($R$7&gt;$S$7,R15&gt;S15)*EXACT($R$7=$S$7,R15=S15)*EXACT($R$7&lt;$S$7,R15&lt;S15)),$AN$7,0)))*2</f>
        <v>10</v>
      </c>
      <c r="U15" s="17" t="s">
        <v>74</v>
      </c>
      <c r="V15" s="18" t="s">
        <v>75</v>
      </c>
      <c r="W15" s="19">
        <f t="shared" si="6"/>
        <v>0</v>
      </c>
      <c r="X15" s="17" t="s">
        <v>12</v>
      </c>
      <c r="Y15" s="18" t="s">
        <v>74</v>
      </c>
      <c r="Z15" s="19" t="str">
        <f t="shared" si="7"/>
        <v>3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20</v>
      </c>
      <c r="AH15" s="21">
        <f>'12.Spieltag'!AI15</f>
        <v>120</v>
      </c>
      <c r="AI15" s="23">
        <f t="shared" si="10"/>
        <v>140</v>
      </c>
      <c r="AJ15" s="24">
        <f t="shared" si="12"/>
        <v>11</v>
      </c>
      <c r="AK15" s="1"/>
    </row>
    <row r="16" spans="1:40" ht="24.95" customHeight="1" thickBot="1" x14ac:dyDescent="0.25">
      <c r="A16" s="28">
        <f t="shared" si="0"/>
        <v>16</v>
      </c>
      <c r="B16" s="20" t="str">
        <f>'12.Spieltag'!B16</f>
        <v>Mike04</v>
      </c>
      <c r="C16" s="17" t="s">
        <v>12</v>
      </c>
      <c r="D16" s="18" t="s">
        <v>74</v>
      </c>
      <c r="E16" s="19" t="str">
        <f t="shared" si="1"/>
        <v>3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75</v>
      </c>
      <c r="K16" s="19">
        <f t="shared" si="3"/>
        <v>0</v>
      </c>
      <c r="L16" s="17" t="s">
        <v>74</v>
      </c>
      <c r="M16" s="18" t="s">
        <v>12</v>
      </c>
      <c r="N16" s="19" t="str">
        <f t="shared" si="4"/>
        <v>3</v>
      </c>
      <c r="O16" s="17" t="s">
        <v>12</v>
      </c>
      <c r="P16" s="18" t="s">
        <v>75</v>
      </c>
      <c r="Q16" s="19">
        <f t="shared" si="5"/>
        <v>0</v>
      </c>
      <c r="R16" s="17" t="s">
        <v>74</v>
      </c>
      <c r="S16" s="18" t="s">
        <v>12</v>
      </c>
      <c r="T16" s="19">
        <f t="shared" si="11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75</v>
      </c>
      <c r="Z16" s="19" t="str">
        <f t="shared" si="7"/>
        <v>2</v>
      </c>
      <c r="AA16" s="17" t="s">
        <v>74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10</v>
      </c>
      <c r="AH16" s="21">
        <f>'12.Spieltag'!AI16</f>
        <v>119</v>
      </c>
      <c r="AI16" s="23">
        <f t="shared" si="10"/>
        <v>129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'12.Spieltag'!B17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'12.Spieltag'!AI17</f>
        <v>84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6</v>
      </c>
      <c r="B18" s="20" t="str">
        <f>'12.Spieltag'!B18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74</v>
      </c>
      <c r="G18" s="18" t="s">
        <v>74</v>
      </c>
      <c r="H18" s="19">
        <f t="shared" si="2"/>
        <v>0</v>
      </c>
      <c r="I18" s="17" t="s">
        <v>2</v>
      </c>
      <c r="J18" s="18" t="s">
        <v>74</v>
      </c>
      <c r="K18" s="19">
        <f t="shared" si="3"/>
        <v>0</v>
      </c>
      <c r="L18" s="17" t="s">
        <v>74</v>
      </c>
      <c r="M18" s="18" t="s">
        <v>2</v>
      </c>
      <c r="N18" s="19" t="str">
        <f t="shared" si="4"/>
        <v>2</v>
      </c>
      <c r="O18" s="17" t="s">
        <v>12</v>
      </c>
      <c r="P18" s="18" t="s">
        <v>75</v>
      </c>
      <c r="Q18" s="19">
        <f t="shared" si="5"/>
        <v>0</v>
      </c>
      <c r="R18" s="17" t="s">
        <v>74</v>
      </c>
      <c r="S18" s="18" t="s">
        <v>12</v>
      </c>
      <c r="T18" s="19">
        <f t="shared" si="11"/>
        <v>0</v>
      </c>
      <c r="U18" s="17" t="s">
        <v>74</v>
      </c>
      <c r="V18" s="18" t="s">
        <v>12</v>
      </c>
      <c r="W18" s="19" t="str">
        <f t="shared" si="6"/>
        <v>5</v>
      </c>
      <c r="X18" s="17" t="s">
        <v>2</v>
      </c>
      <c r="Y18" s="18" t="s">
        <v>12</v>
      </c>
      <c r="Z18" s="19" t="str">
        <f t="shared" si="7"/>
        <v>5</v>
      </c>
      <c r="AA18" s="17" t="s">
        <v>74</v>
      </c>
      <c r="AB18" s="18" t="s">
        <v>2</v>
      </c>
      <c r="AC18" s="19" t="str">
        <f t="shared" si="8"/>
        <v>2</v>
      </c>
      <c r="AD18" s="27"/>
      <c r="AE18" s="25"/>
      <c r="AF18" s="19"/>
      <c r="AG18" s="20">
        <f t="shared" si="9"/>
        <v>14</v>
      </c>
      <c r="AH18" s="21">
        <f>'12.Spieltag'!AI18</f>
        <v>139</v>
      </c>
      <c r="AI18" s="23">
        <f t="shared" si="10"/>
        <v>153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4</v>
      </c>
      <c r="B19" s="20" t="str">
        <f>'12.Spieltag'!B19</f>
        <v>ReneMause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'12.Spieltag'!AI19</f>
        <v>159</v>
      </c>
      <c r="AI19" s="23">
        <f t="shared" si="10"/>
        <v>159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'12.Spieltag'!B20</f>
        <v>Ricardo04</v>
      </c>
      <c r="C20" s="17" t="s">
        <v>74</v>
      </c>
      <c r="D20" s="18" t="s">
        <v>12</v>
      </c>
      <c r="E20" s="19">
        <f t="shared" si="1"/>
        <v>0</v>
      </c>
      <c r="F20" s="17" t="s">
        <v>74</v>
      </c>
      <c r="G20" s="18" t="s">
        <v>2</v>
      </c>
      <c r="H20" s="19" t="str">
        <f t="shared" si="2"/>
        <v>2</v>
      </c>
      <c r="I20" s="17" t="s">
        <v>12</v>
      </c>
      <c r="J20" s="18" t="s">
        <v>75</v>
      </c>
      <c r="K20" s="19">
        <f t="shared" si="3"/>
        <v>0</v>
      </c>
      <c r="L20" s="17" t="s">
        <v>74</v>
      </c>
      <c r="M20" s="18" t="s">
        <v>12</v>
      </c>
      <c r="N20" s="19" t="str">
        <f t="shared" si="4"/>
        <v>3</v>
      </c>
      <c r="O20" s="17" t="s">
        <v>74</v>
      </c>
      <c r="P20" s="18" t="s">
        <v>74</v>
      </c>
      <c r="Q20" s="19" t="str">
        <f t="shared" si="5"/>
        <v>3</v>
      </c>
      <c r="R20" s="17" t="s">
        <v>74</v>
      </c>
      <c r="S20" s="18" t="s">
        <v>12</v>
      </c>
      <c r="T20" s="19">
        <f t="shared" si="11"/>
        <v>0</v>
      </c>
      <c r="U20" s="17" t="s">
        <v>74</v>
      </c>
      <c r="V20" s="18" t="s">
        <v>12</v>
      </c>
      <c r="W20" s="19" t="str">
        <f t="shared" si="6"/>
        <v>5</v>
      </c>
      <c r="X20" s="17" t="s">
        <v>12</v>
      </c>
      <c r="Y20" s="18" t="s">
        <v>75</v>
      </c>
      <c r="Z20" s="19" t="str">
        <f t="shared" si="7"/>
        <v>2</v>
      </c>
      <c r="AA20" s="17" t="s">
        <v>74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15</v>
      </c>
      <c r="AH20" s="21">
        <f>'12.Spieltag'!AI20</f>
        <v>143</v>
      </c>
      <c r="AI20" s="23">
        <f t="shared" si="10"/>
        <v>158</v>
      </c>
      <c r="AJ20" s="24">
        <f t="shared" si="12"/>
        <v>5</v>
      </c>
      <c r="AK20" s="1"/>
    </row>
    <row r="21" spans="1:37" ht="24.95" customHeight="1" thickBot="1" x14ac:dyDescent="0.25">
      <c r="A21" s="28">
        <f>AJ21</f>
        <v>10</v>
      </c>
      <c r="B21" s="20" t="str">
        <f>'12.Spieltag'!B21</f>
        <v>Schalt04</v>
      </c>
      <c r="C21" s="17" t="s">
        <v>12</v>
      </c>
      <c r="D21" s="18" t="s">
        <v>74</v>
      </c>
      <c r="E21" s="19" t="str">
        <f t="shared" si="1"/>
        <v>3</v>
      </c>
      <c r="F21" s="17" t="s">
        <v>74</v>
      </c>
      <c r="G21" s="18" t="s">
        <v>12</v>
      </c>
      <c r="H21" s="19" t="str">
        <f t="shared" si="2"/>
        <v>3</v>
      </c>
      <c r="I21" s="17" t="s">
        <v>2</v>
      </c>
      <c r="J21" s="18" t="s">
        <v>74</v>
      </c>
      <c r="K21" s="19">
        <f t="shared" si="3"/>
        <v>0</v>
      </c>
      <c r="L21" s="17" t="s">
        <v>74</v>
      </c>
      <c r="M21" s="18" t="s">
        <v>12</v>
      </c>
      <c r="N21" s="19" t="str">
        <f t="shared" si="4"/>
        <v>3</v>
      </c>
      <c r="O21" s="17" t="s">
        <v>74</v>
      </c>
      <c r="P21" s="18" t="s">
        <v>75</v>
      </c>
      <c r="Q21" s="19">
        <f t="shared" si="5"/>
        <v>0</v>
      </c>
      <c r="R21" s="17" t="s">
        <v>74</v>
      </c>
      <c r="S21" s="18" t="s">
        <v>12</v>
      </c>
      <c r="T21" s="19">
        <f t="shared" si="11"/>
        <v>0</v>
      </c>
      <c r="U21" s="17" t="s">
        <v>2</v>
      </c>
      <c r="V21" s="18" t="s">
        <v>74</v>
      </c>
      <c r="W21" s="19">
        <f t="shared" si="6"/>
        <v>0</v>
      </c>
      <c r="X21" s="17" t="s">
        <v>12</v>
      </c>
      <c r="Y21" s="18" t="s">
        <v>75</v>
      </c>
      <c r="Z21" s="19" t="str">
        <f t="shared" si="7"/>
        <v>2</v>
      </c>
      <c r="AA21" s="17" t="s">
        <v>74</v>
      </c>
      <c r="AB21" s="18" t="s">
        <v>75</v>
      </c>
      <c r="AC21" s="19">
        <f t="shared" si="8"/>
        <v>0</v>
      </c>
      <c r="AD21" s="27"/>
      <c r="AE21" s="25"/>
      <c r="AF21" s="19"/>
      <c r="AG21" s="20">
        <f>E21+H21+K21+N21+Q21+T21+W21+Z21+AC21+AF21</f>
        <v>11</v>
      </c>
      <c r="AH21" s="21">
        <f>'12.Spieltag'!AI21</f>
        <v>136</v>
      </c>
      <c r="AI21" s="23">
        <f t="shared" si="10"/>
        <v>147</v>
      </c>
      <c r="AJ21" s="24">
        <f t="shared" si="12"/>
        <v>10</v>
      </c>
      <c r="AK21" s="1"/>
    </row>
    <row r="22" spans="1:37" ht="24.95" customHeight="1" thickBot="1" x14ac:dyDescent="0.25">
      <c r="A22" s="28">
        <f>AJ22</f>
        <v>20</v>
      </c>
      <c r="B22" s="20" t="str">
        <f>'12.Spieltag'!B22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'12.Spieltag'!AI22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'12.Spieltag'!B23</f>
        <v>shiny</v>
      </c>
      <c r="C23" s="17" t="s">
        <v>74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 t="str">
        <f t="shared" si="2"/>
        <v>3</v>
      </c>
      <c r="I23" s="17" t="s">
        <v>12</v>
      </c>
      <c r="J23" s="18" t="s">
        <v>74</v>
      </c>
      <c r="K23" s="19">
        <f t="shared" si="3"/>
        <v>0</v>
      </c>
      <c r="L23" s="17" t="s">
        <v>74</v>
      </c>
      <c r="M23" s="18" t="s">
        <v>74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74</v>
      </c>
      <c r="S23" s="18" t="s">
        <v>12</v>
      </c>
      <c r="T23" s="19">
        <f t="shared" si="11"/>
        <v>0</v>
      </c>
      <c r="U23" s="17" t="s">
        <v>74</v>
      </c>
      <c r="V23" s="18" t="s">
        <v>74</v>
      </c>
      <c r="W23" s="19">
        <f t="shared" si="6"/>
        <v>0</v>
      </c>
      <c r="X23" s="17" t="s">
        <v>12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 t="str">
        <f t="shared" si="8"/>
        <v>3</v>
      </c>
      <c r="AD23" s="27"/>
      <c r="AE23" s="25"/>
      <c r="AF23" s="19"/>
      <c r="AG23" s="20">
        <f>E23+H23+K23+N23+Q23+T23+W23+Z23+AC23+AF23</f>
        <v>9</v>
      </c>
      <c r="AH23" s="21">
        <f>'12.Spieltag'!AI23</f>
        <v>169</v>
      </c>
      <c r="AI23" s="23">
        <f t="shared" si="10"/>
        <v>178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8</v>
      </c>
      <c r="B24" s="20" t="str">
        <f>'12.Spieltag'!B24</f>
        <v>Silfa04</v>
      </c>
      <c r="C24" s="17" t="s">
        <v>74</v>
      </c>
      <c r="D24" s="18" t="s">
        <v>12</v>
      </c>
      <c r="E24" s="19">
        <f t="shared" si="1"/>
        <v>0</v>
      </c>
      <c r="F24" s="17" t="s">
        <v>74</v>
      </c>
      <c r="G24" s="18" t="s">
        <v>74</v>
      </c>
      <c r="H24" s="19">
        <f t="shared" si="2"/>
        <v>0</v>
      </c>
      <c r="I24" s="17" t="s">
        <v>12</v>
      </c>
      <c r="J24" s="18" t="s">
        <v>74</v>
      </c>
      <c r="K24" s="19">
        <f t="shared" si="3"/>
        <v>0</v>
      </c>
      <c r="L24" s="17" t="s">
        <v>12</v>
      </c>
      <c r="M24" s="18" t="s">
        <v>12</v>
      </c>
      <c r="N24" s="19">
        <f t="shared" si="4"/>
        <v>0</v>
      </c>
      <c r="O24" s="17" t="s">
        <v>2</v>
      </c>
      <c r="P24" s="18" t="s">
        <v>75</v>
      </c>
      <c r="Q24" s="19">
        <f t="shared" si="5"/>
        <v>0</v>
      </c>
      <c r="R24" s="17" t="s">
        <v>12</v>
      </c>
      <c r="S24" s="18" t="s">
        <v>2</v>
      </c>
      <c r="T24" s="19">
        <f t="shared" si="11"/>
        <v>0</v>
      </c>
      <c r="U24" s="17" t="s">
        <v>2</v>
      </c>
      <c r="V24" s="18" t="s">
        <v>74</v>
      </c>
      <c r="W24" s="19">
        <f t="shared" si="6"/>
        <v>0</v>
      </c>
      <c r="X24" s="17" t="s">
        <v>79</v>
      </c>
      <c r="Y24" s="18" t="s">
        <v>75</v>
      </c>
      <c r="Z24" s="19" t="str">
        <f t="shared" si="7"/>
        <v>2</v>
      </c>
      <c r="AA24" s="17" t="s">
        <v>75</v>
      </c>
      <c r="AB24" s="18" t="s">
        <v>12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4</v>
      </c>
      <c r="AH24" s="21">
        <f>'12.Spieltag'!AI24</f>
        <v>147</v>
      </c>
      <c r="AI24" s="23">
        <f t="shared" si="10"/>
        <v>151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ref="A25:A27" si="20">AJ25</f>
        <v>1</v>
      </c>
      <c r="B25" s="20" t="str">
        <f>'12.Spieltag'!B25</f>
        <v>Tanja04</v>
      </c>
      <c r="C25" s="17" t="s">
        <v>74</v>
      </c>
      <c r="D25" s="18" t="s">
        <v>75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3</v>
      </c>
      <c r="I25" s="17" t="s">
        <v>12</v>
      </c>
      <c r="J25" s="18" t="s">
        <v>74</v>
      </c>
      <c r="K25" s="19">
        <f t="shared" si="3"/>
        <v>0</v>
      </c>
      <c r="L25" s="17" t="s">
        <v>75</v>
      </c>
      <c r="M25" s="18" t="s">
        <v>12</v>
      </c>
      <c r="N25" s="19" t="str">
        <f t="shared" si="4"/>
        <v>2</v>
      </c>
      <c r="O25" s="17" t="s">
        <v>12</v>
      </c>
      <c r="P25" s="18" t="s">
        <v>75</v>
      </c>
      <c r="Q25" s="19">
        <f t="shared" si="5"/>
        <v>0</v>
      </c>
      <c r="R25" s="17" t="s">
        <v>75</v>
      </c>
      <c r="S25" s="18" t="s">
        <v>12</v>
      </c>
      <c r="T25" s="19">
        <f t="shared" si="11"/>
        <v>0</v>
      </c>
      <c r="U25" s="17" t="s">
        <v>12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 t="str">
        <f t="shared" si="7"/>
        <v>2</v>
      </c>
      <c r="AA25" s="17" t="s">
        <v>75</v>
      </c>
      <c r="AB25" s="18" t="s">
        <v>74</v>
      </c>
      <c r="AC25" s="19" t="str">
        <f t="shared" si="8"/>
        <v>5</v>
      </c>
      <c r="AD25" s="27"/>
      <c r="AE25" s="25"/>
      <c r="AF25" s="19"/>
      <c r="AG25" s="20">
        <f t="shared" ref="AG25:AG27" si="21">E25+H25+K25+N25+Q25+T25+W25+Z25+AC25+AF25</f>
        <v>15</v>
      </c>
      <c r="AH25" s="21">
        <f>'12.Spieltag'!AI25</f>
        <v>163</v>
      </c>
      <c r="AI25" s="23">
        <f t="shared" ref="AI25:AI27" si="22">AG25+AH25</f>
        <v>178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si="20"/>
        <v>11</v>
      </c>
      <c r="B26" s="20" t="str">
        <f>'1.Spieltag'!B26</f>
        <v>Th. Bülles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'12.Spieltag'!AI26</f>
        <v>140</v>
      </c>
      <c r="AI26" s="23">
        <f t="shared" si="22"/>
        <v>140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20"/>
        <v>8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"/>
        <v>0</v>
      </c>
      <c r="F27" s="17" t="s">
        <v>74</v>
      </c>
      <c r="G27" s="18" t="s">
        <v>12</v>
      </c>
      <c r="H27" s="19" t="str">
        <f t="shared" si="2"/>
        <v>3</v>
      </c>
      <c r="I27" s="17" t="s">
        <v>12</v>
      </c>
      <c r="J27" s="18" t="s">
        <v>74</v>
      </c>
      <c r="K27" s="19">
        <f t="shared" si="3"/>
        <v>0</v>
      </c>
      <c r="L27" s="17" t="s">
        <v>74</v>
      </c>
      <c r="M27" s="18" t="s">
        <v>2</v>
      </c>
      <c r="N27" s="19" t="str">
        <f t="shared" si="4"/>
        <v>2</v>
      </c>
      <c r="O27" s="17" t="s">
        <v>2</v>
      </c>
      <c r="P27" s="18" t="s">
        <v>74</v>
      </c>
      <c r="Q27" s="19">
        <f t="shared" si="5"/>
        <v>0</v>
      </c>
      <c r="R27" s="17" t="s">
        <v>79</v>
      </c>
      <c r="S27" s="18" t="s">
        <v>74</v>
      </c>
      <c r="T27" s="19">
        <f t="shared" si="11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74</v>
      </c>
      <c r="Z27" s="19" t="str">
        <f t="shared" si="7"/>
        <v>3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21"/>
        <v>11</v>
      </c>
      <c r="AH27" s="21">
        <f>'12.Spieltag'!AI27</f>
        <v>140</v>
      </c>
      <c r="AI27" s="23">
        <f t="shared" si="22"/>
        <v>151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2">
      <formula>($AG8&gt;40)</formula>
    </cfRule>
  </conditionalFormatting>
  <conditionalFormatting sqref="C4 F4 I4 X4 AA4 I6 O6 X6">
    <cfRule type="cellIs" dxfId="111" priority="5" operator="equal">
      <formula>"Schalke 04"</formula>
    </cfRule>
  </conditionalFormatting>
  <conditionalFormatting sqref="L4 O4 R4 U4 C6 F6 L6 R6 U6 AA6">
    <cfRule type="cellIs" dxfId="110" priority="6" operator="equal">
      <formula>"Schalke 04"</formula>
    </cfRule>
  </conditionalFormatting>
  <conditionalFormatting sqref="AG1:AG1048576">
    <cfRule type="top10" dxfId="109" priority="1" rank="3"/>
  </conditionalFormatting>
  <conditionalFormatting sqref="AK6:AK10">
    <cfRule type="top10" dxfId="108" priority="97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N27"/>
  <sheetViews>
    <sheetView topLeftCell="A8" workbookViewId="0">
      <selection activeCell="A24" sqref="A24: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2" spans="1:40" x14ac:dyDescent="0.2">
      <c r="AC2" s="1"/>
    </row>
    <row r="3" spans="1:40" x14ac:dyDescent="0.2">
      <c r="AC3" s="1"/>
    </row>
    <row r="4" spans="1:40" ht="16.5" thickBot="1" x14ac:dyDescent="0.3">
      <c r="A4" s="2" t="s">
        <v>26</v>
      </c>
      <c r="B4" s="16"/>
      <c r="C4" s="16" t="s">
        <v>11</v>
      </c>
      <c r="F4" s="16" t="s">
        <v>63</v>
      </c>
      <c r="I4" s="16" t="s">
        <v>71</v>
      </c>
      <c r="L4" s="16" t="s">
        <v>67</v>
      </c>
      <c r="O4" s="16" t="s">
        <v>66</v>
      </c>
      <c r="R4" s="16" t="s">
        <v>72</v>
      </c>
      <c r="U4" s="16" t="s">
        <v>60</v>
      </c>
      <c r="X4" s="16" t="s">
        <v>65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56</v>
      </c>
      <c r="I6" s="16" t="s">
        <v>62</v>
      </c>
      <c r="L6" s="16" t="s">
        <v>59</v>
      </c>
      <c r="O6" s="16" t="s">
        <v>70</v>
      </c>
      <c r="R6" s="16" t="s">
        <v>69</v>
      </c>
      <c r="U6" s="16" t="s">
        <v>57</v>
      </c>
      <c r="X6" s="16" t="s">
        <v>58</v>
      </c>
      <c r="AA6" s="16" t="s">
        <v>64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2</v>
      </c>
      <c r="E7" s="69" t="s">
        <v>1</v>
      </c>
      <c r="F7" s="68" t="s">
        <v>74</v>
      </c>
      <c r="G7" s="68" t="s">
        <v>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74</v>
      </c>
      <c r="M7" s="68" t="s">
        <v>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75</v>
      </c>
      <c r="S7" s="68" t="s">
        <v>75</v>
      </c>
      <c r="T7" s="69" t="s">
        <v>1</v>
      </c>
      <c r="U7" s="68" t="s">
        <v>74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'13.Spieltag'!B8</f>
        <v>Archie04</v>
      </c>
      <c r="C8" s="17" t="s">
        <v>12</v>
      </c>
      <c r="D8" s="18" t="s">
        <v>74</v>
      </c>
      <c r="E8" s="19">
        <f>IF(OR(EXACT($C$7,C8)*(EXACT($D$7,D8)))=TRUE,$AN$9,IF(($D$7-$C$7=D8-C8),$AN$8,IF(OR(EXACT($C$7&gt;$D$7,C8&gt;D8)*EXACT($C$7=$D$7,C8=D8)*EXACT($C$7&lt;$D$7,C8&lt;D8)),$AN$7,0)))*4</f>
        <v>0</v>
      </c>
      <c r="F8" s="17" t="s">
        <v>2</v>
      </c>
      <c r="G8" s="18" t="s">
        <v>12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75</v>
      </c>
      <c r="K8" s="19">
        <f t="shared" ref="K8:K27" si="2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74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5</v>
      </c>
      <c r="AH8" s="21">
        <f>'13.Spieltag'!AI8</f>
        <v>139</v>
      </c>
      <c r="AI8" s="23">
        <f t="shared" ref="AI8:AI27" si="10">AG8+AH8</f>
        <v>144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'13.Spieltag'!B9</f>
        <v>atschi91</v>
      </c>
      <c r="C9" s="17" t="s">
        <v>2</v>
      </c>
      <c r="D9" s="18" t="s">
        <v>12</v>
      </c>
      <c r="E9" s="19">
        <f t="shared" ref="E9:E27" si="11">IF(OR(EXACT($C$7,C9)*(EXACT($D$7,D9)))=TRUE,$AN$9,IF(($D$7-$C$7=D9-C9),$AN$8,IF(OR(EXACT($C$7&gt;$D$7,C9&gt;D9)*EXACT($C$7=$D$7,C9=D9)*EXACT($C$7&lt;$D$7,C9&lt;D9)),$AN$7,0)))*4</f>
        <v>0</v>
      </c>
      <c r="F9" s="17" t="s">
        <v>12</v>
      </c>
      <c r="G9" s="18" t="s">
        <v>74</v>
      </c>
      <c r="H9" s="19">
        <f t="shared" si="1"/>
        <v>0</v>
      </c>
      <c r="I9" s="17" t="s">
        <v>74</v>
      </c>
      <c r="J9" s="18" t="s">
        <v>74</v>
      </c>
      <c r="K9" s="19" t="str">
        <f t="shared" si="2"/>
        <v>3</v>
      </c>
      <c r="L9" s="17" t="s">
        <v>12</v>
      </c>
      <c r="M9" s="18" t="s">
        <v>74</v>
      </c>
      <c r="N9" s="19">
        <f t="shared" si="3"/>
        <v>0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74</v>
      </c>
      <c r="Y9" s="18" t="s">
        <v>74</v>
      </c>
      <c r="Z9" s="19" t="str">
        <f t="shared" si="7"/>
        <v>3</v>
      </c>
      <c r="AA9" s="17" t="s">
        <v>74</v>
      </c>
      <c r="AB9" s="18" t="s">
        <v>74</v>
      </c>
      <c r="AC9" s="19" t="str">
        <f t="shared" si="8"/>
        <v>5</v>
      </c>
      <c r="AD9" s="27"/>
      <c r="AE9" s="25"/>
      <c r="AF9" s="19"/>
      <c r="AG9" s="20">
        <f t="shared" si="9"/>
        <v>11</v>
      </c>
      <c r="AH9" s="21">
        <f>'13.Spieltag'!AI9</f>
        <v>134</v>
      </c>
      <c r="AI9" s="23">
        <f t="shared" si="10"/>
        <v>145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'13.Spieltag'!AI10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2</v>
      </c>
      <c r="D11" s="18" t="s">
        <v>74</v>
      </c>
      <c r="E11" s="19">
        <f t="shared" si="11"/>
        <v>0</v>
      </c>
      <c r="F11" s="17" t="s">
        <v>12</v>
      </c>
      <c r="G11" s="18" t="s">
        <v>75</v>
      </c>
      <c r="H11" s="19">
        <f t="shared" si="1"/>
        <v>0</v>
      </c>
      <c r="I11" s="17" t="s">
        <v>74</v>
      </c>
      <c r="J11" s="18" t="s">
        <v>75</v>
      </c>
      <c r="K11" s="19">
        <f t="shared" si="2"/>
        <v>0</v>
      </c>
      <c r="L11" s="17" t="s">
        <v>12</v>
      </c>
      <c r="M11" s="18" t="s">
        <v>12</v>
      </c>
      <c r="N11" s="19">
        <f t="shared" si="3"/>
        <v>0</v>
      </c>
      <c r="O11" s="17" t="s">
        <v>12</v>
      </c>
      <c r="P11" s="18" t="s">
        <v>75</v>
      </c>
      <c r="Q11" s="19">
        <f t="shared" si="4"/>
        <v>0</v>
      </c>
      <c r="R11" s="17" t="s">
        <v>2</v>
      </c>
      <c r="S11" s="18" t="s">
        <v>74</v>
      </c>
      <c r="T11" s="19">
        <f t="shared" si="5"/>
        <v>0</v>
      </c>
      <c r="U11" s="17" t="s">
        <v>12</v>
      </c>
      <c r="V11" s="18" t="s">
        <v>12</v>
      </c>
      <c r="W11" s="19">
        <f t="shared" si="6"/>
        <v>0</v>
      </c>
      <c r="X11" s="17" t="s">
        <v>12</v>
      </c>
      <c r="Y11" s="18" t="s">
        <v>74</v>
      </c>
      <c r="Z11" s="19">
        <f t="shared" si="7"/>
        <v>0</v>
      </c>
      <c r="AA11" s="17" t="s">
        <v>75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0</v>
      </c>
      <c r="AH11" s="21">
        <f>'13.Spieltag'!AI11</f>
        <v>115</v>
      </c>
      <c r="AI11" s="23">
        <f t="shared" si="10"/>
        <v>115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1"/>
        <v>0</v>
      </c>
      <c r="F12" s="17" t="s">
        <v>74</v>
      </c>
      <c r="G12" s="18" t="s">
        <v>12</v>
      </c>
      <c r="H12" s="19" t="str">
        <f t="shared" si="1"/>
        <v>2</v>
      </c>
      <c r="I12" s="17" t="s">
        <v>12</v>
      </c>
      <c r="J12" s="18" t="s">
        <v>12</v>
      </c>
      <c r="K12" s="19" t="str">
        <f t="shared" si="2"/>
        <v>5</v>
      </c>
      <c r="L12" s="17" t="s">
        <v>75</v>
      </c>
      <c r="M12" s="18" t="s">
        <v>12</v>
      </c>
      <c r="N12" s="19" t="str">
        <f t="shared" si="3"/>
        <v>3</v>
      </c>
      <c r="O12" s="17" t="s">
        <v>74</v>
      </c>
      <c r="P12" s="18" t="s">
        <v>75</v>
      </c>
      <c r="Q12" s="19">
        <f t="shared" si="4"/>
        <v>0</v>
      </c>
      <c r="R12" s="17" t="s">
        <v>74</v>
      </c>
      <c r="S12" s="18" t="s">
        <v>75</v>
      </c>
      <c r="T12" s="19">
        <f t="shared" si="5"/>
        <v>0</v>
      </c>
      <c r="U12" s="17" t="s">
        <v>74</v>
      </c>
      <c r="V12" s="18" t="s">
        <v>75</v>
      </c>
      <c r="W12" s="19">
        <f t="shared" si="6"/>
        <v>0</v>
      </c>
      <c r="X12" s="17" t="s">
        <v>74</v>
      </c>
      <c r="Y12" s="18" t="s">
        <v>2</v>
      </c>
      <c r="Z12" s="19">
        <f t="shared" si="7"/>
        <v>0</v>
      </c>
      <c r="AA12" s="17" t="s">
        <v>74</v>
      </c>
      <c r="AB12" s="18" t="s">
        <v>12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'13.Spieltag'!AI12</f>
        <v>176</v>
      </c>
      <c r="AI12" s="23">
        <f t="shared" si="10"/>
        <v>186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1"/>
        <v>0</v>
      </c>
      <c r="F13" s="17" t="s">
        <v>12</v>
      </c>
      <c r="G13" s="18" t="s">
        <v>74</v>
      </c>
      <c r="H13" s="19">
        <f t="shared" si="1"/>
        <v>0</v>
      </c>
      <c r="I13" s="17" t="s">
        <v>12</v>
      </c>
      <c r="J13" s="18" t="s">
        <v>74</v>
      </c>
      <c r="K13" s="19">
        <f t="shared" si="2"/>
        <v>0</v>
      </c>
      <c r="L13" s="17" t="s">
        <v>74</v>
      </c>
      <c r="M13" s="18" t="s">
        <v>2</v>
      </c>
      <c r="N13" s="19" t="str">
        <f t="shared" si="3"/>
        <v>5</v>
      </c>
      <c r="O13" s="17" t="s">
        <v>74</v>
      </c>
      <c r="P13" s="18" t="s">
        <v>75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12</v>
      </c>
      <c r="Z13" s="19">
        <f t="shared" si="7"/>
        <v>0</v>
      </c>
      <c r="AA13" s="17" t="s">
        <v>12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8</v>
      </c>
      <c r="AH13" s="21">
        <f>'13.Spieltag'!AI13</f>
        <v>152</v>
      </c>
      <c r="AI13" s="23">
        <f t="shared" si="10"/>
        <v>160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15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11"/>
        <v>0</v>
      </c>
      <c r="F14" s="17" t="s">
        <v>12</v>
      </c>
      <c r="G14" s="18" t="s">
        <v>75</v>
      </c>
      <c r="H14" s="19">
        <f t="shared" si="1"/>
        <v>0</v>
      </c>
      <c r="I14" s="17" t="s">
        <v>12</v>
      </c>
      <c r="J14" s="18" t="s">
        <v>74</v>
      </c>
      <c r="K14" s="19">
        <f t="shared" si="2"/>
        <v>0</v>
      </c>
      <c r="L14" s="17" t="s">
        <v>74</v>
      </c>
      <c r="M14" s="18" t="s">
        <v>74</v>
      </c>
      <c r="N14" s="19">
        <f t="shared" si="3"/>
        <v>0</v>
      </c>
      <c r="O14" s="17" t="s">
        <v>2</v>
      </c>
      <c r="P14" s="18" t="s">
        <v>75</v>
      </c>
      <c r="Q14" s="19">
        <f t="shared" si="4"/>
        <v>0</v>
      </c>
      <c r="R14" s="17" t="s">
        <v>74</v>
      </c>
      <c r="S14" s="18" t="s">
        <v>75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74</v>
      </c>
      <c r="Z14" s="19">
        <f t="shared" si="7"/>
        <v>0</v>
      </c>
      <c r="AA14" s="17" t="s">
        <v>12</v>
      </c>
      <c r="AB14" s="18" t="s">
        <v>12</v>
      </c>
      <c r="AC14" s="19" t="str">
        <f t="shared" si="8"/>
        <v>3</v>
      </c>
      <c r="AD14" s="27"/>
      <c r="AE14" s="25"/>
      <c r="AF14" s="19"/>
      <c r="AG14" s="20">
        <f t="shared" si="9"/>
        <v>3</v>
      </c>
      <c r="AH14" s="21">
        <f>'13.Spieltag'!AI14</f>
        <v>131</v>
      </c>
      <c r="AI14" s="23">
        <f t="shared" si="10"/>
        <v>134</v>
      </c>
      <c r="AJ14" s="24">
        <f t="shared" si="12"/>
        <v>15</v>
      </c>
      <c r="AK14" s="1"/>
    </row>
    <row r="15" spans="1:40" ht="24.95" customHeight="1" thickBot="1" x14ac:dyDescent="0.25">
      <c r="A15" s="28">
        <f t="shared" si="0"/>
        <v>10</v>
      </c>
      <c r="B15" s="20" t="str">
        <f>'13.Spieltag'!B15</f>
        <v>Master1</v>
      </c>
      <c r="C15" s="17" t="s">
        <v>2</v>
      </c>
      <c r="D15" s="18" t="s">
        <v>12</v>
      </c>
      <c r="E15" s="19">
        <f t="shared" si="11"/>
        <v>0</v>
      </c>
      <c r="F15" s="17" t="s">
        <v>12</v>
      </c>
      <c r="G15" s="18" t="s">
        <v>74</v>
      </c>
      <c r="H15" s="19">
        <f t="shared" si="1"/>
        <v>0</v>
      </c>
      <c r="I15" s="17" t="s">
        <v>74</v>
      </c>
      <c r="J15" s="18" t="s">
        <v>74</v>
      </c>
      <c r="K15" s="19" t="str">
        <f t="shared" si="2"/>
        <v>3</v>
      </c>
      <c r="L15" s="17" t="s">
        <v>74</v>
      </c>
      <c r="M15" s="18" t="s">
        <v>12</v>
      </c>
      <c r="N15" s="19" t="str">
        <f t="shared" si="3"/>
        <v>2</v>
      </c>
      <c r="O15" s="17" t="s">
        <v>2</v>
      </c>
      <c r="P15" s="18" t="s">
        <v>74</v>
      </c>
      <c r="Q15" s="19">
        <f t="shared" si="4"/>
        <v>0</v>
      </c>
      <c r="R15" s="17" t="s">
        <v>2</v>
      </c>
      <c r="S15" s="18" t="s">
        <v>74</v>
      </c>
      <c r="T15" s="19">
        <f t="shared" si="5"/>
        <v>0</v>
      </c>
      <c r="U15" s="17" t="s">
        <v>12</v>
      </c>
      <c r="V15" s="18" t="s">
        <v>75</v>
      </c>
      <c r="W15" s="19">
        <f t="shared" si="6"/>
        <v>0</v>
      </c>
      <c r="X15" s="17" t="s">
        <v>74</v>
      </c>
      <c r="Y15" s="18" t="s">
        <v>74</v>
      </c>
      <c r="Z15" s="19" t="str">
        <f t="shared" si="7"/>
        <v>3</v>
      </c>
      <c r="AA15" s="17" t="s">
        <v>12</v>
      </c>
      <c r="AB15" s="18" t="s">
        <v>74</v>
      </c>
      <c r="AC15" s="19">
        <f t="shared" si="8"/>
        <v>0</v>
      </c>
      <c r="AD15" s="27"/>
      <c r="AE15" s="25"/>
      <c r="AF15" s="19"/>
      <c r="AG15" s="20">
        <f t="shared" si="9"/>
        <v>8</v>
      </c>
      <c r="AH15" s="21">
        <f>'13.Spieltag'!AI15</f>
        <v>140</v>
      </c>
      <c r="AI15" s="23">
        <f t="shared" si="10"/>
        <v>148</v>
      </c>
      <c r="AJ15" s="24">
        <f t="shared" si="12"/>
        <v>10</v>
      </c>
      <c r="AK15" s="1"/>
    </row>
    <row r="16" spans="1:40" ht="24.95" customHeight="1" thickBot="1" x14ac:dyDescent="0.25">
      <c r="A16" s="28">
        <f t="shared" si="0"/>
        <v>16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11"/>
        <v>0</v>
      </c>
      <c r="F16" s="17" t="s">
        <v>74</v>
      </c>
      <c r="G16" s="18" t="s">
        <v>74</v>
      </c>
      <c r="H16" s="19">
        <f t="shared" si="1"/>
        <v>0</v>
      </c>
      <c r="I16" s="17" t="s">
        <v>12</v>
      </c>
      <c r="J16" s="18" t="s">
        <v>74</v>
      </c>
      <c r="K16" s="19">
        <f t="shared" si="2"/>
        <v>0</v>
      </c>
      <c r="L16" s="17" t="s">
        <v>74</v>
      </c>
      <c r="M16" s="18" t="s">
        <v>74</v>
      </c>
      <c r="N16" s="19">
        <f t="shared" si="3"/>
        <v>0</v>
      </c>
      <c r="O16" s="17" t="s">
        <v>12</v>
      </c>
      <c r="P16" s="18" t="s">
        <v>75</v>
      </c>
      <c r="Q16" s="19">
        <f t="shared" si="4"/>
        <v>0</v>
      </c>
      <c r="R16" s="17" t="s">
        <v>12</v>
      </c>
      <c r="S16" s="18" t="s">
        <v>75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74</v>
      </c>
      <c r="AB16" s="18" t="s">
        <v>75</v>
      </c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'13.Spieltag'!AI16</f>
        <v>129</v>
      </c>
      <c r="AI16" s="23">
        <f t="shared" si="10"/>
        <v>129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'13.Spieltag'!AI17</f>
        <v>84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7</v>
      </c>
      <c r="B18" s="20" t="str">
        <f>'13.Spieltag'!B18</f>
        <v>Reinhold</v>
      </c>
      <c r="C18" s="17" t="s">
        <v>2</v>
      </c>
      <c r="D18" s="18" t="s">
        <v>74</v>
      </c>
      <c r="E18" s="19">
        <f t="shared" si="11"/>
        <v>0</v>
      </c>
      <c r="F18" s="17" t="s">
        <v>12</v>
      </c>
      <c r="G18" s="18" t="s">
        <v>12</v>
      </c>
      <c r="H18" s="19">
        <f t="shared" si="1"/>
        <v>0</v>
      </c>
      <c r="I18" s="17" t="s">
        <v>12</v>
      </c>
      <c r="J18" s="18" t="s">
        <v>12</v>
      </c>
      <c r="K18" s="19" t="str">
        <f t="shared" si="2"/>
        <v>5</v>
      </c>
      <c r="L18" s="17" t="s">
        <v>12</v>
      </c>
      <c r="M18" s="18" t="s">
        <v>2</v>
      </c>
      <c r="N18" s="19" t="str">
        <f t="shared" si="3"/>
        <v>2</v>
      </c>
      <c r="O18" s="17" t="s">
        <v>12</v>
      </c>
      <c r="P18" s="18" t="s">
        <v>75</v>
      </c>
      <c r="Q18" s="19">
        <f t="shared" si="4"/>
        <v>0</v>
      </c>
      <c r="R18" s="17" t="s">
        <v>79</v>
      </c>
      <c r="S18" s="18" t="s">
        <v>74</v>
      </c>
      <c r="T18" s="19">
        <f t="shared" si="5"/>
        <v>0</v>
      </c>
      <c r="U18" s="17" t="s">
        <v>12</v>
      </c>
      <c r="V18" s="18" t="s">
        <v>74</v>
      </c>
      <c r="W18" s="19">
        <f t="shared" si="6"/>
        <v>0</v>
      </c>
      <c r="X18" s="17" t="s">
        <v>2</v>
      </c>
      <c r="Y18" s="18" t="s">
        <v>74</v>
      </c>
      <c r="Z18" s="19">
        <f t="shared" si="7"/>
        <v>0</v>
      </c>
      <c r="AA18" s="17" t="s">
        <v>12</v>
      </c>
      <c r="AB18" s="18" t="s">
        <v>2</v>
      </c>
      <c r="AC18" s="19">
        <f t="shared" si="8"/>
        <v>0</v>
      </c>
      <c r="AD18" s="27"/>
      <c r="AE18" s="25"/>
      <c r="AF18" s="19"/>
      <c r="AG18" s="20">
        <f t="shared" si="9"/>
        <v>7</v>
      </c>
      <c r="AH18" s="21">
        <f>'13.Spieltag'!AI18</f>
        <v>153</v>
      </c>
      <c r="AI18" s="23">
        <f t="shared" si="10"/>
        <v>160</v>
      </c>
      <c r="AJ18" s="24">
        <f t="shared" si="12"/>
        <v>7</v>
      </c>
      <c r="AK18" s="1"/>
    </row>
    <row r="19" spans="1:37" ht="24.95" customHeight="1" thickBot="1" x14ac:dyDescent="0.25">
      <c r="A19" s="28">
        <f t="shared" si="0"/>
        <v>6</v>
      </c>
      <c r="B19" s="20" t="str">
        <f>'13.Spieltag'!B19</f>
        <v>ReneMause</v>
      </c>
      <c r="C19" s="17" t="s">
        <v>12</v>
      </c>
      <c r="D19" s="18" t="s">
        <v>75</v>
      </c>
      <c r="E19" s="19">
        <f t="shared" si="11"/>
        <v>0</v>
      </c>
      <c r="F19" s="17" t="s">
        <v>74</v>
      </c>
      <c r="G19" s="18" t="s">
        <v>74</v>
      </c>
      <c r="H19" s="19">
        <f t="shared" si="1"/>
        <v>0</v>
      </c>
      <c r="I19" s="17" t="s">
        <v>74</v>
      </c>
      <c r="J19" s="18" t="s">
        <v>12</v>
      </c>
      <c r="K19" s="19">
        <f t="shared" si="2"/>
        <v>0</v>
      </c>
      <c r="L19" s="17" t="s">
        <v>74</v>
      </c>
      <c r="M19" s="18" t="s">
        <v>12</v>
      </c>
      <c r="N19" s="19" t="str">
        <f t="shared" si="3"/>
        <v>2</v>
      </c>
      <c r="O19" s="17" t="s">
        <v>12</v>
      </c>
      <c r="P19" s="18" t="s">
        <v>75</v>
      </c>
      <c r="Q19" s="19">
        <f t="shared" si="4"/>
        <v>0</v>
      </c>
      <c r="R19" s="17" t="s">
        <v>2</v>
      </c>
      <c r="S19" s="18" t="s">
        <v>74</v>
      </c>
      <c r="T19" s="19">
        <f t="shared" si="5"/>
        <v>0</v>
      </c>
      <c r="U19" s="17" t="s">
        <v>12</v>
      </c>
      <c r="V19" s="18" t="s">
        <v>74</v>
      </c>
      <c r="W19" s="19">
        <f t="shared" si="6"/>
        <v>0</v>
      </c>
      <c r="X19" s="17" t="s">
        <v>75</v>
      </c>
      <c r="Y19" s="18" t="s">
        <v>74</v>
      </c>
      <c r="Z19" s="19">
        <f t="shared" si="7"/>
        <v>0</v>
      </c>
      <c r="AA19" s="17" t="s">
        <v>74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2</v>
      </c>
      <c r="AH19" s="21">
        <f>'13.Spieltag'!AI19</f>
        <v>159</v>
      </c>
      <c r="AI19" s="23">
        <f t="shared" si="10"/>
        <v>161</v>
      </c>
      <c r="AJ19" s="24">
        <f t="shared" si="12"/>
        <v>6</v>
      </c>
      <c r="AK19" s="1"/>
    </row>
    <row r="20" spans="1:37" ht="24.95" customHeight="1" thickBot="1" x14ac:dyDescent="0.25">
      <c r="A20" s="28">
        <f t="shared" ref="A20:A25" si="13">AJ20</f>
        <v>5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11"/>
        <v>0</v>
      </c>
      <c r="F20" s="17" t="s">
        <v>12</v>
      </c>
      <c r="G20" s="18" t="s">
        <v>74</v>
      </c>
      <c r="H20" s="19">
        <f t="shared" si="1"/>
        <v>0</v>
      </c>
      <c r="I20" s="17" t="s">
        <v>12</v>
      </c>
      <c r="J20" s="18" t="s">
        <v>75</v>
      </c>
      <c r="K20" s="19">
        <f t="shared" si="2"/>
        <v>0</v>
      </c>
      <c r="L20" s="17" t="s">
        <v>75</v>
      </c>
      <c r="M20" s="18" t="s">
        <v>12</v>
      </c>
      <c r="N20" s="19" t="str">
        <f t="shared" si="3"/>
        <v>3</v>
      </c>
      <c r="O20" s="17" t="s">
        <v>74</v>
      </c>
      <c r="P20" s="18" t="s">
        <v>75</v>
      </c>
      <c r="Q20" s="19">
        <f t="shared" si="4"/>
        <v>0</v>
      </c>
      <c r="R20" s="17" t="s">
        <v>12</v>
      </c>
      <c r="S20" s="18" t="s">
        <v>74</v>
      </c>
      <c r="T20" s="19">
        <f t="shared" si="5"/>
        <v>0</v>
      </c>
      <c r="U20" s="17" t="s">
        <v>75</v>
      </c>
      <c r="V20" s="18" t="s">
        <v>74</v>
      </c>
      <c r="W20" s="19" t="str">
        <f t="shared" si="6"/>
        <v>2</v>
      </c>
      <c r="X20" s="17" t="s">
        <v>74</v>
      </c>
      <c r="Y20" s="18" t="s">
        <v>12</v>
      </c>
      <c r="Z20" s="19">
        <f t="shared" si="7"/>
        <v>0</v>
      </c>
      <c r="AA20" s="17" t="s">
        <v>74</v>
      </c>
      <c r="AB20" s="18" t="s">
        <v>74</v>
      </c>
      <c r="AC20" s="19" t="str">
        <f t="shared" si="8"/>
        <v>5</v>
      </c>
      <c r="AD20" s="27"/>
      <c r="AE20" s="25"/>
      <c r="AF20" s="19"/>
      <c r="AG20" s="20">
        <f>E20+H20+K20+N20+Q20+T20+W20+Z20+AC20+AF20</f>
        <v>10</v>
      </c>
      <c r="AH20" s="21">
        <f>'13.Spieltag'!AI20</f>
        <v>158</v>
      </c>
      <c r="AI20" s="23">
        <f t="shared" si="10"/>
        <v>168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13"/>
        <v>11</v>
      </c>
      <c r="B21" s="20" t="str">
        <f>'13.Spieltag'!B21</f>
        <v>Schalt04</v>
      </c>
      <c r="C21" s="17" t="s">
        <v>12</v>
      </c>
      <c r="D21" s="18" t="s">
        <v>75</v>
      </c>
      <c r="E21" s="19">
        <f t="shared" si="11"/>
        <v>0</v>
      </c>
      <c r="F21" s="17" t="s">
        <v>74</v>
      </c>
      <c r="G21" s="18" t="s">
        <v>75</v>
      </c>
      <c r="H21" s="19">
        <f t="shared" si="1"/>
        <v>0</v>
      </c>
      <c r="I21" s="17" t="s">
        <v>74</v>
      </c>
      <c r="J21" s="18" t="s">
        <v>12</v>
      </c>
      <c r="K21" s="19">
        <f t="shared" si="2"/>
        <v>0</v>
      </c>
      <c r="L21" s="17" t="s">
        <v>74</v>
      </c>
      <c r="M21" s="18" t="s">
        <v>75</v>
      </c>
      <c r="N21" s="19">
        <f t="shared" si="3"/>
        <v>0</v>
      </c>
      <c r="O21" s="17" t="s">
        <v>74</v>
      </c>
      <c r="P21" s="18" t="s">
        <v>75</v>
      </c>
      <c r="Q21" s="19">
        <f t="shared" si="4"/>
        <v>0</v>
      </c>
      <c r="R21" s="17" t="s">
        <v>12</v>
      </c>
      <c r="S21" s="18" t="s">
        <v>74</v>
      </c>
      <c r="T21" s="19">
        <f t="shared" si="5"/>
        <v>0</v>
      </c>
      <c r="U21" s="17" t="s">
        <v>74</v>
      </c>
      <c r="V21" s="18" t="s">
        <v>75</v>
      </c>
      <c r="W21" s="19">
        <f t="shared" si="6"/>
        <v>0</v>
      </c>
      <c r="X21" s="17" t="s">
        <v>74</v>
      </c>
      <c r="Y21" s="18" t="s">
        <v>12</v>
      </c>
      <c r="Z21" s="19">
        <f t="shared" si="7"/>
        <v>0</v>
      </c>
      <c r="AA21" s="17" t="s">
        <v>74</v>
      </c>
      <c r="AB21" s="18" t="s">
        <v>75</v>
      </c>
      <c r="AC21" s="19">
        <f t="shared" si="8"/>
        <v>0</v>
      </c>
      <c r="AD21" s="27"/>
      <c r="AE21" s="25"/>
      <c r="AF21" s="19"/>
      <c r="AG21" s="20">
        <f>E21+H21+K21+N21+Q21+T21+W21+Z21+AC21+AF21</f>
        <v>0</v>
      </c>
      <c r="AH21" s="21">
        <f>'13.Spieltag'!AI21</f>
        <v>147</v>
      </c>
      <c r="AI21" s="23">
        <f t="shared" si="10"/>
        <v>147</v>
      </c>
      <c r="AJ21" s="24">
        <f t="shared" si="12"/>
        <v>11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'13.Spieltag'!AI22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12</v>
      </c>
      <c r="D23" s="18" t="s">
        <v>75</v>
      </c>
      <c r="E23" s="19">
        <f t="shared" si="11"/>
        <v>0</v>
      </c>
      <c r="F23" s="17" t="s">
        <v>12</v>
      </c>
      <c r="G23" s="18" t="s">
        <v>74</v>
      </c>
      <c r="H23" s="19">
        <f t="shared" si="1"/>
        <v>0</v>
      </c>
      <c r="I23" s="17" t="s">
        <v>12</v>
      </c>
      <c r="J23" s="18" t="s">
        <v>74</v>
      </c>
      <c r="K23" s="19">
        <f t="shared" si="2"/>
        <v>0</v>
      </c>
      <c r="L23" s="17" t="s">
        <v>12</v>
      </c>
      <c r="M23" s="18" t="s">
        <v>74</v>
      </c>
      <c r="N23" s="19">
        <f t="shared" si="3"/>
        <v>0</v>
      </c>
      <c r="O23" s="17" t="s">
        <v>12</v>
      </c>
      <c r="P23" s="18" t="s">
        <v>74</v>
      </c>
      <c r="Q23" s="19">
        <f t="shared" si="4"/>
        <v>0</v>
      </c>
      <c r="R23" s="17" t="s">
        <v>12</v>
      </c>
      <c r="S23" s="18" t="s">
        <v>75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>E23+H23+K23+N23+Q23+T23+W23+Z23+AC23+AF23</f>
        <v>3</v>
      </c>
      <c r="AH23" s="21">
        <f>'13.Spieltag'!AI23</f>
        <v>178</v>
      </c>
      <c r="AI23" s="23">
        <f t="shared" si="10"/>
        <v>181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4</v>
      </c>
      <c r="B24" s="20" t="str">
        <f>'13.Spieltag'!B24</f>
        <v>Silfa04</v>
      </c>
      <c r="C24" s="17" t="s">
        <v>12</v>
      </c>
      <c r="D24" s="18" t="s">
        <v>75</v>
      </c>
      <c r="E24" s="19">
        <f t="shared" si="11"/>
        <v>0</v>
      </c>
      <c r="F24" s="17" t="s">
        <v>74</v>
      </c>
      <c r="G24" s="18" t="s">
        <v>12</v>
      </c>
      <c r="H24" s="19" t="str">
        <f t="shared" si="1"/>
        <v>2</v>
      </c>
      <c r="I24" s="17" t="s">
        <v>12</v>
      </c>
      <c r="J24" s="18" t="s">
        <v>12</v>
      </c>
      <c r="K24" s="19" t="str">
        <f t="shared" si="2"/>
        <v>5</v>
      </c>
      <c r="L24" s="17" t="s">
        <v>74</v>
      </c>
      <c r="M24" s="18" t="s">
        <v>2</v>
      </c>
      <c r="N24" s="19" t="str">
        <f t="shared" si="3"/>
        <v>5</v>
      </c>
      <c r="O24" s="17" t="s">
        <v>2</v>
      </c>
      <c r="P24" s="18" t="s">
        <v>75</v>
      </c>
      <c r="Q24" s="19">
        <f t="shared" si="4"/>
        <v>0</v>
      </c>
      <c r="R24" s="17" t="s">
        <v>74</v>
      </c>
      <c r="S24" s="18" t="s">
        <v>75</v>
      </c>
      <c r="T24" s="19">
        <f t="shared" si="5"/>
        <v>0</v>
      </c>
      <c r="U24" s="17" t="s">
        <v>12</v>
      </c>
      <c r="V24" s="18" t="s">
        <v>2</v>
      </c>
      <c r="W24" s="19" t="str">
        <f t="shared" si="6"/>
        <v>2</v>
      </c>
      <c r="X24" s="17" t="s">
        <v>12</v>
      </c>
      <c r="Y24" s="18" t="s">
        <v>12</v>
      </c>
      <c r="Z24" s="19" t="str">
        <f t="shared" si="7"/>
        <v>5</v>
      </c>
      <c r="AA24" s="17" t="s">
        <v>75</v>
      </c>
      <c r="AB24" s="18" t="s">
        <v>79</v>
      </c>
      <c r="AC24" s="19">
        <f t="shared" si="8"/>
        <v>0</v>
      </c>
      <c r="AD24" s="27"/>
      <c r="AE24" s="25"/>
      <c r="AF24" s="19"/>
      <c r="AG24" s="20">
        <f>E24+H24+K24+N24+Q24+T24+W24+Z24+AC24+AF24</f>
        <v>19</v>
      </c>
      <c r="AH24" s="21">
        <f>'13.Spieltag'!AI24</f>
        <v>151</v>
      </c>
      <c r="AI24" s="23">
        <f t="shared" si="10"/>
        <v>170</v>
      </c>
      <c r="AJ24" s="24">
        <f t="shared" si="12"/>
        <v>4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2</v>
      </c>
      <c r="D25" s="18" t="s">
        <v>74</v>
      </c>
      <c r="E25" s="19">
        <f t="shared" si="11"/>
        <v>0</v>
      </c>
      <c r="F25" s="17" t="s">
        <v>12</v>
      </c>
      <c r="G25" s="18" t="s">
        <v>74</v>
      </c>
      <c r="H25" s="19">
        <f t="shared" si="1"/>
        <v>0</v>
      </c>
      <c r="I25" s="17" t="s">
        <v>12</v>
      </c>
      <c r="J25" s="18" t="s">
        <v>75</v>
      </c>
      <c r="K25" s="19">
        <f t="shared" si="2"/>
        <v>0</v>
      </c>
      <c r="L25" s="17" t="s">
        <v>12</v>
      </c>
      <c r="M25" s="18" t="s">
        <v>74</v>
      </c>
      <c r="N25" s="19">
        <f t="shared" si="3"/>
        <v>0</v>
      </c>
      <c r="O25" s="17" t="s">
        <v>12</v>
      </c>
      <c r="P25" s="18" t="s">
        <v>75</v>
      </c>
      <c r="Q25" s="19">
        <f t="shared" si="4"/>
        <v>0</v>
      </c>
      <c r="R25" s="17" t="s">
        <v>12</v>
      </c>
      <c r="S25" s="18" t="s">
        <v>75</v>
      </c>
      <c r="T25" s="19">
        <f t="shared" si="5"/>
        <v>0</v>
      </c>
      <c r="U25" s="17" t="s">
        <v>12</v>
      </c>
      <c r="V25" s="18" t="s">
        <v>75</v>
      </c>
      <c r="W25" s="19">
        <f t="shared" si="6"/>
        <v>0</v>
      </c>
      <c r="X25" s="17" t="s">
        <v>74</v>
      </c>
      <c r="Y25" s="18" t="s">
        <v>74</v>
      </c>
      <c r="Z25" s="19" t="str">
        <f t="shared" si="7"/>
        <v>3</v>
      </c>
      <c r="AA25" s="17" t="s">
        <v>12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3</v>
      </c>
      <c r="AH25" s="21">
        <f>'13.Spieltag'!AI25</f>
        <v>178</v>
      </c>
      <c r="AI25" s="23">
        <f t="shared" si="10"/>
        <v>181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14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1"/>
        <v>0</v>
      </c>
      <c r="F26" s="17" t="s">
        <v>74</v>
      </c>
      <c r="G26" s="18" t="s">
        <v>74</v>
      </c>
      <c r="H26" s="19">
        <f t="shared" si="1"/>
        <v>0</v>
      </c>
      <c r="I26" s="17" t="s">
        <v>74</v>
      </c>
      <c r="J26" s="18" t="s">
        <v>12</v>
      </c>
      <c r="K26" s="19">
        <f t="shared" si="2"/>
        <v>0</v>
      </c>
      <c r="L26" s="17" t="s">
        <v>74</v>
      </c>
      <c r="M26" s="18" t="s">
        <v>12</v>
      </c>
      <c r="N26" s="19" t="str">
        <f t="shared" si="3"/>
        <v>2</v>
      </c>
      <c r="O26" s="17" t="s">
        <v>12</v>
      </c>
      <c r="P26" s="18" t="s">
        <v>75</v>
      </c>
      <c r="Q26" s="19">
        <f t="shared" si="4"/>
        <v>0</v>
      </c>
      <c r="R26" s="17" t="s">
        <v>2</v>
      </c>
      <c r="S26" s="18" t="s">
        <v>74</v>
      </c>
      <c r="T26" s="19">
        <f t="shared" si="5"/>
        <v>0</v>
      </c>
      <c r="U26" s="17" t="s">
        <v>12</v>
      </c>
      <c r="V26" s="18" t="s">
        <v>74</v>
      </c>
      <c r="W26" s="19">
        <f t="shared" si="6"/>
        <v>0</v>
      </c>
      <c r="X26" s="17" t="s">
        <v>75</v>
      </c>
      <c r="Y26" s="18" t="s">
        <v>74</v>
      </c>
      <c r="Z26" s="19">
        <f t="shared" si="7"/>
        <v>0</v>
      </c>
      <c r="AA26" s="17" t="s">
        <v>74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4"/>
        <v>2</v>
      </c>
      <c r="AH26" s="21">
        <f>'13.Spieltag'!AI26</f>
        <v>140</v>
      </c>
      <c r="AI26" s="23">
        <f t="shared" si="10"/>
        <v>142</v>
      </c>
      <c r="AJ26" s="24">
        <f t="shared" si="12"/>
        <v>14</v>
      </c>
      <c r="AK26" s="1"/>
    </row>
    <row r="27" spans="1:37" ht="28.15" customHeight="1" thickBot="1" x14ac:dyDescent="0.25">
      <c r="A27" s="28">
        <f t="shared" si="15"/>
        <v>9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1"/>
        <v>0</v>
      </c>
      <c r="F27" s="17" t="s">
        <v>74</v>
      </c>
      <c r="G27" s="18" t="s">
        <v>12</v>
      </c>
      <c r="H27" s="19" t="str">
        <f t="shared" si="1"/>
        <v>2</v>
      </c>
      <c r="I27" s="17" t="s">
        <v>74</v>
      </c>
      <c r="J27" s="18" t="s">
        <v>12</v>
      </c>
      <c r="K27" s="19">
        <f t="shared" si="2"/>
        <v>0</v>
      </c>
      <c r="L27" s="17" t="s">
        <v>12</v>
      </c>
      <c r="M27" s="18" t="s">
        <v>74</v>
      </c>
      <c r="N27" s="19">
        <f t="shared" si="3"/>
        <v>0</v>
      </c>
      <c r="O27" s="17" t="s">
        <v>12</v>
      </c>
      <c r="P27" s="18" t="s">
        <v>75</v>
      </c>
      <c r="Q27" s="19">
        <f t="shared" si="4"/>
        <v>0</v>
      </c>
      <c r="R27" s="17" t="s">
        <v>2</v>
      </c>
      <c r="S27" s="18" t="s">
        <v>74</v>
      </c>
      <c r="T27" s="19">
        <f t="shared" si="5"/>
        <v>0</v>
      </c>
      <c r="U27" s="17" t="s">
        <v>74</v>
      </c>
      <c r="V27" s="18" t="s">
        <v>74</v>
      </c>
      <c r="W27" s="19">
        <f t="shared" si="6"/>
        <v>0</v>
      </c>
      <c r="X27" s="17" t="s">
        <v>74</v>
      </c>
      <c r="Y27" s="18" t="s">
        <v>12</v>
      </c>
      <c r="Z27" s="19">
        <f t="shared" si="7"/>
        <v>0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2</v>
      </c>
      <c r="AH27" s="21">
        <f>'13.Spieltag'!AI27</f>
        <v>151</v>
      </c>
      <c r="AI27" s="23">
        <f t="shared" si="10"/>
        <v>153</v>
      </c>
      <c r="AJ27" s="24">
        <f>RANK(AI27,$AI$8:$AI$27)</f>
        <v>9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7" priority="2">
      <formula>($AG8&gt;40)</formula>
    </cfRule>
  </conditionalFormatting>
  <conditionalFormatting sqref="C4 F4 I4 R4 U4 X4 F6 L6 U6 AA6">
    <cfRule type="cellIs" dxfId="106" priority="6" operator="equal">
      <formula>"Schalke 04"</formula>
    </cfRule>
  </conditionalFormatting>
  <conditionalFormatting sqref="L4 O4 AA4 C6 I6 O6 R6 X6">
    <cfRule type="cellIs" dxfId="105" priority="5" operator="equal">
      <formula>"Schalke 04"</formula>
    </cfRule>
  </conditionalFormatting>
  <conditionalFormatting sqref="AG1:AG1048576">
    <cfRule type="top10" dxfId="104" priority="1" rank="3"/>
  </conditionalFormatting>
  <conditionalFormatting sqref="AK6:AK10">
    <cfRule type="top10" dxfId="103" priority="96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N28"/>
  <sheetViews>
    <sheetView topLeftCell="A4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28</v>
      </c>
      <c r="B4" s="16"/>
      <c r="C4" s="16" t="s">
        <v>59</v>
      </c>
      <c r="F4" s="16" t="s">
        <v>67</v>
      </c>
      <c r="I4" s="16" t="s">
        <v>62</v>
      </c>
      <c r="L4" s="16" t="s">
        <v>64</v>
      </c>
      <c r="O4" s="16" t="s">
        <v>61</v>
      </c>
      <c r="R4" s="16" t="s">
        <v>69</v>
      </c>
      <c r="U4" s="16" t="s">
        <v>58</v>
      </c>
      <c r="X4" s="16" t="s">
        <v>57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65</v>
      </c>
      <c r="I6" s="16" t="s">
        <v>68</v>
      </c>
      <c r="L6" s="16" t="s">
        <v>56</v>
      </c>
      <c r="O6" s="16" t="s">
        <v>60</v>
      </c>
      <c r="R6" s="16" t="s">
        <v>63</v>
      </c>
      <c r="U6" s="16" t="s">
        <v>66</v>
      </c>
      <c r="X6" s="16" t="s">
        <v>72</v>
      </c>
      <c r="AA6" s="16" t="s">
        <v>71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79</v>
      </c>
      <c r="E7" s="69" t="s">
        <v>1</v>
      </c>
      <c r="F7" s="68" t="s">
        <v>12</v>
      </c>
      <c r="G7" s="68" t="s">
        <v>74</v>
      </c>
      <c r="H7" s="69" t="s">
        <v>1</v>
      </c>
      <c r="I7" s="68" t="s">
        <v>2</v>
      </c>
      <c r="J7" s="68" t="s">
        <v>12</v>
      </c>
      <c r="K7" s="69" t="s">
        <v>1</v>
      </c>
      <c r="L7" s="68" t="s">
        <v>12</v>
      </c>
      <c r="M7" s="68" t="s">
        <v>74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13</v>
      </c>
      <c r="V7" s="68" t="s">
        <v>75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2</v>
      </c>
      <c r="D8" s="18" t="s">
        <v>75</v>
      </c>
      <c r="E8" s="19">
        <f>IF(OR(EXACT($C$7,C8)*(EXACT($D$7,D8)))=TRUE,$AN$9,IF(($D$7-$C$7=D8-C8),$AN$8,IF(OR(EXACT($C$7&gt;$D$7,C8&gt;D8)*EXACT($C$7=$D$7,C8=D8)*EXACT($C$7&lt;$D$7,C8&lt;D8)),$AN$7,0)))*4</f>
        <v>0</v>
      </c>
      <c r="F8" s="17" t="s">
        <v>12</v>
      </c>
      <c r="G8" s="18" t="s">
        <v>12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3</v>
      </c>
      <c r="L8" s="17" t="s">
        <v>74</v>
      </c>
      <c r="M8" s="18" t="s">
        <v>2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2</v>
      </c>
      <c r="P8" s="18" t="s">
        <v>74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 t="s">
        <v>12</v>
      </c>
      <c r="S8" s="18" t="s">
        <v>12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12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8</v>
      </c>
      <c r="AH8" s="21">
        <f>'14.Spieltag'!AI8</f>
        <v>144</v>
      </c>
      <c r="AI8" s="23">
        <f t="shared" ref="AI8:AI27" si="10">AG8+AH8</f>
        <v>152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'13.Spieltag'!B9</f>
        <v>atschi91</v>
      </c>
      <c r="C9" s="17" t="s">
        <v>74</v>
      </c>
      <c r="D9" s="18" t="s">
        <v>74</v>
      </c>
      <c r="E9" s="19">
        <f>IF(OR(EXACT($C$7,C9)*(EXACT($D$7,D9)))=TRUE,$AN$9,IF(($D$7-$C$7=D9-C9),$AN$8,IF(OR(EXACT($C$7&gt;$D$7,C9&gt;D9)*EXACT($C$7=$D$7,C9=D9)*EXACT($C$7&lt;$D$7,C9&lt;D9)),$AN$7,0)))*2</f>
        <v>0</v>
      </c>
      <c r="F9" s="17" t="s">
        <v>12</v>
      </c>
      <c r="G9" s="18" t="s">
        <v>74</v>
      </c>
      <c r="H9" s="19" t="str">
        <f t="shared" si="1"/>
        <v>5</v>
      </c>
      <c r="I9" s="17" t="s">
        <v>12</v>
      </c>
      <c r="J9" s="18" t="s">
        <v>75</v>
      </c>
      <c r="K9" s="19" t="str">
        <f t="shared" si="2"/>
        <v>2</v>
      </c>
      <c r="L9" s="17" t="s">
        <v>74</v>
      </c>
      <c r="M9" s="18" t="s">
        <v>74</v>
      </c>
      <c r="N9" s="19">
        <f t="shared" si="3"/>
        <v>0</v>
      </c>
      <c r="O9" s="17" t="s">
        <v>74</v>
      </c>
      <c r="P9" s="18" t="s">
        <v>74</v>
      </c>
      <c r="Q9" s="19">
        <f t="shared" si="4"/>
        <v>0</v>
      </c>
      <c r="R9" s="17" t="s">
        <v>74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74</v>
      </c>
      <c r="Y9" s="18" t="s">
        <v>74</v>
      </c>
      <c r="Z9" s="19" t="str">
        <f t="shared" si="7"/>
        <v>3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12</v>
      </c>
      <c r="AH9" s="21">
        <f>'14.Spieltag'!AI9</f>
        <v>145</v>
      </c>
      <c r="AI9" s="23">
        <f t="shared" si="10"/>
        <v>157</v>
      </c>
      <c r="AJ9" s="24">
        <f t="shared" ref="AJ9:AJ26" si="11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'14.Spieltag'!AI10</f>
        <v>96</v>
      </c>
      <c r="AI10" s="23">
        <f t="shared" si="10"/>
        <v>96</v>
      </c>
      <c r="AJ10" s="24">
        <f t="shared" si="11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75</v>
      </c>
      <c r="D11" s="18" t="s">
        <v>74</v>
      </c>
      <c r="E11" s="19">
        <f t="shared" ref="E11:E27" si="12">IF(OR(EXACT($C$7,C11)*(EXACT($D$7,D11)))=TRUE,$AN$9,IF(($D$7-$C$7=D11-C11),$AN$8,IF(OR(EXACT($C$7&gt;$D$7,C11&gt;D11)*EXACT($C$7=$D$7,C11=D11)*EXACT($C$7&lt;$D$7,C11&lt;D11)),$AN$7,0)))*4</f>
        <v>8</v>
      </c>
      <c r="F11" s="17" t="s">
        <v>74</v>
      </c>
      <c r="G11" s="18" t="s">
        <v>12</v>
      </c>
      <c r="H11" s="19">
        <f t="shared" si="1"/>
        <v>0</v>
      </c>
      <c r="I11" s="17" t="s">
        <v>2</v>
      </c>
      <c r="J11" s="18" t="s">
        <v>74</v>
      </c>
      <c r="K11" s="19" t="str">
        <f t="shared" si="2"/>
        <v>2</v>
      </c>
      <c r="L11" s="17" t="s">
        <v>75</v>
      </c>
      <c r="M11" s="18" t="s">
        <v>12</v>
      </c>
      <c r="N11" s="19">
        <f t="shared" si="3"/>
        <v>0</v>
      </c>
      <c r="O11" s="17" t="s">
        <v>75</v>
      </c>
      <c r="P11" s="18" t="s">
        <v>74</v>
      </c>
      <c r="Q11" s="19">
        <f t="shared" si="4"/>
        <v>0</v>
      </c>
      <c r="R11" s="17" t="s">
        <v>74</v>
      </c>
      <c r="S11" s="18" t="s">
        <v>12</v>
      </c>
      <c r="T11" s="19" t="str">
        <f t="shared" si="5"/>
        <v>5</v>
      </c>
      <c r="U11" s="17" t="s">
        <v>2</v>
      </c>
      <c r="V11" s="18" t="s">
        <v>12</v>
      </c>
      <c r="W11" s="19" t="str">
        <f t="shared" si="6"/>
        <v>2</v>
      </c>
      <c r="X11" s="17" t="s">
        <v>2</v>
      </c>
      <c r="Y11" s="18" t="s">
        <v>74</v>
      </c>
      <c r="Z11" s="19">
        <f t="shared" si="7"/>
        <v>0</v>
      </c>
      <c r="AA11" s="17" t="s">
        <v>75</v>
      </c>
      <c r="AB11" s="18" t="s">
        <v>74</v>
      </c>
      <c r="AC11" s="19" t="str">
        <f t="shared" si="8"/>
        <v>5</v>
      </c>
      <c r="AD11" s="27"/>
      <c r="AE11" s="25"/>
      <c r="AF11" s="19"/>
      <c r="AG11" s="20">
        <f t="shared" si="9"/>
        <v>22</v>
      </c>
      <c r="AH11" s="21">
        <f>'14.Spieltag'!AI11</f>
        <v>115</v>
      </c>
      <c r="AI11" s="23">
        <f t="shared" si="10"/>
        <v>137</v>
      </c>
      <c r="AJ11" s="24">
        <f t="shared" si="11"/>
        <v>17</v>
      </c>
      <c r="AK11" s="1"/>
    </row>
    <row r="12" spans="1:40" ht="24.95" customHeight="1" thickBot="1" x14ac:dyDescent="0.25">
      <c r="A12" s="28">
        <f t="shared" si="0"/>
        <v>2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2"/>
        <v>0</v>
      </c>
      <c r="F12" s="17" t="s">
        <v>74</v>
      </c>
      <c r="G12" s="18" t="s">
        <v>2</v>
      </c>
      <c r="H12" s="19">
        <f t="shared" si="1"/>
        <v>0</v>
      </c>
      <c r="I12" s="17" t="s">
        <v>74</v>
      </c>
      <c r="J12" s="18" t="s">
        <v>75</v>
      </c>
      <c r="K12" s="19" t="str">
        <f t="shared" si="2"/>
        <v>3</v>
      </c>
      <c r="L12" s="17" t="s">
        <v>74</v>
      </c>
      <c r="M12" s="18" t="s">
        <v>2</v>
      </c>
      <c r="N12" s="19">
        <f t="shared" si="3"/>
        <v>0</v>
      </c>
      <c r="O12" s="17" t="s">
        <v>12</v>
      </c>
      <c r="P12" s="18" t="s">
        <v>12</v>
      </c>
      <c r="Q12" s="19">
        <f t="shared" si="4"/>
        <v>0</v>
      </c>
      <c r="R12" s="17" t="s">
        <v>74</v>
      </c>
      <c r="S12" s="18" t="s">
        <v>74</v>
      </c>
      <c r="T12" s="19">
        <f t="shared" si="5"/>
        <v>0</v>
      </c>
      <c r="U12" s="17" t="s">
        <v>2</v>
      </c>
      <c r="V12" s="18" t="s">
        <v>74</v>
      </c>
      <c r="W12" s="19" t="str">
        <f t="shared" si="6"/>
        <v>2</v>
      </c>
      <c r="X12" s="17" t="s">
        <v>12</v>
      </c>
      <c r="Y12" s="18" t="s">
        <v>12</v>
      </c>
      <c r="Z12" s="19" t="str">
        <f t="shared" si="7"/>
        <v>5</v>
      </c>
      <c r="AA12" s="17" t="s">
        <v>74</v>
      </c>
      <c r="AB12" s="18" t="s">
        <v>2</v>
      </c>
      <c r="AC12" s="19" t="str">
        <f t="shared" si="8"/>
        <v>2</v>
      </c>
      <c r="AD12" s="26"/>
      <c r="AE12" s="25"/>
      <c r="AF12" s="19"/>
      <c r="AG12" s="20">
        <f t="shared" si="9"/>
        <v>12</v>
      </c>
      <c r="AH12" s="21">
        <f>'14.Spieltag'!AI12</f>
        <v>186</v>
      </c>
      <c r="AI12" s="23">
        <f t="shared" si="10"/>
        <v>198</v>
      </c>
      <c r="AJ12" s="24">
        <f t="shared" si="11"/>
        <v>2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74</v>
      </c>
      <c r="D13" s="18" t="s">
        <v>12</v>
      </c>
      <c r="E13" s="19">
        <f t="shared" si="12"/>
        <v>8</v>
      </c>
      <c r="F13" s="17" t="s">
        <v>12</v>
      </c>
      <c r="G13" s="18" t="s">
        <v>74</v>
      </c>
      <c r="H13" s="19" t="str">
        <f t="shared" si="1"/>
        <v>5</v>
      </c>
      <c r="I13" s="17" t="s">
        <v>12</v>
      </c>
      <c r="J13" s="18" t="s">
        <v>75</v>
      </c>
      <c r="K13" s="19" t="str">
        <f t="shared" si="2"/>
        <v>2</v>
      </c>
      <c r="L13" s="17" t="s">
        <v>12</v>
      </c>
      <c r="M13" s="18" t="s">
        <v>74</v>
      </c>
      <c r="N13" s="19" t="str">
        <f t="shared" si="3"/>
        <v>5</v>
      </c>
      <c r="O13" s="17" t="s">
        <v>12</v>
      </c>
      <c r="P13" s="18" t="s">
        <v>74</v>
      </c>
      <c r="Q13" s="19" t="str">
        <f t="shared" si="4"/>
        <v>2</v>
      </c>
      <c r="R13" s="17" t="s">
        <v>75</v>
      </c>
      <c r="S13" s="18" t="s">
        <v>12</v>
      </c>
      <c r="T13" s="19" t="str">
        <f t="shared" si="5"/>
        <v>2</v>
      </c>
      <c r="U13" s="17" t="s">
        <v>12</v>
      </c>
      <c r="V13" s="18" t="s">
        <v>74</v>
      </c>
      <c r="W13" s="19" t="str">
        <f t="shared" si="6"/>
        <v>2</v>
      </c>
      <c r="X13" s="17" t="s">
        <v>12</v>
      </c>
      <c r="Y13" s="18" t="s">
        <v>74</v>
      </c>
      <c r="Z13" s="19">
        <f t="shared" si="7"/>
        <v>0</v>
      </c>
      <c r="AA13" s="17" t="s">
        <v>75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28</v>
      </c>
      <c r="AH13" s="21">
        <f>'14.Spieltag'!AI13</f>
        <v>160</v>
      </c>
      <c r="AI13" s="23">
        <f t="shared" si="10"/>
        <v>188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75</v>
      </c>
      <c r="D14" s="18" t="s">
        <v>74</v>
      </c>
      <c r="E14" s="19">
        <f t="shared" si="12"/>
        <v>8</v>
      </c>
      <c r="F14" s="17" t="s">
        <v>12</v>
      </c>
      <c r="G14" s="18" t="s">
        <v>74</v>
      </c>
      <c r="H14" s="19" t="str">
        <f t="shared" si="1"/>
        <v>5</v>
      </c>
      <c r="I14" s="17" t="s">
        <v>2</v>
      </c>
      <c r="J14" s="18" t="s">
        <v>74</v>
      </c>
      <c r="K14" s="19" t="str">
        <f t="shared" si="2"/>
        <v>2</v>
      </c>
      <c r="L14" s="17" t="s">
        <v>12</v>
      </c>
      <c r="M14" s="18" t="s">
        <v>74</v>
      </c>
      <c r="N14" s="19" t="str">
        <f t="shared" si="3"/>
        <v>5</v>
      </c>
      <c r="O14" s="17" t="s">
        <v>74</v>
      </c>
      <c r="P14" s="18" t="s">
        <v>74</v>
      </c>
      <c r="Q14" s="19">
        <f t="shared" si="4"/>
        <v>0</v>
      </c>
      <c r="R14" s="17" t="s">
        <v>12</v>
      </c>
      <c r="S14" s="18" t="s">
        <v>12</v>
      </c>
      <c r="T14" s="19">
        <f t="shared" si="5"/>
        <v>0</v>
      </c>
      <c r="U14" s="17" t="s">
        <v>2</v>
      </c>
      <c r="V14" s="18" t="s">
        <v>74</v>
      </c>
      <c r="W14" s="19" t="str">
        <f t="shared" si="6"/>
        <v>2</v>
      </c>
      <c r="X14" s="17" t="s">
        <v>12</v>
      </c>
      <c r="Y14" s="18" t="s">
        <v>75</v>
      </c>
      <c r="Z14" s="19">
        <f t="shared" si="7"/>
        <v>0</v>
      </c>
      <c r="AA14" s="17" t="s">
        <v>74</v>
      </c>
      <c r="AB14" s="18" t="s">
        <v>79</v>
      </c>
      <c r="AC14" s="19" t="str">
        <f t="shared" si="8"/>
        <v>2</v>
      </c>
      <c r="AD14" s="27"/>
      <c r="AE14" s="25"/>
      <c r="AF14" s="19"/>
      <c r="AG14" s="20">
        <f t="shared" si="9"/>
        <v>24</v>
      </c>
      <c r="AH14" s="21">
        <f>'14.Spieltag'!AI14</f>
        <v>134</v>
      </c>
      <c r="AI14" s="23">
        <f t="shared" si="10"/>
        <v>158</v>
      </c>
      <c r="AJ14" s="24">
        <f t="shared" si="11"/>
        <v>13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>IF(OR(EXACT($C$7,C15)*(EXACT($D$7,D15)))=TRUE,$AN$9,IF(($D$7-$C$7=D15-C15),$AN$8,IF(OR(EXACT($C$7&gt;$D$7,C15&gt;D15)*EXACT($C$7=$D$7,C15=D15)*EXACT($C$7&lt;$D$7,C15&lt;D15)),$AN$7,0)))*2</f>
        <v>0</v>
      </c>
      <c r="F15" s="17" t="s">
        <v>74</v>
      </c>
      <c r="G15" s="18" t="s">
        <v>74</v>
      </c>
      <c r="H15" s="19">
        <f t="shared" si="1"/>
        <v>0</v>
      </c>
      <c r="I15" s="17" t="s">
        <v>12</v>
      </c>
      <c r="J15" s="18" t="s">
        <v>75</v>
      </c>
      <c r="K15" s="19" t="str">
        <f t="shared" si="2"/>
        <v>2</v>
      </c>
      <c r="L15" s="17" t="s">
        <v>74</v>
      </c>
      <c r="M15" s="18" t="s">
        <v>74</v>
      </c>
      <c r="N15" s="19">
        <f t="shared" si="3"/>
        <v>0</v>
      </c>
      <c r="O15" s="17" t="s">
        <v>12</v>
      </c>
      <c r="P15" s="18" t="s">
        <v>12</v>
      </c>
      <c r="Q15" s="19">
        <f t="shared" si="4"/>
        <v>0</v>
      </c>
      <c r="R15" s="17" t="s">
        <v>74</v>
      </c>
      <c r="S15" s="18" t="s">
        <v>12</v>
      </c>
      <c r="T15" s="19" t="str">
        <f t="shared" si="5"/>
        <v>5</v>
      </c>
      <c r="U15" s="17" t="s">
        <v>2</v>
      </c>
      <c r="V15" s="18" t="s">
        <v>74</v>
      </c>
      <c r="W15" s="19" t="str">
        <f t="shared" si="6"/>
        <v>2</v>
      </c>
      <c r="X15" s="17" t="s">
        <v>12</v>
      </c>
      <c r="Y15" s="18" t="s">
        <v>2</v>
      </c>
      <c r="Z15" s="19">
        <f t="shared" si="7"/>
        <v>0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11</v>
      </c>
      <c r="AH15" s="21">
        <f>'14.Spieltag'!AI15</f>
        <v>148</v>
      </c>
      <c r="AI15" s="23">
        <f t="shared" si="10"/>
        <v>159</v>
      </c>
      <c r="AJ15" s="24">
        <f t="shared" si="11"/>
        <v>12</v>
      </c>
      <c r="AK15" s="1"/>
    </row>
    <row r="16" spans="1:40" ht="24.95" customHeight="1" thickBot="1" x14ac:dyDescent="0.25">
      <c r="A16" s="28">
        <f t="shared" si="0"/>
        <v>15</v>
      </c>
      <c r="B16" s="20" t="str">
        <f>'13.Spieltag'!B16</f>
        <v>Mike04</v>
      </c>
      <c r="C16" s="17" t="s">
        <v>75</v>
      </c>
      <c r="D16" s="18" t="s">
        <v>12</v>
      </c>
      <c r="E16" s="19">
        <f t="shared" si="12"/>
        <v>12</v>
      </c>
      <c r="F16" s="17" t="s">
        <v>12</v>
      </c>
      <c r="G16" s="18" t="s">
        <v>74</v>
      </c>
      <c r="H16" s="19" t="str">
        <f t="shared" si="1"/>
        <v>5</v>
      </c>
      <c r="I16" s="17" t="s">
        <v>12</v>
      </c>
      <c r="J16" s="18" t="s">
        <v>75</v>
      </c>
      <c r="K16" s="19" t="str">
        <f t="shared" si="2"/>
        <v>2</v>
      </c>
      <c r="L16" s="17" t="s">
        <v>74</v>
      </c>
      <c r="M16" s="18" t="s">
        <v>12</v>
      </c>
      <c r="N16" s="19">
        <f t="shared" si="3"/>
        <v>0</v>
      </c>
      <c r="O16" s="17" t="s">
        <v>12</v>
      </c>
      <c r="P16" s="18" t="s">
        <v>74</v>
      </c>
      <c r="Q16" s="19" t="str">
        <f t="shared" si="4"/>
        <v>2</v>
      </c>
      <c r="R16" s="17" t="s">
        <v>74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 t="str">
        <f t="shared" si="6"/>
        <v>2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 t="str">
        <f t="shared" si="8"/>
        <v>2</v>
      </c>
      <c r="AD16" s="27"/>
      <c r="AE16" s="25"/>
      <c r="AF16" s="19"/>
      <c r="AG16" s="20">
        <f t="shared" si="9"/>
        <v>25</v>
      </c>
      <c r="AH16" s="21">
        <f>'14.Spieltag'!AI16</f>
        <v>129</v>
      </c>
      <c r="AI16" s="23">
        <f t="shared" si="10"/>
        <v>154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12</v>
      </c>
      <c r="E17" s="19">
        <f t="shared" si="12"/>
        <v>8</v>
      </c>
      <c r="F17" s="17" t="s">
        <v>74</v>
      </c>
      <c r="G17" s="18" t="s">
        <v>12</v>
      </c>
      <c r="H17" s="19">
        <f t="shared" si="1"/>
        <v>0</v>
      </c>
      <c r="I17" s="17" t="s">
        <v>74</v>
      </c>
      <c r="J17" s="18" t="s">
        <v>75</v>
      </c>
      <c r="K17" s="19" t="str">
        <f t="shared" si="2"/>
        <v>3</v>
      </c>
      <c r="L17" s="17" t="s">
        <v>74</v>
      </c>
      <c r="M17" s="18" t="s">
        <v>12</v>
      </c>
      <c r="N17" s="19">
        <f t="shared" si="3"/>
        <v>0</v>
      </c>
      <c r="O17" s="17" t="s">
        <v>74</v>
      </c>
      <c r="P17" s="18" t="s">
        <v>75</v>
      </c>
      <c r="Q17" s="19" t="str">
        <f t="shared" si="4"/>
        <v>2</v>
      </c>
      <c r="R17" s="17" t="s">
        <v>75</v>
      </c>
      <c r="S17" s="18" t="s">
        <v>12</v>
      </c>
      <c r="T17" s="19" t="str">
        <f t="shared" si="5"/>
        <v>2</v>
      </c>
      <c r="U17" s="17" t="s">
        <v>12</v>
      </c>
      <c r="V17" s="18" t="s">
        <v>74</v>
      </c>
      <c r="W17" s="19" t="str">
        <f t="shared" si="6"/>
        <v>2</v>
      </c>
      <c r="X17" s="17" t="s">
        <v>12</v>
      </c>
      <c r="Y17" s="18" t="s">
        <v>75</v>
      </c>
      <c r="Z17" s="19">
        <f t="shared" si="7"/>
        <v>0</v>
      </c>
      <c r="AA17" s="17" t="s">
        <v>74</v>
      </c>
      <c r="AB17" s="18" t="s">
        <v>12</v>
      </c>
      <c r="AC17" s="19" t="str">
        <f t="shared" si="8"/>
        <v>3</v>
      </c>
      <c r="AD17" s="27"/>
      <c r="AE17" s="25"/>
      <c r="AF17" s="19"/>
      <c r="AG17" s="20">
        <f t="shared" si="9"/>
        <v>20</v>
      </c>
      <c r="AH17" s="21">
        <f>'14.Spieltag'!AI17</f>
        <v>84</v>
      </c>
      <c r="AI17" s="23">
        <f t="shared" si="10"/>
        <v>104</v>
      </c>
      <c r="AJ17" s="24">
        <f t="shared" si="11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75</v>
      </c>
      <c r="D18" s="18" t="s">
        <v>74</v>
      </c>
      <c r="E18" s="19">
        <f t="shared" si="12"/>
        <v>8</v>
      </c>
      <c r="F18" s="17" t="s">
        <v>12</v>
      </c>
      <c r="G18" s="18" t="s">
        <v>2</v>
      </c>
      <c r="H18" s="19">
        <f t="shared" si="1"/>
        <v>0</v>
      </c>
      <c r="I18" s="17" t="s">
        <v>2</v>
      </c>
      <c r="J18" s="18" t="s">
        <v>74</v>
      </c>
      <c r="K18" s="19" t="str">
        <f t="shared" si="2"/>
        <v>2</v>
      </c>
      <c r="L18" s="17" t="s">
        <v>12</v>
      </c>
      <c r="M18" s="18" t="s">
        <v>12</v>
      </c>
      <c r="N18" s="19">
        <f t="shared" si="3"/>
        <v>0</v>
      </c>
      <c r="O18" s="17" t="s">
        <v>2</v>
      </c>
      <c r="P18" s="18" t="s">
        <v>74</v>
      </c>
      <c r="Q18" s="19" t="str">
        <f t="shared" si="4"/>
        <v>5</v>
      </c>
      <c r="R18" s="17" t="s">
        <v>12</v>
      </c>
      <c r="S18" s="18" t="s">
        <v>74</v>
      </c>
      <c r="T18" s="19">
        <f t="shared" si="5"/>
        <v>0</v>
      </c>
      <c r="U18" s="17" t="s">
        <v>2</v>
      </c>
      <c r="V18" s="18" t="s">
        <v>74</v>
      </c>
      <c r="W18" s="19" t="str">
        <f t="shared" si="6"/>
        <v>2</v>
      </c>
      <c r="X18" s="17" t="s">
        <v>12</v>
      </c>
      <c r="Y18" s="18" t="s">
        <v>2</v>
      </c>
      <c r="Z18" s="19">
        <f t="shared" si="7"/>
        <v>0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'14.Spieltag'!AI18</f>
        <v>160</v>
      </c>
      <c r="AI18" s="23">
        <f t="shared" si="10"/>
        <v>177</v>
      </c>
      <c r="AJ18" s="24">
        <f t="shared" si="11"/>
        <v>8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75</v>
      </c>
      <c r="D19" s="18" t="s">
        <v>74</v>
      </c>
      <c r="E19" s="19">
        <f t="shared" si="12"/>
        <v>8</v>
      </c>
      <c r="F19" s="17" t="s">
        <v>2</v>
      </c>
      <c r="G19" s="18" t="s">
        <v>74</v>
      </c>
      <c r="H19" s="19" t="str">
        <f t="shared" si="1"/>
        <v>2</v>
      </c>
      <c r="I19" s="17" t="s">
        <v>2</v>
      </c>
      <c r="J19" s="18" t="s">
        <v>75</v>
      </c>
      <c r="K19" s="19" t="str">
        <f t="shared" si="2"/>
        <v>2</v>
      </c>
      <c r="L19" s="17" t="s">
        <v>74</v>
      </c>
      <c r="M19" s="18" t="s">
        <v>12</v>
      </c>
      <c r="N19" s="19">
        <f t="shared" si="3"/>
        <v>0</v>
      </c>
      <c r="O19" s="17" t="s">
        <v>74</v>
      </c>
      <c r="P19" s="18" t="s">
        <v>74</v>
      </c>
      <c r="Q19" s="19">
        <f t="shared" si="4"/>
        <v>0</v>
      </c>
      <c r="R19" s="17" t="s">
        <v>74</v>
      </c>
      <c r="S19" s="18" t="s">
        <v>12</v>
      </c>
      <c r="T19" s="19" t="str">
        <f t="shared" si="5"/>
        <v>5</v>
      </c>
      <c r="U19" s="17" t="s">
        <v>12</v>
      </c>
      <c r="V19" s="18" t="s">
        <v>75</v>
      </c>
      <c r="W19" s="19" t="str">
        <f t="shared" si="6"/>
        <v>2</v>
      </c>
      <c r="X19" s="17" t="s">
        <v>12</v>
      </c>
      <c r="Y19" s="18" t="s">
        <v>75</v>
      </c>
      <c r="Z19" s="19">
        <f t="shared" si="7"/>
        <v>0</v>
      </c>
      <c r="AA19" s="17" t="s">
        <v>75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 t="shared" si="9"/>
        <v>21</v>
      </c>
      <c r="AH19" s="21">
        <f>'14.Spieltag'!AI19</f>
        <v>161</v>
      </c>
      <c r="AI19" s="23">
        <f t="shared" si="10"/>
        <v>182</v>
      </c>
      <c r="AJ19" s="24">
        <f t="shared" si="11"/>
        <v>7</v>
      </c>
      <c r="AK19" s="1"/>
    </row>
    <row r="20" spans="1:37" ht="24.95" customHeight="1" thickBot="1" x14ac:dyDescent="0.25">
      <c r="A20" s="28">
        <f>AJ20</f>
        <v>4</v>
      </c>
      <c r="B20" s="20" t="str">
        <f>'13.Spieltag'!B20</f>
        <v>Ricardo04</v>
      </c>
      <c r="C20" s="17" t="s">
        <v>74</v>
      </c>
      <c r="D20" s="18" t="s">
        <v>12</v>
      </c>
      <c r="E20" s="19">
        <f t="shared" si="12"/>
        <v>8</v>
      </c>
      <c r="F20" s="17" t="s">
        <v>74</v>
      </c>
      <c r="G20" s="18" t="s">
        <v>12</v>
      </c>
      <c r="H20" s="19">
        <f t="shared" si="1"/>
        <v>0</v>
      </c>
      <c r="I20" s="17" t="s">
        <v>12</v>
      </c>
      <c r="J20" s="18" t="s">
        <v>75</v>
      </c>
      <c r="K20" s="19" t="str">
        <f t="shared" si="2"/>
        <v>2</v>
      </c>
      <c r="L20" s="17" t="s">
        <v>75</v>
      </c>
      <c r="M20" s="18" t="s">
        <v>12</v>
      </c>
      <c r="N20" s="19">
        <f t="shared" si="3"/>
        <v>0</v>
      </c>
      <c r="O20" s="17" t="s">
        <v>2</v>
      </c>
      <c r="P20" s="18" t="s">
        <v>74</v>
      </c>
      <c r="Q20" s="19" t="str">
        <f t="shared" si="4"/>
        <v>5</v>
      </c>
      <c r="R20" s="17" t="s">
        <v>74</v>
      </c>
      <c r="S20" s="18" t="s">
        <v>12</v>
      </c>
      <c r="T20" s="19" t="str">
        <f t="shared" si="5"/>
        <v>5</v>
      </c>
      <c r="U20" s="17" t="s">
        <v>2</v>
      </c>
      <c r="V20" s="18" t="s">
        <v>75</v>
      </c>
      <c r="W20" s="19" t="str">
        <f t="shared" si="6"/>
        <v>2</v>
      </c>
      <c r="X20" s="17" t="s">
        <v>12</v>
      </c>
      <c r="Y20" s="18" t="s">
        <v>74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25</v>
      </c>
      <c r="AH20" s="21">
        <f>'14.Spieltag'!AI20</f>
        <v>168</v>
      </c>
      <c r="AI20" s="23">
        <f t="shared" si="10"/>
        <v>193</v>
      </c>
      <c r="AJ20" s="24">
        <f t="shared" si="11"/>
        <v>4</v>
      </c>
      <c r="AK20" s="1"/>
    </row>
    <row r="21" spans="1:37" ht="24.95" customHeight="1" thickBot="1" x14ac:dyDescent="0.25">
      <c r="A21" s="28">
        <f>AJ21</f>
        <v>9</v>
      </c>
      <c r="B21" s="20" t="str">
        <f>'13.Spieltag'!B21</f>
        <v>Schalt04</v>
      </c>
      <c r="C21" s="17" t="s">
        <v>75</v>
      </c>
      <c r="D21" s="18" t="s">
        <v>74</v>
      </c>
      <c r="E21" s="19">
        <f t="shared" si="12"/>
        <v>8</v>
      </c>
      <c r="F21" s="17" t="s">
        <v>2</v>
      </c>
      <c r="G21" s="18" t="s">
        <v>74</v>
      </c>
      <c r="H21" s="19" t="str">
        <f t="shared" si="1"/>
        <v>2</v>
      </c>
      <c r="I21" s="17" t="s">
        <v>2</v>
      </c>
      <c r="J21" s="18" t="s">
        <v>75</v>
      </c>
      <c r="K21" s="19" t="str">
        <f t="shared" si="2"/>
        <v>2</v>
      </c>
      <c r="L21" s="17" t="s">
        <v>74</v>
      </c>
      <c r="M21" s="18" t="s">
        <v>12</v>
      </c>
      <c r="N21" s="19">
        <f t="shared" si="3"/>
        <v>0</v>
      </c>
      <c r="O21" s="17" t="s">
        <v>74</v>
      </c>
      <c r="P21" s="18" t="s">
        <v>74</v>
      </c>
      <c r="Q21" s="19">
        <f t="shared" si="4"/>
        <v>0</v>
      </c>
      <c r="R21" s="17" t="s">
        <v>74</v>
      </c>
      <c r="S21" s="18" t="s">
        <v>12</v>
      </c>
      <c r="T21" s="19" t="str">
        <f t="shared" si="5"/>
        <v>5</v>
      </c>
      <c r="U21" s="17" t="s">
        <v>12</v>
      </c>
      <c r="V21" s="18" t="s">
        <v>75</v>
      </c>
      <c r="W21" s="19" t="str">
        <f t="shared" si="6"/>
        <v>2</v>
      </c>
      <c r="X21" s="17" t="s">
        <v>12</v>
      </c>
      <c r="Y21" s="18" t="s">
        <v>75</v>
      </c>
      <c r="Z21" s="19">
        <f t="shared" si="7"/>
        <v>0</v>
      </c>
      <c r="AA21" s="17" t="s">
        <v>75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21</v>
      </c>
      <c r="AH21" s="21">
        <f>'14.Spieltag'!AI21</f>
        <v>147</v>
      </c>
      <c r="AI21" s="23">
        <f t="shared" si="10"/>
        <v>168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'14.Spieltag'!AI22</f>
        <v>64</v>
      </c>
      <c r="AI22" s="23">
        <f t="shared" si="10"/>
        <v>64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'13.Spieltag'!B23</f>
        <v>shiny</v>
      </c>
      <c r="C23" s="17" t="s">
        <v>74</v>
      </c>
      <c r="D23" s="18" t="s">
        <v>12</v>
      </c>
      <c r="E23" s="19">
        <f t="shared" si="12"/>
        <v>8</v>
      </c>
      <c r="F23" s="17" t="s">
        <v>12</v>
      </c>
      <c r="G23" s="18" t="s">
        <v>74</v>
      </c>
      <c r="H23" s="19" t="str">
        <f t="shared" si="1"/>
        <v>5</v>
      </c>
      <c r="I23" s="17" t="s">
        <v>12</v>
      </c>
      <c r="J23" s="18" t="s">
        <v>75</v>
      </c>
      <c r="K23" s="19" t="str">
        <f t="shared" si="2"/>
        <v>2</v>
      </c>
      <c r="L23" s="17" t="s">
        <v>74</v>
      </c>
      <c r="M23" s="18" t="s">
        <v>12</v>
      </c>
      <c r="N23" s="19">
        <f t="shared" si="3"/>
        <v>0</v>
      </c>
      <c r="O23" s="17" t="s">
        <v>74</v>
      </c>
      <c r="P23" s="18" t="s">
        <v>74</v>
      </c>
      <c r="Q23" s="19">
        <f t="shared" si="4"/>
        <v>0</v>
      </c>
      <c r="R23" s="17" t="s">
        <v>74</v>
      </c>
      <c r="S23" s="18" t="s">
        <v>12</v>
      </c>
      <c r="T23" s="19" t="str">
        <f t="shared" si="5"/>
        <v>5</v>
      </c>
      <c r="U23" s="17" t="s">
        <v>12</v>
      </c>
      <c r="V23" s="18" t="s">
        <v>75</v>
      </c>
      <c r="W23" s="19" t="str">
        <f t="shared" si="6"/>
        <v>2</v>
      </c>
      <c r="X23" s="17" t="s">
        <v>12</v>
      </c>
      <c r="Y23" s="18" t="s">
        <v>74</v>
      </c>
      <c r="Z23" s="19">
        <f t="shared" si="7"/>
        <v>0</v>
      </c>
      <c r="AA23" s="17" t="s">
        <v>74</v>
      </c>
      <c r="AB23" s="18" t="s">
        <v>12</v>
      </c>
      <c r="AC23" s="19" t="str">
        <f t="shared" si="8"/>
        <v>3</v>
      </c>
      <c r="AD23" s="27"/>
      <c r="AE23" s="25"/>
      <c r="AF23" s="19"/>
      <c r="AG23" s="20">
        <f>E23+H23+K23+N23+Q23+T23+W23+Z23+AC23+AF23</f>
        <v>25</v>
      </c>
      <c r="AH23" s="21">
        <f>'14.Spieltag'!AI23</f>
        <v>181</v>
      </c>
      <c r="AI23" s="23">
        <f t="shared" si="10"/>
        <v>206</v>
      </c>
      <c r="AJ23" s="24">
        <f t="shared" si="11"/>
        <v>1</v>
      </c>
      <c r="AK23" s="1"/>
    </row>
    <row r="24" spans="1:37" ht="24.95" customHeight="1" thickBot="1" x14ac:dyDescent="0.25">
      <c r="A24" s="28">
        <f>AJ24</f>
        <v>6</v>
      </c>
      <c r="B24" s="20" t="str">
        <f>'13.Spieltag'!B24</f>
        <v>Silfa04</v>
      </c>
      <c r="C24" s="17" t="s">
        <v>74</v>
      </c>
      <c r="D24" s="18" t="s">
        <v>12</v>
      </c>
      <c r="E24" s="19">
        <f t="shared" si="12"/>
        <v>8</v>
      </c>
      <c r="F24" s="17" t="s">
        <v>12</v>
      </c>
      <c r="G24" s="18" t="s">
        <v>12</v>
      </c>
      <c r="H24" s="19">
        <f t="shared" si="1"/>
        <v>0</v>
      </c>
      <c r="I24" s="17" t="s">
        <v>2</v>
      </c>
      <c r="J24" s="18" t="s">
        <v>75</v>
      </c>
      <c r="K24" s="19" t="str">
        <f t="shared" si="2"/>
        <v>2</v>
      </c>
      <c r="L24" s="17" t="s">
        <v>75</v>
      </c>
      <c r="M24" s="18" t="s">
        <v>74</v>
      </c>
      <c r="N24" s="19">
        <f t="shared" si="3"/>
        <v>0</v>
      </c>
      <c r="O24" s="17" t="s">
        <v>12</v>
      </c>
      <c r="P24" s="18" t="s">
        <v>74</v>
      </c>
      <c r="Q24" s="19" t="str">
        <f t="shared" si="4"/>
        <v>2</v>
      </c>
      <c r="R24" s="17" t="s">
        <v>79</v>
      </c>
      <c r="S24" s="18" t="s">
        <v>75</v>
      </c>
      <c r="T24" s="19">
        <f t="shared" si="5"/>
        <v>0</v>
      </c>
      <c r="U24" s="17" t="s">
        <v>74</v>
      </c>
      <c r="V24" s="18" t="s">
        <v>74</v>
      </c>
      <c r="W24" s="19">
        <f t="shared" si="6"/>
        <v>0</v>
      </c>
      <c r="X24" s="17" t="s">
        <v>74</v>
      </c>
      <c r="Y24" s="18" t="s">
        <v>75</v>
      </c>
      <c r="Z24" s="19">
        <f t="shared" si="7"/>
        <v>0</v>
      </c>
      <c r="AA24" s="17" t="s">
        <v>75</v>
      </c>
      <c r="AB24" s="18" t="s">
        <v>12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14</v>
      </c>
      <c r="AH24" s="21">
        <f>'14.Spieltag'!AI24</f>
        <v>170</v>
      </c>
      <c r="AI24" s="23">
        <f t="shared" si="10"/>
        <v>184</v>
      </c>
      <c r="AJ24" s="24">
        <f t="shared" si="11"/>
        <v>6</v>
      </c>
      <c r="AK24" s="1"/>
    </row>
    <row r="25" spans="1:37" ht="24.95" customHeight="1" thickBot="1" x14ac:dyDescent="0.25">
      <c r="A25" s="28"/>
      <c r="B25" s="20" t="str">
        <f>'13.Spieltag'!B25</f>
        <v>Tanja04</v>
      </c>
      <c r="C25" s="17" t="s">
        <v>74</v>
      </c>
      <c r="D25" s="18" t="s">
        <v>12</v>
      </c>
      <c r="E25" s="19">
        <f t="shared" si="12"/>
        <v>8</v>
      </c>
      <c r="F25" s="17" t="s">
        <v>74</v>
      </c>
      <c r="G25" s="18" t="s">
        <v>74</v>
      </c>
      <c r="H25" s="19">
        <f t="shared" si="1"/>
        <v>0</v>
      </c>
      <c r="I25" s="17" t="s">
        <v>12</v>
      </c>
      <c r="J25" s="18" t="s">
        <v>75</v>
      </c>
      <c r="K25" s="19" t="str">
        <f t="shared" si="2"/>
        <v>2</v>
      </c>
      <c r="L25" s="17" t="s">
        <v>75</v>
      </c>
      <c r="M25" s="18" t="s">
        <v>12</v>
      </c>
      <c r="N25" s="19">
        <f t="shared" si="3"/>
        <v>0</v>
      </c>
      <c r="O25" s="17" t="s">
        <v>74</v>
      </c>
      <c r="P25" s="18" t="s">
        <v>74</v>
      </c>
      <c r="Q25" s="19">
        <f t="shared" si="4"/>
        <v>0</v>
      </c>
      <c r="R25" s="17" t="s">
        <v>12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12</v>
      </c>
      <c r="AC25" s="19" t="str">
        <f t="shared" si="8"/>
        <v>3</v>
      </c>
      <c r="AD25" s="27"/>
      <c r="AE25" s="25"/>
      <c r="AF25" s="19"/>
      <c r="AG25" s="20">
        <f t="shared" ref="AG25:AG27" si="13">E25+H25+K25+N25+Q25+T25+W25+Z25+AC25+AF25</f>
        <v>15</v>
      </c>
      <c r="AH25" s="21">
        <f>'14.Spieltag'!AI25</f>
        <v>181</v>
      </c>
      <c r="AI25" s="23">
        <f t="shared" si="10"/>
        <v>196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ref="A26:A27" si="14">AJ26</f>
        <v>11</v>
      </c>
      <c r="B26" s="20" t="str">
        <f>'1.Spieltag'!B26</f>
        <v>Th. Bülles</v>
      </c>
      <c r="C26" s="17" t="s">
        <v>2</v>
      </c>
      <c r="D26" s="18" t="s">
        <v>75</v>
      </c>
      <c r="E26" s="19">
        <f t="shared" si="12"/>
        <v>0</v>
      </c>
      <c r="F26" s="17" t="s">
        <v>74</v>
      </c>
      <c r="G26" s="18" t="s">
        <v>75</v>
      </c>
      <c r="H26" s="19" t="str">
        <f t="shared" si="1"/>
        <v>3</v>
      </c>
      <c r="I26" s="17" t="s">
        <v>12</v>
      </c>
      <c r="J26" s="18" t="s">
        <v>75</v>
      </c>
      <c r="K26" s="19" t="str">
        <f t="shared" si="2"/>
        <v>2</v>
      </c>
      <c r="L26" s="17" t="s">
        <v>74</v>
      </c>
      <c r="M26" s="18" t="s">
        <v>75</v>
      </c>
      <c r="N26" s="19" t="str">
        <f t="shared" si="3"/>
        <v>3</v>
      </c>
      <c r="O26" s="17" t="s">
        <v>12</v>
      </c>
      <c r="P26" s="18" t="s">
        <v>74</v>
      </c>
      <c r="Q26" s="19" t="str">
        <f t="shared" si="4"/>
        <v>2</v>
      </c>
      <c r="R26" s="17" t="s">
        <v>12</v>
      </c>
      <c r="S26" s="18" t="s">
        <v>2</v>
      </c>
      <c r="T26" s="19" t="str">
        <f t="shared" si="5"/>
        <v>3</v>
      </c>
      <c r="U26" s="17" t="s">
        <v>12</v>
      </c>
      <c r="V26" s="18" t="s">
        <v>75</v>
      </c>
      <c r="W26" s="19" t="str">
        <f t="shared" si="6"/>
        <v>2</v>
      </c>
      <c r="X26" s="17" t="s">
        <v>12</v>
      </c>
      <c r="Y26" s="18" t="s">
        <v>74</v>
      </c>
      <c r="Z26" s="19">
        <f t="shared" si="7"/>
        <v>0</v>
      </c>
      <c r="AA26" s="17" t="s">
        <v>74</v>
      </c>
      <c r="AB26" s="18" t="s">
        <v>12</v>
      </c>
      <c r="AC26" s="19" t="str">
        <f t="shared" si="8"/>
        <v>3</v>
      </c>
      <c r="AD26" s="27"/>
      <c r="AE26" s="25"/>
      <c r="AF26" s="19"/>
      <c r="AG26" s="20">
        <f t="shared" si="13"/>
        <v>18</v>
      </c>
      <c r="AH26" s="21">
        <f>'14.Spieltag'!AI26</f>
        <v>142</v>
      </c>
      <c r="AI26" s="23">
        <f t="shared" si="10"/>
        <v>160</v>
      </c>
      <c r="AJ26" s="24">
        <f t="shared" si="11"/>
        <v>11</v>
      </c>
      <c r="AK26" s="1"/>
    </row>
    <row r="27" spans="1:37" ht="28.15" customHeight="1" thickBot="1" x14ac:dyDescent="0.25">
      <c r="A27" s="28">
        <f t="shared" si="14"/>
        <v>10</v>
      </c>
      <c r="B27" s="20" t="str">
        <f>'1.Spieltag'!B27</f>
        <v>UltraGE</v>
      </c>
      <c r="C27" s="17" t="s">
        <v>2</v>
      </c>
      <c r="D27" s="18" t="s">
        <v>75</v>
      </c>
      <c r="E27" s="19">
        <f t="shared" si="12"/>
        <v>0</v>
      </c>
      <c r="F27" s="17" t="s">
        <v>74</v>
      </c>
      <c r="G27" s="18" t="s">
        <v>12</v>
      </c>
      <c r="H27" s="19">
        <f t="shared" si="1"/>
        <v>0</v>
      </c>
      <c r="I27" s="17" t="s">
        <v>12</v>
      </c>
      <c r="J27" s="18" t="s">
        <v>75</v>
      </c>
      <c r="K27" s="19" t="str">
        <f t="shared" si="2"/>
        <v>2</v>
      </c>
      <c r="L27" s="17" t="s">
        <v>74</v>
      </c>
      <c r="M27" s="18" t="s">
        <v>12</v>
      </c>
      <c r="N27" s="19">
        <f t="shared" si="3"/>
        <v>0</v>
      </c>
      <c r="O27" s="17" t="s">
        <v>12</v>
      </c>
      <c r="P27" s="18" t="s">
        <v>74</v>
      </c>
      <c r="Q27" s="19" t="str">
        <f t="shared" si="4"/>
        <v>2</v>
      </c>
      <c r="R27" s="17" t="s">
        <v>74</v>
      </c>
      <c r="S27" s="18" t="s">
        <v>12</v>
      </c>
      <c r="T27" s="19" t="str">
        <f t="shared" si="5"/>
        <v>5</v>
      </c>
      <c r="U27" s="17" t="s">
        <v>2</v>
      </c>
      <c r="V27" s="18" t="s">
        <v>74</v>
      </c>
      <c r="W27" s="19" t="str">
        <f t="shared" si="6"/>
        <v>2</v>
      </c>
      <c r="X27" s="17" t="s">
        <v>12</v>
      </c>
      <c r="Y27" s="18" t="s">
        <v>74</v>
      </c>
      <c r="Z27" s="19">
        <f t="shared" si="7"/>
        <v>0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13"/>
        <v>14</v>
      </c>
      <c r="AH27" s="21">
        <f>'14.Spieltag'!AI27</f>
        <v>153</v>
      </c>
      <c r="AI27" s="23">
        <f t="shared" si="10"/>
        <v>167</v>
      </c>
      <c r="AJ27" s="24">
        <f>RANK(AI27,$AI$8:$AI$27)</f>
        <v>10</v>
      </c>
      <c r="AK27" s="1"/>
    </row>
    <row r="28" spans="1:37" ht="28.15" customHeight="1" thickBot="1" x14ac:dyDescent="0.25">
      <c r="A28" s="28">
        <f t="shared" ref="A28" si="15">AJ28</f>
        <v>21</v>
      </c>
      <c r="B28" s="20" t="s">
        <v>100</v>
      </c>
      <c r="C28" s="17"/>
      <c r="D28" s="18"/>
      <c r="E28" s="19"/>
      <c r="F28" s="17"/>
      <c r="G28" s="18"/>
      <c r="H28" s="19"/>
      <c r="I28" s="17"/>
      <c r="J28" s="18"/>
      <c r="K28" s="19"/>
      <c r="L28" s="17"/>
      <c r="M28" s="18"/>
      <c r="N28" s="19"/>
      <c r="O28" s="17"/>
      <c r="P28" s="18"/>
      <c r="Q28" s="19"/>
      <c r="R28" s="17"/>
      <c r="S28" s="18"/>
      <c r="T28" s="19"/>
      <c r="U28" s="17" t="s">
        <v>12</v>
      </c>
      <c r="V28" s="18" t="s">
        <v>74</v>
      </c>
      <c r="W28" s="19" t="str">
        <f t="shared" ref="W28" si="16">IF(OR(EXACT($U$7,U28)*(EXACT($V$7,V28)))=TRUE,$AN$9,IF(($V$7-$U$7=V28-U28),$AN$8,IF(OR(EXACT($U$7&gt;$V$7,U28&gt;V28)*EXACT($U$7=$V$7,U28=V28)*EXACT($U$7&lt;$V$7,U28&lt;V28)),$AN$7,0)))</f>
        <v>2</v>
      </c>
      <c r="X28" s="17" t="s">
        <v>12</v>
      </c>
      <c r="Y28" s="18" t="s">
        <v>74</v>
      </c>
      <c r="Z28" s="19">
        <f t="shared" ref="Z28" si="17">IF(OR(EXACT($X$7,X28)*(EXACT($Y$7,Y28)))=TRUE,$AN$9,IF(($Y$7-$X$7=Y28-X28),$AN$8,IF(OR(EXACT($X$7&gt;$Y$7,X28&gt;Y28)*EXACT($X$7=$Y$7,X28=Y28)*EXACT($X$7&lt;$Y$7,X28&lt;Y28)),$AN$7,0)))</f>
        <v>0</v>
      </c>
      <c r="AA28" s="17" t="s">
        <v>75</v>
      </c>
      <c r="AB28" s="18" t="s">
        <v>2</v>
      </c>
      <c r="AC28" s="19" t="str">
        <f t="shared" ref="AC28" si="18">IF(OR(EXACT($AA$7,AA28)*(EXACT($AB$7,AB28)))=TRUE,$AN$9,IF(($AB$7-$AA$7=AB28-AA28),$AN$8,IF(OR(EXACT($AA$7&gt;$AB$7,AA28&gt;AB28)*EXACT($AA$7=$AB$7,AA28=AB28)*EXACT($AA$7&lt;$AB$7,AA28&lt;AB28)),$AN$7,0)))</f>
        <v>2</v>
      </c>
      <c r="AD28" s="27"/>
      <c r="AE28" s="25"/>
      <c r="AF28" s="19"/>
      <c r="AG28" s="20">
        <f t="shared" ref="AG28" si="19">E28+H28+K28+N28+Q28+T28+W28+Z28+AC28+AF28</f>
        <v>4</v>
      </c>
      <c r="AH28" s="21">
        <f>'14.Spieltag'!AI28</f>
        <v>0</v>
      </c>
      <c r="AI28" s="23">
        <f t="shared" ref="AI28" si="20">AG28+AH28</f>
        <v>4</v>
      </c>
      <c r="AJ28" s="24">
        <f>RANK(AI28,$AI$8:$AI$28)</f>
        <v>21</v>
      </c>
      <c r="AK28" s="1"/>
    </row>
  </sheetData>
  <sortState xmlns:xlrd2="http://schemas.microsoft.com/office/spreadsheetml/2017/richdata2" ref="A8:AJ25">
    <sortCondition ref="A8:A25"/>
  </sortState>
  <phoneticPr fontId="0" type="noConversion"/>
  <conditionalFormatting sqref="A26:A28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8">
    <cfRule type="expression" dxfId="102" priority="2">
      <formula>($AG8&gt;40)</formula>
    </cfRule>
  </conditionalFormatting>
  <conditionalFormatting sqref="C4 I4 L4 X4 C6 F6 L6 O6 R6 AA6">
    <cfRule type="cellIs" dxfId="101" priority="6" operator="equal">
      <formula>"Schalke 04"</formula>
    </cfRule>
  </conditionalFormatting>
  <conditionalFormatting sqref="F4 O4 R4 U4 AA4 I6 U6 X6">
    <cfRule type="cellIs" dxfId="100" priority="5" operator="equal">
      <formula>"Schalke 04"</formula>
    </cfRule>
  </conditionalFormatting>
  <conditionalFormatting sqref="AG1:AG1048576">
    <cfRule type="top10" dxfId="99" priority="1" rank="3"/>
  </conditionalFormatting>
  <conditionalFormatting sqref="AK6:AK10">
    <cfRule type="top10" dxfId="98" priority="94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27"/>
  <sheetViews>
    <sheetView tabSelected="1" workbookViewId="0">
      <selection activeCell="Q18" sqref="Q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2" spans="1:40" x14ac:dyDescent="0.2">
      <c r="AC2" s="1"/>
    </row>
    <row r="3" spans="1:40" x14ac:dyDescent="0.2">
      <c r="AC3" s="1"/>
    </row>
    <row r="4" spans="1:40" ht="16.5" thickBot="1" x14ac:dyDescent="0.3">
      <c r="A4" s="2" t="s">
        <v>29</v>
      </c>
      <c r="B4" s="16"/>
      <c r="C4" s="16" t="s">
        <v>60</v>
      </c>
      <c r="F4" s="16" t="s">
        <v>56</v>
      </c>
      <c r="I4" s="16" t="s">
        <v>11</v>
      </c>
      <c r="L4" s="16" t="s">
        <v>63</v>
      </c>
      <c r="O4" s="16" t="s">
        <v>68</v>
      </c>
      <c r="R4" s="16" t="s">
        <v>72</v>
      </c>
      <c r="U4" s="16" t="s">
        <v>71</v>
      </c>
      <c r="X4" s="16" t="s">
        <v>64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70</v>
      </c>
      <c r="F6" s="16" t="s">
        <v>69</v>
      </c>
      <c r="I6" s="16" t="s">
        <v>58</v>
      </c>
      <c r="L6" s="16" t="s">
        <v>59</v>
      </c>
      <c r="O6" s="16" t="s">
        <v>57</v>
      </c>
      <c r="R6" s="16" t="s">
        <v>61</v>
      </c>
      <c r="U6" s="16" t="s">
        <v>65</v>
      </c>
      <c r="X6" s="16" t="s">
        <v>62</v>
      </c>
      <c r="AA6" s="16" t="s">
        <v>67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12</v>
      </c>
      <c r="E7" s="69" t="s">
        <v>1</v>
      </c>
      <c r="F7" s="68" t="s">
        <v>74</v>
      </c>
      <c r="G7" s="68" t="s">
        <v>12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74</v>
      </c>
      <c r="P7" s="68" t="s">
        <v>74</v>
      </c>
      <c r="Q7" s="69" t="s">
        <v>1</v>
      </c>
      <c r="R7" s="68" t="s">
        <v>13</v>
      </c>
      <c r="S7" s="68" t="s">
        <v>74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74</v>
      </c>
      <c r="Y7" s="68" t="s">
        <v>75</v>
      </c>
      <c r="Z7" s="69" t="s">
        <v>1</v>
      </c>
      <c r="AA7" s="68" t="s">
        <v>75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v>1</v>
      </c>
      <c r="B8" s="20" t="s">
        <v>84</v>
      </c>
      <c r="C8" s="17" t="s">
        <v>2</v>
      </c>
      <c r="D8" s="18" t="s">
        <v>75</v>
      </c>
      <c r="E8" s="19" t="s">
        <v>12</v>
      </c>
      <c r="F8" s="17" t="s">
        <v>12</v>
      </c>
      <c r="G8" s="18" t="s">
        <v>74</v>
      </c>
      <c r="H8" s="19">
        <v>0</v>
      </c>
      <c r="I8" s="17" t="s">
        <v>12</v>
      </c>
      <c r="J8" s="18" t="s">
        <v>74</v>
      </c>
      <c r="K8" s="19">
        <v>0</v>
      </c>
      <c r="L8" s="17" t="s">
        <v>74</v>
      </c>
      <c r="M8" s="18" t="s">
        <v>12</v>
      </c>
      <c r="N8" s="19">
        <v>0</v>
      </c>
      <c r="O8" s="17" t="s">
        <v>74</v>
      </c>
      <c r="P8" s="18" t="s">
        <v>12</v>
      </c>
      <c r="Q8" s="19">
        <v>0</v>
      </c>
      <c r="R8" s="17" t="s">
        <v>74</v>
      </c>
      <c r="S8" s="18" t="s">
        <v>74</v>
      </c>
      <c r="T8" s="19">
        <v>0</v>
      </c>
      <c r="U8" s="17" t="s">
        <v>12</v>
      </c>
      <c r="V8" s="18" t="s">
        <v>74</v>
      </c>
      <c r="W8" s="19" t="s">
        <v>12</v>
      </c>
      <c r="X8" s="17" t="s">
        <v>12</v>
      </c>
      <c r="Y8" s="18" t="s">
        <v>74</v>
      </c>
      <c r="Z8" s="19" t="s">
        <v>2</v>
      </c>
      <c r="AA8" s="17" t="s">
        <v>74</v>
      </c>
      <c r="AB8" s="18" t="s">
        <v>12</v>
      </c>
      <c r="AC8" s="19" t="s">
        <v>12</v>
      </c>
      <c r="AD8" s="27"/>
      <c r="AE8" s="25"/>
      <c r="AF8" s="19"/>
      <c r="AG8" s="20">
        <v>9</v>
      </c>
      <c r="AH8" s="21">
        <v>206</v>
      </c>
      <c r="AI8" s="23">
        <v>215</v>
      </c>
      <c r="AJ8" s="24"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v>2</v>
      </c>
      <c r="B9" s="20" t="s">
        <v>81</v>
      </c>
      <c r="C9" s="17" t="s">
        <v>12</v>
      </c>
      <c r="D9" s="18" t="s">
        <v>75</v>
      </c>
      <c r="E9" s="19" t="s">
        <v>2</v>
      </c>
      <c r="F9" s="17" t="s">
        <v>12</v>
      </c>
      <c r="G9" s="18" t="s">
        <v>75</v>
      </c>
      <c r="H9" s="19">
        <v>0</v>
      </c>
      <c r="I9" s="17" t="s">
        <v>12</v>
      </c>
      <c r="J9" s="18" t="s">
        <v>75</v>
      </c>
      <c r="K9" s="19">
        <v>0</v>
      </c>
      <c r="L9" s="17" t="s">
        <v>12</v>
      </c>
      <c r="M9" s="18" t="s">
        <v>74</v>
      </c>
      <c r="N9" s="19">
        <v>0</v>
      </c>
      <c r="O9" s="17" t="s">
        <v>74</v>
      </c>
      <c r="P9" s="18" t="s">
        <v>12</v>
      </c>
      <c r="Q9" s="19">
        <v>0</v>
      </c>
      <c r="R9" s="17" t="s">
        <v>74</v>
      </c>
      <c r="S9" s="18" t="s">
        <v>74</v>
      </c>
      <c r="T9" s="19">
        <v>0</v>
      </c>
      <c r="U9" s="17" t="s">
        <v>12</v>
      </c>
      <c r="V9" s="18" t="s">
        <v>75</v>
      </c>
      <c r="W9" s="19" t="s">
        <v>2</v>
      </c>
      <c r="X9" s="17" t="s">
        <v>12</v>
      </c>
      <c r="Y9" s="18" t="s">
        <v>74</v>
      </c>
      <c r="Z9" s="19" t="s">
        <v>2</v>
      </c>
      <c r="AA9" s="17" t="s">
        <v>74</v>
      </c>
      <c r="AB9" s="18" t="s">
        <v>12</v>
      </c>
      <c r="AC9" s="19" t="s">
        <v>12</v>
      </c>
      <c r="AD9" s="27"/>
      <c r="AE9" s="25"/>
      <c r="AF9" s="19"/>
      <c r="AG9" s="20">
        <v>11</v>
      </c>
      <c r="AH9" s="21">
        <v>196</v>
      </c>
      <c r="AI9" s="23">
        <v>207</v>
      </c>
      <c r="AJ9" s="24"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v>3</v>
      </c>
      <c r="B10" s="20" t="s">
        <v>87</v>
      </c>
      <c r="C10" s="17" t="s">
        <v>74</v>
      </c>
      <c r="D10" s="18" t="s">
        <v>75</v>
      </c>
      <c r="E10" s="19" t="s">
        <v>12</v>
      </c>
      <c r="F10" s="17" t="s">
        <v>74</v>
      </c>
      <c r="G10" s="18" t="s">
        <v>75</v>
      </c>
      <c r="H10" s="19">
        <v>0</v>
      </c>
      <c r="I10" s="17" t="s">
        <v>12</v>
      </c>
      <c r="J10" s="18" t="s">
        <v>74</v>
      </c>
      <c r="K10" s="19">
        <v>0</v>
      </c>
      <c r="L10" s="17" t="s">
        <v>74</v>
      </c>
      <c r="M10" s="18" t="s">
        <v>12</v>
      </c>
      <c r="N10" s="19">
        <v>0</v>
      </c>
      <c r="O10" s="17" t="s">
        <v>74</v>
      </c>
      <c r="P10" s="18" t="s">
        <v>12</v>
      </c>
      <c r="Q10" s="19">
        <v>0</v>
      </c>
      <c r="R10" s="17" t="s">
        <v>74</v>
      </c>
      <c r="S10" s="18" t="s">
        <v>12</v>
      </c>
      <c r="T10" s="19">
        <v>0</v>
      </c>
      <c r="U10" s="17" t="s">
        <v>12</v>
      </c>
      <c r="V10" s="18" t="s">
        <v>75</v>
      </c>
      <c r="W10" s="19" t="s">
        <v>2</v>
      </c>
      <c r="X10" s="17" t="s">
        <v>74</v>
      </c>
      <c r="Y10" s="18" t="s">
        <v>12</v>
      </c>
      <c r="Z10" s="19">
        <v>0</v>
      </c>
      <c r="AA10" s="17" t="s">
        <v>75</v>
      </c>
      <c r="AB10" s="18" t="s">
        <v>74</v>
      </c>
      <c r="AC10" s="19" t="s">
        <v>12</v>
      </c>
      <c r="AD10" s="26"/>
      <c r="AE10" s="25"/>
      <c r="AF10" s="19"/>
      <c r="AG10" s="20">
        <v>7</v>
      </c>
      <c r="AH10" s="21">
        <v>198</v>
      </c>
      <c r="AI10" s="23">
        <v>205</v>
      </c>
      <c r="AJ10" s="24">
        <v>3</v>
      </c>
      <c r="AK10" s="72"/>
    </row>
    <row r="11" spans="1:40" ht="24.95" customHeight="1" thickBot="1" x14ac:dyDescent="0.25">
      <c r="A11" s="28">
        <v>4</v>
      </c>
      <c r="B11" s="20" t="s">
        <v>85</v>
      </c>
      <c r="C11" s="17" t="s">
        <v>2</v>
      </c>
      <c r="D11" s="18" t="s">
        <v>74</v>
      </c>
      <c r="E11" s="19" t="s">
        <v>2</v>
      </c>
      <c r="F11" s="17" t="s">
        <v>12</v>
      </c>
      <c r="G11" s="18" t="s">
        <v>75</v>
      </c>
      <c r="H11" s="19">
        <v>0</v>
      </c>
      <c r="I11" s="17" t="s">
        <v>2</v>
      </c>
      <c r="J11" s="18" t="s">
        <v>74</v>
      </c>
      <c r="K11" s="19">
        <v>0</v>
      </c>
      <c r="L11" s="17" t="s">
        <v>74</v>
      </c>
      <c r="M11" s="18" t="s">
        <v>12</v>
      </c>
      <c r="N11" s="19">
        <v>0</v>
      </c>
      <c r="O11" s="17" t="s">
        <v>75</v>
      </c>
      <c r="P11" s="18" t="s">
        <v>12</v>
      </c>
      <c r="Q11" s="19">
        <v>0</v>
      </c>
      <c r="R11" s="17" t="s">
        <v>12</v>
      </c>
      <c r="S11" s="18" t="s">
        <v>74</v>
      </c>
      <c r="T11" s="19" t="s">
        <v>12</v>
      </c>
      <c r="U11" s="17" t="s">
        <v>12</v>
      </c>
      <c r="V11" s="18" t="s">
        <v>74</v>
      </c>
      <c r="W11" s="19" t="s">
        <v>12</v>
      </c>
      <c r="X11" s="17" t="s">
        <v>74</v>
      </c>
      <c r="Y11" s="18" t="s">
        <v>12</v>
      </c>
      <c r="Z11" s="19">
        <v>0</v>
      </c>
      <c r="AA11" s="17" t="s">
        <v>74</v>
      </c>
      <c r="AB11" s="18" t="s">
        <v>12</v>
      </c>
      <c r="AC11" s="19" t="s">
        <v>12</v>
      </c>
      <c r="AD11" s="27"/>
      <c r="AE11" s="25"/>
      <c r="AF11" s="19"/>
      <c r="AG11" s="20">
        <v>9</v>
      </c>
      <c r="AH11" s="21">
        <v>193</v>
      </c>
      <c r="AI11" s="23">
        <v>202</v>
      </c>
      <c r="AJ11" s="24">
        <v>4</v>
      </c>
      <c r="AK11" s="1"/>
    </row>
    <row r="12" spans="1:40" ht="24.95" customHeight="1" thickBot="1" x14ac:dyDescent="0.25">
      <c r="A12" s="28">
        <v>5</v>
      </c>
      <c r="B12" s="20" t="s">
        <v>76</v>
      </c>
      <c r="C12" s="17" t="s">
        <v>2</v>
      </c>
      <c r="D12" s="18" t="s">
        <v>75</v>
      </c>
      <c r="E12" s="19" t="s">
        <v>12</v>
      </c>
      <c r="F12" s="17" t="s">
        <v>12</v>
      </c>
      <c r="G12" s="18" t="s">
        <v>75</v>
      </c>
      <c r="H12" s="19">
        <v>0</v>
      </c>
      <c r="I12" s="17" t="s">
        <v>12</v>
      </c>
      <c r="J12" s="18" t="s">
        <v>75</v>
      </c>
      <c r="K12" s="19">
        <v>0</v>
      </c>
      <c r="L12" s="17" t="s">
        <v>74</v>
      </c>
      <c r="M12" s="18" t="s">
        <v>74</v>
      </c>
      <c r="N12" s="19" t="s">
        <v>13</v>
      </c>
      <c r="O12" s="17" t="s">
        <v>74</v>
      </c>
      <c r="P12" s="18" t="s">
        <v>2</v>
      </c>
      <c r="Q12" s="19">
        <v>0</v>
      </c>
      <c r="R12" s="17" t="s">
        <v>12</v>
      </c>
      <c r="S12" s="18" t="s">
        <v>74</v>
      </c>
      <c r="T12" s="19" t="s">
        <v>12</v>
      </c>
      <c r="U12" s="17" t="s">
        <v>12</v>
      </c>
      <c r="V12" s="18" t="s">
        <v>75</v>
      </c>
      <c r="W12" s="19" t="s">
        <v>2</v>
      </c>
      <c r="X12" s="17" t="s">
        <v>12</v>
      </c>
      <c r="Y12" s="18" t="s">
        <v>74</v>
      </c>
      <c r="Z12" s="19" t="s">
        <v>2</v>
      </c>
      <c r="AA12" s="17" t="s">
        <v>74</v>
      </c>
      <c r="AB12" s="18" t="s">
        <v>12</v>
      </c>
      <c r="AC12" s="19" t="s">
        <v>12</v>
      </c>
      <c r="AD12" s="27"/>
      <c r="AE12" s="25"/>
      <c r="AF12" s="19"/>
      <c r="AG12" s="20">
        <v>17</v>
      </c>
      <c r="AH12" s="21">
        <v>182</v>
      </c>
      <c r="AI12" s="23">
        <v>199</v>
      </c>
      <c r="AJ12" s="24">
        <v>5</v>
      </c>
      <c r="AK12" s="1"/>
    </row>
    <row r="13" spans="1:40" ht="24.95" customHeight="1" thickBot="1" x14ac:dyDescent="0.25">
      <c r="A13" s="28">
        <v>6</v>
      </c>
      <c r="B13" s="20" t="s">
        <v>83</v>
      </c>
      <c r="C13" s="17" t="s">
        <v>2</v>
      </c>
      <c r="D13" s="18" t="s">
        <v>74</v>
      </c>
      <c r="E13" s="19" t="s">
        <v>2</v>
      </c>
      <c r="F13" s="17" t="s">
        <v>12</v>
      </c>
      <c r="G13" s="18" t="s">
        <v>12</v>
      </c>
      <c r="H13" s="19">
        <v>0</v>
      </c>
      <c r="I13" s="17" t="s">
        <v>12</v>
      </c>
      <c r="J13" s="18" t="s">
        <v>74</v>
      </c>
      <c r="K13" s="19">
        <v>0</v>
      </c>
      <c r="L13" s="17" t="s">
        <v>75</v>
      </c>
      <c r="M13" s="18" t="s">
        <v>79</v>
      </c>
      <c r="N13" s="19">
        <v>0</v>
      </c>
      <c r="O13" s="17" t="s">
        <v>75</v>
      </c>
      <c r="P13" s="18" t="s">
        <v>2</v>
      </c>
      <c r="Q13" s="19">
        <v>0</v>
      </c>
      <c r="R13" s="17" t="s">
        <v>74</v>
      </c>
      <c r="S13" s="18" t="s">
        <v>75</v>
      </c>
      <c r="T13" s="19" t="s">
        <v>12</v>
      </c>
      <c r="U13" s="17" t="s">
        <v>2</v>
      </c>
      <c r="V13" s="18" t="s">
        <v>74</v>
      </c>
      <c r="W13" s="19" t="s">
        <v>13</v>
      </c>
      <c r="X13" s="17" t="s">
        <v>75</v>
      </c>
      <c r="Y13" s="18" t="s">
        <v>12</v>
      </c>
      <c r="Z13" s="19">
        <v>0</v>
      </c>
      <c r="AA13" s="17" t="s">
        <v>12</v>
      </c>
      <c r="AB13" s="18" t="s">
        <v>2</v>
      </c>
      <c r="AC13" s="19" t="s">
        <v>12</v>
      </c>
      <c r="AD13" s="27"/>
      <c r="AE13" s="25"/>
      <c r="AF13" s="19"/>
      <c r="AG13" s="20">
        <v>12</v>
      </c>
      <c r="AH13" s="21">
        <v>184</v>
      </c>
      <c r="AI13" s="23">
        <v>196</v>
      </c>
      <c r="AJ13" s="24">
        <v>6</v>
      </c>
      <c r="AK13" s="1"/>
    </row>
    <row r="14" spans="1:40" ht="24.95" customHeight="1" thickBot="1" x14ac:dyDescent="0.25">
      <c r="A14" s="28">
        <v>7</v>
      </c>
      <c r="B14" s="20" t="s">
        <v>89</v>
      </c>
      <c r="C14" s="17" t="s">
        <v>12</v>
      </c>
      <c r="D14" s="18" t="s">
        <v>74</v>
      </c>
      <c r="E14" s="19" t="s">
        <v>12</v>
      </c>
      <c r="F14" s="17" t="s">
        <v>12</v>
      </c>
      <c r="G14" s="18" t="s">
        <v>74</v>
      </c>
      <c r="H14" s="19">
        <v>0</v>
      </c>
      <c r="I14" s="17" t="s">
        <v>12</v>
      </c>
      <c r="J14" s="18" t="s">
        <v>74</v>
      </c>
      <c r="K14" s="19">
        <v>0</v>
      </c>
      <c r="L14" s="17" t="s">
        <v>74</v>
      </c>
      <c r="M14" s="18" t="s">
        <v>12</v>
      </c>
      <c r="N14" s="19">
        <v>0</v>
      </c>
      <c r="O14" s="17" t="s">
        <v>75</v>
      </c>
      <c r="P14" s="18" t="s">
        <v>12</v>
      </c>
      <c r="Q14" s="19">
        <v>0</v>
      </c>
      <c r="R14" s="17" t="s">
        <v>74</v>
      </c>
      <c r="S14" s="18" t="s">
        <v>12</v>
      </c>
      <c r="T14" s="19">
        <v>0</v>
      </c>
      <c r="U14" s="17" t="s">
        <v>12</v>
      </c>
      <c r="V14" s="18" t="s">
        <v>74</v>
      </c>
      <c r="W14" s="19" t="s">
        <v>12</v>
      </c>
      <c r="X14" s="17" t="s">
        <v>74</v>
      </c>
      <c r="Y14" s="18" t="s">
        <v>12</v>
      </c>
      <c r="Z14" s="19">
        <v>0</v>
      </c>
      <c r="AA14" s="17" t="s">
        <v>75</v>
      </c>
      <c r="AB14" s="18" t="s">
        <v>74</v>
      </c>
      <c r="AC14" s="19" t="s">
        <v>12</v>
      </c>
      <c r="AD14" s="27"/>
      <c r="AE14" s="25"/>
      <c r="AF14" s="19"/>
      <c r="AG14" s="20">
        <v>6</v>
      </c>
      <c r="AH14" s="21">
        <v>188</v>
      </c>
      <c r="AI14" s="23">
        <v>194</v>
      </c>
      <c r="AJ14" s="24">
        <v>7</v>
      </c>
      <c r="AK14" s="1"/>
    </row>
    <row r="15" spans="1:40" ht="24.95" customHeight="1" thickBot="1" x14ac:dyDescent="0.25">
      <c r="A15" s="28">
        <v>8</v>
      </c>
      <c r="B15" s="20" t="s">
        <v>78</v>
      </c>
      <c r="C15" s="17" t="s">
        <v>12</v>
      </c>
      <c r="D15" s="18" t="s">
        <v>74</v>
      </c>
      <c r="E15" s="19" t="s">
        <v>12</v>
      </c>
      <c r="F15" s="17" t="s">
        <v>79</v>
      </c>
      <c r="G15" s="18" t="s">
        <v>12</v>
      </c>
      <c r="H15" s="19">
        <v>0</v>
      </c>
      <c r="I15" s="17" t="s">
        <v>2</v>
      </c>
      <c r="J15" s="18" t="s">
        <v>74</v>
      </c>
      <c r="K15" s="19">
        <v>0</v>
      </c>
      <c r="L15" s="17" t="s">
        <v>12</v>
      </c>
      <c r="M15" s="18" t="s">
        <v>12</v>
      </c>
      <c r="N15" s="19" t="s">
        <v>2</v>
      </c>
      <c r="O15" s="17" t="s">
        <v>74</v>
      </c>
      <c r="P15" s="18" t="s">
        <v>74</v>
      </c>
      <c r="Q15" s="19" t="s">
        <v>13</v>
      </c>
      <c r="R15" s="17" t="s">
        <v>12</v>
      </c>
      <c r="S15" s="18" t="s">
        <v>74</v>
      </c>
      <c r="T15" s="19" t="s">
        <v>12</v>
      </c>
      <c r="U15" s="17" t="s">
        <v>12</v>
      </c>
      <c r="V15" s="18" t="s">
        <v>12</v>
      </c>
      <c r="W15" s="19">
        <v>0</v>
      </c>
      <c r="X15" s="17" t="s">
        <v>74</v>
      </c>
      <c r="Y15" s="18" t="s">
        <v>2</v>
      </c>
      <c r="Z15" s="19">
        <v>0</v>
      </c>
      <c r="AA15" s="17" t="s">
        <v>74</v>
      </c>
      <c r="AB15" s="18" t="s">
        <v>74</v>
      </c>
      <c r="AC15" s="19">
        <v>0</v>
      </c>
      <c r="AD15" s="27"/>
      <c r="AE15" s="25"/>
      <c r="AF15" s="19"/>
      <c r="AG15" s="20">
        <v>12</v>
      </c>
      <c r="AH15" s="21">
        <v>177</v>
      </c>
      <c r="AI15" s="23">
        <v>189</v>
      </c>
      <c r="AJ15" s="24">
        <v>8</v>
      </c>
      <c r="AK15" s="1"/>
    </row>
    <row r="16" spans="1:40" ht="24.95" customHeight="1" thickBot="1" x14ac:dyDescent="0.25">
      <c r="A16" s="28">
        <v>9</v>
      </c>
      <c r="B16" s="20" t="s">
        <v>96</v>
      </c>
      <c r="C16" s="17" t="s">
        <v>2</v>
      </c>
      <c r="D16" s="18" t="s">
        <v>74</v>
      </c>
      <c r="E16" s="19" t="s">
        <v>2</v>
      </c>
      <c r="F16" s="17" t="s">
        <v>12</v>
      </c>
      <c r="G16" s="18" t="s">
        <v>74</v>
      </c>
      <c r="H16" s="19">
        <v>0</v>
      </c>
      <c r="I16" s="17" t="s">
        <v>74</v>
      </c>
      <c r="J16" s="18" t="s">
        <v>74</v>
      </c>
      <c r="K16" s="19">
        <v>10</v>
      </c>
      <c r="L16" s="17" t="s">
        <v>74</v>
      </c>
      <c r="M16" s="18" t="s">
        <v>12</v>
      </c>
      <c r="N16" s="19">
        <v>0</v>
      </c>
      <c r="O16" s="17" t="s">
        <v>75</v>
      </c>
      <c r="P16" s="18" t="s">
        <v>12</v>
      </c>
      <c r="Q16" s="19">
        <v>0</v>
      </c>
      <c r="R16" s="17" t="s">
        <v>12</v>
      </c>
      <c r="S16" s="18" t="s">
        <v>74</v>
      </c>
      <c r="T16" s="19" t="s">
        <v>12</v>
      </c>
      <c r="U16" s="17" t="s">
        <v>101</v>
      </c>
      <c r="V16" s="18" t="s">
        <v>74</v>
      </c>
      <c r="W16" s="19" t="s">
        <v>12</v>
      </c>
      <c r="X16" s="17" t="s">
        <v>74</v>
      </c>
      <c r="Y16" s="18" t="s">
        <v>12</v>
      </c>
      <c r="Z16" s="19">
        <v>0</v>
      </c>
      <c r="AA16" s="17" t="s">
        <v>74</v>
      </c>
      <c r="AB16" s="18" t="s">
        <v>12</v>
      </c>
      <c r="AC16" s="19" t="s">
        <v>12</v>
      </c>
      <c r="AD16" s="27"/>
      <c r="AE16" s="25"/>
      <c r="AF16" s="19"/>
      <c r="AG16" s="20">
        <v>19</v>
      </c>
      <c r="AH16" s="21">
        <v>168</v>
      </c>
      <c r="AI16" s="23">
        <v>187</v>
      </c>
      <c r="AJ16" s="24">
        <v>9</v>
      </c>
      <c r="AK16" s="1"/>
    </row>
    <row r="17" spans="1:37" ht="24.95" customHeight="1" thickBot="1" x14ac:dyDescent="0.25">
      <c r="A17" s="28">
        <v>10</v>
      </c>
      <c r="B17" s="20" t="s">
        <v>80</v>
      </c>
      <c r="C17" s="17" t="s">
        <v>2</v>
      </c>
      <c r="D17" s="18" t="s">
        <v>74</v>
      </c>
      <c r="E17" s="19" t="s">
        <v>2</v>
      </c>
      <c r="F17" s="17" t="s">
        <v>12</v>
      </c>
      <c r="G17" s="18" t="s">
        <v>74</v>
      </c>
      <c r="H17" s="19">
        <v>0</v>
      </c>
      <c r="I17" s="17" t="s">
        <v>12</v>
      </c>
      <c r="J17" s="18" t="s">
        <v>74</v>
      </c>
      <c r="K17" s="19">
        <v>0</v>
      </c>
      <c r="L17" s="17" t="s">
        <v>74</v>
      </c>
      <c r="M17" s="18" t="s">
        <v>12</v>
      </c>
      <c r="N17" s="19">
        <v>0</v>
      </c>
      <c r="O17" s="17" t="s">
        <v>74</v>
      </c>
      <c r="P17" s="18" t="s">
        <v>2</v>
      </c>
      <c r="Q17" s="19">
        <v>0</v>
      </c>
      <c r="R17" s="17" t="s">
        <v>74</v>
      </c>
      <c r="S17" s="18" t="s">
        <v>12</v>
      </c>
      <c r="T17" s="19">
        <v>0</v>
      </c>
      <c r="U17" s="17" t="s">
        <v>74</v>
      </c>
      <c r="V17" s="18" t="s">
        <v>12</v>
      </c>
      <c r="W17" s="19">
        <v>0</v>
      </c>
      <c r="X17" s="17" t="s">
        <v>12</v>
      </c>
      <c r="Y17" s="18" t="s">
        <v>74</v>
      </c>
      <c r="Z17" s="19" t="s">
        <v>2</v>
      </c>
      <c r="AA17" s="17" t="s">
        <v>74</v>
      </c>
      <c r="AB17" s="18" t="s">
        <v>2</v>
      </c>
      <c r="AC17" s="19" t="s">
        <v>12</v>
      </c>
      <c r="AD17" s="27"/>
      <c r="AE17" s="25"/>
      <c r="AF17" s="19"/>
      <c r="AG17" s="20">
        <v>8</v>
      </c>
      <c r="AH17" s="21">
        <v>167</v>
      </c>
      <c r="AI17" s="23">
        <v>175</v>
      </c>
      <c r="AJ17" s="24">
        <v>10</v>
      </c>
      <c r="AK17" s="1"/>
    </row>
    <row r="18" spans="1:37" ht="24.95" customHeight="1" thickBot="1" x14ac:dyDescent="0.25">
      <c r="A18" s="28">
        <v>11</v>
      </c>
      <c r="B18" s="20" t="s">
        <v>91</v>
      </c>
      <c r="C18" s="17" t="s">
        <v>12</v>
      </c>
      <c r="D18" s="18" t="s">
        <v>75</v>
      </c>
      <c r="E18" s="19" t="s">
        <v>2</v>
      </c>
      <c r="F18" s="17" t="s">
        <v>12</v>
      </c>
      <c r="G18" s="18" t="s">
        <v>74</v>
      </c>
      <c r="H18" s="19">
        <v>0</v>
      </c>
      <c r="I18" s="17" t="s">
        <v>12</v>
      </c>
      <c r="J18" s="18" t="s">
        <v>74</v>
      </c>
      <c r="K18" s="19">
        <v>0</v>
      </c>
      <c r="L18" s="17" t="s">
        <v>12</v>
      </c>
      <c r="M18" s="18" t="s">
        <v>74</v>
      </c>
      <c r="N18" s="19">
        <v>0</v>
      </c>
      <c r="O18" s="17" t="s">
        <v>74</v>
      </c>
      <c r="P18" s="18" t="s">
        <v>75</v>
      </c>
      <c r="Q18" s="19">
        <v>0</v>
      </c>
      <c r="R18" s="17" t="s">
        <v>12</v>
      </c>
      <c r="S18" s="18" t="s">
        <v>74</v>
      </c>
      <c r="T18" s="19" t="s">
        <v>12</v>
      </c>
      <c r="U18" s="17" t="s">
        <v>12</v>
      </c>
      <c r="V18" s="18" t="s">
        <v>75</v>
      </c>
      <c r="W18" s="19" t="s">
        <v>2</v>
      </c>
      <c r="X18" s="17" t="s">
        <v>74</v>
      </c>
      <c r="Y18" s="18" t="s">
        <v>75</v>
      </c>
      <c r="Z18" s="19" t="s">
        <v>13</v>
      </c>
      <c r="AA18" s="17" t="s">
        <v>74</v>
      </c>
      <c r="AB18" s="18" t="s">
        <v>75</v>
      </c>
      <c r="AC18" s="19">
        <v>0</v>
      </c>
      <c r="AD18" s="27"/>
      <c r="AE18" s="25"/>
      <c r="AF18" s="19"/>
      <c r="AG18" s="20">
        <v>13</v>
      </c>
      <c r="AH18" s="21">
        <v>160</v>
      </c>
      <c r="AI18" s="23">
        <v>173</v>
      </c>
      <c r="AJ18" s="24">
        <v>11</v>
      </c>
      <c r="AK18" s="1"/>
    </row>
    <row r="19" spans="1:37" ht="24.95" customHeight="1" thickBot="1" x14ac:dyDescent="0.25">
      <c r="A19" s="28">
        <v>12</v>
      </c>
      <c r="B19" s="20" t="s">
        <v>73</v>
      </c>
      <c r="C19" s="17" t="s">
        <v>2</v>
      </c>
      <c r="D19" s="18" t="s">
        <v>75</v>
      </c>
      <c r="E19" s="19" t="s">
        <v>12</v>
      </c>
      <c r="F19" s="17" t="s">
        <v>79</v>
      </c>
      <c r="G19" s="18" t="s">
        <v>74</v>
      </c>
      <c r="H19" s="19">
        <v>0</v>
      </c>
      <c r="I19" s="17" t="s">
        <v>2</v>
      </c>
      <c r="J19" s="18" t="s">
        <v>12</v>
      </c>
      <c r="K19" s="19">
        <v>0</v>
      </c>
      <c r="L19" s="17" t="s">
        <v>12</v>
      </c>
      <c r="M19" s="18" t="s">
        <v>12</v>
      </c>
      <c r="N19" s="19" t="s">
        <v>2</v>
      </c>
      <c r="O19" s="17" t="s">
        <v>74</v>
      </c>
      <c r="P19" s="18" t="s">
        <v>2</v>
      </c>
      <c r="Q19" s="19">
        <v>0</v>
      </c>
      <c r="R19" s="17" t="s">
        <v>12</v>
      </c>
      <c r="S19" s="18" t="s">
        <v>74</v>
      </c>
      <c r="T19" s="19" t="s">
        <v>12</v>
      </c>
      <c r="U19" s="17" t="s">
        <v>12</v>
      </c>
      <c r="V19" s="18" t="s">
        <v>75</v>
      </c>
      <c r="W19" s="19" t="s">
        <v>2</v>
      </c>
      <c r="X19" s="17" t="s">
        <v>74</v>
      </c>
      <c r="Y19" s="18" t="s">
        <v>2</v>
      </c>
      <c r="Z19" s="19">
        <v>0</v>
      </c>
      <c r="AA19" s="17" t="s">
        <v>74</v>
      </c>
      <c r="AB19" s="18" t="s">
        <v>79</v>
      </c>
      <c r="AC19" s="19" t="s">
        <v>2</v>
      </c>
      <c r="AD19" s="27"/>
      <c r="AE19" s="25"/>
      <c r="AF19" s="19"/>
      <c r="AG19" s="20">
        <v>13</v>
      </c>
      <c r="AH19" s="21">
        <v>158</v>
      </c>
      <c r="AI19" s="23">
        <v>171</v>
      </c>
      <c r="AJ19" s="24">
        <v>12</v>
      </c>
      <c r="AK19" s="1"/>
    </row>
    <row r="20" spans="1:37" ht="24.95" customHeight="1" thickBot="1" x14ac:dyDescent="0.25">
      <c r="A20" s="28">
        <v>13</v>
      </c>
      <c r="B20" s="20" t="s">
        <v>94</v>
      </c>
      <c r="C20" s="17" t="s">
        <v>2</v>
      </c>
      <c r="D20" s="18" t="s">
        <v>75</v>
      </c>
      <c r="E20" s="19" t="s">
        <v>12</v>
      </c>
      <c r="F20" s="17" t="s">
        <v>74</v>
      </c>
      <c r="G20" s="18" t="s">
        <v>74</v>
      </c>
      <c r="H20" s="19">
        <v>0</v>
      </c>
      <c r="I20" s="17" t="s">
        <v>2</v>
      </c>
      <c r="J20" s="18" t="s">
        <v>12</v>
      </c>
      <c r="K20" s="19">
        <v>0</v>
      </c>
      <c r="L20" s="17" t="s">
        <v>12</v>
      </c>
      <c r="M20" s="18" t="s">
        <v>12</v>
      </c>
      <c r="N20" s="19" t="s">
        <v>2</v>
      </c>
      <c r="O20" s="17" t="s">
        <v>74</v>
      </c>
      <c r="P20" s="18" t="s">
        <v>12</v>
      </c>
      <c r="Q20" s="19">
        <v>0</v>
      </c>
      <c r="R20" s="17" t="s">
        <v>12</v>
      </c>
      <c r="S20" s="18" t="s">
        <v>12</v>
      </c>
      <c r="T20" s="19">
        <v>0</v>
      </c>
      <c r="U20" s="17" t="s">
        <v>12</v>
      </c>
      <c r="V20" s="18" t="s">
        <v>74</v>
      </c>
      <c r="W20" s="19" t="s">
        <v>12</v>
      </c>
      <c r="X20" s="17" t="s">
        <v>74</v>
      </c>
      <c r="Y20" s="18" t="s">
        <v>2</v>
      </c>
      <c r="Z20" s="19">
        <v>0</v>
      </c>
      <c r="AA20" s="17" t="s">
        <v>74</v>
      </c>
      <c r="AB20" s="18" t="s">
        <v>12</v>
      </c>
      <c r="AC20" s="19" t="s">
        <v>12</v>
      </c>
      <c r="AD20" s="27"/>
      <c r="AE20" s="25"/>
      <c r="AF20" s="19"/>
      <c r="AG20" s="20">
        <v>9</v>
      </c>
      <c r="AH20" s="21">
        <v>159</v>
      </c>
      <c r="AI20" s="23">
        <v>168</v>
      </c>
      <c r="AJ20" s="24">
        <v>13</v>
      </c>
      <c r="AK20" s="1"/>
    </row>
    <row r="21" spans="1:37" ht="24.95" customHeight="1" thickBot="1" x14ac:dyDescent="0.25">
      <c r="A21" s="28">
        <v>14</v>
      </c>
      <c r="B21" s="20" t="s">
        <v>90</v>
      </c>
      <c r="C21" s="17" t="s">
        <v>12</v>
      </c>
      <c r="D21" s="18" t="s">
        <v>75</v>
      </c>
      <c r="E21" s="19" t="s">
        <v>2</v>
      </c>
      <c r="F21" s="17" t="s">
        <v>12</v>
      </c>
      <c r="G21" s="18" t="s">
        <v>75</v>
      </c>
      <c r="H21" s="19">
        <v>0</v>
      </c>
      <c r="I21" s="17" t="s">
        <v>2</v>
      </c>
      <c r="J21" s="18" t="s">
        <v>74</v>
      </c>
      <c r="K21" s="19">
        <v>0</v>
      </c>
      <c r="L21" s="17" t="s">
        <v>74</v>
      </c>
      <c r="M21" s="18" t="s">
        <v>75</v>
      </c>
      <c r="N21" s="19">
        <v>0</v>
      </c>
      <c r="O21" s="17" t="s">
        <v>75</v>
      </c>
      <c r="P21" s="18" t="s">
        <v>12</v>
      </c>
      <c r="Q21" s="19">
        <v>0</v>
      </c>
      <c r="R21" s="17" t="s">
        <v>12</v>
      </c>
      <c r="S21" s="18" t="s">
        <v>74</v>
      </c>
      <c r="T21" s="19" t="s">
        <v>12</v>
      </c>
      <c r="U21" s="17" t="s">
        <v>12</v>
      </c>
      <c r="V21" s="18" t="s">
        <v>75</v>
      </c>
      <c r="W21" s="19" t="s">
        <v>2</v>
      </c>
      <c r="X21" s="17" t="s">
        <v>74</v>
      </c>
      <c r="Y21" s="18" t="s">
        <v>74</v>
      </c>
      <c r="Z21" s="19">
        <v>0</v>
      </c>
      <c r="AA21" s="17" t="s">
        <v>12</v>
      </c>
      <c r="AB21" s="18" t="s">
        <v>74</v>
      </c>
      <c r="AC21" s="19">
        <v>0</v>
      </c>
      <c r="AD21" s="27"/>
      <c r="AE21" s="25"/>
      <c r="AF21" s="19"/>
      <c r="AG21" s="20">
        <v>8</v>
      </c>
      <c r="AH21" s="21">
        <v>154</v>
      </c>
      <c r="AI21" s="23">
        <v>162</v>
      </c>
      <c r="AJ21" s="24">
        <v>14</v>
      </c>
      <c r="AK21" s="1"/>
    </row>
    <row r="22" spans="1:37" ht="24.95" customHeight="1" thickBot="1" x14ac:dyDescent="0.25">
      <c r="A22" s="28">
        <v>15</v>
      </c>
      <c r="B22" s="20" t="s">
        <v>82</v>
      </c>
      <c r="C22" s="17" t="s">
        <v>2</v>
      </c>
      <c r="D22" s="18" t="s">
        <v>74</v>
      </c>
      <c r="E22" s="19" t="s">
        <v>2</v>
      </c>
      <c r="F22" s="17" t="s">
        <v>12</v>
      </c>
      <c r="G22" s="18" t="s">
        <v>12</v>
      </c>
      <c r="H22" s="19">
        <v>0</v>
      </c>
      <c r="I22" s="17" t="s">
        <v>2</v>
      </c>
      <c r="J22" s="18" t="s">
        <v>12</v>
      </c>
      <c r="K22" s="19">
        <v>0</v>
      </c>
      <c r="L22" s="17" t="s">
        <v>12</v>
      </c>
      <c r="M22" s="18" t="s">
        <v>74</v>
      </c>
      <c r="N22" s="19">
        <v>0</v>
      </c>
      <c r="O22" s="17" t="s">
        <v>12</v>
      </c>
      <c r="P22" s="18" t="s">
        <v>74</v>
      </c>
      <c r="Q22" s="19">
        <v>0</v>
      </c>
      <c r="R22" s="17" t="s">
        <v>2</v>
      </c>
      <c r="S22" s="18" t="s">
        <v>74</v>
      </c>
      <c r="T22" s="19" t="s">
        <v>12</v>
      </c>
      <c r="U22" s="17" t="s">
        <v>12</v>
      </c>
      <c r="V22" s="18" t="s">
        <v>12</v>
      </c>
      <c r="W22" s="19">
        <v>0</v>
      </c>
      <c r="X22" s="17" t="s">
        <v>74</v>
      </c>
      <c r="Y22" s="18" t="s">
        <v>2</v>
      </c>
      <c r="Z22" s="19">
        <v>0</v>
      </c>
      <c r="AA22" s="17" t="s">
        <v>74</v>
      </c>
      <c r="AB22" s="18" t="s">
        <v>12</v>
      </c>
      <c r="AC22" s="19" t="s">
        <v>12</v>
      </c>
      <c r="AD22" s="27"/>
      <c r="AE22" s="25"/>
      <c r="AF22" s="19"/>
      <c r="AG22" s="20">
        <v>7</v>
      </c>
      <c r="AH22" s="21">
        <v>152</v>
      </c>
      <c r="AI22" s="23">
        <v>159</v>
      </c>
      <c r="AJ22" s="24">
        <v>15</v>
      </c>
      <c r="AK22" s="1"/>
    </row>
    <row r="23" spans="1:37" ht="24.95" customHeight="1" thickBot="1" x14ac:dyDescent="0.25">
      <c r="A23" s="28">
        <v>15</v>
      </c>
      <c r="B23" s="20" t="s">
        <v>93</v>
      </c>
      <c r="C23" s="17" t="s">
        <v>12</v>
      </c>
      <c r="D23" s="18" t="s">
        <v>74</v>
      </c>
      <c r="E23" s="19" t="s">
        <v>12</v>
      </c>
      <c r="F23" s="17" t="s">
        <v>12</v>
      </c>
      <c r="G23" s="18" t="s">
        <v>74</v>
      </c>
      <c r="H23" s="19">
        <v>0</v>
      </c>
      <c r="I23" s="17" t="s">
        <v>12</v>
      </c>
      <c r="J23" s="18" t="s">
        <v>74</v>
      </c>
      <c r="K23" s="19">
        <v>0</v>
      </c>
      <c r="L23" s="17" t="s">
        <v>74</v>
      </c>
      <c r="M23" s="18" t="s">
        <v>12</v>
      </c>
      <c r="N23" s="19">
        <v>0</v>
      </c>
      <c r="O23" s="17" t="s">
        <v>74</v>
      </c>
      <c r="P23" s="18" t="s">
        <v>12</v>
      </c>
      <c r="Q23" s="19">
        <v>0</v>
      </c>
      <c r="R23" s="17" t="s">
        <v>74</v>
      </c>
      <c r="S23" s="18" t="s">
        <v>74</v>
      </c>
      <c r="T23" s="19">
        <v>0</v>
      </c>
      <c r="U23" s="17" t="s">
        <v>74</v>
      </c>
      <c r="V23" s="18" t="s">
        <v>74</v>
      </c>
      <c r="W23" s="19">
        <v>0</v>
      </c>
      <c r="X23" s="17" t="s">
        <v>74</v>
      </c>
      <c r="Y23" s="18" t="s">
        <v>74</v>
      </c>
      <c r="Z23" s="19">
        <v>0</v>
      </c>
      <c r="AA23" s="17" t="s">
        <v>74</v>
      </c>
      <c r="AB23" s="18" t="s">
        <v>74</v>
      </c>
      <c r="AC23" s="19">
        <v>0</v>
      </c>
      <c r="AD23" s="27"/>
      <c r="AE23" s="25"/>
      <c r="AF23" s="19"/>
      <c r="AG23" s="20">
        <v>2</v>
      </c>
      <c r="AH23" s="21">
        <v>157</v>
      </c>
      <c r="AI23" s="23">
        <v>159</v>
      </c>
      <c r="AJ23" s="24">
        <v>15</v>
      </c>
      <c r="AK23" s="1"/>
    </row>
    <row r="24" spans="1:37" ht="24.95" customHeight="1" thickBot="1" x14ac:dyDescent="0.25">
      <c r="A24" s="28">
        <v>17</v>
      </c>
      <c r="B24" s="20" t="s">
        <v>88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137</v>
      </c>
      <c r="AI24" s="23">
        <v>137</v>
      </c>
      <c r="AJ24" s="24">
        <v>17</v>
      </c>
      <c r="AK24" s="1"/>
    </row>
    <row r="25" spans="1:37" ht="24.95" customHeight="1" thickBot="1" x14ac:dyDescent="0.25">
      <c r="A25" s="28">
        <v>18</v>
      </c>
      <c r="B25" s="20" t="s">
        <v>95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v>0</v>
      </c>
      <c r="AH25" s="21">
        <v>104</v>
      </c>
      <c r="AI25" s="23">
        <v>104</v>
      </c>
      <c r="AJ25" s="24">
        <v>18</v>
      </c>
      <c r="AK25" s="1"/>
    </row>
    <row r="26" spans="1:37" ht="28.15" customHeight="1" thickBot="1" x14ac:dyDescent="0.25">
      <c r="A26" s="28">
        <v>19</v>
      </c>
      <c r="B26" s="20" t="s">
        <v>86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v>0</v>
      </c>
      <c r="AH26" s="21">
        <v>96</v>
      </c>
      <c r="AI26" s="23">
        <v>96</v>
      </c>
      <c r="AJ26" s="24">
        <v>19</v>
      </c>
      <c r="AK26" s="1"/>
    </row>
    <row r="27" spans="1:37" ht="28.15" customHeight="1" thickBot="1" x14ac:dyDescent="0.25">
      <c r="A27" s="28">
        <v>20</v>
      </c>
      <c r="B27" s="20" t="s">
        <v>92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19"/>
      <c r="O27" s="17"/>
      <c r="P27" s="18"/>
      <c r="Q27" s="19"/>
      <c r="R27" s="17"/>
      <c r="S27" s="18"/>
      <c r="T27" s="19"/>
      <c r="U27" s="17"/>
      <c r="V27" s="18"/>
      <c r="W27" s="19"/>
      <c r="X27" s="17"/>
      <c r="Y27" s="18"/>
      <c r="Z27" s="19"/>
      <c r="AA27" s="17"/>
      <c r="AB27" s="18"/>
      <c r="AC27" s="19"/>
      <c r="AD27" s="27"/>
      <c r="AE27" s="25"/>
      <c r="AF27" s="19"/>
      <c r="AG27" s="20">
        <v>0</v>
      </c>
      <c r="AH27" s="21">
        <v>64</v>
      </c>
      <c r="AI27" s="23">
        <v>64</v>
      </c>
      <c r="AJ27" s="24">
        <v>20</v>
      </c>
      <c r="AK27" s="1"/>
    </row>
  </sheetData>
  <sortState xmlns:xlrd2="http://schemas.microsoft.com/office/spreadsheetml/2017/richdata2" ref="A8:AJ27">
    <sortCondition ref="A8:A27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7" priority="2">
      <formula>($AG8&gt;40)</formula>
    </cfRule>
  </conditionalFormatting>
  <conditionalFormatting sqref="C4 F4 I4 L4 R4 U4 X4 L6 O6 U6">
    <cfRule type="cellIs" dxfId="96" priority="6" operator="equal">
      <formula>"Schalke 04"</formula>
    </cfRule>
  </conditionalFormatting>
  <conditionalFormatting sqref="O4 AA4 C6 F6 I6 R6 X6 AA6">
    <cfRule type="cellIs" dxfId="95" priority="5" operator="equal">
      <formula>"Schalke 04"</formula>
    </cfRule>
  </conditionalFormatting>
  <conditionalFormatting sqref="AG1:AG1048576">
    <cfRule type="top10" dxfId="94" priority="1" rank="3"/>
  </conditionalFormatting>
  <conditionalFormatting sqref="AK6:AK10">
    <cfRule type="top10" dxfId="93" priority="934" rank="3"/>
  </conditionalFormatting>
  <pageMargins left="0.19685039370078741" right="0" top="0" bottom="0" header="0.51181102362204722" footer="0.51181102362204722"/>
  <pageSetup paperSize="9" scale="93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27"/>
  <sheetViews>
    <sheetView topLeftCell="A4"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60"/>
      <c r="H1" s="1"/>
      <c r="I1" s="60"/>
      <c r="K1" s="1"/>
      <c r="L1" s="60"/>
      <c r="N1" s="1"/>
      <c r="O1" s="60"/>
      <c r="Q1" s="1"/>
      <c r="R1" s="60"/>
      <c r="T1" s="1"/>
      <c r="U1" s="60"/>
      <c r="W1" s="1"/>
      <c r="X1" s="60"/>
      <c r="Z1" s="1"/>
      <c r="AA1" s="60"/>
      <c r="AC1" s="1"/>
      <c r="AD1" s="60"/>
    </row>
    <row r="2" spans="1:40" x14ac:dyDescent="0.2"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</row>
    <row r="3" spans="1:40" x14ac:dyDescent="0.2">
      <c r="E3" s="1"/>
      <c r="F3" s="60"/>
      <c r="H3" s="1"/>
      <c r="I3" s="60"/>
      <c r="K3" s="1"/>
      <c r="L3" s="60"/>
      <c r="N3" s="1"/>
      <c r="O3" s="60"/>
      <c r="Q3" s="1"/>
      <c r="R3" s="60"/>
      <c r="T3" s="1"/>
      <c r="U3" s="60"/>
      <c r="W3" s="1"/>
      <c r="X3" s="60"/>
      <c r="Z3" s="1"/>
      <c r="AA3" s="60"/>
      <c r="AC3" s="1"/>
      <c r="AD3" s="60"/>
    </row>
    <row r="4" spans="1:40" ht="16.5" thickBot="1" x14ac:dyDescent="0.3">
      <c r="A4" s="2" t="s">
        <v>30</v>
      </c>
      <c r="B4" s="16"/>
      <c r="C4" s="16" t="s">
        <v>58</v>
      </c>
      <c r="F4" s="16" t="s">
        <v>67</v>
      </c>
      <c r="I4" s="16" t="s">
        <v>57</v>
      </c>
      <c r="L4" s="16" t="s">
        <v>59</v>
      </c>
      <c r="O4" s="16" t="s">
        <v>69</v>
      </c>
      <c r="R4" s="16" t="s">
        <v>65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63</v>
      </c>
      <c r="F6" s="16" t="s">
        <v>11</v>
      </c>
      <c r="I6" s="16" t="s">
        <v>64</v>
      </c>
      <c r="L6" s="16" t="s">
        <v>60</v>
      </c>
      <c r="O6" s="16" t="s">
        <v>68</v>
      </c>
      <c r="R6" s="16" t="s">
        <v>66</v>
      </c>
      <c r="U6" s="16" t="s">
        <v>56</v>
      </c>
      <c r="X6" s="16" t="s">
        <v>71</v>
      </c>
      <c r="AA6" s="16" t="s">
        <v>72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'16.Spieltag'!AI8</f>
        <v>215</v>
      </c>
      <c r="AI8" s="23">
        <f t="shared" ref="AI8:AI27" si="11">AG8+AH8</f>
        <v>260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'16.Spieltag'!AI9</f>
        <v>207</v>
      </c>
      <c r="AI9" s="23">
        <f t="shared" si="11"/>
        <v>252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'16.Spieltag'!AI10</f>
        <v>205</v>
      </c>
      <c r="AI10" s="23">
        <f t="shared" si="11"/>
        <v>250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'16.Spieltag'!AI11</f>
        <v>202</v>
      </c>
      <c r="AI11" s="23">
        <f t="shared" si="11"/>
        <v>247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'16.Spieltag'!AI12</f>
        <v>199</v>
      </c>
      <c r="AI12" s="23">
        <f t="shared" si="11"/>
        <v>244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'16.Spieltag'!AI13</f>
        <v>196</v>
      </c>
      <c r="AI13" s="23">
        <f t="shared" si="11"/>
        <v>241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'16.Spieltag'!AI14</f>
        <v>194</v>
      </c>
      <c r="AI14" s="23">
        <f t="shared" si="11"/>
        <v>239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'16.Spieltag'!AI15</f>
        <v>189</v>
      </c>
      <c r="AI15" s="23">
        <f t="shared" si="11"/>
        <v>234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'16.Spieltag'!AI16</f>
        <v>187</v>
      </c>
      <c r="AI16" s="23">
        <f t="shared" si="11"/>
        <v>232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'16.Spieltag'!AI17</f>
        <v>175</v>
      </c>
      <c r="AI17" s="23">
        <f t="shared" si="11"/>
        <v>220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'16.Spieltag'!AI18</f>
        <v>173</v>
      </c>
      <c r="AI18" s="23">
        <f t="shared" si="11"/>
        <v>218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'16.Spieltag'!AI19</f>
        <v>171</v>
      </c>
      <c r="AI19" s="23">
        <f t="shared" si="11"/>
        <v>216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'16.Spieltag'!AI20</f>
        <v>168</v>
      </c>
      <c r="AI20" s="23">
        <f t="shared" si="11"/>
        <v>213</v>
      </c>
      <c r="AJ20" s="24">
        <f t="shared" si="12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'16.Spieltag'!AI21</f>
        <v>162</v>
      </c>
      <c r="AI21" s="23">
        <f t="shared" si="11"/>
        <v>207</v>
      </c>
      <c r="AJ21" s="24">
        <f t="shared" si="12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'16.Spieltag'!AI22</f>
        <v>159</v>
      </c>
      <c r="AI22" s="23">
        <f t="shared" si="11"/>
        <v>204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15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'16.Spieltag'!AI23</f>
        <v>159</v>
      </c>
      <c r="AI23" s="23">
        <f t="shared" si="11"/>
        <v>204</v>
      </c>
      <c r="AJ23" s="24">
        <f t="shared" si="12"/>
        <v>15</v>
      </c>
      <c r="AK23" s="1"/>
    </row>
    <row r="24" spans="1:37" ht="24.95" customHeight="1" thickBot="1" x14ac:dyDescent="0.25">
      <c r="A24" s="28">
        <f>AJ24</f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'16.Spieltag'!AI24</f>
        <v>137</v>
      </c>
      <c r="AI24" s="23">
        <f t="shared" si="11"/>
        <v>182</v>
      </c>
      <c r="AJ24" s="24">
        <f t="shared" si="12"/>
        <v>17</v>
      </c>
      <c r="AK24" s="1"/>
    </row>
    <row r="25" spans="1:37" ht="24.95" customHeight="1" thickBot="1" x14ac:dyDescent="0.25">
      <c r="A25" s="28"/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'16.Spieltag'!AI25</f>
        <v>104</v>
      </c>
      <c r="AI25" s="23">
        <f t="shared" si="11"/>
        <v>149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4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'16.Spieltag'!AI26</f>
        <v>96</v>
      </c>
      <c r="AI26" s="23">
        <f t="shared" si="11"/>
        <v>141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4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'16.Spieltag'!AI27</f>
        <v>64</v>
      </c>
      <c r="AI27" s="23">
        <f t="shared" si="11"/>
        <v>109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2" priority="2">
      <formula>($AG8&gt;40)</formula>
    </cfRule>
  </conditionalFormatting>
  <conditionalFormatting sqref="C4 O4 X4 AA4 O6 R6">
    <cfRule type="cellIs" dxfId="91" priority="5" operator="equal">
      <formula>"Schalke 04"</formula>
    </cfRule>
  </conditionalFormatting>
  <conditionalFormatting sqref="F4 I4 L4 R4 U4 C6 F6 I6 L6 U6 X6 AA6">
    <cfRule type="cellIs" dxfId="90" priority="6" operator="equal">
      <formula>"Schalke 04"</formula>
    </cfRule>
  </conditionalFormatting>
  <conditionalFormatting sqref="AG1:AG1048576">
    <cfRule type="top10" dxfId="89" priority="1" rank="3"/>
  </conditionalFormatting>
  <conditionalFormatting sqref="AK6:AK10">
    <cfRule type="top10" dxfId="88" priority="916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27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E1" s="1"/>
      <c r="H1" s="1"/>
      <c r="K1" s="1"/>
      <c r="N1" s="1"/>
      <c r="Q1" s="1"/>
      <c r="T1" s="1"/>
      <c r="W1" s="1"/>
      <c r="Z1" s="1"/>
      <c r="AC1" s="1"/>
      <c r="AE1" s="65"/>
      <c r="AF1" s="65"/>
      <c r="AJ1" s="31"/>
    </row>
    <row r="2" spans="1:40" ht="12" x14ac:dyDescent="0.2">
      <c r="B2" s="16"/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  <c r="AE2" s="66"/>
      <c r="AF2" s="66"/>
    </row>
    <row r="3" spans="1:40" ht="12" x14ac:dyDescent="0.2">
      <c r="B3" s="16"/>
      <c r="E3" s="1"/>
      <c r="H3" s="1"/>
      <c r="K3" s="1"/>
      <c r="N3" s="1"/>
      <c r="Q3" s="1"/>
      <c r="T3" s="1"/>
      <c r="W3" s="1"/>
      <c r="Z3" s="1"/>
      <c r="AC3" s="1"/>
      <c r="AE3" s="65"/>
      <c r="AF3" s="65"/>
    </row>
    <row r="4" spans="1:40" ht="16.5" thickBot="1" x14ac:dyDescent="0.3">
      <c r="A4" s="2" t="s">
        <v>31</v>
      </c>
      <c r="B4" s="16"/>
      <c r="C4" s="16" t="s">
        <v>58</v>
      </c>
      <c r="F4" s="16" t="s">
        <v>70</v>
      </c>
      <c r="I4" s="16" t="s">
        <v>61</v>
      </c>
      <c r="L4" s="16" t="s">
        <v>66</v>
      </c>
      <c r="O4" s="16" t="s">
        <v>69</v>
      </c>
      <c r="R4" s="16" t="s">
        <v>57</v>
      </c>
      <c r="U4" s="16" t="s">
        <v>59</v>
      </c>
      <c r="X4" s="16" t="s">
        <v>67</v>
      </c>
      <c r="AA4" s="16" t="s">
        <v>65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72</v>
      </c>
      <c r="F6" s="16" t="s">
        <v>62</v>
      </c>
      <c r="I6" s="16" t="s">
        <v>68</v>
      </c>
      <c r="L6" s="16" t="s">
        <v>11</v>
      </c>
      <c r="O6" s="16" t="s">
        <v>64</v>
      </c>
      <c r="R6" s="16" t="s">
        <v>71</v>
      </c>
      <c r="U6" s="16" t="s">
        <v>56</v>
      </c>
      <c r="X6" s="16" t="s">
        <v>63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'17.Spieltag'!AI8</f>
        <v>260</v>
      </c>
      <c r="AI8" s="23">
        <f t="shared" ref="AI8:AI27" si="11">AG8+AH8</f>
        <v>305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'17.Spieltag'!AI9</f>
        <v>252</v>
      </c>
      <c r="AI9" s="23">
        <f t="shared" si="11"/>
        <v>297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'17.Spieltag'!AI10</f>
        <v>250</v>
      </c>
      <c r="AI10" s="23">
        <f t="shared" si="11"/>
        <v>295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'17.Spieltag'!AI11</f>
        <v>247</v>
      </c>
      <c r="AI11" s="23">
        <f t="shared" si="11"/>
        <v>292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'17.Spieltag'!AI12</f>
        <v>244</v>
      </c>
      <c r="AI12" s="23">
        <f t="shared" si="11"/>
        <v>289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'17.Spieltag'!AI13</f>
        <v>241</v>
      </c>
      <c r="AI13" s="23">
        <f t="shared" si="11"/>
        <v>286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'17.Spieltag'!AI14</f>
        <v>239</v>
      </c>
      <c r="AI14" s="23">
        <f t="shared" si="11"/>
        <v>284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'17.Spieltag'!AI15</f>
        <v>234</v>
      </c>
      <c r="AI15" s="23">
        <f t="shared" si="11"/>
        <v>279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'17.Spieltag'!AI16</f>
        <v>232</v>
      </c>
      <c r="AI16" s="23">
        <f t="shared" si="11"/>
        <v>277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'17.Spieltag'!AI17</f>
        <v>220</v>
      </c>
      <c r="AI17" s="23">
        <f t="shared" si="11"/>
        <v>265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'17.Spieltag'!AI18</f>
        <v>218</v>
      </c>
      <c r="AI18" s="23">
        <f t="shared" si="11"/>
        <v>263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'17.Spieltag'!AI19</f>
        <v>216</v>
      </c>
      <c r="AI19" s="23">
        <f t="shared" si="11"/>
        <v>261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'17.Spieltag'!AI20</f>
        <v>213</v>
      </c>
      <c r="AI20" s="23">
        <f t="shared" si="11"/>
        <v>258</v>
      </c>
      <c r="AJ20" s="24">
        <f t="shared" si="12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'17.Spieltag'!AI21</f>
        <v>207</v>
      </c>
      <c r="AI21" s="23">
        <f t="shared" si="11"/>
        <v>252</v>
      </c>
      <c r="AJ21" s="24">
        <f t="shared" si="12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'17.Spieltag'!AI22</f>
        <v>204</v>
      </c>
      <c r="AI22" s="23">
        <f t="shared" si="11"/>
        <v>249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15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'17.Spieltag'!AI23</f>
        <v>204</v>
      </c>
      <c r="AI23" s="23">
        <f t="shared" si="11"/>
        <v>249</v>
      </c>
      <c r="AJ23" s="24">
        <f t="shared" si="12"/>
        <v>15</v>
      </c>
      <c r="AK23" s="1"/>
    </row>
    <row r="24" spans="1:37" ht="24.95" customHeight="1" thickBot="1" x14ac:dyDescent="0.25">
      <c r="A24" s="28">
        <f>AJ24</f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'17.Spieltag'!AI24</f>
        <v>182</v>
      </c>
      <c r="AI24" s="23">
        <f t="shared" si="11"/>
        <v>227</v>
      </c>
      <c r="AJ24" s="24">
        <f t="shared" si="12"/>
        <v>17</v>
      </c>
      <c r="AK24" s="1"/>
    </row>
    <row r="25" spans="1:37" ht="24.95" customHeight="1" thickBot="1" x14ac:dyDescent="0.25">
      <c r="A25" s="28"/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'17.Spieltag'!AI25</f>
        <v>149</v>
      </c>
      <c r="AI25" s="23">
        <f t="shared" si="11"/>
        <v>194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4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'17.Spieltag'!AI26</f>
        <v>141</v>
      </c>
      <c r="AI26" s="23">
        <f t="shared" si="11"/>
        <v>186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4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'17.Spieltag'!AI27</f>
        <v>109</v>
      </c>
      <c r="AI27" s="23">
        <f t="shared" si="11"/>
        <v>154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7" priority="2">
      <formula>($AG8&gt;40)</formula>
    </cfRule>
  </conditionalFormatting>
  <conditionalFormatting sqref="C4 F4 I4 L4 O4 X4 F6 I6">
    <cfRule type="cellIs" dxfId="86" priority="5" operator="equal">
      <formula>"Schalke 04"</formula>
    </cfRule>
  </conditionalFormatting>
  <conditionalFormatting sqref="R4 U4 AA4 C6 L6 O6 R6 U6 X6 AA6">
    <cfRule type="cellIs" dxfId="85" priority="6" operator="equal">
      <formula>"Schalke 04"</formula>
    </cfRule>
  </conditionalFormatting>
  <conditionalFormatting sqref="AG1:AG1048576">
    <cfRule type="top10" dxfId="84" priority="1" rank="3"/>
  </conditionalFormatting>
  <conditionalFormatting sqref="AK6:AK10">
    <cfRule type="top10" dxfId="83" priority="907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27"/>
  <sheetViews>
    <sheetView workbookViewId="0">
      <selection activeCell="X4" sqref="X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32</v>
      </c>
      <c r="B4" s="16"/>
      <c r="C4" s="16" t="s">
        <v>64</v>
      </c>
      <c r="F4" s="16" t="s">
        <v>63</v>
      </c>
      <c r="I4" s="16" t="s">
        <v>71</v>
      </c>
      <c r="L4" s="16" t="s">
        <v>60</v>
      </c>
      <c r="O4" s="16" t="s">
        <v>11</v>
      </c>
      <c r="R4" s="16" t="s">
        <v>56</v>
      </c>
      <c r="U4" s="16" t="s">
        <v>72</v>
      </c>
      <c r="X4" s="16" t="s">
        <v>62</v>
      </c>
      <c r="AA4" s="16" t="s">
        <v>68</v>
      </c>
      <c r="AD4" s="31"/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66</v>
      </c>
      <c r="I6" s="16" t="s">
        <v>67</v>
      </c>
      <c r="L6" s="16" t="s">
        <v>58</v>
      </c>
      <c r="O6" s="16" t="s">
        <v>65</v>
      </c>
      <c r="R6" s="16" t="s">
        <v>57</v>
      </c>
      <c r="U6" s="16" t="s">
        <v>59</v>
      </c>
      <c r="X6" s="16" t="s">
        <v>69</v>
      </c>
      <c r="AA6" s="16" t="s">
        <v>70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'18.Spieltag'!AI8</f>
        <v>305</v>
      </c>
      <c r="AI8" s="23">
        <f t="shared" ref="AI8:AI24" si="11">AG8+AH8</f>
        <v>350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'18.Spieltag'!AI9</f>
        <v>297</v>
      </c>
      <c r="AI9" s="23">
        <f t="shared" si="11"/>
        <v>342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'18.Spieltag'!AI10</f>
        <v>295</v>
      </c>
      <c r="AI10" s="23">
        <f t="shared" si="11"/>
        <v>340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'18.Spieltag'!AI11</f>
        <v>292</v>
      </c>
      <c r="AI11" s="23">
        <f t="shared" si="11"/>
        <v>337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'18.Spieltag'!AI12</f>
        <v>289</v>
      </c>
      <c r="AI12" s="23">
        <f t="shared" si="11"/>
        <v>334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'18.Spieltag'!AI13</f>
        <v>286</v>
      </c>
      <c r="AI13" s="23">
        <f t="shared" si="11"/>
        <v>331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'18.Spieltag'!AI14</f>
        <v>284</v>
      </c>
      <c r="AI14" s="23">
        <f t="shared" si="11"/>
        <v>329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'18.Spieltag'!AI15</f>
        <v>279</v>
      </c>
      <c r="AI15" s="23">
        <f t="shared" si="11"/>
        <v>324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'18.Spieltag'!AI16</f>
        <v>277</v>
      </c>
      <c r="AI16" s="23">
        <f t="shared" si="11"/>
        <v>322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'18.Spieltag'!AI17</f>
        <v>265</v>
      </c>
      <c r="AI17" s="23">
        <f t="shared" si="11"/>
        <v>310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'18.Spieltag'!AI18</f>
        <v>263</v>
      </c>
      <c r="AI18" s="23">
        <f t="shared" si="11"/>
        <v>308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'18.Spieltag'!AI19</f>
        <v>261</v>
      </c>
      <c r="AI19" s="23">
        <f t="shared" si="11"/>
        <v>306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'18.Spieltag'!AI20</f>
        <v>258</v>
      </c>
      <c r="AI20" s="23">
        <f t="shared" si="11"/>
        <v>303</v>
      </c>
      <c r="AJ20" s="24">
        <f t="shared" si="12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'18.Spieltag'!AI21</f>
        <v>252</v>
      </c>
      <c r="AI21" s="23">
        <f t="shared" si="11"/>
        <v>297</v>
      </c>
      <c r="AJ21" s="24">
        <f t="shared" si="12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'18.Spieltag'!AI22</f>
        <v>249</v>
      </c>
      <c r="AI22" s="23">
        <f t="shared" si="11"/>
        <v>294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15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'18.Spieltag'!AI23</f>
        <v>249</v>
      </c>
      <c r="AI23" s="23">
        <f t="shared" si="11"/>
        <v>294</v>
      </c>
      <c r="AJ23" s="24">
        <f t="shared" si="12"/>
        <v>15</v>
      </c>
      <c r="AK23" s="1"/>
    </row>
    <row r="24" spans="1:37" ht="24.95" customHeight="1" thickBot="1" x14ac:dyDescent="0.25">
      <c r="A24" s="28">
        <f>AJ24</f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'18.Spieltag'!AI24</f>
        <v>227</v>
      </c>
      <c r="AI24" s="23">
        <f t="shared" si="11"/>
        <v>272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13">AJ25</f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'18.Spieltag'!AI25</f>
        <v>194</v>
      </c>
      <c r="AI25" s="23">
        <f t="shared" ref="AI25:AI27" si="15">AG25+AH25</f>
        <v>239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4"/>
        <v>45</v>
      </c>
      <c r="AH26" s="21">
        <f>'18.Spieltag'!AI26</f>
        <v>186</v>
      </c>
      <c r="AI26" s="23">
        <f t="shared" si="15"/>
        <v>231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4"/>
        <v>45</v>
      </c>
      <c r="AH27" s="21">
        <f>'18.Spieltag'!AI27</f>
        <v>154</v>
      </c>
      <c r="AI27" s="23">
        <f t="shared" si="15"/>
        <v>199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2" priority="2">
      <formula>($AG8&gt;40)</formula>
    </cfRule>
  </conditionalFormatting>
  <conditionalFormatting sqref="C4 F4 I4 L4 O4 R4 U4 O6 R6 U6">
    <cfRule type="cellIs" dxfId="81" priority="6" operator="equal">
      <formula>"Schalke 04"</formula>
    </cfRule>
  </conditionalFormatting>
  <conditionalFormatting sqref="X4 AA4 C6 F6 I6 L6 X6 AA6">
    <cfRule type="cellIs" dxfId="80" priority="5" operator="equal">
      <formula>"Schalke 04"</formula>
    </cfRule>
  </conditionalFormatting>
  <conditionalFormatting sqref="AG1:AG1048576">
    <cfRule type="top10" dxfId="79" priority="1" rank="3"/>
  </conditionalFormatting>
  <conditionalFormatting sqref="AK6:AK10">
    <cfRule type="top10" dxfId="78" priority="89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27"/>
  <sheetViews>
    <sheetView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66</v>
      </c>
      <c r="F1" s="16" t="s">
        <v>65</v>
      </c>
      <c r="I1" s="16" t="s">
        <v>67</v>
      </c>
      <c r="L1" s="16" t="s">
        <v>57</v>
      </c>
      <c r="O1" s="16" t="s">
        <v>59</v>
      </c>
      <c r="R1" s="16" t="s">
        <v>70</v>
      </c>
      <c r="U1" s="16" t="s">
        <v>11</v>
      </c>
      <c r="X1" s="16" t="s">
        <v>58</v>
      </c>
      <c r="AA1" s="16" t="s">
        <v>61</v>
      </c>
      <c r="AC1" s="1"/>
    </row>
    <row r="3" spans="1:40" ht="12" x14ac:dyDescent="0.2">
      <c r="C3" s="16" t="s">
        <v>71</v>
      </c>
      <c r="F3" s="16" t="s">
        <v>72</v>
      </c>
      <c r="I3" s="16" t="s">
        <v>60</v>
      </c>
      <c r="L3" s="16" t="s">
        <v>62</v>
      </c>
      <c r="O3" s="16" t="s">
        <v>64</v>
      </c>
      <c r="R3" s="16" t="s">
        <v>56</v>
      </c>
      <c r="U3" s="16" t="s">
        <v>63</v>
      </c>
      <c r="X3" s="16" t="s">
        <v>68</v>
      </c>
      <c r="AA3" s="16" t="s">
        <v>69</v>
      </c>
      <c r="AC3" s="1"/>
    </row>
    <row r="4" spans="1:40" ht="16.5" thickBot="1" x14ac:dyDescent="0.3">
      <c r="A4" s="2" t="s">
        <v>33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'19.Spieltag'!AI8</f>
        <v>350</v>
      </c>
      <c r="AI8" s="23">
        <f t="shared" ref="AI8:AI27" si="11">AG8+AH8</f>
        <v>395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'19.Spieltag'!AI9</f>
        <v>342</v>
      </c>
      <c r="AI9" s="23">
        <f t="shared" si="11"/>
        <v>387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'19.Spieltag'!AI10</f>
        <v>340</v>
      </c>
      <c r="AI10" s="23">
        <f t="shared" si="11"/>
        <v>385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'19.Spieltag'!AI11</f>
        <v>337</v>
      </c>
      <c r="AI11" s="23">
        <f t="shared" si="11"/>
        <v>382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'19.Spieltag'!AI12</f>
        <v>334</v>
      </c>
      <c r="AI12" s="23">
        <f t="shared" si="11"/>
        <v>379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'19.Spieltag'!AI13</f>
        <v>331</v>
      </c>
      <c r="AI13" s="23">
        <f t="shared" si="11"/>
        <v>376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'19.Spieltag'!AI14</f>
        <v>329</v>
      </c>
      <c r="AI14" s="23">
        <f t="shared" si="11"/>
        <v>374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'19.Spieltag'!AI15</f>
        <v>324</v>
      </c>
      <c r="AI15" s="23">
        <f t="shared" si="11"/>
        <v>369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'19.Spieltag'!AI16</f>
        <v>322</v>
      </c>
      <c r="AI16" s="23">
        <f t="shared" si="11"/>
        <v>367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'19.Spieltag'!AI17</f>
        <v>310</v>
      </c>
      <c r="AI17" s="23">
        <f t="shared" si="11"/>
        <v>355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'19.Spieltag'!AI18</f>
        <v>308</v>
      </c>
      <c r="AI18" s="23">
        <f t="shared" si="11"/>
        <v>353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'19.Spieltag'!AI19</f>
        <v>306</v>
      </c>
      <c r="AI19" s="23">
        <f t="shared" si="11"/>
        <v>351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'19.Spieltag'!AI20</f>
        <v>303</v>
      </c>
      <c r="AI20" s="23">
        <f t="shared" si="11"/>
        <v>348</v>
      </c>
      <c r="AJ20" s="24">
        <f t="shared" si="12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'19.Spieltag'!AI21</f>
        <v>297</v>
      </c>
      <c r="AI21" s="23">
        <f t="shared" si="11"/>
        <v>342</v>
      </c>
      <c r="AJ21" s="24">
        <f t="shared" si="12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'19.Spieltag'!AI22</f>
        <v>294</v>
      </c>
      <c r="AI22" s="23">
        <f t="shared" si="11"/>
        <v>339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15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'19.Spieltag'!AI23</f>
        <v>294</v>
      </c>
      <c r="AI23" s="23">
        <f t="shared" si="11"/>
        <v>339</v>
      </c>
      <c r="AJ23" s="24">
        <f t="shared" si="12"/>
        <v>15</v>
      </c>
      <c r="AK23" s="1"/>
    </row>
    <row r="24" spans="1:37" ht="24.95" customHeight="1" thickBot="1" x14ac:dyDescent="0.25">
      <c r="A24" s="28">
        <f>AJ24</f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'19.Spieltag'!AI24</f>
        <v>272</v>
      </c>
      <c r="AI24" s="23">
        <f t="shared" si="11"/>
        <v>317</v>
      </c>
      <c r="AJ24" s="24">
        <f t="shared" si="12"/>
        <v>17</v>
      </c>
      <c r="AK24" s="1"/>
    </row>
    <row r="25" spans="1:37" ht="24.95" customHeight="1" thickBot="1" x14ac:dyDescent="0.25">
      <c r="A25" s="28"/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'19.Spieltag'!AI25</f>
        <v>239</v>
      </c>
      <c r="AI25" s="23">
        <f t="shared" si="11"/>
        <v>284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4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'19.Spieltag'!AI26</f>
        <v>231</v>
      </c>
      <c r="AI26" s="23">
        <f t="shared" si="11"/>
        <v>276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4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'19.Spieltag'!AI27</f>
        <v>199</v>
      </c>
      <c r="AI27" s="23">
        <f t="shared" si="11"/>
        <v>244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7" priority="2">
      <formula>($AG8&gt;40)</formula>
    </cfRule>
  </conditionalFormatting>
  <conditionalFormatting sqref="C1 I1 R1 X1 AA1 L3 X3 AA3">
    <cfRule type="cellIs" dxfId="76" priority="5" operator="equal">
      <formula>"Schalke 04"</formula>
    </cfRule>
  </conditionalFormatting>
  <conditionalFormatting sqref="F1 L1 O1 U1 C3 F3 I3 O3 R3 U3">
    <cfRule type="cellIs" dxfId="75" priority="6" operator="equal">
      <formula>"Schalke 04"</formula>
    </cfRule>
  </conditionalFormatting>
  <conditionalFormatting sqref="AG1:AG1048576">
    <cfRule type="top10" dxfId="74" priority="1" rank="3"/>
  </conditionalFormatting>
  <conditionalFormatting sqref="AK6:AK10">
    <cfRule type="top10" dxfId="73" priority="88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27"/>
  <sheetViews>
    <sheetView topLeftCell="B10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62</v>
      </c>
      <c r="F1" s="16" t="s">
        <v>69</v>
      </c>
      <c r="I1" s="16" t="s">
        <v>68</v>
      </c>
      <c r="L1" s="16" t="s">
        <v>71</v>
      </c>
      <c r="O1" s="16" t="s">
        <v>72</v>
      </c>
      <c r="R1" s="16" t="s">
        <v>63</v>
      </c>
      <c r="U1" s="16" t="s">
        <v>56</v>
      </c>
      <c r="X1" s="16" t="s">
        <v>60</v>
      </c>
      <c r="AA1" s="16" t="s">
        <v>64</v>
      </c>
      <c r="AC1" s="1"/>
    </row>
    <row r="3" spans="1:40" ht="12" x14ac:dyDescent="0.2">
      <c r="C3" s="16" t="s">
        <v>58</v>
      </c>
      <c r="F3" s="16" t="s">
        <v>57</v>
      </c>
      <c r="I3" s="16" t="s">
        <v>59</v>
      </c>
      <c r="L3" s="16" t="s">
        <v>11</v>
      </c>
      <c r="O3" s="16" t="s">
        <v>67</v>
      </c>
      <c r="R3" s="16" t="s">
        <v>65</v>
      </c>
      <c r="U3" s="16" t="s">
        <v>61</v>
      </c>
      <c r="X3" s="16" t="s">
        <v>66</v>
      </c>
      <c r="AA3" s="16" t="s">
        <v>70</v>
      </c>
      <c r="AC3" s="1"/>
    </row>
    <row r="4" spans="1:40" ht="16.5" thickBot="1" x14ac:dyDescent="0.3">
      <c r="A4" s="2" t="s">
        <v>34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'20.Spieltag'!AI8</f>
        <v>395</v>
      </c>
      <c r="AI8" s="23">
        <f t="shared" ref="AI8:AI19" si="11">AG8+AH8</f>
        <v>440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'20.Spieltag'!AI9</f>
        <v>387</v>
      </c>
      <c r="AI9" s="23">
        <f t="shared" si="11"/>
        <v>432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'20.Spieltag'!AI10</f>
        <v>385</v>
      </c>
      <c r="AI10" s="23">
        <f t="shared" si="11"/>
        <v>430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'20.Spieltag'!AI11</f>
        <v>382</v>
      </c>
      <c r="AI11" s="23">
        <f t="shared" si="11"/>
        <v>427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'20.Spieltag'!AI12</f>
        <v>379</v>
      </c>
      <c r="AI12" s="23">
        <f t="shared" si="11"/>
        <v>424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'20.Spieltag'!AI13</f>
        <v>376</v>
      </c>
      <c r="AI13" s="23">
        <f t="shared" si="11"/>
        <v>421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'20.Spieltag'!AI14</f>
        <v>374</v>
      </c>
      <c r="AI14" s="23">
        <f t="shared" si="11"/>
        <v>419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'20.Spieltag'!AI15</f>
        <v>369</v>
      </c>
      <c r="AI15" s="23">
        <f t="shared" si="11"/>
        <v>414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'20.Spieltag'!AI16</f>
        <v>367</v>
      </c>
      <c r="AI16" s="23">
        <f t="shared" si="11"/>
        <v>412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'20.Spieltag'!AI17</f>
        <v>355</v>
      </c>
      <c r="AI17" s="23">
        <f t="shared" si="11"/>
        <v>400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'20.Spieltag'!AI18</f>
        <v>353</v>
      </c>
      <c r="AI18" s="23">
        <f t="shared" si="11"/>
        <v>398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'20.Spieltag'!AI19</f>
        <v>351</v>
      </c>
      <c r="AI19" s="23">
        <f t="shared" si="11"/>
        <v>396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'20.Spieltag'!AI20</f>
        <v>348</v>
      </c>
      <c r="AI20" s="23">
        <f t="shared" ref="AI20:AI24" si="15">AG20+AH20</f>
        <v>393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'20.Spieltag'!AI21</f>
        <v>342</v>
      </c>
      <c r="AI21" s="23">
        <f t="shared" si="15"/>
        <v>387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'20.Spieltag'!AI22</f>
        <v>339</v>
      </c>
      <c r="AI22" s="23">
        <f t="shared" si="15"/>
        <v>384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'20.Spieltag'!AI23</f>
        <v>339</v>
      </c>
      <c r="AI23" s="23">
        <f t="shared" si="15"/>
        <v>384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'20.Spieltag'!AI24</f>
        <v>317</v>
      </c>
      <c r="AI24" s="23">
        <f t="shared" si="15"/>
        <v>362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'20.Spieltag'!AI25</f>
        <v>284</v>
      </c>
      <c r="AI25" s="23">
        <f t="shared" ref="AI25:AI27" si="17">AG25+AH25</f>
        <v>329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'20.Spieltag'!AI26</f>
        <v>276</v>
      </c>
      <c r="AI26" s="23">
        <f t="shared" si="17"/>
        <v>321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'20.Spieltag'!AI27</f>
        <v>244</v>
      </c>
      <c r="AI27" s="23">
        <f t="shared" si="17"/>
        <v>289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2" priority="2">
      <formula>($AG8&gt;40)</formula>
    </cfRule>
  </conditionalFormatting>
  <conditionalFormatting sqref="C1 F1 I1 C3 O3 AA3">
    <cfRule type="cellIs" dxfId="71" priority="5" operator="equal">
      <formula>"Schalke 04"</formula>
    </cfRule>
  </conditionalFormatting>
  <conditionalFormatting sqref="L1 O1 R1 U1 X1 AA1 F3 I3 L3 R3 U3 X3">
    <cfRule type="cellIs" dxfId="70" priority="6" operator="equal">
      <formula>"Schalke 04"</formula>
    </cfRule>
  </conditionalFormatting>
  <conditionalFormatting sqref="AG1:AG1048576">
    <cfRule type="top10" dxfId="69" priority="1" rank="3"/>
  </conditionalFormatting>
  <conditionalFormatting sqref="AK6:AK10">
    <cfRule type="top10" dxfId="68" priority="86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27"/>
  <sheetViews>
    <sheetView topLeftCell="A10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63</v>
      </c>
      <c r="F1" s="16" t="s">
        <v>66</v>
      </c>
      <c r="I1" s="16" t="s">
        <v>70</v>
      </c>
      <c r="L1" s="16" t="s">
        <v>11</v>
      </c>
      <c r="O1" s="16" t="s">
        <v>61</v>
      </c>
      <c r="R1" s="16" t="s">
        <v>67</v>
      </c>
      <c r="U1" s="16" t="s">
        <v>58</v>
      </c>
      <c r="X1" s="16" t="s">
        <v>65</v>
      </c>
      <c r="AA1" s="16" t="s">
        <v>59</v>
      </c>
      <c r="AC1" s="1"/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71</v>
      </c>
      <c r="F3" s="16" t="s">
        <v>72</v>
      </c>
      <c r="I3" s="16" t="s">
        <v>57</v>
      </c>
      <c r="L3" s="16" t="s">
        <v>60</v>
      </c>
      <c r="O3" s="16" t="s">
        <v>62</v>
      </c>
      <c r="R3" s="16" t="s">
        <v>64</v>
      </c>
      <c r="U3" s="16" t="s">
        <v>56</v>
      </c>
      <c r="X3" s="16" t="s">
        <v>68</v>
      </c>
      <c r="AA3" s="16" t="s">
        <v>69</v>
      </c>
      <c r="AC3" s="1"/>
      <c r="AD3" s="16"/>
      <c r="AE3" s="65"/>
      <c r="AF3" s="65"/>
    </row>
    <row r="4" spans="1:40" ht="16.5" thickBot="1" x14ac:dyDescent="0.3">
      <c r="A4" s="2" t="s">
        <v>35</v>
      </c>
      <c r="B4" s="16"/>
      <c r="AD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'21.Spieltag'!AI8</f>
        <v>440</v>
      </c>
      <c r="AI8" s="23">
        <f t="shared" ref="AI8:AI19" si="11">AG8+AH8</f>
        <v>485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'21.Spieltag'!AI9</f>
        <v>432</v>
      </c>
      <c r="AI9" s="23">
        <f t="shared" si="11"/>
        <v>477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'21.Spieltag'!AI10</f>
        <v>430</v>
      </c>
      <c r="AI10" s="23">
        <f t="shared" si="11"/>
        <v>475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'21.Spieltag'!AI11</f>
        <v>427</v>
      </c>
      <c r="AI11" s="23">
        <f t="shared" si="11"/>
        <v>472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'21.Spieltag'!AI12</f>
        <v>424</v>
      </c>
      <c r="AI12" s="23">
        <f t="shared" si="11"/>
        <v>469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'21.Spieltag'!AI13</f>
        <v>421</v>
      </c>
      <c r="AI13" s="23">
        <f t="shared" si="11"/>
        <v>466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'21.Spieltag'!AI14</f>
        <v>419</v>
      </c>
      <c r="AI14" s="23">
        <f t="shared" si="11"/>
        <v>464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'21.Spieltag'!AI15</f>
        <v>414</v>
      </c>
      <c r="AI15" s="23">
        <f t="shared" si="11"/>
        <v>459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'21.Spieltag'!AI16</f>
        <v>412</v>
      </c>
      <c r="AI16" s="23">
        <f t="shared" si="11"/>
        <v>457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'21.Spieltag'!AI17</f>
        <v>400</v>
      </c>
      <c r="AI17" s="23">
        <f t="shared" si="11"/>
        <v>445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'21.Spieltag'!AI18</f>
        <v>398</v>
      </c>
      <c r="AI18" s="23">
        <f t="shared" si="11"/>
        <v>443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'21.Spieltag'!AI19</f>
        <v>396</v>
      </c>
      <c r="AI19" s="23">
        <f t="shared" si="11"/>
        <v>441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'21.Spieltag'!AI20</f>
        <v>393</v>
      </c>
      <c r="AI20" s="23">
        <f t="shared" ref="AI20:AI24" si="15">AG20+AH20</f>
        <v>438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'21.Spieltag'!AI21</f>
        <v>387</v>
      </c>
      <c r="AI21" s="23">
        <f t="shared" si="15"/>
        <v>432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'21.Spieltag'!AI22</f>
        <v>384</v>
      </c>
      <c r="AI22" s="23">
        <f t="shared" si="15"/>
        <v>429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'21.Spieltag'!AI23</f>
        <v>384</v>
      </c>
      <c r="AI23" s="23">
        <f t="shared" si="15"/>
        <v>429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'21.Spieltag'!AI24</f>
        <v>362</v>
      </c>
      <c r="AI24" s="23">
        <f t="shared" si="15"/>
        <v>407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'21.Spieltag'!AI25</f>
        <v>329</v>
      </c>
      <c r="AI25" s="23">
        <f t="shared" ref="AI25:AI27" si="17">AG25+AH25</f>
        <v>374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'21.Spieltag'!AI26</f>
        <v>321</v>
      </c>
      <c r="AI26" s="23">
        <f t="shared" si="17"/>
        <v>366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'21.Spieltag'!AI27</f>
        <v>289</v>
      </c>
      <c r="AI27" s="23">
        <f t="shared" si="17"/>
        <v>334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7" priority="2">
      <formula>($AG8&gt;40)</formula>
    </cfRule>
  </conditionalFormatting>
  <conditionalFormatting sqref="C1 L1 X1 AA1 C3 F3 I3 L3 R3 U3">
    <cfRule type="cellIs" dxfId="66" priority="6" operator="equal">
      <formula>"Schalke 04"</formula>
    </cfRule>
  </conditionalFormatting>
  <conditionalFormatting sqref="F1 I1 O1 R1 U1 O3 X3 AA3">
    <cfRule type="cellIs" dxfId="65" priority="5" operator="equal">
      <formula>"Schalke 04"</formula>
    </cfRule>
  </conditionalFormatting>
  <conditionalFormatting sqref="AG1:AG1048576">
    <cfRule type="top10" dxfId="64" priority="1" rank="3"/>
  </conditionalFormatting>
  <conditionalFormatting sqref="AK6:AK10">
    <cfRule type="top10" dxfId="63" priority="84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27"/>
  <sheetViews>
    <sheetView topLeftCell="B10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71</v>
      </c>
      <c r="F1" s="16" t="s">
        <v>62</v>
      </c>
      <c r="I1" s="16" t="s">
        <v>72</v>
      </c>
      <c r="L1" s="16" t="s">
        <v>68</v>
      </c>
      <c r="O1" s="16" t="s">
        <v>56</v>
      </c>
      <c r="R1" s="16" t="s">
        <v>57</v>
      </c>
      <c r="U1" s="16" t="s">
        <v>60</v>
      </c>
      <c r="X1" s="16" t="s">
        <v>64</v>
      </c>
      <c r="AA1" s="16" t="s">
        <v>69</v>
      </c>
      <c r="AC1" s="1"/>
    </row>
    <row r="3" spans="1:40" ht="12" x14ac:dyDescent="0.2">
      <c r="C3" s="16" t="s">
        <v>58</v>
      </c>
      <c r="F3" s="16" t="s">
        <v>59</v>
      </c>
      <c r="I3" s="16" t="s">
        <v>11</v>
      </c>
      <c r="L3" s="16" t="s">
        <v>67</v>
      </c>
      <c r="O3" s="16" t="s">
        <v>65</v>
      </c>
      <c r="R3" s="16" t="s">
        <v>61</v>
      </c>
      <c r="U3" s="16" t="s">
        <v>63</v>
      </c>
      <c r="X3" s="16" t="s">
        <v>66</v>
      </c>
      <c r="AA3" s="16" t="s">
        <v>70</v>
      </c>
      <c r="AC3" s="1"/>
    </row>
    <row r="4" spans="1:40" ht="16.5" thickBot="1" x14ac:dyDescent="0.3">
      <c r="A4" s="2" t="s">
        <v>36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'22.Spieltag'!AI8</f>
        <v>485</v>
      </c>
      <c r="AI8" s="23">
        <f t="shared" ref="AI8:AI19" si="11">AG8+AH8</f>
        <v>530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'22.Spieltag'!AI9</f>
        <v>477</v>
      </c>
      <c r="AI9" s="23">
        <f t="shared" si="11"/>
        <v>522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>AJ10</f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'22.Spieltag'!AI10</f>
        <v>475</v>
      </c>
      <c r="AI10" s="23">
        <f t="shared" si="11"/>
        <v>520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'22.Spieltag'!AI11</f>
        <v>472</v>
      </c>
      <c r="AI11" s="23">
        <f t="shared" si="11"/>
        <v>517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'22.Spieltag'!AI12</f>
        <v>469</v>
      </c>
      <c r="AI12" s="23">
        <f t="shared" si="11"/>
        <v>514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'22.Spieltag'!AI13</f>
        <v>466</v>
      </c>
      <c r="AI13" s="23">
        <f t="shared" si="11"/>
        <v>511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'22.Spieltag'!AI14</f>
        <v>464</v>
      </c>
      <c r="AI14" s="23">
        <f t="shared" si="11"/>
        <v>509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'22.Spieltag'!AI15</f>
        <v>459</v>
      </c>
      <c r="AI15" s="23">
        <f t="shared" si="11"/>
        <v>504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'22.Spieltag'!AI16</f>
        <v>457</v>
      </c>
      <c r="AI16" s="23">
        <f t="shared" si="11"/>
        <v>502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'22.Spieltag'!AI17</f>
        <v>445</v>
      </c>
      <c r="AI17" s="23">
        <f t="shared" si="11"/>
        <v>490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'22.Spieltag'!AI18</f>
        <v>443</v>
      </c>
      <c r="AI18" s="23">
        <f t="shared" si="11"/>
        <v>488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'22.Spieltag'!AI19</f>
        <v>441</v>
      </c>
      <c r="AI19" s="23">
        <f t="shared" si="11"/>
        <v>486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'22.Spieltag'!AI20</f>
        <v>438</v>
      </c>
      <c r="AI20" s="23">
        <f t="shared" ref="AI20:AI24" si="15">AG20+AH20</f>
        <v>483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'22.Spieltag'!AI21</f>
        <v>432</v>
      </c>
      <c r="AI21" s="23">
        <f t="shared" si="15"/>
        <v>477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'22.Spieltag'!AI22</f>
        <v>429</v>
      </c>
      <c r="AI22" s="23">
        <f t="shared" si="15"/>
        <v>474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'22.Spieltag'!AI23</f>
        <v>429</v>
      </c>
      <c r="AI23" s="23">
        <f t="shared" si="15"/>
        <v>474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'22.Spieltag'!AI24</f>
        <v>407</v>
      </c>
      <c r="AI24" s="23">
        <f t="shared" si="15"/>
        <v>452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'22.Spieltag'!AI25</f>
        <v>374</v>
      </c>
      <c r="AI25" s="23">
        <f>AG25+AH25</f>
        <v>419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'22.Spieltag'!AI26</f>
        <v>366</v>
      </c>
      <c r="AI26" s="23">
        <f>AG26+AH26</f>
        <v>411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'22.Spieltag'!AI27</f>
        <v>334</v>
      </c>
      <c r="AI27" s="23">
        <f>AG27+AH27</f>
        <v>379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2" priority="2">
      <formula>($AG8&gt;40)</formula>
    </cfRule>
  </conditionalFormatting>
  <conditionalFormatting sqref="C1 I1 O1 R1 U1 X1 F3 I3 O3 U3">
    <cfRule type="cellIs" dxfId="61" priority="6" operator="equal">
      <formula>"Schalke 04"</formula>
    </cfRule>
  </conditionalFormatting>
  <conditionalFormatting sqref="F1 L1 AA1 C3 L3 R3 X3 AA3">
    <cfRule type="cellIs" dxfId="60" priority="5" operator="equal">
      <formula>"Schalke 04"</formula>
    </cfRule>
  </conditionalFormatting>
  <conditionalFormatting sqref="AG1:AG1048576">
    <cfRule type="top10" dxfId="59" priority="1" rank="3"/>
  </conditionalFormatting>
  <conditionalFormatting sqref="AK6:AK10">
    <cfRule type="top10" dxfId="58" priority="83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27"/>
  <sheetViews>
    <sheetView topLeftCell="A13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60</v>
      </c>
      <c r="F1" s="16" t="s">
        <v>63</v>
      </c>
      <c r="I1" s="16" t="s">
        <v>59</v>
      </c>
      <c r="L1" s="16" t="s">
        <v>65</v>
      </c>
      <c r="O1" s="16" t="s">
        <v>58</v>
      </c>
      <c r="R1" s="16" t="s">
        <v>67</v>
      </c>
      <c r="U1" s="16" t="s">
        <v>66</v>
      </c>
      <c r="X1" s="16" t="s">
        <v>11</v>
      </c>
      <c r="AA1" s="16" t="s">
        <v>61</v>
      </c>
      <c r="AC1" s="1"/>
    </row>
    <row r="3" spans="1:40" ht="12" x14ac:dyDescent="0.2">
      <c r="C3" s="16" t="s">
        <v>71</v>
      </c>
      <c r="F3" s="16" t="s">
        <v>72</v>
      </c>
      <c r="I3" s="16" t="s">
        <v>57</v>
      </c>
      <c r="L3" s="16" t="s">
        <v>62</v>
      </c>
      <c r="O3" s="16" t="s">
        <v>64</v>
      </c>
      <c r="R3" s="16" t="s">
        <v>56</v>
      </c>
      <c r="U3" s="16" t="s">
        <v>68</v>
      </c>
      <c r="X3" s="16" t="s">
        <v>69</v>
      </c>
      <c r="AA3" s="16" t="s">
        <v>70</v>
      </c>
      <c r="AC3" s="1"/>
    </row>
    <row r="4" spans="1:40" ht="16.5" thickBot="1" x14ac:dyDescent="0.3">
      <c r="A4" s="2" t="s">
        <v>37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'23.Spieltag'!AI8</f>
        <v>530</v>
      </c>
      <c r="AI8" s="23">
        <f t="shared" ref="AI8:AI19" si="11">AG8+AH8</f>
        <v>575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'23.Spieltag'!AI9</f>
        <v>522</v>
      </c>
      <c r="AI9" s="23">
        <f t="shared" si="11"/>
        <v>567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'23.Spieltag'!AI10</f>
        <v>520</v>
      </c>
      <c r="AI10" s="23">
        <f t="shared" si="11"/>
        <v>565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'23.Spieltag'!AI11</f>
        <v>517</v>
      </c>
      <c r="AI11" s="23">
        <f t="shared" si="11"/>
        <v>562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'23.Spieltag'!AI12</f>
        <v>514</v>
      </c>
      <c r="AI12" s="23">
        <f t="shared" si="11"/>
        <v>559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'23.Spieltag'!AI13</f>
        <v>511</v>
      </c>
      <c r="AI13" s="23">
        <f t="shared" si="11"/>
        <v>556</v>
      </c>
      <c r="AJ13" s="24">
        <f t="shared" si="12"/>
        <v>6</v>
      </c>
      <c r="AK13" s="1"/>
    </row>
    <row r="14" spans="1:40" ht="24.95" customHeight="1" thickBot="1" x14ac:dyDescent="0.25">
      <c r="A14" s="28">
        <f>AJ14</f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'23.Spieltag'!AI14</f>
        <v>509</v>
      </c>
      <c r="AI14" s="23">
        <f t="shared" si="11"/>
        <v>554</v>
      </c>
      <c r="AJ14" s="24">
        <f t="shared" si="12"/>
        <v>7</v>
      </c>
      <c r="AK14" s="1"/>
    </row>
    <row r="15" spans="1:40" ht="24.95" customHeight="1" thickBot="1" x14ac:dyDescent="0.25">
      <c r="A15" s="28">
        <f>AJ15</f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'23.Spieltag'!AI15</f>
        <v>504</v>
      </c>
      <c r="AI15" s="23">
        <f t="shared" si="11"/>
        <v>549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'23.Spieltag'!AI16</f>
        <v>502</v>
      </c>
      <c r="AI16" s="23">
        <f t="shared" si="11"/>
        <v>547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'23.Spieltag'!AI17</f>
        <v>490</v>
      </c>
      <c r="AI17" s="23">
        <f t="shared" si="11"/>
        <v>535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'23.Spieltag'!AI18</f>
        <v>488</v>
      </c>
      <c r="AI18" s="23">
        <f t="shared" si="11"/>
        <v>533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'23.Spieltag'!AI19</f>
        <v>486</v>
      </c>
      <c r="AI19" s="23">
        <f t="shared" si="11"/>
        <v>531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'23.Spieltag'!AI20</f>
        <v>483</v>
      </c>
      <c r="AI20" s="23">
        <f t="shared" ref="AI20:AI24" si="15">AG20+AH20</f>
        <v>528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'23.Spieltag'!AI21</f>
        <v>477</v>
      </c>
      <c r="AI21" s="23">
        <f t="shared" si="15"/>
        <v>522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'23.Spieltag'!AI22</f>
        <v>474</v>
      </c>
      <c r="AI22" s="23">
        <f t="shared" si="15"/>
        <v>519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'23.Spieltag'!AI23</f>
        <v>474</v>
      </c>
      <c r="AI23" s="23">
        <f t="shared" si="15"/>
        <v>519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'23.Spieltag'!AI24</f>
        <v>452</v>
      </c>
      <c r="AI24" s="23">
        <f t="shared" si="15"/>
        <v>497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'23.Spieltag'!AI25</f>
        <v>419</v>
      </c>
      <c r="AI25" s="23">
        <f t="shared" ref="AI25:AI27" si="17">AG25+AH25</f>
        <v>464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'23.Spieltag'!AI26</f>
        <v>411</v>
      </c>
      <c r="AI26" s="23">
        <f t="shared" si="17"/>
        <v>456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'23.Spieltag'!AI27</f>
        <v>379</v>
      </c>
      <c r="AI27" s="23">
        <f t="shared" si="17"/>
        <v>424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7" priority="2">
      <formula>($AG8&gt;40)</formula>
    </cfRule>
  </conditionalFormatting>
  <conditionalFormatting sqref="C1 F1 I1 L1 X1 C3 F3 I3 O3 R3">
    <cfRule type="cellIs" dxfId="56" priority="6" operator="equal">
      <formula>"Schalke 04"</formula>
    </cfRule>
  </conditionalFormatting>
  <conditionalFormatting sqref="O1 R1 U1 AA1 L3 U3 X3 AA3">
    <cfRule type="cellIs" dxfId="55" priority="5" operator="equal">
      <formula>"Schalke 04"</formula>
    </cfRule>
  </conditionalFormatting>
  <conditionalFormatting sqref="AG1:AG1048576">
    <cfRule type="top10" dxfId="54" priority="1" rank="3"/>
  </conditionalFormatting>
  <conditionalFormatting sqref="AK6:AK10">
    <cfRule type="top10" dxfId="53" priority="82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27"/>
  <sheetViews>
    <sheetView topLeftCell="A10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68</v>
      </c>
      <c r="F1" s="16" t="s">
        <v>57</v>
      </c>
      <c r="I1" s="16" t="s">
        <v>72</v>
      </c>
      <c r="L1" s="16" t="s">
        <v>70</v>
      </c>
      <c r="O1" s="16" t="s">
        <v>56</v>
      </c>
      <c r="R1" s="16" t="s">
        <v>61</v>
      </c>
      <c r="U1" s="16" t="s">
        <v>69</v>
      </c>
      <c r="X1" s="16" t="s">
        <v>64</v>
      </c>
      <c r="AA1" s="16" t="s">
        <v>62</v>
      </c>
      <c r="AC1" s="1"/>
    </row>
    <row r="3" spans="1:40" ht="12" x14ac:dyDescent="0.2">
      <c r="C3" s="16" t="s">
        <v>71</v>
      </c>
      <c r="F3" s="16" t="s">
        <v>58</v>
      </c>
      <c r="I3" s="16" t="s">
        <v>60</v>
      </c>
      <c r="L3" s="16" t="s">
        <v>59</v>
      </c>
      <c r="O3" s="16" t="s">
        <v>11</v>
      </c>
      <c r="Q3" s="13"/>
      <c r="R3" s="16" t="s">
        <v>67</v>
      </c>
      <c r="U3" s="16" t="s">
        <v>65</v>
      </c>
      <c r="X3" s="16" t="s">
        <v>63</v>
      </c>
      <c r="AA3" s="16" t="s">
        <v>66</v>
      </c>
      <c r="AC3" s="1"/>
    </row>
    <row r="4" spans="1:40" ht="16.5" thickBot="1" x14ac:dyDescent="0.3">
      <c r="A4" s="2" t="s">
        <v>38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'24.Spieltag'!AI8</f>
        <v>575</v>
      </c>
      <c r="AI8" s="23">
        <f t="shared" ref="AI8:AI19" si="11">AG8+AH8</f>
        <v>620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'24.Spieltag'!AI9</f>
        <v>567</v>
      </c>
      <c r="AI9" s="23">
        <f t="shared" si="11"/>
        <v>612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'24.Spieltag'!AI10</f>
        <v>565</v>
      </c>
      <c r="AI10" s="23">
        <f t="shared" si="11"/>
        <v>610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'24.Spieltag'!AI11</f>
        <v>562</v>
      </c>
      <c r="AI11" s="23">
        <f t="shared" si="11"/>
        <v>607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'24.Spieltag'!AI12</f>
        <v>559</v>
      </c>
      <c r="AI12" s="23">
        <f t="shared" si="11"/>
        <v>604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'24.Spieltag'!AI13</f>
        <v>556</v>
      </c>
      <c r="AI13" s="23">
        <f t="shared" si="11"/>
        <v>601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'24.Spieltag'!AI14</f>
        <v>554</v>
      </c>
      <c r="AI14" s="23">
        <f t="shared" si="11"/>
        <v>599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'24.Spieltag'!AI15</f>
        <v>549</v>
      </c>
      <c r="AI15" s="23">
        <f t="shared" si="11"/>
        <v>594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'24.Spieltag'!AI16</f>
        <v>547</v>
      </c>
      <c r="AI16" s="23">
        <f t="shared" si="11"/>
        <v>592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'24.Spieltag'!AI17</f>
        <v>535</v>
      </c>
      <c r="AI17" s="23">
        <f t="shared" si="11"/>
        <v>580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'24.Spieltag'!AI18</f>
        <v>533</v>
      </c>
      <c r="AI18" s="23">
        <f t="shared" si="11"/>
        <v>578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'24.Spieltag'!AI19</f>
        <v>531</v>
      </c>
      <c r="AI19" s="23">
        <f t="shared" si="11"/>
        <v>576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'24.Spieltag'!AI20</f>
        <v>528</v>
      </c>
      <c r="AI20" s="23">
        <f t="shared" ref="AI20:AI24" si="15">AG20+AH20</f>
        <v>573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'24.Spieltag'!AI21</f>
        <v>522</v>
      </c>
      <c r="AI21" s="23">
        <f t="shared" si="15"/>
        <v>567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'24.Spieltag'!AI22</f>
        <v>519</v>
      </c>
      <c r="AI22" s="23">
        <f t="shared" si="15"/>
        <v>564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'24.Spieltag'!AI23</f>
        <v>519</v>
      </c>
      <c r="AI23" s="23">
        <f t="shared" si="15"/>
        <v>564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'24.Spieltag'!AI24</f>
        <v>497</v>
      </c>
      <c r="AI24" s="23">
        <f t="shared" si="15"/>
        <v>542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'24.Spieltag'!AI25</f>
        <v>464</v>
      </c>
      <c r="AI25" s="23">
        <f t="shared" ref="AI25:AI27" si="17">AG25+AH25</f>
        <v>509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'24.Spieltag'!AI26</f>
        <v>456</v>
      </c>
      <c r="AI26" s="23">
        <f t="shared" si="17"/>
        <v>501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'24.Spieltag'!AI27</f>
        <v>424</v>
      </c>
      <c r="AI27" s="23">
        <f t="shared" si="17"/>
        <v>469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:A3 A5:A6">
    <cfRule type="colorScale" priority="1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 A7:A25">
    <cfRule type="colorScale" priority="80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2" priority="2">
      <formula>($AG8&gt;40)</formula>
    </cfRule>
  </conditionalFormatting>
  <conditionalFormatting sqref="C1 L1 R1 U1 AA1 F3 R3 AA3">
    <cfRule type="cellIs" dxfId="51" priority="5" operator="equal">
      <formula>"Schalke 04"</formula>
    </cfRule>
  </conditionalFormatting>
  <conditionalFormatting sqref="F1 I1 O1 X1 C3 I3 L3 O3 U3 X3">
    <cfRule type="cellIs" dxfId="50" priority="6" operator="equal">
      <formula>"Schalke 04"</formula>
    </cfRule>
  </conditionalFormatting>
  <conditionalFormatting sqref="AG1:AG1048576">
    <cfRule type="top10" dxfId="49" priority="1" rank="3"/>
  </conditionalFormatting>
  <conditionalFormatting sqref="AK6">
    <cfRule type="top10" dxfId="48" priority="799" rank="3"/>
  </conditionalFormatting>
  <conditionalFormatting sqref="AK7:AK10">
    <cfRule type="top10" dxfId="47" priority="1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27"/>
  <sheetViews>
    <sheetView topLeftCell="B11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71</v>
      </c>
      <c r="F1" s="16" t="s">
        <v>63</v>
      </c>
      <c r="I1" s="16" t="s">
        <v>11</v>
      </c>
      <c r="L1" s="16" t="s">
        <v>65</v>
      </c>
      <c r="O1" s="16" t="s">
        <v>66</v>
      </c>
      <c r="R1" s="16" t="s">
        <v>59</v>
      </c>
      <c r="U1" s="16" t="s">
        <v>60</v>
      </c>
      <c r="X1" s="16" t="s">
        <v>67</v>
      </c>
      <c r="AA1" s="16" t="s">
        <v>58</v>
      </c>
      <c r="AC1" s="1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72</v>
      </c>
      <c r="F3" s="16" t="s">
        <v>57</v>
      </c>
      <c r="I3" s="16" t="s">
        <v>62</v>
      </c>
      <c r="L3" s="16" t="s">
        <v>64</v>
      </c>
      <c r="O3" s="16" t="s">
        <v>56</v>
      </c>
      <c r="R3" s="16" t="s">
        <v>61</v>
      </c>
      <c r="U3" s="16" t="s">
        <v>68</v>
      </c>
      <c r="X3" s="16" t="s">
        <v>69</v>
      </c>
      <c r="AA3" s="16" t="s">
        <v>70</v>
      </c>
      <c r="AC3" s="1"/>
      <c r="AD3" s="16"/>
      <c r="AE3" s="65"/>
      <c r="AF3" s="65"/>
    </row>
    <row r="4" spans="1:40" ht="16.5" thickBot="1" x14ac:dyDescent="0.3">
      <c r="A4" s="2" t="s">
        <v>39</v>
      </c>
      <c r="B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'25.Spieltag'!AI8</f>
        <v>620</v>
      </c>
      <c r="AI8" s="23">
        <f t="shared" ref="AI8:AI19" si="11">AG8+AH8</f>
        <v>665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'25.Spieltag'!AI9</f>
        <v>612</v>
      </c>
      <c r="AI9" s="23">
        <f t="shared" si="11"/>
        <v>657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'25.Spieltag'!AI10</f>
        <v>610</v>
      </c>
      <c r="AI10" s="23">
        <f t="shared" si="11"/>
        <v>655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'25.Spieltag'!AI11</f>
        <v>607</v>
      </c>
      <c r="AI11" s="23">
        <f t="shared" si="11"/>
        <v>652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'25.Spieltag'!AI12</f>
        <v>604</v>
      </c>
      <c r="AI12" s="23">
        <f t="shared" si="11"/>
        <v>649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'25.Spieltag'!AI13</f>
        <v>601</v>
      </c>
      <c r="AI13" s="23">
        <f t="shared" si="11"/>
        <v>646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'25.Spieltag'!AI14</f>
        <v>599</v>
      </c>
      <c r="AI14" s="23">
        <f t="shared" si="11"/>
        <v>644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'25.Spieltag'!AI15</f>
        <v>594</v>
      </c>
      <c r="AI15" s="23">
        <f t="shared" si="11"/>
        <v>639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'25.Spieltag'!AI16</f>
        <v>592</v>
      </c>
      <c r="AI16" s="23">
        <f t="shared" si="11"/>
        <v>637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'25.Spieltag'!AI17</f>
        <v>580</v>
      </c>
      <c r="AI17" s="23">
        <f t="shared" si="11"/>
        <v>625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'25.Spieltag'!AI18</f>
        <v>578</v>
      </c>
      <c r="AI18" s="23">
        <f t="shared" si="11"/>
        <v>623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'25.Spieltag'!AI19</f>
        <v>576</v>
      </c>
      <c r="AI19" s="23">
        <f t="shared" si="11"/>
        <v>621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'25.Spieltag'!AI20</f>
        <v>573</v>
      </c>
      <c r="AI20" s="23">
        <f t="shared" ref="AI20:AI24" si="15">AG20+AH20</f>
        <v>618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'25.Spieltag'!AI21</f>
        <v>567</v>
      </c>
      <c r="AI21" s="23">
        <f t="shared" si="15"/>
        <v>612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'25.Spieltag'!AI22</f>
        <v>564</v>
      </c>
      <c r="AI22" s="23">
        <f t="shared" si="15"/>
        <v>609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'25.Spieltag'!AI23</f>
        <v>564</v>
      </c>
      <c r="AI23" s="23">
        <f t="shared" si="15"/>
        <v>609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'25.Spieltag'!AI24</f>
        <v>542</v>
      </c>
      <c r="AI24" s="23">
        <f t="shared" si="15"/>
        <v>587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'25.Spieltag'!AI25</f>
        <v>509</v>
      </c>
      <c r="AI25" s="23">
        <f t="shared" ref="AI25:AI27" si="17">AG25+AH25</f>
        <v>554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'25.Spieltag'!AI26</f>
        <v>501</v>
      </c>
      <c r="AI26" s="23">
        <f t="shared" si="17"/>
        <v>546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'25.Spieltag'!AI27</f>
        <v>469</v>
      </c>
      <c r="AI27" s="23">
        <f t="shared" si="17"/>
        <v>514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6" priority="2">
      <formula>($AG8&gt;40)</formula>
    </cfRule>
  </conditionalFormatting>
  <conditionalFormatting sqref="C1 F1 I1 L1 R1 U1 X1 C3 F3 I3 L3 O3">
    <cfRule type="cellIs" dxfId="45" priority="6" operator="equal">
      <formula>"Schalke 04"</formula>
    </cfRule>
  </conditionalFormatting>
  <conditionalFormatting sqref="O1 AA1 R3 U3 X3 AA3">
    <cfRule type="cellIs" dxfId="44" priority="5" operator="equal">
      <formula>"Schalke 04"</formula>
    </cfRule>
  </conditionalFormatting>
  <conditionalFormatting sqref="AG1:AG1048576">
    <cfRule type="top10" dxfId="43" priority="1" rank="3"/>
  </conditionalFormatting>
  <conditionalFormatting sqref="AK6:AK10">
    <cfRule type="top10" dxfId="42" priority="78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27"/>
  <sheetViews>
    <sheetView topLeftCell="A10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59</v>
      </c>
      <c r="F1" s="16" t="s">
        <v>68</v>
      </c>
      <c r="I1" s="16" t="s">
        <v>61</v>
      </c>
      <c r="L1" s="16" t="s">
        <v>56</v>
      </c>
      <c r="O1" s="16" t="s">
        <v>64</v>
      </c>
      <c r="R1" s="16" t="s">
        <v>57</v>
      </c>
      <c r="U1" s="16" t="s">
        <v>70</v>
      </c>
      <c r="X1" s="16" t="s">
        <v>62</v>
      </c>
      <c r="AA1" s="16" t="s">
        <v>69</v>
      </c>
      <c r="AC1" s="1"/>
    </row>
    <row r="3" spans="1:40" ht="12" x14ac:dyDescent="0.2">
      <c r="C3" s="16" t="s">
        <v>71</v>
      </c>
      <c r="F3" s="16" t="s">
        <v>72</v>
      </c>
      <c r="I3" s="16" t="s">
        <v>58</v>
      </c>
      <c r="L3" s="16" t="s">
        <v>60</v>
      </c>
      <c r="O3" s="16" t="s">
        <v>11</v>
      </c>
      <c r="R3" s="16" t="s">
        <v>67</v>
      </c>
      <c r="U3" s="16" t="s">
        <v>65</v>
      </c>
      <c r="X3" s="16" t="s">
        <v>63</v>
      </c>
      <c r="AA3" s="16" t="s">
        <v>66</v>
      </c>
      <c r="AC3" s="1"/>
    </row>
    <row r="4" spans="1:40" ht="16.5" thickBot="1" x14ac:dyDescent="0.3">
      <c r="A4" s="2" t="s">
        <v>40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'26.Spieltag'!AI8</f>
        <v>665</v>
      </c>
      <c r="AI8" s="23">
        <f t="shared" ref="AI8:AI19" si="11">AG8+AH8</f>
        <v>710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'26.Spieltag'!AI9</f>
        <v>657</v>
      </c>
      <c r="AI9" s="23">
        <f t="shared" si="11"/>
        <v>702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'26.Spieltag'!AI10</f>
        <v>655</v>
      </c>
      <c r="AI10" s="23">
        <f t="shared" si="11"/>
        <v>700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'26.Spieltag'!AI11</f>
        <v>652</v>
      </c>
      <c r="AI11" s="23">
        <f t="shared" si="11"/>
        <v>697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'26.Spieltag'!AI12</f>
        <v>649</v>
      </c>
      <c r="AI12" s="23">
        <f t="shared" si="11"/>
        <v>694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'26.Spieltag'!AI13</f>
        <v>646</v>
      </c>
      <c r="AI13" s="23">
        <f t="shared" si="11"/>
        <v>691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'26.Spieltag'!AI14</f>
        <v>644</v>
      </c>
      <c r="AI14" s="23">
        <f t="shared" si="11"/>
        <v>689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'26.Spieltag'!AI15</f>
        <v>639</v>
      </c>
      <c r="AI15" s="23">
        <f t="shared" si="11"/>
        <v>684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'26.Spieltag'!AI16</f>
        <v>637</v>
      </c>
      <c r="AI16" s="23">
        <f t="shared" si="11"/>
        <v>682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'26.Spieltag'!AI17</f>
        <v>625</v>
      </c>
      <c r="AI17" s="23">
        <f t="shared" si="11"/>
        <v>670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'26.Spieltag'!AI18</f>
        <v>623</v>
      </c>
      <c r="AI18" s="23">
        <f t="shared" si="11"/>
        <v>668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'26.Spieltag'!AI19</f>
        <v>621</v>
      </c>
      <c r="AI19" s="23">
        <f t="shared" si="11"/>
        <v>666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'26.Spieltag'!AI20</f>
        <v>618</v>
      </c>
      <c r="AI20" s="23">
        <f t="shared" ref="AI20:AI24" si="15">AG20+AH20</f>
        <v>663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'26.Spieltag'!AI21</f>
        <v>612</v>
      </c>
      <c r="AI21" s="23">
        <f t="shared" si="15"/>
        <v>657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'26.Spieltag'!AI22</f>
        <v>609</v>
      </c>
      <c r="AI22" s="23">
        <f t="shared" si="15"/>
        <v>654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'26.Spieltag'!AI23</f>
        <v>609</v>
      </c>
      <c r="AI23" s="23">
        <f t="shared" si="15"/>
        <v>654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'26.Spieltag'!AI24</f>
        <v>587</v>
      </c>
      <c r="AI24" s="23">
        <f t="shared" si="15"/>
        <v>632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'26.Spieltag'!AI25</f>
        <v>554</v>
      </c>
      <c r="AI25" s="23">
        <f t="shared" ref="AI25:AI27" si="17">AG25+AH25</f>
        <v>599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'26.Spieltag'!AI26</f>
        <v>546</v>
      </c>
      <c r="AI26" s="23">
        <f t="shared" si="17"/>
        <v>591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'26.Spieltag'!AI27</f>
        <v>514</v>
      </c>
      <c r="AI27" s="23">
        <f t="shared" si="17"/>
        <v>559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1" priority="2">
      <formula>($AG8&gt;40)</formula>
    </cfRule>
  </conditionalFormatting>
  <conditionalFormatting sqref="C1 L1 O1 R1 C3 F3 I3 L3 O3 R3 U3 X3">
    <cfRule type="cellIs" dxfId="40" priority="6" operator="equal">
      <formula>"Schalke 04"</formula>
    </cfRule>
  </conditionalFormatting>
  <conditionalFormatting sqref="F1 I1 U1 X1 AA1 AA3">
    <cfRule type="cellIs" dxfId="39" priority="5" operator="equal">
      <formula>"Schalke 04"</formula>
    </cfRule>
  </conditionalFormatting>
  <conditionalFormatting sqref="AG1:AG1048576">
    <cfRule type="top10" dxfId="38" priority="1" rank="3"/>
  </conditionalFormatting>
  <conditionalFormatting sqref="AK6:AK10">
    <cfRule type="top10" dxfId="37" priority="775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27"/>
  <sheetViews>
    <sheetView topLeftCell="B13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65</v>
      </c>
      <c r="F1" s="16" t="s">
        <v>60</v>
      </c>
      <c r="I1" s="16" t="s">
        <v>66</v>
      </c>
      <c r="L1" s="16" t="s">
        <v>72</v>
      </c>
      <c r="O1" s="16" t="s">
        <v>71</v>
      </c>
      <c r="R1" s="16" t="s">
        <v>63</v>
      </c>
      <c r="U1" s="16" t="s">
        <v>11</v>
      </c>
      <c r="X1" s="16" t="s">
        <v>58</v>
      </c>
      <c r="AA1" s="16" t="s">
        <v>67</v>
      </c>
      <c r="AC1" s="1"/>
      <c r="AD1" s="16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C3" s="16" t="s">
        <v>57</v>
      </c>
      <c r="F3" s="16" t="s">
        <v>62</v>
      </c>
      <c r="I3" s="16" t="s">
        <v>59</v>
      </c>
      <c r="L3" s="16" t="s">
        <v>64</v>
      </c>
      <c r="O3" s="16" t="s">
        <v>56</v>
      </c>
      <c r="R3" s="16" t="s">
        <v>61</v>
      </c>
      <c r="T3" s="1"/>
      <c r="U3" s="16" t="s">
        <v>68</v>
      </c>
      <c r="X3" s="16" t="s">
        <v>69</v>
      </c>
      <c r="AA3" s="16" t="s">
        <v>70</v>
      </c>
      <c r="AC3" s="1"/>
      <c r="AD3" s="16"/>
      <c r="AE3" s="65"/>
      <c r="AF3" s="65"/>
    </row>
    <row r="4" spans="1:40" ht="16.5" thickBot="1" x14ac:dyDescent="0.3">
      <c r="A4" s="2" t="s">
        <v>41</v>
      </c>
      <c r="B4" s="16"/>
      <c r="AE4" s="67"/>
      <c r="AF4" s="67"/>
      <c r="AJ4" s="44"/>
    </row>
    <row r="5" spans="1:40" ht="13.5" thickBot="1" x14ac:dyDescent="0.25">
      <c r="B5" s="16"/>
      <c r="AE5" s="65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'27.Spieltag'!AI8</f>
        <v>710</v>
      </c>
      <c r="AI8" s="23">
        <f t="shared" ref="AI8:AI19" si="11">AG8+AH8</f>
        <v>755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'27.Spieltag'!AI9</f>
        <v>702</v>
      </c>
      <c r="AI9" s="23">
        <f t="shared" si="11"/>
        <v>747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'27.Spieltag'!AI10</f>
        <v>700</v>
      </c>
      <c r="AI10" s="23">
        <f t="shared" si="11"/>
        <v>745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'27.Spieltag'!AI11</f>
        <v>697</v>
      </c>
      <c r="AI11" s="23">
        <f t="shared" si="11"/>
        <v>742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'27.Spieltag'!AI12</f>
        <v>694</v>
      </c>
      <c r="AI12" s="23">
        <f t="shared" si="11"/>
        <v>739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'27.Spieltag'!AI13</f>
        <v>691</v>
      </c>
      <c r="AI13" s="23">
        <f t="shared" si="11"/>
        <v>736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'27.Spieltag'!AI14</f>
        <v>689</v>
      </c>
      <c r="AI14" s="23">
        <f t="shared" si="11"/>
        <v>734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'27.Spieltag'!AI15</f>
        <v>684</v>
      </c>
      <c r="AI15" s="23">
        <f t="shared" si="11"/>
        <v>729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'27.Spieltag'!AI16</f>
        <v>682</v>
      </c>
      <c r="AI16" s="23">
        <f t="shared" si="11"/>
        <v>727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'27.Spieltag'!AI17</f>
        <v>670</v>
      </c>
      <c r="AI17" s="23">
        <f t="shared" si="11"/>
        <v>715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'27.Spieltag'!AI18</f>
        <v>668</v>
      </c>
      <c r="AI18" s="23">
        <f t="shared" si="11"/>
        <v>713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'27.Spieltag'!AI19</f>
        <v>666</v>
      </c>
      <c r="AI19" s="23">
        <f t="shared" si="11"/>
        <v>711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'27.Spieltag'!AI20</f>
        <v>663</v>
      </c>
      <c r="AI20" s="23">
        <f t="shared" ref="AI20:AI24" si="15">AG20+AH20</f>
        <v>708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'27.Spieltag'!AI21</f>
        <v>657</v>
      </c>
      <c r="AI21" s="23">
        <f t="shared" si="15"/>
        <v>702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'27.Spieltag'!AI22</f>
        <v>654</v>
      </c>
      <c r="AI22" s="23">
        <f t="shared" si="15"/>
        <v>699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'27.Spieltag'!AI23</f>
        <v>654</v>
      </c>
      <c r="AI23" s="23">
        <f t="shared" si="15"/>
        <v>699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'27.Spieltag'!AI24</f>
        <v>632</v>
      </c>
      <c r="AI24" s="23">
        <f t="shared" si="15"/>
        <v>677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'27.Spieltag'!AI25</f>
        <v>599</v>
      </c>
      <c r="AI25" s="23">
        <f t="shared" ref="AI25:AI27" si="17">AG25+AH25</f>
        <v>644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'27.Spieltag'!AI26</f>
        <v>591</v>
      </c>
      <c r="AI26" s="23">
        <f t="shared" si="17"/>
        <v>636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'27.Spieltag'!AI27</f>
        <v>559</v>
      </c>
      <c r="AI27" s="23">
        <f t="shared" si="17"/>
        <v>604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5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6" priority="2">
      <formula>($AG8&gt;40)</formula>
    </cfRule>
  </conditionalFormatting>
  <conditionalFormatting sqref="C1 F1 L1 O1 R1 U1 C3 I3 L3 O3">
    <cfRule type="cellIs" dxfId="35" priority="6" operator="equal">
      <formula>"Schalke 04"</formula>
    </cfRule>
  </conditionalFormatting>
  <conditionalFormatting sqref="I1 X1 AA1 F3 R3 U3 X3 AA3">
    <cfRule type="cellIs" dxfId="34" priority="5" operator="equal">
      <formula>"Schalke 04"</formula>
    </cfRule>
  </conditionalFormatting>
  <conditionalFormatting sqref="AG1:AG1048576">
    <cfRule type="top10" dxfId="33" priority="1" rank="3"/>
  </conditionalFormatting>
  <conditionalFormatting sqref="AK6:AK10">
    <cfRule type="top10" dxfId="32" priority="758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27"/>
  <sheetViews>
    <sheetView topLeftCell="B11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64</v>
      </c>
      <c r="F1" s="16" t="s">
        <v>56</v>
      </c>
      <c r="H1" s="1"/>
      <c r="I1" s="16" t="s">
        <v>59</v>
      </c>
      <c r="L1" s="16" t="s">
        <v>69</v>
      </c>
      <c r="O1" s="16" t="s">
        <v>70</v>
      </c>
      <c r="R1" s="16" t="s">
        <v>62</v>
      </c>
      <c r="U1" s="16" t="s">
        <v>61</v>
      </c>
      <c r="X1" s="16" t="s">
        <v>68</v>
      </c>
      <c r="AA1" s="16" t="s">
        <v>57</v>
      </c>
      <c r="AC1" s="1"/>
    </row>
    <row r="3" spans="1:40" ht="12" x14ac:dyDescent="0.2">
      <c r="C3" s="16" t="s">
        <v>71</v>
      </c>
      <c r="F3" s="16" t="s">
        <v>72</v>
      </c>
      <c r="I3" s="16" t="s">
        <v>58</v>
      </c>
      <c r="L3" s="16" t="s">
        <v>60</v>
      </c>
      <c r="O3" s="16" t="s">
        <v>11</v>
      </c>
      <c r="R3" s="16" t="s">
        <v>67</v>
      </c>
      <c r="U3" s="16" t="s">
        <v>65</v>
      </c>
      <c r="X3" s="16" t="s">
        <v>63</v>
      </c>
      <c r="AA3" s="16" t="s">
        <v>66</v>
      </c>
      <c r="AC3" s="1"/>
    </row>
    <row r="4" spans="1:40" ht="16.5" thickBot="1" x14ac:dyDescent="0.3">
      <c r="A4" s="2" t="s">
        <v>42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'28.Spieltag'!AI8</f>
        <v>755</v>
      </c>
      <c r="AI8" s="23">
        <f t="shared" ref="AI8:AI24" si="11">AG8+AH8</f>
        <v>800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'28.Spieltag'!AI9</f>
        <v>747</v>
      </c>
      <c r="AI9" s="23">
        <f t="shared" si="11"/>
        <v>792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'28.Spieltag'!AI10</f>
        <v>745</v>
      </c>
      <c r="AI10" s="23">
        <f t="shared" si="11"/>
        <v>790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'28.Spieltag'!AI11</f>
        <v>742</v>
      </c>
      <c r="AI11" s="23">
        <f t="shared" si="11"/>
        <v>787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'28.Spieltag'!AI12</f>
        <v>739</v>
      </c>
      <c r="AI12" s="23">
        <f t="shared" si="11"/>
        <v>784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'28.Spieltag'!AI13</f>
        <v>736</v>
      </c>
      <c r="AI13" s="23">
        <f t="shared" si="11"/>
        <v>781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'28.Spieltag'!AI14</f>
        <v>734</v>
      </c>
      <c r="AI14" s="23">
        <f t="shared" si="11"/>
        <v>779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'28.Spieltag'!AI15</f>
        <v>729</v>
      </c>
      <c r="AI15" s="23">
        <f t="shared" si="11"/>
        <v>774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'28.Spieltag'!AI16</f>
        <v>727</v>
      </c>
      <c r="AI16" s="23">
        <f t="shared" si="11"/>
        <v>772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'28.Spieltag'!AI17</f>
        <v>715</v>
      </c>
      <c r="AI17" s="23">
        <f t="shared" si="11"/>
        <v>760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'28.Spieltag'!AI18</f>
        <v>713</v>
      </c>
      <c r="AI18" s="23">
        <f t="shared" si="11"/>
        <v>758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'28.Spieltag'!AI19</f>
        <v>711</v>
      </c>
      <c r="AI19" s="23">
        <f t="shared" si="11"/>
        <v>756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'28.Spieltag'!AI20</f>
        <v>708</v>
      </c>
      <c r="AI20" s="23">
        <f t="shared" si="11"/>
        <v>753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'28.Spieltag'!AI21</f>
        <v>702</v>
      </c>
      <c r="AI21" s="23">
        <f t="shared" si="11"/>
        <v>747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'28.Spieltag'!AI22</f>
        <v>699</v>
      </c>
      <c r="AI22" s="23">
        <f t="shared" si="11"/>
        <v>744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15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'28.Spieltag'!AI23</f>
        <v>699</v>
      </c>
      <c r="AI23" s="23">
        <f t="shared" si="11"/>
        <v>744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'28.Spieltag'!AI24</f>
        <v>677</v>
      </c>
      <c r="AI24" s="23">
        <f t="shared" si="11"/>
        <v>722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13">AJ25</f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'28.Spieltag'!AI25</f>
        <v>644</v>
      </c>
      <c r="AI25" s="23">
        <f t="shared" ref="AI25:AI27" si="15">AG25+AH25</f>
        <v>689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4"/>
        <v>45</v>
      </c>
      <c r="AH26" s="21">
        <f>'28.Spieltag'!AI26</f>
        <v>636</v>
      </c>
      <c r="AI26" s="23">
        <f t="shared" si="15"/>
        <v>681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4"/>
        <v>45</v>
      </c>
      <c r="AH27" s="21">
        <f>'28.Spieltag'!AI27</f>
        <v>604</v>
      </c>
      <c r="AI27" s="23">
        <f t="shared" si="15"/>
        <v>649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1" priority="2">
      <formula>($AG8&gt;40)</formula>
    </cfRule>
  </conditionalFormatting>
  <conditionalFormatting sqref="C1 F1 I1 AA1 C3 F3 I3 L3 O3 R3 U3 X3">
    <cfRule type="cellIs" dxfId="30" priority="6" operator="equal">
      <formula>"Schalke 04"</formula>
    </cfRule>
  </conditionalFormatting>
  <conditionalFormatting sqref="L1 O1 R1 U1 X1 AA3">
    <cfRule type="cellIs" dxfId="29" priority="5" operator="equal">
      <formula>"Schalke 04"</formula>
    </cfRule>
  </conditionalFormatting>
  <conditionalFormatting sqref="AG1:AG1048576">
    <cfRule type="top10" dxfId="28" priority="1" rank="3"/>
  </conditionalFormatting>
  <conditionalFormatting sqref="AK6:AK10">
    <cfRule type="top10" dxfId="27" priority="743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27"/>
  <sheetViews>
    <sheetView topLeftCell="A11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67</v>
      </c>
      <c r="F1" s="16" t="s">
        <v>11</v>
      </c>
      <c r="I1" s="16" t="s">
        <v>72</v>
      </c>
      <c r="L1" s="16" t="s">
        <v>65</v>
      </c>
      <c r="O1" s="16" t="s">
        <v>60</v>
      </c>
      <c r="R1" s="16" t="s">
        <v>68</v>
      </c>
      <c r="U1" s="16" t="s">
        <v>66</v>
      </c>
      <c r="X1" s="16" t="s">
        <v>71</v>
      </c>
      <c r="AA1" s="16" t="s">
        <v>63</v>
      </c>
      <c r="AC1" s="1"/>
    </row>
    <row r="3" spans="1:40" ht="12" x14ac:dyDescent="0.2">
      <c r="C3" s="16" t="s">
        <v>58</v>
      </c>
      <c r="F3" s="16" t="s">
        <v>57</v>
      </c>
      <c r="I3" s="16" t="s">
        <v>62</v>
      </c>
      <c r="L3" s="16" t="s">
        <v>59</v>
      </c>
      <c r="O3" s="16" t="s">
        <v>64</v>
      </c>
      <c r="R3" s="16" t="s">
        <v>56</v>
      </c>
      <c r="U3" s="16" t="s">
        <v>61</v>
      </c>
      <c r="W3" s="1"/>
      <c r="X3" s="16" t="s">
        <v>69</v>
      </c>
      <c r="AA3" s="16" t="s">
        <v>70</v>
      </c>
      <c r="AC3" s="1"/>
    </row>
    <row r="4" spans="1:40" ht="16.5" thickBot="1" x14ac:dyDescent="0.3">
      <c r="A4" s="2" t="s">
        <v>43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'29.Spieltag'!AI8</f>
        <v>800</v>
      </c>
      <c r="AI8" s="23">
        <f t="shared" ref="AI8:AI24" si="11">AG8+AH8</f>
        <v>845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'29.Spieltag'!AI9</f>
        <v>792</v>
      </c>
      <c r="AI9" s="23">
        <f t="shared" si="11"/>
        <v>837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'29.Spieltag'!AI10</f>
        <v>790</v>
      </c>
      <c r="AI10" s="23">
        <f t="shared" si="11"/>
        <v>835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'29.Spieltag'!AI11</f>
        <v>787</v>
      </c>
      <c r="AI11" s="23">
        <f t="shared" si="11"/>
        <v>832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'29.Spieltag'!AI12</f>
        <v>784</v>
      </c>
      <c r="AI12" s="23">
        <f t="shared" si="11"/>
        <v>829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'29.Spieltag'!AI13</f>
        <v>781</v>
      </c>
      <c r="AI13" s="23">
        <f t="shared" si="11"/>
        <v>826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'29.Spieltag'!AI14</f>
        <v>779</v>
      </c>
      <c r="AI14" s="23">
        <f t="shared" si="11"/>
        <v>824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'29.Spieltag'!AI15</f>
        <v>774</v>
      </c>
      <c r="AI15" s="23">
        <f t="shared" si="11"/>
        <v>819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'29.Spieltag'!AI16</f>
        <v>772</v>
      </c>
      <c r="AI16" s="23">
        <f t="shared" si="11"/>
        <v>817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'29.Spieltag'!AI17</f>
        <v>760</v>
      </c>
      <c r="AI17" s="23">
        <f t="shared" si="11"/>
        <v>805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'29.Spieltag'!AI18</f>
        <v>758</v>
      </c>
      <c r="AI18" s="23">
        <f t="shared" si="11"/>
        <v>803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'29.Spieltag'!AI19</f>
        <v>756</v>
      </c>
      <c r="AI19" s="23">
        <f t="shared" si="11"/>
        <v>801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'29.Spieltag'!AI20</f>
        <v>753</v>
      </c>
      <c r="AI20" s="23">
        <f t="shared" si="11"/>
        <v>798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'29.Spieltag'!AI21</f>
        <v>747</v>
      </c>
      <c r="AI21" s="23">
        <f t="shared" si="11"/>
        <v>792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'29.Spieltag'!AI22</f>
        <v>744</v>
      </c>
      <c r="AI22" s="23">
        <f t="shared" si="11"/>
        <v>789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15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'29.Spieltag'!AI23</f>
        <v>744</v>
      </c>
      <c r="AI23" s="23">
        <f t="shared" si="11"/>
        <v>789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'29.Spieltag'!AI24</f>
        <v>722</v>
      </c>
      <c r="AI24" s="23">
        <f t="shared" si="11"/>
        <v>767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13">AJ25</f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'29.Spieltag'!AI25</f>
        <v>689</v>
      </c>
      <c r="AI25" s="23">
        <f t="shared" ref="AI25:AI27" si="15">AG25+AH25</f>
        <v>734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4"/>
        <v>45</v>
      </c>
      <c r="AH26" s="21">
        <f>'29.Spieltag'!AI26</f>
        <v>681</v>
      </c>
      <c r="AI26" s="23">
        <f t="shared" si="15"/>
        <v>726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4"/>
        <v>45</v>
      </c>
      <c r="AH27" s="21">
        <f>'29.Spieltag'!AI27</f>
        <v>649</v>
      </c>
      <c r="AI27" s="23">
        <f t="shared" si="15"/>
        <v>694</v>
      </c>
      <c r="AJ27" s="24">
        <f>RANK(AI27,$AI$8:$AI$27)</f>
        <v>20</v>
      </c>
      <c r="AK27" s="1"/>
    </row>
  </sheetData>
  <sortState xmlns:xlrd2="http://schemas.microsoft.com/office/spreadsheetml/2017/richdata2" ref="A8:AJ26">
    <sortCondition ref="A8:A26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6" priority="2">
      <formula>($AG8&gt;40)</formula>
    </cfRule>
  </conditionalFormatting>
  <conditionalFormatting sqref="C1 F1 I1 L1 O1 X1 AA1 F3 I3 L3 O3 R3">
    <cfRule type="cellIs" dxfId="25" priority="6" operator="equal">
      <formula>"Schalke 04"</formula>
    </cfRule>
  </conditionalFormatting>
  <conditionalFormatting sqref="R1 U1 C3 U3 X3 AA3">
    <cfRule type="cellIs" dxfId="24" priority="5" operator="equal">
      <formula>"Schalke 04"</formula>
    </cfRule>
  </conditionalFormatting>
  <conditionalFormatting sqref="AG1:AG1048576">
    <cfRule type="top10" dxfId="23" priority="1" rank="3"/>
  </conditionalFormatting>
  <conditionalFormatting sqref="AK6:AK10">
    <cfRule type="top10" dxfId="22" priority="2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27"/>
  <sheetViews>
    <sheetView topLeftCell="A13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62</v>
      </c>
      <c r="F1" s="16" t="s">
        <v>69</v>
      </c>
      <c r="I1" s="16" t="s">
        <v>57</v>
      </c>
      <c r="L1" s="16" t="s">
        <v>61</v>
      </c>
      <c r="O1" s="16" t="s">
        <v>59</v>
      </c>
      <c r="R1" s="16" t="s">
        <v>58</v>
      </c>
      <c r="U1" s="16" t="s">
        <v>56</v>
      </c>
      <c r="X1" s="16" t="s">
        <v>70</v>
      </c>
      <c r="AA1" s="16" t="s">
        <v>64</v>
      </c>
      <c r="AC1" s="1"/>
    </row>
    <row r="3" spans="1:40" ht="12" x14ac:dyDescent="0.2">
      <c r="C3" s="16" t="s">
        <v>71</v>
      </c>
      <c r="F3" s="16" t="s">
        <v>72</v>
      </c>
      <c r="I3" s="16" t="s">
        <v>60</v>
      </c>
      <c r="L3" s="16" t="s">
        <v>11</v>
      </c>
      <c r="O3" s="16" t="s">
        <v>67</v>
      </c>
      <c r="R3" s="16" t="s">
        <v>65</v>
      </c>
      <c r="U3" s="16" t="s">
        <v>63</v>
      </c>
      <c r="X3" s="16" t="s">
        <v>66</v>
      </c>
      <c r="AA3" s="16" t="s">
        <v>68</v>
      </c>
      <c r="AC3" s="1"/>
    </row>
    <row r="4" spans="1:40" ht="16.5" thickBot="1" x14ac:dyDescent="0.3">
      <c r="A4" s="2" t="s">
        <v>44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'30.Spieltag'!AI8</f>
        <v>845</v>
      </c>
      <c r="AI8" s="23">
        <f t="shared" ref="AI8:AI19" si="11">AG8+AH8</f>
        <v>890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'30.Spieltag'!AI9</f>
        <v>837</v>
      </c>
      <c r="AI9" s="23">
        <f t="shared" si="11"/>
        <v>882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'30.Spieltag'!AI10</f>
        <v>835</v>
      </c>
      <c r="AI10" s="23">
        <f t="shared" si="11"/>
        <v>880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'30.Spieltag'!AI11</f>
        <v>832</v>
      </c>
      <c r="AI11" s="23">
        <f t="shared" si="11"/>
        <v>877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'30.Spieltag'!AI12</f>
        <v>829</v>
      </c>
      <c r="AI12" s="23">
        <f t="shared" si="11"/>
        <v>874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'30.Spieltag'!AI13</f>
        <v>826</v>
      </c>
      <c r="AI13" s="23">
        <f t="shared" si="11"/>
        <v>871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'30.Spieltag'!AI14</f>
        <v>824</v>
      </c>
      <c r="AI14" s="23">
        <f t="shared" si="11"/>
        <v>869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'30.Spieltag'!AI15</f>
        <v>819</v>
      </c>
      <c r="AI15" s="23">
        <f t="shared" si="11"/>
        <v>864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'30.Spieltag'!AI16</f>
        <v>817</v>
      </c>
      <c r="AI16" s="23">
        <f t="shared" si="11"/>
        <v>862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'30.Spieltag'!AI17</f>
        <v>805</v>
      </c>
      <c r="AI17" s="23">
        <f t="shared" si="11"/>
        <v>850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'30.Spieltag'!AI18</f>
        <v>803</v>
      </c>
      <c r="AI18" s="23">
        <f t="shared" si="11"/>
        <v>848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'30.Spieltag'!AI19</f>
        <v>801</v>
      </c>
      <c r="AI19" s="23">
        <f t="shared" si="11"/>
        <v>846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'30.Spieltag'!AI20</f>
        <v>798</v>
      </c>
      <c r="AI20" s="23">
        <f t="shared" ref="AI20:AI24" si="15">AG20+AH20</f>
        <v>843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'30.Spieltag'!AI21</f>
        <v>792</v>
      </c>
      <c r="AI21" s="23">
        <f t="shared" si="15"/>
        <v>837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'30.Spieltag'!AI22</f>
        <v>789</v>
      </c>
      <c r="AI22" s="23">
        <f t="shared" si="15"/>
        <v>834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'30.Spieltag'!AI23</f>
        <v>789</v>
      </c>
      <c r="AI23" s="23">
        <f t="shared" si="15"/>
        <v>834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'30.Spieltag'!AI24</f>
        <v>767</v>
      </c>
      <c r="AI24" s="23">
        <f t="shared" si="15"/>
        <v>812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'30.Spieltag'!AI25</f>
        <v>734</v>
      </c>
      <c r="AI25" s="23">
        <f t="shared" ref="AI25:AI27" si="17">AG25+AH25</f>
        <v>779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'30.Spieltag'!AI26</f>
        <v>726</v>
      </c>
      <c r="AI26" s="23">
        <f t="shared" si="17"/>
        <v>771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'30.Spieltag'!AI27</f>
        <v>694</v>
      </c>
      <c r="AI27" s="23">
        <f t="shared" si="17"/>
        <v>739</v>
      </c>
      <c r="AJ27" s="24">
        <f>RANK(AI27,$AI$8:$AI$27)</f>
        <v>20</v>
      </c>
      <c r="AK27" s="1"/>
    </row>
  </sheetData>
  <sortState xmlns:xlrd2="http://schemas.microsoft.com/office/spreadsheetml/2017/richdata2" ref="A8:AI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1" priority="2">
      <formula>($AG8&gt;40)</formula>
    </cfRule>
  </conditionalFormatting>
  <conditionalFormatting sqref="C1 F1 L1 R1 X1 O3 X3 AA3">
    <cfRule type="cellIs" dxfId="20" priority="5" operator="equal">
      <formula>"Schalke 04"</formula>
    </cfRule>
  </conditionalFormatting>
  <conditionalFormatting sqref="I1 O1 U1 AA1 C3 F3 I3 L3 R3 U3">
    <cfRule type="cellIs" dxfId="19" priority="6" operator="equal">
      <formula>"Schalke 04"</formula>
    </cfRule>
  </conditionalFormatting>
  <conditionalFormatting sqref="AG1:AG1048576">
    <cfRule type="top10" dxfId="18" priority="1" rank="3"/>
  </conditionalFormatting>
  <conditionalFormatting sqref="AK6:AK10">
    <cfRule type="top10" dxfId="17" priority="71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27"/>
  <sheetViews>
    <sheetView topLeftCell="B13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6.2851562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66</v>
      </c>
      <c r="F1" s="16" t="s">
        <v>72</v>
      </c>
      <c r="I1" s="16" t="s">
        <v>68</v>
      </c>
      <c r="L1" s="16" t="s">
        <v>11</v>
      </c>
      <c r="O1" s="16" t="s">
        <v>56</v>
      </c>
      <c r="R1" s="16" t="s">
        <v>65</v>
      </c>
      <c r="U1" s="16" t="s">
        <v>60</v>
      </c>
      <c r="X1" s="16" t="s">
        <v>63</v>
      </c>
      <c r="AA1" s="16" t="s">
        <v>71</v>
      </c>
      <c r="AC1" s="1"/>
    </row>
    <row r="3" spans="1:41" ht="12" x14ac:dyDescent="0.2">
      <c r="C3" s="16" t="s">
        <v>58</v>
      </c>
      <c r="F3" s="16" t="s">
        <v>57</v>
      </c>
      <c r="I3" s="16" t="s">
        <v>62</v>
      </c>
      <c r="L3" s="16" t="s">
        <v>59</v>
      </c>
      <c r="O3" s="16" t="s">
        <v>64</v>
      </c>
      <c r="R3" s="16" t="s">
        <v>67</v>
      </c>
      <c r="U3" s="16" t="s">
        <v>61</v>
      </c>
      <c r="X3" s="16" t="s">
        <v>69</v>
      </c>
      <c r="AA3" s="16" t="s">
        <v>70</v>
      </c>
      <c r="AC3" s="1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7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7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'31.Spieltag'!AI8</f>
        <v>890</v>
      </c>
      <c r="AI8" s="22">
        <f>'2.Spieltag '!AJ8</f>
        <v>12</v>
      </c>
      <c r="AJ8" s="23">
        <f t="shared" ref="AJ8:AJ19" si="11">AG8+AH8</f>
        <v>935</v>
      </c>
      <c r="AK8" s="24">
        <f>RANK(AJ8,$AJ$8:$AJ$27)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'31.Spieltag'!AI9</f>
        <v>882</v>
      </c>
      <c r="AI9" s="22">
        <f>'2.Spieltag '!AJ9</f>
        <v>4</v>
      </c>
      <c r="AJ9" s="23">
        <f t="shared" si="11"/>
        <v>927</v>
      </c>
      <c r="AK9" s="24">
        <f t="shared" ref="AK9:AK26" si="12">RANK(AJ9,$AJ$8:$AJ$27)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'31.Spieltag'!AI10</f>
        <v>880</v>
      </c>
      <c r="AI10" s="22">
        <f>'2.Spieltag '!AJ10</f>
        <v>14</v>
      </c>
      <c r="AJ10" s="23">
        <f t="shared" si="11"/>
        <v>925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'31.Spieltag'!AI11</f>
        <v>877</v>
      </c>
      <c r="AI11" s="22">
        <f>'2.Spieltag '!AJ11</f>
        <v>17</v>
      </c>
      <c r="AJ11" s="23">
        <f t="shared" si="11"/>
        <v>922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'31.Spieltag'!AI12</f>
        <v>874</v>
      </c>
      <c r="AI12" s="22">
        <f>'2.Spieltag '!AJ12</f>
        <v>2</v>
      </c>
      <c r="AJ12" s="23">
        <f t="shared" si="11"/>
        <v>919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'31.Spieltag'!AI13</f>
        <v>871</v>
      </c>
      <c r="AI13" s="22">
        <f>'2.Spieltag '!AJ13</f>
        <v>9</v>
      </c>
      <c r="AJ13" s="23">
        <f t="shared" si="11"/>
        <v>916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'31.Spieltag'!AI14</f>
        <v>869</v>
      </c>
      <c r="AI14" s="22">
        <f>'2.Spieltag '!AJ14</f>
        <v>9</v>
      </c>
      <c r="AJ14" s="23">
        <f t="shared" si="11"/>
        <v>914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'31.Spieltag'!AI15</f>
        <v>864</v>
      </c>
      <c r="AI15" s="22">
        <f>'2.Spieltag '!AJ15</f>
        <v>16</v>
      </c>
      <c r="AJ15" s="23">
        <f t="shared" si="11"/>
        <v>909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'31.Spieltag'!AI16</f>
        <v>862</v>
      </c>
      <c r="AI16" s="22">
        <f>'2.Spieltag '!AJ16</f>
        <v>13</v>
      </c>
      <c r="AJ16" s="23">
        <f t="shared" si="11"/>
        <v>907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'31.Spieltag'!AI17</f>
        <v>850</v>
      </c>
      <c r="AI17" s="22">
        <f>'2.Spieltag '!AJ17</f>
        <v>9</v>
      </c>
      <c r="AJ17" s="23">
        <f t="shared" si="11"/>
        <v>895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'31.Spieltag'!AI18</f>
        <v>848</v>
      </c>
      <c r="AI18" s="22">
        <f>'2.Spieltag '!AJ18</f>
        <v>4</v>
      </c>
      <c r="AJ18" s="23">
        <f t="shared" si="11"/>
        <v>893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'31.Spieltag'!AI19</f>
        <v>846</v>
      </c>
      <c r="AI19" s="22">
        <f>'2.Spieltag '!AJ19</f>
        <v>1</v>
      </c>
      <c r="AJ19" s="23">
        <f t="shared" si="11"/>
        <v>891</v>
      </c>
      <c r="AK19" s="24">
        <f t="shared" si="12"/>
        <v>12</v>
      </c>
      <c r="AL19" s="1"/>
    </row>
    <row r="20" spans="1:38" ht="24.95" customHeight="1" thickBot="1" x14ac:dyDescent="0.25">
      <c r="A20" s="28">
        <f t="shared" ref="A20:A27" si="13">AK20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'31.Spieltag'!AI20</f>
        <v>843</v>
      </c>
      <c r="AI20" s="22">
        <f>'2.Spieltag '!AJ20</f>
        <v>14</v>
      </c>
      <c r="AJ20" s="23">
        <f t="shared" ref="AJ20:AJ24" si="15">AG20+AH20</f>
        <v>888</v>
      </c>
      <c r="AK20" s="24">
        <f t="shared" si="12"/>
        <v>13</v>
      </c>
      <c r="AL20" s="1"/>
    </row>
    <row r="21" spans="1:38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'31.Spieltag'!AI21</f>
        <v>837</v>
      </c>
      <c r="AI21" s="22">
        <f>'2.Spieltag '!AJ21</f>
        <v>19</v>
      </c>
      <c r="AJ21" s="23">
        <f t="shared" si="15"/>
        <v>882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'31.Spieltag'!AI22</f>
        <v>834</v>
      </c>
      <c r="AI22" s="22">
        <f>'2.Spieltag '!AJ22</f>
        <v>18</v>
      </c>
      <c r="AJ22" s="23">
        <f t="shared" si="15"/>
        <v>879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13"/>
        <v>15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'31.Spieltag'!AI23</f>
        <v>834</v>
      </c>
      <c r="AI23" s="22">
        <f>'2.Spieltag '!AJ23</f>
        <v>7</v>
      </c>
      <c r="AJ23" s="23">
        <f t="shared" si="15"/>
        <v>879</v>
      </c>
      <c r="AK23" s="24">
        <f t="shared" si="12"/>
        <v>15</v>
      </c>
      <c r="AL23" s="1"/>
    </row>
    <row r="24" spans="1:38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'31.Spieltag'!AI24</f>
        <v>812</v>
      </c>
      <c r="AI24" s="22">
        <f>'2.Spieltag '!AJ24</f>
        <v>6</v>
      </c>
      <c r="AJ24" s="23">
        <f t="shared" si="15"/>
        <v>857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'31.Spieltag'!AI25</f>
        <v>779</v>
      </c>
      <c r="AI25" s="22">
        <f>'2.Spieltag '!AJ25</f>
        <v>3</v>
      </c>
      <c r="AJ25" s="23">
        <f t="shared" ref="AJ25:AJ27" si="17">AG25+AH25</f>
        <v>824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'31.Spieltag'!AI26</f>
        <v>771</v>
      </c>
      <c r="AI26" s="22">
        <f>'2.Spieltag '!AJ26</f>
        <v>8</v>
      </c>
      <c r="AJ26" s="23">
        <f t="shared" si="17"/>
        <v>816</v>
      </c>
      <c r="AK26" s="24">
        <f t="shared" si="12"/>
        <v>19</v>
      </c>
      <c r="AL26" s="1"/>
    </row>
    <row r="27" spans="1:38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'31.Spieltag'!AI27</f>
        <v>739</v>
      </c>
      <c r="AI27" s="22">
        <f>'2.Spieltag '!AJ27</f>
        <v>7</v>
      </c>
      <c r="AJ27" s="23">
        <f t="shared" si="17"/>
        <v>784</v>
      </c>
      <c r="AK27" s="24">
        <f>RANK(AJ27,$AJ$8:$AJ$27)</f>
        <v>20</v>
      </c>
      <c r="AL27" s="1"/>
    </row>
  </sheetData>
  <sortState xmlns:xlrd2="http://schemas.microsoft.com/office/spreadsheetml/2017/richdata2" ref="A8:AK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" priority="2">
      <formula>($AG8&gt;40)</formula>
    </cfRule>
  </conditionalFormatting>
  <conditionalFormatting sqref="C1 I1 C3 U3 X3 AA3">
    <cfRule type="cellIs" dxfId="15" priority="5" operator="equal">
      <formula>"Schalke 04"</formula>
    </cfRule>
  </conditionalFormatting>
  <conditionalFormatting sqref="F1 L1 O1 R1 U1 X1 AA1 F3 I3 L3 O3 R3">
    <cfRule type="cellIs" dxfId="14" priority="6" operator="equal">
      <formula>"Schalke 04"</formula>
    </cfRule>
  </conditionalFormatting>
  <conditionalFormatting sqref="AG1:AG1048576">
    <cfRule type="top10" dxfId="13" priority="1" rank="3"/>
  </conditionalFormatting>
  <conditionalFormatting sqref="AL6:AL10">
    <cfRule type="top10" dxfId="12" priority="6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27"/>
  <sheetViews>
    <sheetView topLeftCell="B1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65</v>
      </c>
      <c r="F1" s="16" t="s">
        <v>61</v>
      </c>
      <c r="I1" s="16" t="s">
        <v>70</v>
      </c>
      <c r="L1" s="16" t="s">
        <v>62</v>
      </c>
      <c r="O1" s="16" t="s">
        <v>69</v>
      </c>
      <c r="R1" s="16" t="s">
        <v>58</v>
      </c>
      <c r="U1" s="16" t="s">
        <v>59</v>
      </c>
      <c r="X1" s="16" t="s">
        <v>67</v>
      </c>
      <c r="AA1" s="16" t="s">
        <v>57</v>
      </c>
      <c r="AC1" s="1"/>
    </row>
    <row r="3" spans="1:40" ht="12" x14ac:dyDescent="0.2">
      <c r="C3" s="16" t="s">
        <v>71</v>
      </c>
      <c r="F3" s="16" t="s">
        <v>72</v>
      </c>
      <c r="I3" s="16" t="s">
        <v>60</v>
      </c>
      <c r="L3" s="16" t="s">
        <v>64</v>
      </c>
      <c r="O3" s="16" t="s">
        <v>56</v>
      </c>
      <c r="R3" s="16" t="s">
        <v>11</v>
      </c>
      <c r="U3" s="16" t="s">
        <v>63</v>
      </c>
      <c r="X3" s="16" t="s">
        <v>66</v>
      </c>
      <c r="AA3" s="16" t="s">
        <v>68</v>
      </c>
      <c r="AC3" s="1"/>
    </row>
    <row r="4" spans="1:40" ht="16.5" thickBot="1" x14ac:dyDescent="0.3">
      <c r="A4" s="2" t="s">
        <v>46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'32.Spieltag'!AJ8</f>
        <v>935</v>
      </c>
      <c r="AI8" s="23">
        <f t="shared" ref="AI8:AI19" si="11">AG8+AH8</f>
        <v>980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'32.Spieltag'!AJ9</f>
        <v>927</v>
      </c>
      <c r="AI9" s="23">
        <f t="shared" si="11"/>
        <v>972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'32.Spieltag'!AJ10</f>
        <v>925</v>
      </c>
      <c r="AI10" s="23">
        <f t="shared" si="11"/>
        <v>970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'32.Spieltag'!AJ11</f>
        <v>922</v>
      </c>
      <c r="AI11" s="23">
        <f t="shared" si="11"/>
        <v>967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'32.Spieltag'!AJ12</f>
        <v>919</v>
      </c>
      <c r="AI12" s="23">
        <f t="shared" si="11"/>
        <v>964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'32.Spieltag'!AJ13</f>
        <v>916</v>
      </c>
      <c r="AI13" s="23">
        <f t="shared" si="11"/>
        <v>961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'32.Spieltag'!AJ14</f>
        <v>914</v>
      </c>
      <c r="AI14" s="23">
        <f t="shared" si="11"/>
        <v>959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'32.Spieltag'!AJ15</f>
        <v>909</v>
      </c>
      <c r="AI15" s="23">
        <f t="shared" si="11"/>
        <v>954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'32.Spieltag'!AJ16</f>
        <v>907</v>
      </c>
      <c r="AI16" s="23">
        <f t="shared" si="11"/>
        <v>952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'32.Spieltag'!AJ17</f>
        <v>895</v>
      </c>
      <c r="AI17" s="23">
        <f t="shared" si="11"/>
        <v>940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'32.Spieltag'!AJ18</f>
        <v>893</v>
      </c>
      <c r="AI18" s="23">
        <f t="shared" si="11"/>
        <v>938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'32.Spieltag'!AJ19</f>
        <v>891</v>
      </c>
      <c r="AI19" s="23">
        <f t="shared" si="11"/>
        <v>936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'32.Spieltag'!AJ20</f>
        <v>888</v>
      </c>
      <c r="AI20" s="23">
        <f t="shared" ref="AI20:AI24" si="15">AG20+AH20</f>
        <v>933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'32.Spieltag'!AJ21</f>
        <v>882</v>
      </c>
      <c r="AI21" s="23">
        <f t="shared" si="15"/>
        <v>927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'32.Spieltag'!AJ22</f>
        <v>879</v>
      </c>
      <c r="AI22" s="23">
        <f t="shared" si="15"/>
        <v>924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'32.Spieltag'!AJ23</f>
        <v>879</v>
      </c>
      <c r="AI23" s="23">
        <f t="shared" si="15"/>
        <v>924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'32.Spieltag'!AJ24</f>
        <v>857</v>
      </c>
      <c r="AI24" s="23">
        <f t="shared" si="15"/>
        <v>902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'32.Spieltag'!AJ25</f>
        <v>824</v>
      </c>
      <c r="AI25" s="23">
        <f t="shared" ref="AI25:AI27" si="17">AG25+AH25</f>
        <v>869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'32.Spieltag'!AJ26</f>
        <v>816</v>
      </c>
      <c r="AI26" s="23">
        <f t="shared" si="17"/>
        <v>861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'32.Spieltag'!AJ27</f>
        <v>784</v>
      </c>
      <c r="AI27" s="23">
        <f t="shared" si="17"/>
        <v>829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" priority="2">
      <formula>($AG8&gt;40)</formula>
    </cfRule>
  </conditionalFormatting>
  <conditionalFormatting sqref="C1 U1 AA1 C3 F3 I3 L3 O3 R3 U3">
    <cfRule type="cellIs" dxfId="10" priority="6" operator="equal">
      <formula>"Schalke 04"</formula>
    </cfRule>
  </conditionalFormatting>
  <conditionalFormatting sqref="F1 I1 L1 O1 R1 X1 X3 AA3">
    <cfRule type="cellIs" dxfId="9" priority="5" operator="equal">
      <formula>"Schalke 04"</formula>
    </cfRule>
  </conditionalFormatting>
  <conditionalFormatting sqref="AG1:AG1048576">
    <cfRule type="top10" dxfId="8" priority="1" rank="3"/>
  </conditionalFormatting>
  <conditionalFormatting sqref="AK6:AK10">
    <cfRule type="top10" dxfId="7" priority="6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27"/>
  <sheetViews>
    <sheetView topLeftCell="A10" workbookViewId="0">
      <selection activeCell="S4" sqref="S4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D1" s="16" t="s">
        <v>63</v>
      </c>
      <c r="E1" s="1"/>
      <c r="F1" s="60"/>
      <c r="G1" s="16" t="s">
        <v>64</v>
      </c>
      <c r="H1" s="1"/>
      <c r="I1" s="60"/>
      <c r="J1" s="16" t="s">
        <v>56</v>
      </c>
      <c r="K1" s="1"/>
      <c r="L1" s="60"/>
      <c r="M1" s="16" t="s">
        <v>60</v>
      </c>
      <c r="N1" s="1"/>
      <c r="O1" s="60"/>
      <c r="P1" s="16" t="s">
        <v>11</v>
      </c>
      <c r="Q1" s="1"/>
      <c r="R1" s="60"/>
      <c r="S1" s="16" t="s">
        <v>66</v>
      </c>
      <c r="T1" s="1"/>
      <c r="U1" s="60"/>
      <c r="V1" s="16" t="s">
        <v>71</v>
      </c>
      <c r="W1" s="1"/>
      <c r="X1" s="60"/>
      <c r="Y1" s="16" t="s">
        <v>68</v>
      </c>
      <c r="Z1" s="1"/>
      <c r="AA1" s="60"/>
      <c r="AB1" s="16" t="s">
        <v>72</v>
      </c>
      <c r="AC1" s="1"/>
    </row>
    <row r="3" spans="1:40" ht="12" x14ac:dyDescent="0.2">
      <c r="D3" s="16" t="s">
        <v>58</v>
      </c>
      <c r="E3" s="1"/>
      <c r="F3" s="60"/>
      <c r="G3" s="16" t="s">
        <v>57</v>
      </c>
      <c r="H3" s="1"/>
      <c r="I3" s="60"/>
      <c r="J3" s="16" t="s">
        <v>62</v>
      </c>
      <c r="K3" s="1"/>
      <c r="L3" s="60"/>
      <c r="M3" s="16" t="s">
        <v>59</v>
      </c>
      <c r="N3" s="1"/>
      <c r="O3" s="60"/>
      <c r="P3" s="16" t="s">
        <v>67</v>
      </c>
      <c r="Q3" s="1"/>
      <c r="R3" s="60"/>
      <c r="S3" s="16" t="s">
        <v>65</v>
      </c>
      <c r="T3" s="1"/>
      <c r="U3" s="60"/>
      <c r="V3" s="16" t="s">
        <v>61</v>
      </c>
      <c r="W3" s="1"/>
      <c r="X3" s="60"/>
      <c r="Y3" s="16" t="s">
        <v>69</v>
      </c>
      <c r="Z3" s="1"/>
      <c r="AA3" s="60"/>
      <c r="AB3" s="16" t="s">
        <v>70</v>
      </c>
      <c r="AC3" s="1"/>
    </row>
    <row r="4" spans="1:40" ht="16.5" thickBot="1" x14ac:dyDescent="0.3">
      <c r="A4" s="2" t="s">
        <v>47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'33.Spieltag'!AI8</f>
        <v>980</v>
      </c>
      <c r="AI8" s="23">
        <f t="shared" ref="AI8:AI24" si="11">AG8+AH8</f>
        <v>1025</v>
      </c>
      <c r="AJ8" s="24">
        <f t="shared" ref="AJ8:AJ27" si="12"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'33.Spieltag'!AI9</f>
        <v>972</v>
      </c>
      <c r="AI9" s="23">
        <f t="shared" si="11"/>
        <v>1017</v>
      </c>
      <c r="AJ9" s="24">
        <f t="shared" si="12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6"/>
      <c r="AE10" s="25"/>
      <c r="AF10" s="19"/>
      <c r="AG10" s="20">
        <f t="shared" si="10"/>
        <v>45</v>
      </c>
      <c r="AH10" s="21">
        <f>'33.Spieltag'!AI10</f>
        <v>970</v>
      </c>
      <c r="AI10" s="23">
        <f t="shared" si="11"/>
        <v>1015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'33.Spieltag'!AI11</f>
        <v>967</v>
      </c>
      <c r="AI11" s="23">
        <f t="shared" si="11"/>
        <v>1012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7"/>
      <c r="AE12" s="25"/>
      <c r="AF12" s="19"/>
      <c r="AG12" s="20">
        <f t="shared" si="10"/>
        <v>45</v>
      </c>
      <c r="AH12" s="21">
        <f>'33.Spieltag'!AI12</f>
        <v>964</v>
      </c>
      <c r="AI12" s="23">
        <f t="shared" si="11"/>
        <v>1009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'33.Spieltag'!AI13</f>
        <v>961</v>
      </c>
      <c r="AI13" s="23">
        <f t="shared" si="11"/>
        <v>1006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'33.Spieltag'!AI14</f>
        <v>959</v>
      </c>
      <c r="AI14" s="23">
        <f t="shared" si="11"/>
        <v>1004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'33.Spieltag'!AI15</f>
        <v>954</v>
      </c>
      <c r="AI15" s="23">
        <f t="shared" si="11"/>
        <v>999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'33.Spieltag'!AI16</f>
        <v>952</v>
      </c>
      <c r="AI16" s="23">
        <f t="shared" si="11"/>
        <v>997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'33.Spieltag'!AI17</f>
        <v>940</v>
      </c>
      <c r="AI17" s="23">
        <f t="shared" si="11"/>
        <v>985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'33.Spieltag'!AI18</f>
        <v>938</v>
      </c>
      <c r="AI18" s="23">
        <f t="shared" si="11"/>
        <v>983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'33.Spieltag'!AI19</f>
        <v>936</v>
      </c>
      <c r="AI19" s="23">
        <f t="shared" si="11"/>
        <v>981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3">E20+H20+K20+N20+Q20+T20+W20+Z20+AC20+AF20</f>
        <v>45</v>
      </c>
      <c r="AH20" s="21">
        <f>'33.Spieltag'!AI20</f>
        <v>933</v>
      </c>
      <c r="AI20" s="23">
        <f t="shared" si="11"/>
        <v>978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3"/>
        <v>45</v>
      </c>
      <c r="AH21" s="21">
        <f>'33.Spieltag'!AI21</f>
        <v>927</v>
      </c>
      <c r="AI21" s="23">
        <f t="shared" si="11"/>
        <v>972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3"/>
        <v>45</v>
      </c>
      <c r="AH22" s="21">
        <f>'33.Spieltag'!AI22</f>
        <v>924</v>
      </c>
      <c r="AI22" s="23">
        <f t="shared" si="11"/>
        <v>969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15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3"/>
        <v>45</v>
      </c>
      <c r="AH23" s="21">
        <f>'33.Spieltag'!AI23</f>
        <v>924</v>
      </c>
      <c r="AI23" s="23">
        <f t="shared" si="11"/>
        <v>969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3"/>
        <v>45</v>
      </c>
      <c r="AH24" s="21">
        <f>'33.Spieltag'!AI24</f>
        <v>902</v>
      </c>
      <c r="AI24" s="23">
        <f t="shared" si="11"/>
        <v>947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14">AJ25</f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5">E25+H25+K25+N25+Q25+T25+W25+Z25+AC25+AF25</f>
        <v>45</v>
      </c>
      <c r="AH25" s="21">
        <f>'33.Spieltag'!AI25</f>
        <v>869</v>
      </c>
      <c r="AI25" s="23">
        <f t="shared" ref="AI25:AI27" si="16">AG25+AH25</f>
        <v>914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4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5"/>
        <v>45</v>
      </c>
      <c r="AH26" s="21">
        <f>'33.Spieltag'!AI26</f>
        <v>861</v>
      </c>
      <c r="AI26" s="23">
        <f t="shared" si="16"/>
        <v>906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4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5"/>
        <v>45</v>
      </c>
      <c r="AH27" s="21">
        <f>'33.Spieltag'!AI27</f>
        <v>829</v>
      </c>
      <c r="AI27" s="23">
        <f t="shared" si="16"/>
        <v>874</v>
      </c>
      <c r="AJ27" s="24">
        <f t="shared" si="12"/>
        <v>20</v>
      </c>
      <c r="AK27" s="1"/>
    </row>
  </sheetData>
  <sortState xmlns:xlrd2="http://schemas.microsoft.com/office/spreadsheetml/2017/richdata2" ref="A8:AJ24">
    <sortCondition ref="A8:A24"/>
  </sortState>
  <phoneticPr fontId="0" type="noConversion"/>
  <conditionalFormatting sqref="A8:A25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7">
    <cfRule type="colorScale" priority="6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" priority="2">
      <formula>($AG8&gt;40)</formula>
    </cfRule>
  </conditionalFormatting>
  <conditionalFormatting sqref="D1 G1 J1 M1 P1 V1 AB1 G3 J3 M3 P3 S3">
    <cfRule type="cellIs" dxfId="5" priority="6" operator="equal">
      <formula>"Schalke 04"</formula>
    </cfRule>
  </conditionalFormatting>
  <conditionalFormatting sqref="S1 Y1 D3 V3 Y3 AB3">
    <cfRule type="cellIs" dxfId="4" priority="5" operator="equal">
      <formula>"Schalke 04"</formula>
    </cfRule>
  </conditionalFormatting>
  <conditionalFormatting sqref="AD1:AF6">
    <cfRule type="cellIs" dxfId="3" priority="37" operator="equal">
      <formula>"Schalke 04"</formula>
    </cfRule>
  </conditionalFormatting>
  <conditionalFormatting sqref="AG1:AG1048576">
    <cfRule type="top10" dxfId="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W3" activePane="bottomRight" state="frozen"/>
      <selection activeCell="AU6" sqref="AU6"/>
      <selection pane="topRight" activeCell="AU6" sqref="AU6"/>
      <selection pane="bottomLeft" activeCell="AU6" sqref="AU6"/>
      <selection pane="bottomRight" activeCell="AT19" sqref="AT19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Archie04</v>
      </c>
      <c r="C3" s="55">
        <f>'1.Spieltag'!$AG8</f>
        <v>16</v>
      </c>
      <c r="D3" s="55">
        <f>'2.Spieltag '!$AG8</f>
        <v>8</v>
      </c>
      <c r="E3" s="55">
        <f>'3.Spieltag'!$AG8</f>
        <v>17</v>
      </c>
      <c r="F3" s="55">
        <f>'4.Spieltag'!$AG8</f>
        <v>7</v>
      </c>
      <c r="G3" s="55">
        <f>'5.Spieltag'!$AG8</f>
        <v>11</v>
      </c>
      <c r="H3" s="55">
        <f>'6.Spieltag'!$AG8</f>
        <v>5</v>
      </c>
      <c r="I3" s="55">
        <f>'7.Spieltag'!$AG8</f>
        <v>21</v>
      </c>
      <c r="J3" s="55">
        <f>'8.Spieltag'!$AG8</f>
        <v>3</v>
      </c>
      <c r="K3" s="55">
        <f>'9.Spieltag'!$AG8</f>
        <v>4</v>
      </c>
      <c r="L3" s="55">
        <f>'10.Spieltag'!$AG8</f>
        <v>9</v>
      </c>
      <c r="M3" s="55">
        <f>'11.Spieltag'!$AG8</f>
        <v>10</v>
      </c>
      <c r="N3" s="55">
        <f>'12.Spieltag'!$AG8</f>
        <v>18</v>
      </c>
      <c r="O3" s="55">
        <f>'13.Spieltag'!$AG8</f>
        <v>10</v>
      </c>
      <c r="P3" s="55">
        <f>'14.Spieltag'!$AG8</f>
        <v>5</v>
      </c>
      <c r="Q3" s="55">
        <f>'15.Spieltag'!$AG8</f>
        <v>8</v>
      </c>
      <c r="R3" s="55">
        <f>'16.Spieltag'!$AG8</f>
        <v>9</v>
      </c>
      <c r="S3" s="55">
        <f>'17.Spieltag'!$AG8</f>
        <v>45</v>
      </c>
      <c r="T3" s="55">
        <f>'18.Spieltag'!$AG8</f>
        <v>45</v>
      </c>
      <c r="U3" s="55">
        <f>'19.Spieltag'!$AG8</f>
        <v>45</v>
      </c>
      <c r="V3" s="55">
        <f>'20.Spieltag'!$AG8</f>
        <v>45</v>
      </c>
      <c r="W3" s="55">
        <f>'21.Spieltag'!$AG8</f>
        <v>45</v>
      </c>
      <c r="X3" s="55">
        <f>'22.Spieltag'!$AG8</f>
        <v>45</v>
      </c>
      <c r="Y3" s="55">
        <f>'23.Spieltag'!$AG8</f>
        <v>45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971</v>
      </c>
      <c r="AL3" s="58">
        <f t="shared" ref="AL3:AL24" si="1">SMALL($C3:$AJ3,1)</f>
        <v>3</v>
      </c>
      <c r="AM3" s="58">
        <f t="shared" ref="AM3:AM24" si="2">SMALL($C3:$AJ3,2)</f>
        <v>4</v>
      </c>
      <c r="AN3" s="58">
        <f t="shared" ref="AN3:AN24" si="3">SMALL($C3:$AJ3,3)</f>
        <v>5</v>
      </c>
      <c r="AO3" s="58">
        <f t="shared" ref="AO3:AO24" si="4">SMALL($C3:$AJ3,4)</f>
        <v>5</v>
      </c>
      <c r="AP3" s="59">
        <f t="shared" ref="AP3:AP24" si="5">AK3-AO3-AN3-AM3-AL3</f>
        <v>954</v>
      </c>
      <c r="AQ3" s="63">
        <f t="shared" ref="AQ3:AQ24" si="6">SUM(AL3:AO3)</f>
        <v>17</v>
      </c>
      <c r="AS3" s="53">
        <v>1</v>
      </c>
      <c r="AT3" s="57" t="s">
        <v>76</v>
      </c>
      <c r="AU3" s="54">
        <v>32</v>
      </c>
    </row>
    <row r="4" spans="1:47" ht="14.25" x14ac:dyDescent="0.25">
      <c r="A4" s="55"/>
      <c r="B4" s="55" t="str">
        <f>'1.Spieltag'!B9</f>
        <v>atschi91</v>
      </c>
      <c r="C4" s="55">
        <f>'1.Spieltag'!$AG9</f>
        <v>22</v>
      </c>
      <c r="D4" s="55">
        <f>'2.Spieltag '!$AG9</f>
        <v>8</v>
      </c>
      <c r="E4" s="55">
        <f>'3.Spieltag'!$AG9</f>
        <v>7</v>
      </c>
      <c r="F4" s="55">
        <f>'4.Spieltag'!$AG9</f>
        <v>11</v>
      </c>
      <c r="G4" s="55">
        <f>'5.Spieltag'!$AG9</f>
        <v>6</v>
      </c>
      <c r="H4" s="55">
        <f>'6.Spieltag'!$AG9</f>
        <v>7</v>
      </c>
      <c r="I4" s="55">
        <f>'7.Spieltag'!$AG9</f>
        <v>20</v>
      </c>
      <c r="J4" s="55">
        <f>'8.Spieltag'!$AG9</f>
        <v>11</v>
      </c>
      <c r="K4" s="55">
        <f>'9.Spieltag'!$AG9</f>
        <v>9</v>
      </c>
      <c r="L4" s="55">
        <f>'10.Spieltag'!$AG9</f>
        <v>9</v>
      </c>
      <c r="M4" s="55">
        <f>'11.Spieltag'!$AG9</f>
        <v>3</v>
      </c>
      <c r="N4" s="55">
        <f>'12.Spieltag'!$AG9</f>
        <v>13</v>
      </c>
      <c r="O4" s="55">
        <f>'13.Spieltag'!$AG9</f>
        <v>8</v>
      </c>
      <c r="P4" s="55">
        <f>'14.Spieltag'!$AG9</f>
        <v>11</v>
      </c>
      <c r="Q4" s="55">
        <f>'15.Spieltag'!$AG9</f>
        <v>12</v>
      </c>
      <c r="R4" s="55">
        <f>'16.Spieltag'!$AG9</f>
        <v>11</v>
      </c>
      <c r="S4" s="55">
        <f>'17.Spieltag'!$AG9</f>
        <v>45</v>
      </c>
      <c r="T4" s="55">
        <f>'18.Spieltag'!$AG9</f>
        <v>45</v>
      </c>
      <c r="U4" s="55">
        <f>'19.Spieltag'!$AG9</f>
        <v>45</v>
      </c>
      <c r="V4" s="55">
        <f>'20.Spieltag'!$AG9</f>
        <v>45</v>
      </c>
      <c r="W4" s="55">
        <f>'21.Spieltag'!$AG9</f>
        <v>45</v>
      </c>
      <c r="X4" s="55">
        <f>'22.Spieltag'!$AG9</f>
        <v>45</v>
      </c>
      <c r="Y4" s="55">
        <f>'23.Spieltag'!$AG9</f>
        <v>45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978</v>
      </c>
      <c r="AL4" s="58">
        <f t="shared" si="1"/>
        <v>3</v>
      </c>
      <c r="AM4" s="58">
        <f t="shared" si="2"/>
        <v>6</v>
      </c>
      <c r="AN4" s="58">
        <f t="shared" si="3"/>
        <v>7</v>
      </c>
      <c r="AO4" s="58">
        <f t="shared" si="4"/>
        <v>7</v>
      </c>
      <c r="AP4" s="59">
        <f t="shared" si="5"/>
        <v>955</v>
      </c>
      <c r="AQ4" s="63">
        <f t="shared" si="6"/>
        <v>23</v>
      </c>
      <c r="AS4" s="53">
        <v>2</v>
      </c>
      <c r="AT4" s="57" t="s">
        <v>76</v>
      </c>
      <c r="AU4" s="56">
        <v>13</v>
      </c>
    </row>
    <row r="5" spans="1:47" ht="14.25" x14ac:dyDescent="0.25">
      <c r="A5" s="55"/>
      <c r="B5" s="55" t="str">
        <f>'1.Spieltag'!B10</f>
        <v>Benni Schalt</v>
      </c>
      <c r="C5" s="55">
        <f>'1.Spieltag'!$AG10</f>
        <v>14</v>
      </c>
      <c r="D5" s="55">
        <f>'2.Spieltag '!$AG10</f>
        <v>7</v>
      </c>
      <c r="E5" s="55">
        <f>'3.Spieltag'!$AG10</f>
        <v>18</v>
      </c>
      <c r="F5" s="55">
        <f>'4.Spieltag'!$AG10</f>
        <v>13</v>
      </c>
      <c r="G5" s="55">
        <f>'5.Spieltag'!$AG10</f>
        <v>14</v>
      </c>
      <c r="H5" s="55">
        <f>'6.Spieltag'!$AG10</f>
        <v>15</v>
      </c>
      <c r="I5" s="55">
        <f>'7.Spieltag'!$AG10</f>
        <v>15</v>
      </c>
      <c r="J5" s="55">
        <f>'8.Spieltag'!$AG10</f>
        <v>0</v>
      </c>
      <c r="K5" s="55">
        <f>'9.Spieltag'!$AG10</f>
        <v>0</v>
      </c>
      <c r="L5" s="55">
        <f>'10.Spieltag'!$AG10</f>
        <v>0</v>
      </c>
      <c r="M5" s="55">
        <f>'11.Spieltag'!$AG10</f>
        <v>0</v>
      </c>
      <c r="N5" s="55">
        <f>'12.Spieltag'!$AG10</f>
        <v>0</v>
      </c>
      <c r="O5" s="55">
        <f>'13.Spieltag'!$AG10</f>
        <v>0</v>
      </c>
      <c r="P5" s="55">
        <f>'14.Spieltag'!$AG10</f>
        <v>0</v>
      </c>
      <c r="Q5" s="55">
        <f>'15.Spieltag'!$AG10</f>
        <v>0</v>
      </c>
      <c r="R5" s="55">
        <f>'16.Spieltag'!$AG10</f>
        <v>7</v>
      </c>
      <c r="S5" s="55">
        <f>'17.Spieltag'!$AG10</f>
        <v>45</v>
      </c>
      <c r="T5" s="55">
        <f>'18.Spieltag'!$AG10</f>
        <v>45</v>
      </c>
      <c r="U5" s="55">
        <f>'19.Spieltag'!$AG10</f>
        <v>45</v>
      </c>
      <c r="V5" s="55">
        <f>'20.Spieltag'!$AG10</f>
        <v>45</v>
      </c>
      <c r="W5" s="55">
        <f>'21.Spieltag'!$AG10</f>
        <v>45</v>
      </c>
      <c r="X5" s="55">
        <f>'22.Spieltag'!$AG10</f>
        <v>45</v>
      </c>
      <c r="Y5" s="55">
        <f>'23.Spieltag'!$AG10</f>
        <v>45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913</v>
      </c>
      <c r="AL5" s="58">
        <f t="shared" si="1"/>
        <v>0</v>
      </c>
      <c r="AM5" s="58">
        <f t="shared" si="2"/>
        <v>0</v>
      </c>
      <c r="AN5" s="58">
        <f t="shared" si="3"/>
        <v>0</v>
      </c>
      <c r="AO5" s="58">
        <f t="shared" si="4"/>
        <v>0</v>
      </c>
      <c r="AP5" s="59">
        <f t="shared" si="5"/>
        <v>913</v>
      </c>
      <c r="AQ5" s="63">
        <f t="shared" si="6"/>
        <v>0</v>
      </c>
      <c r="AS5" s="53">
        <v>3</v>
      </c>
      <c r="AT5" s="57" t="s">
        <v>96</v>
      </c>
      <c r="AU5" s="56">
        <v>24</v>
      </c>
    </row>
    <row r="6" spans="1:47" ht="14.25" x14ac:dyDescent="0.25">
      <c r="A6" s="55"/>
      <c r="B6" s="55" t="str">
        <f>'1.Spieltag'!B11</f>
        <v>fabian1904</v>
      </c>
      <c r="C6" s="55">
        <f>'1.Spieltag'!$AG11</f>
        <v>17</v>
      </c>
      <c r="D6" s="55">
        <f>'2.Spieltag '!$AG11</f>
        <v>2</v>
      </c>
      <c r="E6" s="55">
        <f>'3.Spieltag'!$AG11</f>
        <v>11</v>
      </c>
      <c r="F6" s="55">
        <f>'4.Spieltag'!$AG11</f>
        <v>12</v>
      </c>
      <c r="G6" s="55">
        <f>'5.Spieltag'!$AG11</f>
        <v>11</v>
      </c>
      <c r="H6" s="55">
        <f>'6.Spieltag'!$AG11</f>
        <v>2</v>
      </c>
      <c r="I6" s="55">
        <f>'7.Spieltag'!$AG11</f>
        <v>14</v>
      </c>
      <c r="J6" s="55">
        <f>'8.Spieltag'!$AG11</f>
        <v>7</v>
      </c>
      <c r="K6" s="55">
        <f>'9.Spieltag'!$AG11</f>
        <v>10</v>
      </c>
      <c r="L6" s="55">
        <f>'10.Spieltag'!$AG11</f>
        <v>2</v>
      </c>
      <c r="M6" s="55">
        <f>'11.Spieltag'!$AG11</f>
        <v>5</v>
      </c>
      <c r="N6" s="55">
        <f>'12.Spieltag'!$AG11</f>
        <v>13</v>
      </c>
      <c r="O6" s="55">
        <f>'13.Spieltag'!$AG11</f>
        <v>9</v>
      </c>
      <c r="P6" s="55">
        <f>'14.Spieltag'!$AG11</f>
        <v>0</v>
      </c>
      <c r="Q6" s="55">
        <f>'15.Spieltag'!$AG11</f>
        <v>22</v>
      </c>
      <c r="R6" s="55">
        <f>'16.Spieltag'!$AG11</f>
        <v>9</v>
      </c>
      <c r="S6" s="55">
        <f>'17.Spieltag'!$AG11</f>
        <v>45</v>
      </c>
      <c r="T6" s="55">
        <f>'18.Spieltag'!$AG11</f>
        <v>45</v>
      </c>
      <c r="U6" s="55">
        <f>'19.Spieltag'!$AG11</f>
        <v>45</v>
      </c>
      <c r="V6" s="55">
        <f>'20.Spieltag'!$AG11</f>
        <v>45</v>
      </c>
      <c r="W6" s="55">
        <f>'21.Spieltag'!$AG11</f>
        <v>45</v>
      </c>
      <c r="X6" s="55">
        <f>'22.Spieltag'!$AG11</f>
        <v>45</v>
      </c>
      <c r="Y6" s="55">
        <f>'23.Spieltag'!$AG11</f>
        <v>45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956</v>
      </c>
      <c r="AL6" s="58">
        <f t="shared" si="1"/>
        <v>0</v>
      </c>
      <c r="AM6" s="58">
        <f t="shared" si="2"/>
        <v>2</v>
      </c>
      <c r="AN6" s="58">
        <f t="shared" si="3"/>
        <v>2</v>
      </c>
      <c r="AO6" s="58">
        <f t="shared" si="4"/>
        <v>2</v>
      </c>
      <c r="AP6" s="59">
        <f t="shared" si="5"/>
        <v>950</v>
      </c>
      <c r="AQ6" s="63">
        <f t="shared" si="6"/>
        <v>6</v>
      </c>
      <c r="AS6" s="53">
        <v>4</v>
      </c>
      <c r="AT6" s="54" t="s">
        <v>86</v>
      </c>
      <c r="AU6" s="56">
        <v>13</v>
      </c>
    </row>
    <row r="7" spans="1:47" ht="14.25" x14ac:dyDescent="0.25">
      <c r="A7" s="55"/>
      <c r="B7" s="55" t="str">
        <f>'1.Spieltag'!B12</f>
        <v>FlorianS04</v>
      </c>
      <c r="C7" s="55">
        <f>'1.Spieltag'!$AG12</f>
        <v>25</v>
      </c>
      <c r="D7" s="55">
        <f>'2.Spieltag '!$AG12</f>
        <v>11</v>
      </c>
      <c r="E7" s="55">
        <f>'3.Spieltag'!$AG12</f>
        <v>20</v>
      </c>
      <c r="F7" s="55">
        <f>'4.Spieltag'!$AG12</f>
        <v>10</v>
      </c>
      <c r="G7" s="55">
        <f>'5.Spieltag'!$AG12</f>
        <v>16</v>
      </c>
      <c r="H7" s="55">
        <f>'6.Spieltag'!$AG12</f>
        <v>14</v>
      </c>
      <c r="I7" s="55">
        <f>'7.Spieltag'!$AG12</f>
        <v>16</v>
      </c>
      <c r="J7" s="55">
        <f>'8.Spieltag'!$AG12</f>
        <v>7</v>
      </c>
      <c r="K7" s="55">
        <f>'9.Spieltag'!$AG12</f>
        <v>18</v>
      </c>
      <c r="L7" s="55">
        <f>'10.Spieltag'!$AG12</f>
        <v>10</v>
      </c>
      <c r="M7" s="55">
        <f>'11.Spieltag'!$AG12</f>
        <v>3</v>
      </c>
      <c r="N7" s="55">
        <f>'12.Spieltag'!$AG12</f>
        <v>10</v>
      </c>
      <c r="O7" s="55">
        <f>'13.Spieltag'!$AG12</f>
        <v>16</v>
      </c>
      <c r="P7" s="55">
        <f>'14.Spieltag'!$AG12</f>
        <v>10</v>
      </c>
      <c r="Q7" s="55">
        <f>'15.Spieltag'!$AG12</f>
        <v>12</v>
      </c>
      <c r="R7" s="55">
        <f>'16.Spieltag'!$AG12</f>
        <v>17</v>
      </c>
      <c r="S7" s="55">
        <f>'17.Spieltag'!$AG12</f>
        <v>45</v>
      </c>
      <c r="T7" s="55">
        <f>'18.Spieltag'!$AG12</f>
        <v>45</v>
      </c>
      <c r="U7" s="55">
        <f>'19.Spieltag'!$AG12</f>
        <v>45</v>
      </c>
      <c r="V7" s="55">
        <f>'20.Spieltag'!$AG12</f>
        <v>45</v>
      </c>
      <c r="W7" s="55">
        <f>'21.Spieltag'!$AG12</f>
        <v>45</v>
      </c>
      <c r="X7" s="55">
        <f>'22.Spieltag'!$AG12</f>
        <v>45</v>
      </c>
      <c r="Y7" s="55">
        <f>'23.Spieltag'!$AG12</f>
        <v>45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1025</v>
      </c>
      <c r="AL7" s="58">
        <f t="shared" si="1"/>
        <v>3</v>
      </c>
      <c r="AM7" s="58">
        <f t="shared" si="2"/>
        <v>7</v>
      </c>
      <c r="AN7" s="58">
        <f t="shared" si="3"/>
        <v>10</v>
      </c>
      <c r="AO7" s="58">
        <f t="shared" si="4"/>
        <v>10</v>
      </c>
      <c r="AP7" s="59">
        <f t="shared" si="5"/>
        <v>995</v>
      </c>
      <c r="AQ7" s="63">
        <f t="shared" si="6"/>
        <v>30</v>
      </c>
      <c r="AS7" s="53">
        <v>5</v>
      </c>
      <c r="AT7" s="57" t="s">
        <v>83</v>
      </c>
      <c r="AU7" s="75">
        <v>17</v>
      </c>
    </row>
    <row r="8" spans="1:47" ht="14.25" x14ac:dyDescent="0.25">
      <c r="A8" s="55"/>
      <c r="B8" s="55" t="str">
        <f>'1.Spieltag'!B13</f>
        <v>Franzi04</v>
      </c>
      <c r="C8" s="55">
        <f>'1.Spieltag'!$AG13</f>
        <v>23</v>
      </c>
      <c r="D8" s="55">
        <f>'2.Spieltag '!$AG13</f>
        <v>2</v>
      </c>
      <c r="E8" s="55">
        <f>'3.Spieltag'!$AG13</f>
        <v>17</v>
      </c>
      <c r="F8" s="55">
        <f>'4.Spieltag'!$AG13</f>
        <v>12</v>
      </c>
      <c r="G8" s="55">
        <f>'5.Spieltag'!$AG13</f>
        <v>12</v>
      </c>
      <c r="H8" s="55">
        <f>'6.Spieltag'!$AG13</f>
        <v>5</v>
      </c>
      <c r="I8" s="55">
        <f>'7.Spieltag'!$AG13</f>
        <v>28</v>
      </c>
      <c r="J8" s="55">
        <f>'8.Spieltag'!$AG13</f>
        <v>7</v>
      </c>
      <c r="K8" s="55">
        <f>'9.Spieltag'!$AG13</f>
        <v>5</v>
      </c>
      <c r="L8" s="55">
        <f>'10.Spieltag'!$AG13</f>
        <v>7</v>
      </c>
      <c r="M8" s="55">
        <f>'11.Spieltag'!$AG13</f>
        <v>10</v>
      </c>
      <c r="N8" s="55">
        <f>'12.Spieltag'!$AG13</f>
        <v>11</v>
      </c>
      <c r="O8" s="55">
        <f>'13.Spieltag'!$AG13</f>
        <v>13</v>
      </c>
      <c r="P8" s="55">
        <f>'14.Spieltag'!$AG13</f>
        <v>8</v>
      </c>
      <c r="Q8" s="55">
        <f>'15.Spieltag'!$AG13</f>
        <v>28</v>
      </c>
      <c r="R8" s="55">
        <f>'16.Spieltag'!$AG13</f>
        <v>12</v>
      </c>
      <c r="S8" s="55">
        <f>'17.Spieltag'!$AG13</f>
        <v>45</v>
      </c>
      <c r="T8" s="55">
        <f>'18.Spieltag'!$AG13</f>
        <v>45</v>
      </c>
      <c r="U8" s="55">
        <f>'19.Spieltag'!$AG13</f>
        <v>45</v>
      </c>
      <c r="V8" s="55">
        <f>'20.Spieltag'!$AG13</f>
        <v>45</v>
      </c>
      <c r="W8" s="55">
        <f>'21.Spieltag'!$AG13</f>
        <v>45</v>
      </c>
      <c r="X8" s="55">
        <f>'22.Spieltag'!$AG13</f>
        <v>45</v>
      </c>
      <c r="Y8" s="55">
        <f>'23.Spieltag'!$AG13</f>
        <v>45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1010</v>
      </c>
      <c r="AL8" s="58">
        <f t="shared" si="1"/>
        <v>2</v>
      </c>
      <c r="AM8" s="58">
        <f t="shared" si="2"/>
        <v>5</v>
      </c>
      <c r="AN8" s="58">
        <f t="shared" si="3"/>
        <v>5</v>
      </c>
      <c r="AO8" s="58">
        <f t="shared" si="4"/>
        <v>7</v>
      </c>
      <c r="AP8" s="59">
        <f t="shared" si="5"/>
        <v>991</v>
      </c>
      <c r="AQ8" s="63">
        <f t="shared" si="6"/>
        <v>19</v>
      </c>
      <c r="AS8" s="53">
        <v>6</v>
      </c>
      <c r="AT8" s="57" t="s">
        <v>86</v>
      </c>
      <c r="AU8" s="56">
        <v>15</v>
      </c>
    </row>
    <row r="9" spans="1:47" ht="14.25" x14ac:dyDescent="0.25">
      <c r="A9" s="55"/>
      <c r="B9" s="55" t="str">
        <f>'1.Spieltag'!B14</f>
        <v>Lola04</v>
      </c>
      <c r="C9" s="55">
        <f>'1.Spieltag'!$AG14</f>
        <v>18</v>
      </c>
      <c r="D9" s="55">
        <f>'2.Spieltag '!$AG14</f>
        <v>7</v>
      </c>
      <c r="E9" s="55">
        <f>'3.Spieltag'!$AG14</f>
        <v>17</v>
      </c>
      <c r="F9" s="55">
        <f>'4.Spieltag'!$AG14</f>
        <v>8</v>
      </c>
      <c r="G9" s="55">
        <f>'5.Spieltag'!$AG14</f>
        <v>2</v>
      </c>
      <c r="H9" s="55">
        <f>'6.Spieltag'!$AG14</f>
        <v>12</v>
      </c>
      <c r="I9" s="55">
        <f>'7.Spieltag'!$AG14</f>
        <v>12</v>
      </c>
      <c r="J9" s="55">
        <f>'8.Spieltag'!$AG14</f>
        <v>11</v>
      </c>
      <c r="K9" s="55">
        <f>'9.Spieltag'!$AG14</f>
        <v>17</v>
      </c>
      <c r="L9" s="55">
        <f>'10.Spieltag'!$AG14</f>
        <v>2</v>
      </c>
      <c r="M9" s="55">
        <f>'11.Spieltag'!$AG14</f>
        <v>2</v>
      </c>
      <c r="N9" s="55">
        <f>'12.Spieltag'!$AG14</f>
        <v>16</v>
      </c>
      <c r="O9" s="55">
        <f>'13.Spieltag'!$AG14</f>
        <v>7</v>
      </c>
      <c r="P9" s="55">
        <f>'14.Spieltag'!$AG14</f>
        <v>3</v>
      </c>
      <c r="Q9" s="55">
        <f>'15.Spieltag'!$AG14</f>
        <v>24</v>
      </c>
      <c r="R9" s="55">
        <f>'16.Spieltag'!$AG14</f>
        <v>6</v>
      </c>
      <c r="S9" s="55">
        <f>'17.Spieltag'!$AG14</f>
        <v>45</v>
      </c>
      <c r="T9" s="55">
        <f>'18.Spieltag'!$AG14</f>
        <v>45</v>
      </c>
      <c r="U9" s="55">
        <f>'19.Spieltag'!$AG14</f>
        <v>45</v>
      </c>
      <c r="V9" s="55">
        <f>'20.Spieltag'!$AG14</f>
        <v>45</v>
      </c>
      <c r="W9" s="55">
        <f>'21.Spieltag'!$AG14</f>
        <v>45</v>
      </c>
      <c r="X9" s="55">
        <f>'22.Spieltag'!$AG14</f>
        <v>45</v>
      </c>
      <c r="Y9" s="55">
        <f>'23.Spieltag'!$AG14</f>
        <v>45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974</v>
      </c>
      <c r="AL9" s="58">
        <f t="shared" si="1"/>
        <v>2</v>
      </c>
      <c r="AM9" s="58">
        <f t="shared" si="2"/>
        <v>2</v>
      </c>
      <c r="AN9" s="58">
        <f t="shared" si="3"/>
        <v>2</v>
      </c>
      <c r="AO9" s="58">
        <f t="shared" si="4"/>
        <v>3</v>
      </c>
      <c r="AP9" s="59">
        <f t="shared" si="5"/>
        <v>965</v>
      </c>
      <c r="AQ9" s="63">
        <f t="shared" si="6"/>
        <v>9</v>
      </c>
      <c r="AS9" s="53">
        <v>7</v>
      </c>
      <c r="AT9" s="54" t="s">
        <v>84</v>
      </c>
      <c r="AU9" s="56">
        <v>32</v>
      </c>
    </row>
    <row r="10" spans="1:47" ht="14.25" x14ac:dyDescent="0.25">
      <c r="A10" s="55"/>
      <c r="B10" s="55" t="str">
        <f>'1.Spieltag'!B15</f>
        <v>Master1</v>
      </c>
      <c r="C10" s="55">
        <f>'1.Spieltag'!$AG15</f>
        <v>13</v>
      </c>
      <c r="D10" s="55">
        <f>'2.Spieltag '!$AG15</f>
        <v>7</v>
      </c>
      <c r="E10" s="55">
        <f>'3.Spieltag'!$AG15</f>
        <v>16</v>
      </c>
      <c r="F10" s="55">
        <f>'4.Spieltag'!$AG15</f>
        <v>11</v>
      </c>
      <c r="G10" s="55">
        <f>'5.Spieltag'!$AG15</f>
        <v>7</v>
      </c>
      <c r="H10" s="55">
        <f>'6.Spieltag'!$AG15</f>
        <v>5</v>
      </c>
      <c r="I10" s="55">
        <f>'7.Spieltag'!$AG15</f>
        <v>18</v>
      </c>
      <c r="J10" s="55">
        <f>'8.Spieltag'!$AG15</f>
        <v>8</v>
      </c>
      <c r="K10" s="55">
        <f>'9.Spieltag'!$AG15</f>
        <v>9</v>
      </c>
      <c r="L10" s="55">
        <f>'10.Spieltag'!$AG15</f>
        <v>7</v>
      </c>
      <c r="M10" s="55">
        <f>'11.Spieltag'!$AG15</f>
        <v>5</v>
      </c>
      <c r="N10" s="55">
        <f>'12.Spieltag'!$AG15</f>
        <v>14</v>
      </c>
      <c r="O10" s="55">
        <f>'13.Spieltag'!$AG15</f>
        <v>20</v>
      </c>
      <c r="P10" s="55">
        <f>'14.Spieltag'!$AG15</f>
        <v>8</v>
      </c>
      <c r="Q10" s="55">
        <f>'15.Spieltag'!$AG15</f>
        <v>11</v>
      </c>
      <c r="R10" s="55">
        <f>'16.Spieltag'!$AG15</f>
        <v>12</v>
      </c>
      <c r="S10" s="55">
        <f>'17.Spieltag'!$AG15</f>
        <v>45</v>
      </c>
      <c r="T10" s="55">
        <f>'18.Spieltag'!$AG15</f>
        <v>45</v>
      </c>
      <c r="U10" s="55">
        <f>'19.Spieltag'!$AG15</f>
        <v>45</v>
      </c>
      <c r="V10" s="55">
        <f>'20.Spieltag'!$AG15</f>
        <v>45</v>
      </c>
      <c r="W10" s="55">
        <f>'21.Spieltag'!$AG15</f>
        <v>45</v>
      </c>
      <c r="X10" s="55">
        <f>'22.Spieltag'!$AG15</f>
        <v>45</v>
      </c>
      <c r="Y10" s="55">
        <f>'23.Spieltag'!$AG15</f>
        <v>45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981</v>
      </c>
      <c r="AL10" s="58">
        <f t="shared" si="1"/>
        <v>5</v>
      </c>
      <c r="AM10" s="58">
        <f t="shared" si="2"/>
        <v>5</v>
      </c>
      <c r="AN10" s="58">
        <f t="shared" si="3"/>
        <v>7</v>
      </c>
      <c r="AO10" s="58">
        <f t="shared" si="4"/>
        <v>7</v>
      </c>
      <c r="AP10" s="59">
        <f t="shared" si="5"/>
        <v>957</v>
      </c>
      <c r="AQ10" s="63">
        <f t="shared" si="6"/>
        <v>24</v>
      </c>
      <c r="AS10" s="53">
        <v>8</v>
      </c>
      <c r="AT10" s="54" t="s">
        <v>81</v>
      </c>
      <c r="AU10" s="56">
        <v>16</v>
      </c>
    </row>
    <row r="11" spans="1:47" ht="14.25" x14ac:dyDescent="0.25">
      <c r="A11" s="55"/>
      <c r="B11" s="55" t="str">
        <f>'1.Spieltag'!B16</f>
        <v>Mike04</v>
      </c>
      <c r="C11" s="55">
        <f>'1.Spieltag'!$AG16</f>
        <v>19</v>
      </c>
      <c r="D11" s="55">
        <f>'2.Spieltag '!$AG16</f>
        <v>3</v>
      </c>
      <c r="E11" s="55">
        <f>'3.Spieltag'!$AG16</f>
        <v>11</v>
      </c>
      <c r="F11" s="55">
        <f>'4.Spieltag'!$AG16</f>
        <v>9</v>
      </c>
      <c r="G11" s="55">
        <f>'5.Spieltag'!$AG16</f>
        <v>4</v>
      </c>
      <c r="H11" s="55">
        <f>'6.Spieltag'!$AG16</f>
        <v>8</v>
      </c>
      <c r="I11" s="55">
        <f>'7.Spieltag'!$AG16</f>
        <v>23</v>
      </c>
      <c r="J11" s="55">
        <f>'8.Spieltag'!$AG16</f>
        <v>9</v>
      </c>
      <c r="K11" s="55">
        <f>'9.Spieltag'!$AG16</f>
        <v>17</v>
      </c>
      <c r="L11" s="55">
        <f>'10.Spieltag'!$AG16</f>
        <v>2</v>
      </c>
      <c r="M11" s="55">
        <f>'11.Spieltag'!$AG16</f>
        <v>0</v>
      </c>
      <c r="N11" s="55">
        <f>'12.Spieltag'!$AG16</f>
        <v>14</v>
      </c>
      <c r="O11" s="55">
        <f>'13.Spieltag'!$AG16</f>
        <v>10</v>
      </c>
      <c r="P11" s="55">
        <f>'14.Spieltag'!$AG16</f>
        <v>0</v>
      </c>
      <c r="Q11" s="55">
        <f>'15.Spieltag'!$AG16</f>
        <v>25</v>
      </c>
      <c r="R11" s="55">
        <f>'16.Spieltag'!$AG16</f>
        <v>19</v>
      </c>
      <c r="S11" s="55">
        <f>'17.Spieltag'!$AG16</f>
        <v>45</v>
      </c>
      <c r="T11" s="55">
        <f>'18.Spieltag'!$AG16</f>
        <v>45</v>
      </c>
      <c r="U11" s="55">
        <f>'19.Spieltag'!$AG16</f>
        <v>45</v>
      </c>
      <c r="V11" s="55">
        <f>'20.Spieltag'!$AG16</f>
        <v>45</v>
      </c>
      <c r="W11" s="55">
        <f>'21.Spieltag'!$AG16</f>
        <v>45</v>
      </c>
      <c r="X11" s="55">
        <f>'22.Spieltag'!$AG16</f>
        <v>45</v>
      </c>
      <c r="Y11" s="55">
        <f>'23.Spieltag'!$AG16</f>
        <v>45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983</v>
      </c>
      <c r="AL11" s="58">
        <f t="shared" si="1"/>
        <v>0</v>
      </c>
      <c r="AM11" s="58">
        <f t="shared" si="2"/>
        <v>0</v>
      </c>
      <c r="AN11" s="58">
        <f t="shared" si="3"/>
        <v>2</v>
      </c>
      <c r="AO11" s="58">
        <f t="shared" si="4"/>
        <v>3</v>
      </c>
      <c r="AP11" s="59">
        <f t="shared" si="5"/>
        <v>978</v>
      </c>
      <c r="AQ11" s="63">
        <f t="shared" si="6"/>
        <v>5</v>
      </c>
      <c r="AS11" s="53">
        <v>9</v>
      </c>
      <c r="AT11" s="54" t="s">
        <v>85</v>
      </c>
      <c r="AU11" s="56">
        <v>22</v>
      </c>
    </row>
    <row r="12" spans="1:47" ht="14.25" x14ac:dyDescent="0.25">
      <c r="A12" s="55"/>
      <c r="B12" s="55" t="str">
        <f>'1.Spieltag'!B17</f>
        <v>Nico1904</v>
      </c>
      <c r="C12" s="55">
        <f>'1.Spieltag'!$AG17</f>
        <v>22</v>
      </c>
      <c r="D12" s="55">
        <f>'2.Spieltag '!$AG17</f>
        <v>3</v>
      </c>
      <c r="E12" s="55">
        <f>'3.Spieltag'!$AG17</f>
        <v>17</v>
      </c>
      <c r="F12" s="55">
        <f>'4.Spieltag'!$AG17</f>
        <v>8</v>
      </c>
      <c r="G12" s="55">
        <f>'5.Spieltag'!$AG17</f>
        <v>7</v>
      </c>
      <c r="H12" s="55">
        <f>'6.Spieltag'!$AG17</f>
        <v>2</v>
      </c>
      <c r="I12" s="55">
        <f>'7.Spieltag'!$AG17</f>
        <v>0</v>
      </c>
      <c r="J12" s="55">
        <f>'8.Spieltag'!$AG17</f>
        <v>0</v>
      </c>
      <c r="K12" s="55">
        <f>'9.Spieltag'!$AG17</f>
        <v>0</v>
      </c>
      <c r="L12" s="55">
        <f>'10.Spieltag'!$AG17</f>
        <v>0</v>
      </c>
      <c r="M12" s="55">
        <f>'11.Spieltag'!$AG17</f>
        <v>11</v>
      </c>
      <c r="N12" s="55">
        <f>'12.Spieltag'!$AG17</f>
        <v>14</v>
      </c>
      <c r="O12" s="55">
        <f>'13.Spieltag'!$AG17</f>
        <v>0</v>
      </c>
      <c r="P12" s="55">
        <f>'14.Spieltag'!$AG17</f>
        <v>0</v>
      </c>
      <c r="Q12" s="55">
        <f>'15.Spieltag'!$AG17</f>
        <v>20</v>
      </c>
      <c r="R12" s="55">
        <f>'16.Spieltag'!$AG17</f>
        <v>8</v>
      </c>
      <c r="S12" s="55">
        <f>'17.Spieltag'!$AG17</f>
        <v>45</v>
      </c>
      <c r="T12" s="55">
        <f>'18.Spieltag'!$AG17</f>
        <v>45</v>
      </c>
      <c r="U12" s="55">
        <f>'19.Spieltag'!$AG17</f>
        <v>45</v>
      </c>
      <c r="V12" s="55">
        <f>'20.Spieltag'!$AG17</f>
        <v>45</v>
      </c>
      <c r="W12" s="55">
        <f>'21.Spieltag'!$AG17</f>
        <v>45</v>
      </c>
      <c r="X12" s="55">
        <f>'22.Spieltag'!$AG17</f>
        <v>45</v>
      </c>
      <c r="Y12" s="55">
        <f>'23.Spieltag'!$AG17</f>
        <v>45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922</v>
      </c>
      <c r="AL12" s="58">
        <f t="shared" si="1"/>
        <v>0</v>
      </c>
      <c r="AM12" s="58">
        <f t="shared" si="2"/>
        <v>0</v>
      </c>
      <c r="AN12" s="58">
        <f t="shared" si="3"/>
        <v>0</v>
      </c>
      <c r="AO12" s="58">
        <f t="shared" si="4"/>
        <v>0</v>
      </c>
      <c r="AP12" s="59">
        <f t="shared" si="5"/>
        <v>922</v>
      </c>
      <c r="AQ12" s="63">
        <f t="shared" si="6"/>
        <v>0</v>
      </c>
      <c r="AS12" s="53">
        <v>10</v>
      </c>
      <c r="AT12" s="54" t="s">
        <v>91</v>
      </c>
      <c r="AU12" s="56">
        <v>14</v>
      </c>
    </row>
    <row r="13" spans="1:47" ht="14.25" x14ac:dyDescent="0.25">
      <c r="A13" s="55"/>
      <c r="B13" s="55" t="str">
        <f>'1.Spieltag'!B18</f>
        <v>Reinhold</v>
      </c>
      <c r="C13" s="55">
        <f>'1.Spieltag'!$AG18</f>
        <v>25</v>
      </c>
      <c r="D13" s="55">
        <f>'2.Spieltag '!$AG18</f>
        <v>5</v>
      </c>
      <c r="E13" s="55">
        <f>'3.Spieltag'!$AG18</f>
        <v>8</v>
      </c>
      <c r="F13" s="55">
        <f>'4.Spieltag'!$AG18</f>
        <v>10</v>
      </c>
      <c r="G13" s="55">
        <f>'5.Spieltag'!$AG18</f>
        <v>4</v>
      </c>
      <c r="H13" s="55">
        <f>'6.Spieltag'!$AG18</f>
        <v>7</v>
      </c>
      <c r="I13" s="55">
        <f>'7.Spieltag'!$AG18</f>
        <v>18</v>
      </c>
      <c r="J13" s="55">
        <f>'8.Spieltag'!$AG18</f>
        <v>4</v>
      </c>
      <c r="K13" s="55">
        <f>'9.Spieltag'!$AG18</f>
        <v>19</v>
      </c>
      <c r="L13" s="55">
        <f>'10.Spieltag'!$AG18</f>
        <v>5</v>
      </c>
      <c r="M13" s="55">
        <f>'11.Spieltag'!$AG18</f>
        <v>15</v>
      </c>
      <c r="N13" s="55">
        <f>'12.Spieltag'!$AG18</f>
        <v>19</v>
      </c>
      <c r="O13" s="55">
        <f>'13.Spieltag'!$AG18</f>
        <v>14</v>
      </c>
      <c r="P13" s="55">
        <f>'14.Spieltag'!$AG18</f>
        <v>7</v>
      </c>
      <c r="Q13" s="55">
        <f>'15.Spieltag'!$AG18</f>
        <v>17</v>
      </c>
      <c r="R13" s="55">
        <f>'16.Spieltag'!$AG18</f>
        <v>13</v>
      </c>
      <c r="S13" s="55">
        <f>'17.Spieltag'!$AG18</f>
        <v>45</v>
      </c>
      <c r="T13" s="55">
        <f>'18.Spieltag'!$AG18</f>
        <v>45</v>
      </c>
      <c r="U13" s="55">
        <f>'19.Spieltag'!$AG18</f>
        <v>45</v>
      </c>
      <c r="V13" s="55">
        <f>'20.Spieltag'!$AG18</f>
        <v>45</v>
      </c>
      <c r="W13" s="55">
        <f>'21.Spieltag'!$AG18</f>
        <v>45</v>
      </c>
      <c r="X13" s="55">
        <f>'22.Spieltag'!$AG18</f>
        <v>45</v>
      </c>
      <c r="Y13" s="55">
        <f>'23.Spieltag'!$AG18</f>
        <v>45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1000</v>
      </c>
      <c r="AL13" s="58">
        <f t="shared" si="1"/>
        <v>4</v>
      </c>
      <c r="AM13" s="58">
        <f t="shared" si="2"/>
        <v>4</v>
      </c>
      <c r="AN13" s="58">
        <f t="shared" si="3"/>
        <v>5</v>
      </c>
      <c r="AO13" s="58">
        <f t="shared" si="4"/>
        <v>5</v>
      </c>
      <c r="AP13" s="59">
        <f t="shared" si="5"/>
        <v>982</v>
      </c>
      <c r="AQ13" s="63">
        <f t="shared" si="6"/>
        <v>18</v>
      </c>
      <c r="AS13" s="53">
        <v>11</v>
      </c>
      <c r="AT13" s="54" t="s">
        <v>78</v>
      </c>
      <c r="AU13" s="56">
        <v>15</v>
      </c>
    </row>
    <row r="14" spans="1:47" ht="14.25" x14ac:dyDescent="0.25">
      <c r="A14" s="55"/>
      <c r="B14" s="55" t="str">
        <f>'1.Spieltag'!B19</f>
        <v>ReneMause</v>
      </c>
      <c r="C14" s="55">
        <f>'1.Spieltag'!$AG19</f>
        <v>32</v>
      </c>
      <c r="D14" s="55">
        <f>'2.Spieltag '!$AG19</f>
        <v>13</v>
      </c>
      <c r="E14" s="55">
        <f>'3.Spieltag'!$AG19</f>
        <v>16</v>
      </c>
      <c r="F14" s="55">
        <f>'4.Spieltag'!$AG19</f>
        <v>7</v>
      </c>
      <c r="G14" s="55">
        <f>'5.Spieltag'!$AG19</f>
        <v>13</v>
      </c>
      <c r="H14" s="55">
        <f>'6.Spieltag'!$AG19</f>
        <v>4</v>
      </c>
      <c r="I14" s="55">
        <f>'7.Spieltag'!$AG19</f>
        <v>18</v>
      </c>
      <c r="J14" s="55">
        <f>'8.Spieltag'!$AG19</f>
        <v>9</v>
      </c>
      <c r="K14" s="55">
        <f>'9.Spieltag'!$AG19</f>
        <v>15</v>
      </c>
      <c r="L14" s="55">
        <f>'10.Spieltag'!$AG19</f>
        <v>5</v>
      </c>
      <c r="M14" s="55">
        <f>'11.Spieltag'!$AG19</f>
        <v>0</v>
      </c>
      <c r="N14" s="55">
        <f>'12.Spieltag'!$AG19</f>
        <v>27</v>
      </c>
      <c r="O14" s="55">
        <f>'13.Spieltag'!$AG19</f>
        <v>0</v>
      </c>
      <c r="P14" s="55">
        <f>'14.Spieltag'!$AG19</f>
        <v>2</v>
      </c>
      <c r="Q14" s="55">
        <f>'15.Spieltag'!$AG19</f>
        <v>21</v>
      </c>
      <c r="R14" s="55">
        <f>'16.Spieltag'!$AG19</f>
        <v>13</v>
      </c>
      <c r="S14" s="55">
        <f>'17.Spieltag'!$AG19</f>
        <v>45</v>
      </c>
      <c r="T14" s="55">
        <f>'18.Spieltag'!$AG19</f>
        <v>45</v>
      </c>
      <c r="U14" s="55">
        <f>'19.Spieltag'!$AG19</f>
        <v>45</v>
      </c>
      <c r="V14" s="55">
        <f>'20.Spieltag'!$AG19</f>
        <v>45</v>
      </c>
      <c r="W14" s="55">
        <f>'21.Spieltag'!$AG19</f>
        <v>45</v>
      </c>
      <c r="X14" s="55">
        <f>'22.Spieltag'!$AG19</f>
        <v>45</v>
      </c>
      <c r="Y14" s="55">
        <f>'23.Spieltag'!$AG19</f>
        <v>45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1005</v>
      </c>
      <c r="AL14" s="58">
        <f t="shared" si="1"/>
        <v>0</v>
      </c>
      <c r="AM14" s="58">
        <f t="shared" si="2"/>
        <v>0</v>
      </c>
      <c r="AN14" s="58">
        <f t="shared" si="3"/>
        <v>2</v>
      </c>
      <c r="AO14" s="58">
        <f t="shared" si="4"/>
        <v>4</v>
      </c>
      <c r="AP14" s="59">
        <f t="shared" si="5"/>
        <v>999</v>
      </c>
      <c r="AQ14" s="63">
        <f t="shared" si="6"/>
        <v>6</v>
      </c>
      <c r="AS14" s="53">
        <v>12</v>
      </c>
      <c r="AT14" s="54" t="s">
        <v>83</v>
      </c>
      <c r="AU14" s="56">
        <v>28</v>
      </c>
    </row>
    <row r="15" spans="1:47" ht="14.25" x14ac:dyDescent="0.25">
      <c r="A15" s="55"/>
      <c r="B15" s="55" t="str">
        <f>'1.Spieltag'!B20</f>
        <v>Ricardo04</v>
      </c>
      <c r="C15" s="55">
        <f>'1.Spieltag'!$AG20</f>
        <v>14</v>
      </c>
      <c r="D15" s="55">
        <f>'2.Spieltag '!$AG20</f>
        <v>7</v>
      </c>
      <c r="E15" s="55">
        <f>'3.Spieltag'!$AG20</f>
        <v>19</v>
      </c>
      <c r="F15" s="55">
        <f>'4.Spieltag'!$AG20</f>
        <v>12</v>
      </c>
      <c r="G15" s="55">
        <f>'5.Spieltag'!$AG20</f>
        <v>11</v>
      </c>
      <c r="H15" s="55">
        <f>'6.Spieltag'!$AG20</f>
        <v>2</v>
      </c>
      <c r="I15" s="55">
        <f>'7.Spieltag'!$AG20</f>
        <v>19</v>
      </c>
      <c r="J15" s="55">
        <f>'8.Spieltag'!$AG20</f>
        <v>7</v>
      </c>
      <c r="K15" s="55">
        <f>'9.Spieltag'!$AG20</f>
        <v>22</v>
      </c>
      <c r="L15" s="55">
        <f>'10.Spieltag'!$AG20</f>
        <v>7</v>
      </c>
      <c r="M15" s="55">
        <f>'11.Spieltag'!$AG20</f>
        <v>10</v>
      </c>
      <c r="N15" s="55">
        <f>'12.Spieltag'!$AG20</f>
        <v>13</v>
      </c>
      <c r="O15" s="55">
        <f>'13.Spieltag'!$AG20</f>
        <v>15</v>
      </c>
      <c r="P15" s="55">
        <f>'14.Spieltag'!$AG20</f>
        <v>10</v>
      </c>
      <c r="Q15" s="55">
        <f>'15.Spieltag'!$AG20</f>
        <v>25</v>
      </c>
      <c r="R15" s="55">
        <f>'16.Spieltag'!$AG20</f>
        <v>9</v>
      </c>
      <c r="S15" s="55">
        <f>'17.Spieltag'!$AG20</f>
        <v>45</v>
      </c>
      <c r="T15" s="55">
        <f>'18.Spieltag'!$AG20</f>
        <v>45</v>
      </c>
      <c r="U15" s="55">
        <f>'19.Spieltag'!$AG20</f>
        <v>45</v>
      </c>
      <c r="V15" s="55">
        <f>'20.Spieltag'!$AG20</f>
        <v>45</v>
      </c>
      <c r="W15" s="55">
        <f>'21.Spieltag'!$AG20</f>
        <v>45</v>
      </c>
      <c r="X15" s="55">
        <f>'22.Spieltag'!$AG20</f>
        <v>45</v>
      </c>
      <c r="Y15" s="55">
        <f>'23.Spieltag'!$AG20</f>
        <v>45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1012</v>
      </c>
      <c r="AL15" s="58">
        <f t="shared" si="1"/>
        <v>2</v>
      </c>
      <c r="AM15" s="58">
        <f t="shared" si="2"/>
        <v>7</v>
      </c>
      <c r="AN15" s="58">
        <f t="shared" si="3"/>
        <v>7</v>
      </c>
      <c r="AO15" s="58">
        <f t="shared" si="4"/>
        <v>7</v>
      </c>
      <c r="AP15" s="59">
        <f t="shared" si="5"/>
        <v>989</v>
      </c>
      <c r="AQ15" s="63">
        <f t="shared" si="6"/>
        <v>23</v>
      </c>
      <c r="AS15" s="53">
        <v>13</v>
      </c>
      <c r="AT15" s="54" t="s">
        <v>94</v>
      </c>
      <c r="AU15" s="56">
        <v>20</v>
      </c>
    </row>
    <row r="16" spans="1:47" ht="14.25" x14ac:dyDescent="0.25">
      <c r="A16" s="55"/>
      <c r="B16" s="55" t="str">
        <f>'1.Spieltag'!B21</f>
        <v>Schalt04</v>
      </c>
      <c r="C16" s="55">
        <f>'1.Spieltag'!$AG21</f>
        <v>15</v>
      </c>
      <c r="D16" s="55">
        <f>'2.Spieltag '!$AG21</f>
        <v>0</v>
      </c>
      <c r="E16" s="55">
        <f>'3.Spieltag'!$AG21</f>
        <v>24</v>
      </c>
      <c r="F16" s="55">
        <f>'4.Spieltag'!$AG21</f>
        <v>9</v>
      </c>
      <c r="G16" s="55">
        <f>'5.Spieltag'!$AG21</f>
        <v>4</v>
      </c>
      <c r="H16" s="55">
        <f>'6.Spieltag'!$AG21</f>
        <v>8</v>
      </c>
      <c r="I16" s="55">
        <f>'7.Spieltag'!$AG21</f>
        <v>18</v>
      </c>
      <c r="J16" s="55">
        <f>'8.Spieltag'!$AG21</f>
        <v>10</v>
      </c>
      <c r="K16" s="55">
        <f>'9.Spieltag'!$AG21</f>
        <v>21</v>
      </c>
      <c r="L16" s="55">
        <f>'10.Spieltag'!$AG21</f>
        <v>2</v>
      </c>
      <c r="M16" s="55">
        <f>'11.Spieltag'!$AG21</f>
        <v>8</v>
      </c>
      <c r="N16" s="55">
        <f>'12.Spieltag'!$AG21</f>
        <v>17</v>
      </c>
      <c r="O16" s="55">
        <f>'13.Spieltag'!$AG21</f>
        <v>11</v>
      </c>
      <c r="P16" s="55">
        <f>'14.Spieltag'!$AG21</f>
        <v>0</v>
      </c>
      <c r="Q16" s="55">
        <f>'15.Spieltag'!$AG21</f>
        <v>21</v>
      </c>
      <c r="R16" s="55">
        <f>'16.Spieltag'!$AG21</f>
        <v>8</v>
      </c>
      <c r="S16" s="55">
        <f>'17.Spieltag'!$AG21</f>
        <v>45</v>
      </c>
      <c r="T16" s="55">
        <f>'18.Spieltag'!$AG21</f>
        <v>45</v>
      </c>
      <c r="U16" s="55">
        <f>'19.Spieltag'!$AG21</f>
        <v>45</v>
      </c>
      <c r="V16" s="55">
        <f>'20.Spieltag'!$AG21</f>
        <v>45</v>
      </c>
      <c r="W16" s="55">
        <f>'21.Spieltag'!$AG21</f>
        <v>45</v>
      </c>
      <c r="X16" s="55">
        <f>'22.Spieltag'!$AG21</f>
        <v>45</v>
      </c>
      <c r="Y16" s="55">
        <f>'23.Spieltag'!$AG21</f>
        <v>45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986</v>
      </c>
      <c r="AL16" s="58">
        <f t="shared" si="1"/>
        <v>0</v>
      </c>
      <c r="AM16" s="58">
        <f t="shared" si="2"/>
        <v>0</v>
      </c>
      <c r="AN16" s="58">
        <f t="shared" si="3"/>
        <v>2</v>
      </c>
      <c r="AO16" s="58">
        <f t="shared" si="4"/>
        <v>4</v>
      </c>
      <c r="AP16" s="59">
        <f t="shared" si="5"/>
        <v>980</v>
      </c>
      <c r="AQ16" s="63">
        <f t="shared" si="6"/>
        <v>6</v>
      </c>
      <c r="AS16" s="53">
        <v>14</v>
      </c>
      <c r="AT16" s="54" t="s">
        <v>83</v>
      </c>
      <c r="AU16" s="56">
        <v>19</v>
      </c>
    </row>
    <row r="17" spans="1:47" ht="14.25" x14ac:dyDescent="0.25">
      <c r="A17" s="55"/>
      <c r="B17" s="55" t="str">
        <f>'1.Spieltag'!B22</f>
        <v>schmiddi04</v>
      </c>
      <c r="C17" s="55">
        <f>'1.Spieltag'!$AG22</f>
        <v>17</v>
      </c>
      <c r="D17" s="55">
        <f>'2.Spieltag '!$AG22</f>
        <v>0</v>
      </c>
      <c r="E17" s="55">
        <f>'3.Spieltag'!$AG22</f>
        <v>0</v>
      </c>
      <c r="F17" s="55">
        <f>'4.Spieltag'!$AG22</f>
        <v>0</v>
      </c>
      <c r="G17" s="55">
        <f>'5.Spieltag'!$AG22</f>
        <v>15</v>
      </c>
      <c r="H17" s="55">
        <f>'6.Spieltag'!$AG22</f>
        <v>4</v>
      </c>
      <c r="I17" s="55">
        <f>'7.Spieltag'!$AG22</f>
        <v>28</v>
      </c>
      <c r="J17" s="55">
        <f>'8.Spieltag'!$AG22</f>
        <v>0</v>
      </c>
      <c r="K17" s="55">
        <f>'9.Spieltag'!$AG22</f>
        <v>0</v>
      </c>
      <c r="L17" s="55">
        <f>'10.Spieltag'!$AG22</f>
        <v>0</v>
      </c>
      <c r="M17" s="55">
        <f>'11.Spieltag'!$AG22</f>
        <v>0</v>
      </c>
      <c r="N17" s="55">
        <f>'12.Spieltag'!$AG22</f>
        <v>0</v>
      </c>
      <c r="O17" s="55">
        <f>'13.Spieltag'!$AG22</f>
        <v>0</v>
      </c>
      <c r="P17" s="55">
        <f>'14.Spieltag'!$AG22</f>
        <v>0</v>
      </c>
      <c r="Q17" s="55">
        <f>'15.Spieltag'!$AG22</f>
        <v>0</v>
      </c>
      <c r="R17" s="55">
        <f>'16.Spieltag'!$AG22</f>
        <v>7</v>
      </c>
      <c r="S17" s="55">
        <f>'17.Spieltag'!$AG22</f>
        <v>45</v>
      </c>
      <c r="T17" s="55">
        <f>'18.Spieltag'!$AG22</f>
        <v>45</v>
      </c>
      <c r="U17" s="55">
        <f>'19.Spieltag'!$AG22</f>
        <v>45</v>
      </c>
      <c r="V17" s="55">
        <f>'20.Spieltag'!$AG22</f>
        <v>45</v>
      </c>
      <c r="W17" s="55">
        <f>'21.Spieltag'!$AG22</f>
        <v>45</v>
      </c>
      <c r="X17" s="55">
        <f>'22.Spieltag'!$AG22</f>
        <v>45</v>
      </c>
      <c r="Y17" s="55">
        <f>'23.Spieltag'!$AG22</f>
        <v>45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881</v>
      </c>
      <c r="AL17" s="58">
        <f t="shared" si="1"/>
        <v>0</v>
      </c>
      <c r="AM17" s="58">
        <f t="shared" si="2"/>
        <v>0</v>
      </c>
      <c r="AN17" s="58">
        <f t="shared" si="3"/>
        <v>0</v>
      </c>
      <c r="AO17" s="58">
        <f t="shared" si="4"/>
        <v>0</v>
      </c>
      <c r="AP17" s="59">
        <f t="shared" si="5"/>
        <v>881</v>
      </c>
      <c r="AQ17" s="63">
        <f t="shared" si="6"/>
        <v>0</v>
      </c>
      <c r="AS17" s="53">
        <v>15</v>
      </c>
      <c r="AT17" s="57" t="s">
        <v>89</v>
      </c>
      <c r="AU17" s="56">
        <v>28</v>
      </c>
    </row>
    <row r="18" spans="1:47" ht="14.25" x14ac:dyDescent="0.25">
      <c r="A18" s="55"/>
      <c r="B18" s="55" t="str">
        <f>'1.Spieltag'!B23</f>
        <v>shiny</v>
      </c>
      <c r="C18" s="55">
        <f>'1.Spieltag'!$AG23</f>
        <v>25</v>
      </c>
      <c r="D18" s="55">
        <f>'2.Spieltag '!$AG23</f>
        <v>2</v>
      </c>
      <c r="E18" s="55">
        <f>'3.Spieltag'!$AG23</f>
        <v>20</v>
      </c>
      <c r="F18" s="55">
        <f>'4.Spieltag'!$AG23</f>
        <v>9</v>
      </c>
      <c r="G18" s="55">
        <f>'5.Spieltag'!$AG23</f>
        <v>10</v>
      </c>
      <c r="H18" s="55">
        <f>'6.Spieltag'!$AG23</f>
        <v>8</v>
      </c>
      <c r="I18" s="55">
        <f>'7.Spieltag'!$AG23</f>
        <v>32</v>
      </c>
      <c r="J18" s="55">
        <f>'8.Spieltag'!$AG23</f>
        <v>11</v>
      </c>
      <c r="K18" s="55">
        <f>'9.Spieltag'!$AG23</f>
        <v>17</v>
      </c>
      <c r="L18" s="55">
        <f>'10.Spieltag'!$AG23</f>
        <v>7</v>
      </c>
      <c r="M18" s="55">
        <f>'11.Spieltag'!$AG23</f>
        <v>5</v>
      </c>
      <c r="N18" s="55">
        <f>'12.Spieltag'!$AG23</f>
        <v>23</v>
      </c>
      <c r="O18" s="55">
        <f>'13.Spieltag'!$AG23</f>
        <v>9</v>
      </c>
      <c r="P18" s="55">
        <f>'14.Spieltag'!$AG23</f>
        <v>3</v>
      </c>
      <c r="Q18" s="55">
        <f>'15.Spieltag'!$AG23</f>
        <v>25</v>
      </c>
      <c r="R18" s="55">
        <f>'16.Spieltag'!$AG23</f>
        <v>2</v>
      </c>
      <c r="S18" s="55">
        <f>'17.Spieltag'!$AG23</f>
        <v>45</v>
      </c>
      <c r="T18" s="55">
        <f>'18.Spieltag'!$AG23</f>
        <v>45</v>
      </c>
      <c r="U18" s="55">
        <f>'19.Spieltag'!$AG23</f>
        <v>45</v>
      </c>
      <c r="V18" s="55">
        <f>'20.Spieltag'!$AG23</f>
        <v>45</v>
      </c>
      <c r="W18" s="55">
        <f>'21.Spieltag'!$AG23</f>
        <v>45</v>
      </c>
      <c r="X18" s="55">
        <f>'22.Spieltag'!$AG23</f>
        <v>45</v>
      </c>
      <c r="Y18" s="55">
        <f>'23.Spieltag'!$AG23</f>
        <v>45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1018</v>
      </c>
      <c r="AL18" s="58">
        <f t="shared" si="1"/>
        <v>2</v>
      </c>
      <c r="AM18" s="58">
        <f t="shared" si="2"/>
        <v>2</v>
      </c>
      <c r="AN18" s="58">
        <f t="shared" si="3"/>
        <v>3</v>
      </c>
      <c r="AO18" s="58">
        <f t="shared" si="4"/>
        <v>5</v>
      </c>
      <c r="AP18" s="59">
        <f t="shared" si="5"/>
        <v>1006</v>
      </c>
      <c r="AQ18" s="63">
        <f t="shared" si="6"/>
        <v>12</v>
      </c>
      <c r="AS18" s="53">
        <v>16</v>
      </c>
      <c r="AT18" s="54" t="s">
        <v>96</v>
      </c>
      <c r="AU18" s="56">
        <v>19</v>
      </c>
    </row>
    <row r="19" spans="1:47" ht="14.25" x14ac:dyDescent="0.25">
      <c r="A19" s="55"/>
      <c r="B19" s="55" t="str">
        <f>'1.Spieltag'!B24</f>
        <v>Silfa04</v>
      </c>
      <c r="C19" s="55">
        <f>'1.Spieltag'!$AG24</f>
        <v>22</v>
      </c>
      <c r="D19" s="55">
        <f>'2.Spieltag '!$AG24</f>
        <v>7</v>
      </c>
      <c r="E19" s="55">
        <f>'3.Spieltag'!$AG24</f>
        <v>14</v>
      </c>
      <c r="F19" s="55">
        <f>'4.Spieltag'!$AG24</f>
        <v>5</v>
      </c>
      <c r="G19" s="55">
        <f>'5.Spieltag'!$AG24</f>
        <v>17</v>
      </c>
      <c r="H19" s="55">
        <f>'6.Spieltag'!$AG24</f>
        <v>5</v>
      </c>
      <c r="I19" s="55">
        <f>'7.Spieltag'!$AG24</f>
        <v>27</v>
      </c>
      <c r="J19" s="55">
        <f>'8.Spieltag'!$AG24</f>
        <v>6</v>
      </c>
      <c r="K19" s="55">
        <f>'9.Spieltag'!$AG24</f>
        <v>4</v>
      </c>
      <c r="L19" s="55">
        <f>'10.Spieltag'!$AG24</f>
        <v>10</v>
      </c>
      <c r="M19" s="55">
        <f>'11.Spieltag'!$AG24</f>
        <v>2</v>
      </c>
      <c r="N19" s="55">
        <f>'12.Spieltag'!$AG24</f>
        <v>28</v>
      </c>
      <c r="O19" s="55">
        <f>'13.Spieltag'!$AG24</f>
        <v>4</v>
      </c>
      <c r="P19" s="55">
        <f>'14.Spieltag'!$AG24</f>
        <v>19</v>
      </c>
      <c r="Q19" s="55">
        <f>'15.Spieltag'!$AG24</f>
        <v>14</v>
      </c>
      <c r="R19" s="55">
        <f>'16.Spieltag'!$AG24</f>
        <v>0</v>
      </c>
      <c r="S19" s="55">
        <f>'17.Spieltag'!$AG24</f>
        <v>45</v>
      </c>
      <c r="T19" s="55">
        <f>'18.Spieltag'!$AG24</f>
        <v>45</v>
      </c>
      <c r="U19" s="55">
        <f>'19.Spieltag'!$AG24</f>
        <v>45</v>
      </c>
      <c r="V19" s="55">
        <f>'20.Spieltag'!$AG24</f>
        <v>45</v>
      </c>
      <c r="W19" s="55">
        <f>'21.Spieltag'!$AG24</f>
        <v>45</v>
      </c>
      <c r="X19" s="55">
        <f>'22.Spieltag'!$AG24</f>
        <v>45</v>
      </c>
      <c r="Y19" s="55">
        <f>'23.Spieltag'!$AG24</f>
        <v>45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994</v>
      </c>
      <c r="AL19" s="58">
        <f t="shared" si="1"/>
        <v>0</v>
      </c>
      <c r="AM19" s="58">
        <f t="shared" si="2"/>
        <v>2</v>
      </c>
      <c r="AN19" s="58">
        <f t="shared" si="3"/>
        <v>4</v>
      </c>
      <c r="AO19" s="58">
        <f t="shared" si="4"/>
        <v>4</v>
      </c>
      <c r="AP19" s="59">
        <f t="shared" si="5"/>
        <v>984</v>
      </c>
      <c r="AQ19" s="63">
        <f t="shared" si="6"/>
        <v>10</v>
      </c>
      <c r="AS19" s="53">
        <v>17</v>
      </c>
      <c r="AT19" s="54"/>
      <c r="AU19" s="56"/>
    </row>
    <row r="20" spans="1:47" ht="14.25" x14ac:dyDescent="0.25">
      <c r="A20" s="55"/>
      <c r="B20" s="55" t="str">
        <f>'1.Spieltag'!B25</f>
        <v>Tanja04</v>
      </c>
      <c r="C20" s="55">
        <f>'1.Spieltag'!$AG25</f>
        <v>28</v>
      </c>
      <c r="D20" s="55">
        <f>'2.Spieltag '!$AG25</f>
        <v>5</v>
      </c>
      <c r="E20" s="55">
        <f>'3.Spieltag'!$AG25</f>
        <v>16</v>
      </c>
      <c r="F20" s="55">
        <f>'4.Spieltag'!$AG25</f>
        <v>11</v>
      </c>
      <c r="G20" s="55">
        <f>'5.Spieltag'!$AG25</f>
        <v>9</v>
      </c>
      <c r="H20" s="55">
        <f>'6.Spieltag'!$AG25</f>
        <v>11</v>
      </c>
      <c r="I20" s="55">
        <f>'7.Spieltag'!$AG25</f>
        <v>21</v>
      </c>
      <c r="J20" s="55">
        <f>'8.Spieltag'!$AG25</f>
        <v>16</v>
      </c>
      <c r="K20" s="55">
        <f>'9.Spieltag'!$AG25</f>
        <v>15</v>
      </c>
      <c r="L20" s="55">
        <f>'10.Spieltag'!$AG25</f>
        <v>7</v>
      </c>
      <c r="M20" s="55">
        <f>'11.Spieltag'!$AG25</f>
        <v>0</v>
      </c>
      <c r="N20" s="55">
        <f>'12.Spieltag'!$AG25</f>
        <v>24</v>
      </c>
      <c r="O20" s="55">
        <f>'13.Spieltag'!$AG25</f>
        <v>15</v>
      </c>
      <c r="P20" s="55">
        <f>'14.Spieltag'!$AG25</f>
        <v>3</v>
      </c>
      <c r="Q20" s="55">
        <f>'15.Spieltag'!$AG25</f>
        <v>15</v>
      </c>
      <c r="R20" s="55">
        <f>'16.Spieltag'!$AG25</f>
        <v>0</v>
      </c>
      <c r="S20" s="55">
        <f>'17.Spieltag'!$AG25</f>
        <v>45</v>
      </c>
      <c r="T20" s="55">
        <f>'18.Spieltag'!$AG25</f>
        <v>45</v>
      </c>
      <c r="U20" s="55">
        <f>'19.Spieltag'!$AG25</f>
        <v>45</v>
      </c>
      <c r="V20" s="55">
        <f>'20.Spieltag'!$AG25</f>
        <v>45</v>
      </c>
      <c r="W20" s="55">
        <f>'21.Spieltag'!$AG25</f>
        <v>45</v>
      </c>
      <c r="X20" s="55">
        <f>'22.Spieltag'!$AG25</f>
        <v>45</v>
      </c>
      <c r="Y20" s="55">
        <f>'23.Spieltag'!$AG25</f>
        <v>45</v>
      </c>
      <c r="Z20" s="55">
        <f>'24.Spieltag'!$AG25</f>
        <v>45</v>
      </c>
      <c r="AA20" s="55">
        <f>'25.Spieltag'!$AG25</f>
        <v>45</v>
      </c>
      <c r="AB20" s="55">
        <f>'26.Spieltag'!$AG25</f>
        <v>45</v>
      </c>
      <c r="AC20" s="55">
        <f>'27.Spieltag'!$AG25</f>
        <v>45</v>
      </c>
      <c r="AD20" s="55">
        <f>'28.Spieltag'!$AG25</f>
        <v>45</v>
      </c>
      <c r="AE20" s="55">
        <f>'29.Spieltag'!$AG25</f>
        <v>45</v>
      </c>
      <c r="AF20" s="55">
        <f>'30.Spieltag'!$AG25</f>
        <v>45</v>
      </c>
      <c r="AG20" s="55">
        <f>'31.Spieltag'!$AG25</f>
        <v>45</v>
      </c>
      <c r="AH20" s="55">
        <f>'32.Spieltag'!$AG25</f>
        <v>45</v>
      </c>
      <c r="AI20" s="55">
        <f>'33.Spieltag'!$AG25</f>
        <v>45</v>
      </c>
      <c r="AJ20" s="55">
        <f>'34.Spieltag'!$AG25</f>
        <v>45</v>
      </c>
      <c r="AK20" s="59">
        <f t="shared" si="0"/>
        <v>1006</v>
      </c>
      <c r="AL20" s="58">
        <f t="shared" si="1"/>
        <v>0</v>
      </c>
      <c r="AM20" s="58">
        <f t="shared" si="2"/>
        <v>0</v>
      </c>
      <c r="AN20" s="58">
        <f t="shared" si="3"/>
        <v>3</v>
      </c>
      <c r="AO20" s="58">
        <f t="shared" si="4"/>
        <v>5</v>
      </c>
      <c r="AP20" s="59">
        <f t="shared" si="5"/>
        <v>998</v>
      </c>
      <c r="AQ20" s="63">
        <f t="shared" si="6"/>
        <v>8</v>
      </c>
      <c r="AS20" s="53">
        <v>18</v>
      </c>
      <c r="AT20" s="54"/>
      <c r="AU20" s="56"/>
    </row>
    <row r="21" spans="1:47" ht="14.25" x14ac:dyDescent="0.25">
      <c r="A21" s="55"/>
      <c r="B21" s="55" t="str">
        <f>'1.Spieltag'!B26</f>
        <v>Th. Bülles</v>
      </c>
      <c r="C21" s="55">
        <f>'1.Spieltag'!$AG26</f>
        <v>21</v>
      </c>
      <c r="D21" s="55">
        <f>'2.Spieltag '!$AG26</f>
        <v>5</v>
      </c>
      <c r="E21" s="55">
        <f>'3.Spieltag'!$AG26</f>
        <v>10</v>
      </c>
      <c r="F21" s="55">
        <f>'4.Spieltag'!$AG26</f>
        <v>7</v>
      </c>
      <c r="G21" s="55">
        <f>'5.Spieltag'!$AG26</f>
        <v>3</v>
      </c>
      <c r="H21" s="55">
        <f>'6.Spieltag'!$AG26</f>
        <v>5</v>
      </c>
      <c r="I21" s="55">
        <f>'7.Spieltag'!$AG26</f>
        <v>14</v>
      </c>
      <c r="J21" s="55">
        <f>'8.Spieltag'!$AG26</f>
        <v>14</v>
      </c>
      <c r="K21" s="55">
        <f>'9.Spieltag'!$AG26</f>
        <v>15</v>
      </c>
      <c r="L21" s="55">
        <f>'10.Spieltag'!$AG26</f>
        <v>14</v>
      </c>
      <c r="M21" s="55">
        <f>'11.Spieltag'!$AG26</f>
        <v>4</v>
      </c>
      <c r="N21" s="55">
        <f>'12.Spieltag'!$AG26</f>
        <v>28</v>
      </c>
      <c r="O21" s="55">
        <f>'13.Spieltag'!$AG26</f>
        <v>0</v>
      </c>
      <c r="P21" s="55">
        <f>'14.Spieltag'!$AG26</f>
        <v>2</v>
      </c>
      <c r="Q21" s="55">
        <f>'15.Spieltag'!$AG26</f>
        <v>18</v>
      </c>
      <c r="R21" s="55">
        <f>'16.Spieltag'!$AG26</f>
        <v>0</v>
      </c>
      <c r="S21" s="55">
        <f>'17.Spieltag'!$AG26</f>
        <v>45</v>
      </c>
      <c r="T21" s="55">
        <f>'18.Spieltag'!$AG26</f>
        <v>45</v>
      </c>
      <c r="U21" s="55">
        <f>'19.Spieltag'!$AG26</f>
        <v>45</v>
      </c>
      <c r="V21" s="55">
        <f>'20.Spieltag'!$AG26</f>
        <v>45</v>
      </c>
      <c r="W21" s="55">
        <f>'21.Spieltag'!$AG26</f>
        <v>45</v>
      </c>
      <c r="X21" s="55">
        <f>'22.Spieltag'!$AG26</f>
        <v>45</v>
      </c>
      <c r="Y21" s="55">
        <f>'23.Spieltag'!$AG26</f>
        <v>45</v>
      </c>
      <c r="Z21" s="55">
        <f>'24.Spieltag'!$AG26</f>
        <v>45</v>
      </c>
      <c r="AA21" s="55">
        <f>'25.Spieltag'!$AG26</f>
        <v>45</v>
      </c>
      <c r="AB21" s="55">
        <f>'26.Spieltag'!$AG26</f>
        <v>45</v>
      </c>
      <c r="AC21" s="55">
        <f>'27.Spieltag'!$AG26</f>
        <v>45</v>
      </c>
      <c r="AD21" s="55">
        <f>'28.Spieltag'!$AG26</f>
        <v>45</v>
      </c>
      <c r="AE21" s="55">
        <f>'29.Spieltag'!$AG26</f>
        <v>45</v>
      </c>
      <c r="AF21" s="55">
        <f>'30.Spieltag'!$AG26</f>
        <v>45</v>
      </c>
      <c r="AG21" s="55">
        <f>'31.Spieltag'!$AG26</f>
        <v>45</v>
      </c>
      <c r="AH21" s="55">
        <f>'32.Spieltag'!$AG26</f>
        <v>45</v>
      </c>
      <c r="AI21" s="55">
        <f>'33.Spieltag'!$AG26</f>
        <v>45</v>
      </c>
      <c r="AJ21" s="55">
        <f>'34.Spieltag'!$AG26</f>
        <v>45</v>
      </c>
      <c r="AK21" s="59">
        <f t="shared" ref="AK21:AK24" si="8">SUM(C21:AJ21)</f>
        <v>970</v>
      </c>
      <c r="AL21" s="58">
        <f t="shared" si="1"/>
        <v>0</v>
      </c>
      <c r="AM21" s="58">
        <f t="shared" si="2"/>
        <v>0</v>
      </c>
      <c r="AN21" s="58">
        <f t="shared" si="3"/>
        <v>2</v>
      </c>
      <c r="AO21" s="58">
        <f t="shared" si="4"/>
        <v>3</v>
      </c>
      <c r="AP21" s="59">
        <f t="shared" si="5"/>
        <v>965</v>
      </c>
      <c r="AQ21" s="63">
        <f t="shared" si="6"/>
        <v>5</v>
      </c>
      <c r="AS21" s="53">
        <v>19</v>
      </c>
      <c r="AT21" s="54"/>
      <c r="AU21" s="56"/>
    </row>
    <row r="22" spans="1:47" ht="14.25" x14ac:dyDescent="0.25">
      <c r="A22" s="55"/>
      <c r="B22" s="55" t="str">
        <f>'1.Spieltag'!B27</f>
        <v>UltraGE</v>
      </c>
      <c r="C22" s="55">
        <f>'1.Spieltag'!$AG27</f>
        <v>23</v>
      </c>
      <c r="D22" s="55">
        <f>'2.Spieltag '!$AG27</f>
        <v>4</v>
      </c>
      <c r="E22" s="55">
        <f>'3.Spieltag'!$AG27</f>
        <v>16</v>
      </c>
      <c r="F22" s="55">
        <f>'4.Spieltag'!$AG27</f>
        <v>5</v>
      </c>
      <c r="G22" s="55">
        <f>'5.Spieltag'!$AG27</f>
        <v>9</v>
      </c>
      <c r="H22" s="55">
        <f>'6.Spieltag'!$AG27</f>
        <v>12</v>
      </c>
      <c r="I22" s="55">
        <f>'7.Spieltag'!$AG27</f>
        <v>24</v>
      </c>
      <c r="J22" s="55">
        <f>'8.Spieltag'!$AG27</f>
        <v>9</v>
      </c>
      <c r="K22" s="55">
        <f>'9.Spieltag'!$AG27</f>
        <v>14</v>
      </c>
      <c r="L22" s="55">
        <f>'10.Spieltag'!$AG27</f>
        <v>2</v>
      </c>
      <c r="M22" s="55">
        <f>'11.Spieltag'!$AG27</f>
        <v>7</v>
      </c>
      <c r="N22" s="55">
        <f>'12.Spieltag'!$AG27</f>
        <v>15</v>
      </c>
      <c r="O22" s="55">
        <f>'13.Spieltag'!$AG27</f>
        <v>11</v>
      </c>
      <c r="P22" s="55">
        <f>'14.Spieltag'!$AG27</f>
        <v>2</v>
      </c>
      <c r="Q22" s="55">
        <f>'15.Spieltag'!$AG27</f>
        <v>14</v>
      </c>
      <c r="R22" s="55">
        <f>'16.Spieltag'!$AG27</f>
        <v>0</v>
      </c>
      <c r="S22" s="55">
        <f>'17.Spieltag'!$AG27</f>
        <v>45</v>
      </c>
      <c r="T22" s="55">
        <f>'18.Spieltag'!$AG27</f>
        <v>45</v>
      </c>
      <c r="U22" s="55">
        <f>'19.Spieltag'!$AG27</f>
        <v>45</v>
      </c>
      <c r="V22" s="55">
        <f>'20.Spieltag'!$AG27</f>
        <v>45</v>
      </c>
      <c r="W22" s="55">
        <f>'21.Spieltag'!$AG27</f>
        <v>45</v>
      </c>
      <c r="X22" s="55">
        <f>'22.Spieltag'!$AG27</f>
        <v>45</v>
      </c>
      <c r="Y22" s="55">
        <f>'23.Spieltag'!$AG27</f>
        <v>45</v>
      </c>
      <c r="Z22" s="55">
        <f>'24.Spieltag'!$AG27</f>
        <v>45</v>
      </c>
      <c r="AA22" s="55">
        <f>'25.Spieltag'!$AG27</f>
        <v>45</v>
      </c>
      <c r="AB22" s="55">
        <f>'26.Spieltag'!$AG27</f>
        <v>45</v>
      </c>
      <c r="AC22" s="55">
        <f>'27.Spieltag'!$AG27</f>
        <v>45</v>
      </c>
      <c r="AD22" s="55">
        <f>'28.Spieltag'!$AG27</f>
        <v>45</v>
      </c>
      <c r="AE22" s="55">
        <f>'29.Spieltag'!$AG27</f>
        <v>45</v>
      </c>
      <c r="AF22" s="55">
        <f>'30.Spieltag'!$AG27</f>
        <v>45</v>
      </c>
      <c r="AG22" s="55">
        <f>'31.Spieltag'!$AG27</f>
        <v>45</v>
      </c>
      <c r="AH22" s="55">
        <f>'32.Spieltag'!$AG27</f>
        <v>45</v>
      </c>
      <c r="AI22" s="55">
        <f>'33.Spieltag'!$AG27</f>
        <v>45</v>
      </c>
      <c r="AJ22" s="55">
        <f>'34.Spieltag'!$AG27</f>
        <v>45</v>
      </c>
      <c r="AK22" s="59">
        <f t="shared" ref="AK22" si="9">SUM(C22:AJ22)</f>
        <v>977</v>
      </c>
      <c r="AL22" s="58">
        <f t="shared" si="1"/>
        <v>0</v>
      </c>
      <c r="AM22" s="58">
        <f t="shared" si="2"/>
        <v>2</v>
      </c>
      <c r="AN22" s="58">
        <f t="shared" si="3"/>
        <v>2</v>
      </c>
      <c r="AO22" s="58">
        <f t="shared" si="4"/>
        <v>4</v>
      </c>
      <c r="AP22" s="59">
        <f t="shared" ref="AP22" si="10">AK22-AO22-AN22-AM22-AL22</f>
        <v>969</v>
      </c>
      <c r="AQ22" s="63">
        <f t="shared" si="6"/>
        <v>8</v>
      </c>
      <c r="AS22" s="53">
        <v>20</v>
      </c>
      <c r="AT22" s="57"/>
      <c r="AU22" s="56"/>
    </row>
    <row r="23" spans="1:47" ht="14.25" x14ac:dyDescent="0.25">
      <c r="A23" s="55"/>
      <c r="B23" s="55">
        <f>'1.Spieltag'!B30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4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4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4</v>
      </c>
      <c r="AQ23" s="63">
        <f t="shared" si="6"/>
        <v>0</v>
      </c>
      <c r="AS23" s="53">
        <v>21</v>
      </c>
      <c r="AT23" s="54"/>
      <c r="AU23" s="56"/>
    </row>
    <row r="24" spans="1:47" ht="14.25" x14ac:dyDescent="0.25">
      <c r="A24" s="55"/>
      <c r="B24" s="55">
        <f>'1.Spieltag'!B31</f>
        <v>0</v>
      </c>
      <c r="C24" s="55">
        <f>'1.Spieltag'!$AG30</f>
        <v>0</v>
      </c>
      <c r="D24" s="55">
        <f>'2.Spieltag '!$AG28</f>
        <v>0</v>
      </c>
      <c r="E24" s="55">
        <f>'3.Spieltag'!$AG28</f>
        <v>0</v>
      </c>
      <c r="F24" s="55">
        <f>'4.Spieltag'!$AG28</f>
        <v>0</v>
      </c>
      <c r="G24" s="55">
        <f>'5.Spieltag'!$AG28</f>
        <v>0</v>
      </c>
      <c r="H24" s="55">
        <f>'6.Spieltag'!$AG28</f>
        <v>0</v>
      </c>
      <c r="I24" s="55">
        <f>'7.Spieltag'!$AG28</f>
        <v>0</v>
      </c>
      <c r="J24" s="55">
        <f>'8.Spieltag'!$AG28</f>
        <v>0</v>
      </c>
      <c r="K24" s="55">
        <f>'9.Spieltag'!$AG28</f>
        <v>0</v>
      </c>
      <c r="L24" s="55">
        <f>'10.Spieltag'!$AG28</f>
        <v>0</v>
      </c>
      <c r="M24" s="55">
        <f>'11.Spieltag'!$AG28</f>
        <v>0</v>
      </c>
      <c r="N24" s="55">
        <f>'12.Spieltag'!$AG28</f>
        <v>0</v>
      </c>
      <c r="O24" s="55">
        <f>'13.Spieltag'!$AG28</f>
        <v>0</v>
      </c>
      <c r="P24" s="55">
        <f>'14.Spieltag'!$AG28</f>
        <v>0</v>
      </c>
      <c r="Q24" s="55">
        <f>'15.Spieltag'!$AG28</f>
        <v>4</v>
      </c>
      <c r="R24" s="55">
        <f>'16.Spieltag'!$AG28</f>
        <v>0</v>
      </c>
      <c r="S24" s="55">
        <f>'17.Spieltag'!$AG28</f>
        <v>0</v>
      </c>
      <c r="T24" s="55">
        <f>'18.Spieltag'!$AG28</f>
        <v>0</v>
      </c>
      <c r="U24" s="55">
        <f>'19.Spieltag'!$AG28</f>
        <v>0</v>
      </c>
      <c r="V24" s="55">
        <f>'20.Spieltag'!$AG28</f>
        <v>0</v>
      </c>
      <c r="W24" s="55">
        <f>'21.Spieltag'!$AG28</f>
        <v>0</v>
      </c>
      <c r="X24" s="55">
        <f>'22.Spieltag'!$AG28</f>
        <v>0</v>
      </c>
      <c r="Y24" s="55">
        <f>'23.Spieltag'!$AG28</f>
        <v>0</v>
      </c>
      <c r="Z24" s="55">
        <f>'24.Spieltag'!$AG28</f>
        <v>0</v>
      </c>
      <c r="AA24" s="55">
        <f>'25.Spieltag'!$AG28</f>
        <v>0</v>
      </c>
      <c r="AB24" s="55">
        <f>'26.Spieltag'!$AG28</f>
        <v>0</v>
      </c>
      <c r="AC24" s="55">
        <f>'27.Spieltag'!$AG28</f>
        <v>0</v>
      </c>
      <c r="AD24" s="55">
        <f>'28.Spieltag'!$AG28</f>
        <v>0</v>
      </c>
      <c r="AE24" s="55">
        <f>'29.Spieltag'!$AG28</f>
        <v>0</v>
      </c>
      <c r="AF24" s="55">
        <f>'30.Spieltag'!$AG28</f>
        <v>0</v>
      </c>
      <c r="AG24" s="55">
        <f>'31.Spieltag'!$AG28</f>
        <v>0</v>
      </c>
      <c r="AH24" s="55">
        <f>'32.Spieltag'!$AG28</f>
        <v>0</v>
      </c>
      <c r="AI24" s="55">
        <f>'33.Spieltag'!$AG28</f>
        <v>0</v>
      </c>
      <c r="AJ24" s="55">
        <f>'34.Spieltag'!$AG28</f>
        <v>0</v>
      </c>
      <c r="AK24" s="59">
        <f t="shared" si="8"/>
        <v>4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4</v>
      </c>
      <c r="AQ24" s="63">
        <f t="shared" si="6"/>
        <v>0</v>
      </c>
      <c r="AS24" s="53">
        <v>22</v>
      </c>
      <c r="AT24" s="54"/>
      <c r="AU24" s="56"/>
    </row>
    <row r="25" spans="1:47" x14ac:dyDescent="0.2">
      <c r="AS25" s="53">
        <v>23</v>
      </c>
      <c r="AT25" s="57"/>
      <c r="AU25" s="54"/>
    </row>
    <row r="26" spans="1:47" x14ac:dyDescent="0.2">
      <c r="AS26" s="53">
        <v>24</v>
      </c>
      <c r="AT26" s="54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11">SUM(C5:C24)</f>
        <v>373</v>
      </c>
      <c r="D28" s="64">
        <f t="shared" si="11"/>
        <v>90</v>
      </c>
      <c r="E28" s="64">
        <f t="shared" si="11"/>
        <v>270</v>
      </c>
      <c r="F28" s="64">
        <f t="shared" si="11"/>
        <v>158</v>
      </c>
      <c r="G28" s="64">
        <f t="shared" si="11"/>
        <v>168</v>
      </c>
      <c r="H28" s="64">
        <f t="shared" si="11"/>
        <v>129</v>
      </c>
      <c r="I28" s="64">
        <f t="shared" si="11"/>
        <v>345</v>
      </c>
      <c r="J28" s="64">
        <f t="shared" si="11"/>
        <v>135</v>
      </c>
      <c r="K28" s="64">
        <f t="shared" si="11"/>
        <v>218</v>
      </c>
      <c r="L28" s="64">
        <f t="shared" si="11"/>
        <v>89</v>
      </c>
      <c r="M28" s="64">
        <f t="shared" si="11"/>
        <v>87</v>
      </c>
      <c r="N28" s="64">
        <f t="shared" si="11"/>
        <v>286</v>
      </c>
      <c r="O28" s="64">
        <f t="shared" si="11"/>
        <v>154</v>
      </c>
      <c r="P28" s="64">
        <f t="shared" si="11"/>
        <v>77</v>
      </c>
      <c r="Q28" s="64">
        <f t="shared" si="11"/>
        <v>320</v>
      </c>
      <c r="R28" s="64">
        <f t="shared" si="11"/>
        <v>142</v>
      </c>
      <c r="S28" s="64">
        <f t="shared" si="11"/>
        <v>810</v>
      </c>
      <c r="T28" s="64">
        <f t="shared" si="11"/>
        <v>810</v>
      </c>
      <c r="U28" s="64">
        <f t="shared" si="11"/>
        <v>810</v>
      </c>
      <c r="V28" s="64">
        <f t="shared" si="11"/>
        <v>810</v>
      </c>
      <c r="W28" s="64">
        <f t="shared" si="11"/>
        <v>810</v>
      </c>
      <c r="X28" s="64">
        <f t="shared" si="11"/>
        <v>810</v>
      </c>
      <c r="Y28" s="64">
        <f t="shared" si="11"/>
        <v>810</v>
      </c>
      <c r="Z28" s="64">
        <f t="shared" si="11"/>
        <v>810</v>
      </c>
      <c r="AA28" s="64">
        <f t="shared" si="11"/>
        <v>810</v>
      </c>
      <c r="AB28" s="64">
        <f t="shared" si="11"/>
        <v>810</v>
      </c>
      <c r="AC28" s="64">
        <f t="shared" si="11"/>
        <v>810</v>
      </c>
      <c r="AD28" s="64">
        <f t="shared" si="11"/>
        <v>810</v>
      </c>
      <c r="AE28" s="64">
        <f t="shared" si="11"/>
        <v>810</v>
      </c>
      <c r="AF28" s="64">
        <f t="shared" si="11"/>
        <v>810</v>
      </c>
      <c r="AG28" s="64">
        <f t="shared" si="11"/>
        <v>810</v>
      </c>
      <c r="AH28" s="64">
        <f t="shared" si="11"/>
        <v>810</v>
      </c>
      <c r="AI28" s="64">
        <f t="shared" si="11"/>
        <v>810</v>
      </c>
      <c r="AJ28" s="64">
        <f t="shared" si="11"/>
        <v>810</v>
      </c>
      <c r="AK28" s="64">
        <f t="shared" si="11"/>
        <v>17621</v>
      </c>
      <c r="AL28" s="64">
        <f t="shared" si="11"/>
        <v>20</v>
      </c>
      <c r="AM28" s="64">
        <f t="shared" si="11"/>
        <v>38</v>
      </c>
      <c r="AN28" s="64">
        <f t="shared" si="11"/>
        <v>58</v>
      </c>
      <c r="AO28" s="64">
        <f t="shared" si="11"/>
        <v>73</v>
      </c>
      <c r="AP28" s="64">
        <f t="shared" si="11"/>
        <v>17432</v>
      </c>
      <c r="AQ28" s="64">
        <f>SUM(AQ4:AQ24)</f>
        <v>212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45:47" x14ac:dyDescent="0.2">
      <c r="AS33" s="53">
        <v>31</v>
      </c>
      <c r="AT33" s="54"/>
      <c r="AU33" s="54"/>
    </row>
    <row r="34" spans="45:47" x14ac:dyDescent="0.2">
      <c r="AS34" s="53">
        <v>32</v>
      </c>
      <c r="AT34" s="54"/>
      <c r="AU34" s="54"/>
    </row>
    <row r="35" spans="45:47" x14ac:dyDescent="0.2">
      <c r="AS35" s="53">
        <v>33</v>
      </c>
      <c r="AT35" s="54"/>
      <c r="AU35" s="54"/>
    </row>
    <row r="36" spans="45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1" priority="3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2024-12-18T14:36:42Z</cp:lastPrinted>
  <dcterms:created xsi:type="dcterms:W3CDTF">1998-11-12T06:25:58Z</dcterms:created>
  <dcterms:modified xsi:type="dcterms:W3CDTF">2024-12-18T14:37:23Z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