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9F6B67B-9676-4700-AD39-BBF3966FD446}" xr6:coauthVersionLast="47" xr6:coauthVersionMax="47" xr10:uidLastSave="{00000000-0000-0000-0000-000000000000}"/>
  <bookViews>
    <workbookView xWindow="-120" yWindow="-120" windowWidth="29040" windowHeight="15720" tabRatio="571" firstSheet="22" activeTab="2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'24.Spieltag'!$A$4:$AJ$27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3" i="15" l="1"/>
  <c r="W27" i="15"/>
  <c r="Z27" i="15"/>
  <c r="W9" i="15"/>
  <c r="W11" i="15"/>
  <c r="W12" i="15"/>
  <c r="W13" i="15"/>
  <c r="W14" i="15"/>
  <c r="W15" i="15"/>
  <c r="W16" i="15"/>
  <c r="W17" i="15"/>
  <c r="W18" i="15"/>
  <c r="W19" i="15"/>
  <c r="W20" i="15"/>
  <c r="W21" i="15"/>
  <c r="W23" i="15"/>
  <c r="W24" i="15"/>
  <c r="W25" i="15"/>
  <c r="W26" i="15"/>
  <c r="W8" i="15"/>
  <c r="W15" i="7"/>
  <c r="W8" i="7"/>
  <c r="Z13" i="7"/>
  <c r="W14" i="7"/>
  <c r="W9" i="7"/>
  <c r="W10" i="7"/>
  <c r="W11" i="7"/>
  <c r="W12" i="7"/>
  <c r="W13" i="7"/>
  <c r="W16" i="7"/>
  <c r="W18" i="7"/>
  <c r="W19" i="7"/>
  <c r="W20" i="7"/>
  <c r="W21" i="7"/>
  <c r="W23" i="7"/>
  <c r="W24" i="7"/>
  <c r="W25" i="7"/>
  <c r="W26" i="7"/>
  <c r="W27" i="7"/>
  <c r="T9" i="18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8" i="7"/>
  <c r="N19" i="7"/>
  <c r="N20" i="7"/>
  <c r="N21" i="7"/>
  <c r="N23" i="7"/>
  <c r="N24" i="7"/>
  <c r="N25" i="7"/>
  <c r="N26" i="7"/>
  <c r="N27" i="7"/>
  <c r="N9" i="15"/>
  <c r="N11" i="15"/>
  <c r="N12" i="15"/>
  <c r="N13" i="15"/>
  <c r="N14" i="15"/>
  <c r="N15" i="15"/>
  <c r="N16" i="15"/>
  <c r="N17" i="15"/>
  <c r="N18" i="15"/>
  <c r="N19" i="15"/>
  <c r="N20" i="15"/>
  <c r="N21" i="15"/>
  <c r="N23" i="15"/>
  <c r="N24" i="15"/>
  <c r="N25" i="15"/>
  <c r="N26" i="15"/>
  <c r="N27" i="15"/>
  <c r="N9" i="14"/>
  <c r="N11" i="14"/>
  <c r="N12" i="14"/>
  <c r="N13" i="14"/>
  <c r="N14" i="14"/>
  <c r="N15" i="14"/>
  <c r="N16" i="14"/>
  <c r="N17" i="14"/>
  <c r="N18" i="14"/>
  <c r="N19" i="14"/>
  <c r="N20" i="14"/>
  <c r="N21" i="14"/>
  <c r="N23" i="14"/>
  <c r="N24" i="14"/>
  <c r="N25" i="14"/>
  <c r="N26" i="14"/>
  <c r="N27" i="14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7"/>
  <c r="N8" i="15"/>
  <c r="N8" i="14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7"/>
  <c r="Z27" i="7"/>
  <c r="T27" i="7"/>
  <c r="Q27" i="7"/>
  <c r="K27" i="7"/>
  <c r="H27" i="7"/>
  <c r="E27" i="7"/>
  <c r="AC26" i="7"/>
  <c r="Z26" i="7"/>
  <c r="T26" i="7"/>
  <c r="K26" i="7"/>
  <c r="H26" i="7"/>
  <c r="E26" i="7"/>
  <c r="AC25" i="7"/>
  <c r="Z25" i="7"/>
  <c r="T25" i="7"/>
  <c r="Q25" i="7"/>
  <c r="K25" i="7"/>
  <c r="H25" i="7"/>
  <c r="E25" i="7"/>
  <c r="AC24" i="7"/>
  <c r="Z24" i="7"/>
  <c r="T24" i="7"/>
  <c r="Q24" i="7"/>
  <c r="K24" i="7"/>
  <c r="H24" i="7"/>
  <c r="E24" i="7"/>
  <c r="AC23" i="7"/>
  <c r="Z23" i="7"/>
  <c r="T23" i="7"/>
  <c r="Q23" i="7"/>
  <c r="K23" i="7"/>
  <c r="H23" i="7"/>
  <c r="E23" i="7"/>
  <c r="AC21" i="7"/>
  <c r="Z21" i="7"/>
  <c r="T21" i="7"/>
  <c r="Q21" i="7"/>
  <c r="K21" i="7"/>
  <c r="H21" i="7"/>
  <c r="E21" i="7"/>
  <c r="AC20" i="7"/>
  <c r="Z20" i="7"/>
  <c r="T20" i="7"/>
  <c r="Q20" i="7"/>
  <c r="K20" i="7"/>
  <c r="H20" i="7"/>
  <c r="E20" i="7"/>
  <c r="AC19" i="7"/>
  <c r="Z19" i="7"/>
  <c r="T19" i="7"/>
  <c r="Q19" i="7"/>
  <c r="K19" i="7"/>
  <c r="H19" i="7"/>
  <c r="E19" i="7"/>
  <c r="AC18" i="7"/>
  <c r="Z18" i="7"/>
  <c r="T18" i="7"/>
  <c r="Q18" i="7"/>
  <c r="K18" i="7"/>
  <c r="H18" i="7"/>
  <c r="E18" i="7"/>
  <c r="AC16" i="7"/>
  <c r="Z16" i="7"/>
  <c r="T16" i="7"/>
  <c r="Q16" i="7"/>
  <c r="K16" i="7"/>
  <c r="H16" i="7"/>
  <c r="E16" i="7"/>
  <c r="AC15" i="7"/>
  <c r="Z15" i="7"/>
  <c r="T15" i="7"/>
  <c r="Q15" i="7"/>
  <c r="K15" i="7"/>
  <c r="H15" i="7"/>
  <c r="E15" i="7"/>
  <c r="AC14" i="7"/>
  <c r="Z14" i="7"/>
  <c r="T14" i="7"/>
  <c r="Q14" i="7"/>
  <c r="K14" i="7"/>
  <c r="H14" i="7"/>
  <c r="E14" i="7"/>
  <c r="AC13" i="7"/>
  <c r="T13" i="7"/>
  <c r="Q13" i="7"/>
  <c r="K13" i="7"/>
  <c r="H13" i="7"/>
  <c r="E13" i="7"/>
  <c r="AC12" i="7"/>
  <c r="Z12" i="7"/>
  <c r="T12" i="7"/>
  <c r="Q12" i="7"/>
  <c r="K12" i="7"/>
  <c r="AC11" i="7"/>
  <c r="Z11" i="7"/>
  <c r="T11" i="7"/>
  <c r="Q11" i="7"/>
  <c r="K11" i="7"/>
  <c r="H11" i="7"/>
  <c r="E11" i="7"/>
  <c r="AC10" i="7"/>
  <c r="Z10" i="7"/>
  <c r="T10" i="7"/>
  <c r="Q10" i="7"/>
  <c r="K10" i="7"/>
  <c r="H10" i="7"/>
  <c r="E10" i="7"/>
  <c r="AC9" i="7"/>
  <c r="Z9" i="7"/>
  <c r="T9" i="7"/>
  <c r="Q9" i="7"/>
  <c r="K9" i="7"/>
  <c r="AC8" i="7"/>
  <c r="Z8" i="7"/>
  <c r="T8" i="7"/>
  <c r="Q8" i="7"/>
  <c r="K8" i="7"/>
  <c r="H8" i="7"/>
  <c r="E8" i="7"/>
  <c r="AC27" i="15"/>
  <c r="T27" i="15"/>
  <c r="Q27" i="15"/>
  <c r="K27" i="15"/>
  <c r="H27" i="15"/>
  <c r="E27" i="15"/>
  <c r="AC26" i="15"/>
  <c r="Z26" i="15"/>
  <c r="T26" i="15"/>
  <c r="Q26" i="15"/>
  <c r="K26" i="15"/>
  <c r="H26" i="15"/>
  <c r="E26" i="15"/>
  <c r="AC25" i="15"/>
  <c r="Z25" i="15"/>
  <c r="T25" i="15"/>
  <c r="Q25" i="15"/>
  <c r="K25" i="15"/>
  <c r="H25" i="15"/>
  <c r="E25" i="15"/>
  <c r="AC24" i="15"/>
  <c r="Z24" i="15"/>
  <c r="T24" i="15"/>
  <c r="Q24" i="15"/>
  <c r="K24" i="15"/>
  <c r="H24" i="15"/>
  <c r="E24" i="15"/>
  <c r="AC23" i="15"/>
  <c r="T23" i="15"/>
  <c r="Q23" i="15"/>
  <c r="K23" i="15"/>
  <c r="H23" i="15"/>
  <c r="E23" i="15"/>
  <c r="AC21" i="15"/>
  <c r="Z21" i="15"/>
  <c r="T21" i="15"/>
  <c r="Q21" i="15"/>
  <c r="K21" i="15"/>
  <c r="H21" i="15"/>
  <c r="E21" i="15"/>
  <c r="AC20" i="15"/>
  <c r="Z20" i="15"/>
  <c r="T20" i="15"/>
  <c r="Q20" i="15"/>
  <c r="K20" i="15"/>
  <c r="H20" i="15"/>
  <c r="E20" i="15"/>
  <c r="AC19" i="15"/>
  <c r="Z19" i="15"/>
  <c r="T19" i="15"/>
  <c r="Q19" i="15"/>
  <c r="K19" i="15"/>
  <c r="H19" i="15"/>
  <c r="E19" i="15"/>
  <c r="AC18" i="15"/>
  <c r="Z18" i="15"/>
  <c r="T18" i="15"/>
  <c r="Q18" i="15"/>
  <c r="K18" i="15"/>
  <c r="H18" i="15"/>
  <c r="E18" i="15"/>
  <c r="AC17" i="15"/>
  <c r="Z17" i="15"/>
  <c r="T17" i="15"/>
  <c r="Q17" i="15"/>
  <c r="K17" i="15"/>
  <c r="H17" i="15"/>
  <c r="E17" i="15"/>
  <c r="AC16" i="15"/>
  <c r="Z16" i="15"/>
  <c r="T16" i="15"/>
  <c r="Q16" i="15"/>
  <c r="K16" i="15"/>
  <c r="H16" i="15"/>
  <c r="E16" i="15"/>
  <c r="AC15" i="15"/>
  <c r="Z15" i="15"/>
  <c r="T15" i="15"/>
  <c r="Q15" i="15"/>
  <c r="K15" i="15"/>
  <c r="H15" i="15"/>
  <c r="E15" i="15"/>
  <c r="AC14" i="15"/>
  <c r="Z14" i="15"/>
  <c r="T14" i="15"/>
  <c r="Q14" i="15"/>
  <c r="K14" i="15"/>
  <c r="H14" i="15"/>
  <c r="E14" i="15"/>
  <c r="AC13" i="15"/>
  <c r="Z13" i="15"/>
  <c r="T13" i="15"/>
  <c r="Q13" i="15"/>
  <c r="K13" i="15"/>
  <c r="H13" i="15"/>
  <c r="E13" i="15"/>
  <c r="AC12" i="15"/>
  <c r="Z12" i="15"/>
  <c r="T12" i="15"/>
  <c r="Q12" i="15"/>
  <c r="K12" i="15"/>
  <c r="H12" i="15"/>
  <c r="E12" i="15"/>
  <c r="AC11" i="15"/>
  <c r="Z11" i="15"/>
  <c r="T11" i="15"/>
  <c r="Q11" i="15"/>
  <c r="K11" i="15"/>
  <c r="H11" i="15"/>
  <c r="E11" i="15"/>
  <c r="AC9" i="15"/>
  <c r="Z9" i="15"/>
  <c r="T9" i="15"/>
  <c r="Q9" i="15"/>
  <c r="K9" i="15"/>
  <c r="H9" i="15"/>
  <c r="E9" i="15"/>
  <c r="AC8" i="15"/>
  <c r="Z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AC23" i="14"/>
  <c r="Z23" i="14"/>
  <c r="W23" i="14"/>
  <c r="T23" i="14"/>
  <c r="Q23" i="14"/>
  <c r="K23" i="14"/>
  <c r="H23" i="14"/>
  <c r="E23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Z22" i="35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Z21" i="35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Z20" i="35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4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23" i="23"/>
  <c r="B23" i="6"/>
  <c r="B23" i="24"/>
  <c r="B23" i="11"/>
  <c r="B23" i="12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4"/>
  <c r="B24" i="12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2"/>
  <c r="B15" i="2"/>
  <c r="B15" i="23"/>
  <c r="B15" i="6"/>
  <c r="B15" i="7"/>
  <c r="B15" i="24"/>
  <c r="B15" i="11"/>
  <c r="B15" i="12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5"/>
  <c r="B21" i="14"/>
  <c r="B21" i="34"/>
  <c r="B21" i="15"/>
  <c r="B21" i="7"/>
  <c r="B21" i="16"/>
  <c r="B16" i="3"/>
  <c r="B16" i="24"/>
  <c r="B16" i="22"/>
  <c r="B16" i="14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Z16" i="35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Z18" i="35"/>
  <c r="Z19" i="35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Z15" i="35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Z17" i="35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Z9" i="35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Z10" i="35"/>
  <c r="Z7" i="35"/>
  <c r="Z5" i="35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Z4" i="35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Z12" i="35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Z14" i="35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Z13" i="35"/>
  <c r="Z6" i="35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Z8" i="35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Z11" i="35"/>
  <c r="Z3" i="35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H25" i="12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I20" i="14"/>
  <c r="AI24" i="14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H24" i="12"/>
  <c r="AH23" i="12"/>
  <c r="AH20" i="12"/>
  <c r="AI15" i="24"/>
  <c r="AH15" i="23" s="1"/>
  <c r="AH22" i="12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I11" i="14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I16" i="14"/>
  <c r="AI10" i="14"/>
  <c r="A10" i="25"/>
  <c r="AH11" i="12"/>
  <c r="A19" i="25"/>
  <c r="AI13" i="22"/>
  <c r="AH13" i="21" s="1"/>
  <c r="AI9" i="14"/>
  <c r="A11" i="25"/>
  <c r="AI17" i="23"/>
  <c r="AH18" i="12"/>
  <c r="AI19" i="23"/>
  <c r="AH19" i="22" s="1"/>
  <c r="A14" i="25"/>
  <c r="A18" i="25"/>
  <c r="AI14" i="14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H15" i="12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H14" i="12"/>
  <c r="AH10" i="12"/>
  <c r="AH8" i="12"/>
  <c r="AI8" i="12" s="1"/>
  <c r="A17" i="24"/>
  <c r="AI11" i="12"/>
  <c r="AH11" i="11" s="1"/>
  <c r="A11" i="24"/>
  <c r="A16" i="24"/>
  <c r="A19" i="24"/>
  <c r="A12" i="24"/>
  <c r="AI19" i="22"/>
  <c r="AH19" i="21" s="1"/>
  <c r="A15" i="24"/>
  <c r="AH9" i="12"/>
  <c r="A8" i="24"/>
  <c r="AI18" i="12"/>
  <c r="AH18" i="11" s="1"/>
  <c r="AI13" i="21"/>
  <c r="AH13" i="20" s="1"/>
  <c r="A18" i="24"/>
  <c r="AH16" i="12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25" i="7" s="1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H8" i="5"/>
  <c r="AI8" i="5" s="1"/>
  <c r="AH12" i="12"/>
  <c r="A23" i="7"/>
  <c r="A21" i="7"/>
  <c r="A24" i="7"/>
  <c r="A20" i="7"/>
  <c r="A10" i="7"/>
  <c r="A12" i="7"/>
  <c r="A16" i="7"/>
  <c r="A18" i="7"/>
  <c r="AH13" i="12"/>
  <c r="A11" i="7"/>
  <c r="A15" i="7"/>
  <c r="A17" i="7"/>
  <c r="A8" i="7"/>
  <c r="AI17" i="14"/>
  <c r="A19" i="7"/>
  <c r="A9" i="7"/>
  <c r="A14" i="7"/>
  <c r="AI19" i="14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25" i="14" s="1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H19" i="12"/>
  <c r="AH17" i="12"/>
  <c r="AH10" i="27" l="1"/>
  <c r="AJ10" i="27" s="1"/>
  <c r="AH10" i="16" s="1"/>
  <c r="AI10" i="16" s="1"/>
  <c r="AH10" i="34" s="1"/>
  <c r="AI10" i="34" s="1"/>
  <c r="AI15" i="16"/>
  <c r="AH15" i="34" s="1"/>
  <c r="AI15" i="34" s="1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25" i="12" s="1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I12" i="6"/>
  <c r="AH12" i="2" s="1"/>
  <c r="AI13" i="6"/>
  <c r="AH13" i="2" s="1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<sst xmlns="http://schemas.openxmlformats.org/spreadsheetml/2006/main" count="9722" uniqueCount="105">
  <si>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</si>
  <si>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</si>
  <si>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</si>
  <si>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</si>
  <si>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</si>
  <si>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</si>
  <si>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</si>
  <si>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</si>
  <si>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</si>
  <si>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</si>
  <si>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</si>
  <si>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</si>
  <si>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</si>
  <si>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</si>
  <si>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</si>
  <si>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</si>
  <si>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</si>
  <si>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</si>
  <si>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</si>
  <si>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</si>
  <si>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</si>
  <si>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</si>
  <si>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</si>
  <si>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</si>
  <si>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</si>
  <si>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</si>
  <si>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</si>
  <si>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</si>
  <si>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</si>
  <si>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</si>
  <si>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</si>
  <si>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</si>
  <si>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</si>
  <si>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</si>
  <si>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</si>
  <si>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</si>
  <si>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</si>
  <si>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</si>
  <si>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</si>
  <si>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</si>
  <si>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</si>
  <si>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</si>
  <si>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</si>
  <si>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</si>
  <si>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</si>
  <si>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</si>
  <si>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</si>
  <si>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</si>
  <si>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</si>
  <si>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</si>
  <si>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</si>
  <si>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</si>
  <si>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</si>
  <si>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</si>
  <si>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</si>
  <si>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</si>
  <si>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</si>
  <si>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</si>
  <si>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</si>
  <si>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</si>
  <si>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</si>
  <si>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</si>
  <si>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</si>
  <si>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</si>
  <si>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</si>
  <si>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</si>
  <si>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</si>
  <si>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</si>
  <si>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</si>
  <si>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</si>
  <si>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</si>
  <si>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</si>
  <si>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</si>
  <si>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</si>
  <si>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</si>
  <si>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</si>
  <si>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</si>
  <si>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</si>
  <si>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</si>
  <si>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</si>
  <si>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</si>
  <si>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</si>
  <si>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</si>
  <si>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</si>
  <si>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</si>
  <si>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</si>
  <si>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</si>
  <si>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</si>
  <si>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</si>
  <si>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</si>
  <si>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</si>
  <si>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</si>
  <si>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</si>
  <si>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</si>
  <si>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</si>
  <si>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</si>
  <si>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</si>
  <si>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</si>
  <si>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</si>
  <si>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</si>
  <si>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</si>
  <si>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</si>
  <si>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</si>
  <si>
    <t>Ultrage; shiny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</si>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</sst>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13" fillId="0" borderId="0" xfId="0" applyNumberFormat="1" applyFont="1" applyBorder="1" applyAlignment="1">
      <alignment horizontal="center"/>
    </xf>
    <xf numFmtId="49" fontId="1" fillId="0" borderId="10" xfId="0" applyNumberFormat="1" applyFont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3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L4 O4 AA4 I6 U6 AA6">
    <cfRule type="cellIs" dxfId="76" priority="5" operator="equal">
      <formula>"Schalke 04"</formula>
    </cfRule>
  </conditionalFormatting>
  <conditionalFormatting sqref="F4 R4 U4 X4 C6 F6 L6 O6 R6 X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1" workbookViewId="0">
      <selection activeCell="W18" sqref="W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74</v>
      </c>
      <c r="J8" s="18" t="s">
        <v>74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'20.Spieltag'!AI8</f>
        <v>190</v>
      </c>
      <c r="AI8" s="23">
        <f t="shared" ref="AI8:AI19" si="10">AG8+AH8</f>
        <v>198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74</v>
      </c>
      <c r="V9" s="18" t="s">
        <v>12</v>
      </c>
      <c r="W9" s="19">
        <f t="shared" ref="W9:W27" si="11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'20.Spieltag'!AI9</f>
        <v>207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2</v>
      </c>
      <c r="H10" s="19" t="str">
        <f t="shared" si="2"/>
        <v>2</v>
      </c>
      <c r="I10" s="17" t="s">
        <v>12</v>
      </c>
      <c r="J10" s="18" t="s">
        <v>74</v>
      </c>
      <c r="K10" s="19">
        <f t="shared" si="3"/>
        <v>0</v>
      </c>
      <c r="L10" s="17" t="s">
        <v>74</v>
      </c>
      <c r="M10" s="18" t="s">
        <v>74</v>
      </c>
      <c r="N10" s="19">
        <f t="shared" si="4"/>
        <v>0</v>
      </c>
      <c r="O10" s="17" t="s">
        <v>74</v>
      </c>
      <c r="P10" s="18" t="s">
        <v>12</v>
      </c>
      <c r="Q10" s="19" t="str">
        <f t="shared" si="5"/>
        <v>2</v>
      </c>
      <c r="R10" s="17" t="s">
        <v>74</v>
      </c>
      <c r="S10" s="18" t="s">
        <v>74</v>
      </c>
      <c r="T10" s="19">
        <f t="shared" si="6"/>
        <v>0</v>
      </c>
      <c r="U10" s="17" t="s">
        <v>74</v>
      </c>
      <c r="V10" s="18" t="s">
        <v>12</v>
      </c>
      <c r="W10" s="19">
        <f t="shared" si="11"/>
        <v>0</v>
      </c>
      <c r="X10" s="17" t="s">
        <v>12</v>
      </c>
      <c r="Y10" s="18" t="s">
        <v>74</v>
      </c>
      <c r="Z10" s="19">
        <f t="shared" si="7"/>
        <v>0</v>
      </c>
      <c r="AA10" s="17" t="s">
        <v>74</v>
      </c>
      <c r="AB10" s="18" t="s">
        <v>74</v>
      </c>
      <c r="AC10" s="19">
        <f t="shared" si="8"/>
        <v>0</v>
      </c>
      <c r="AD10" s="27"/>
      <c r="AE10" s="25"/>
      <c r="AF10" s="19"/>
      <c r="AG10" s="20">
        <f t="shared" si="9"/>
        <v>6</v>
      </c>
      <c r="AH10" s="21">
        <f>'20.Spieltag'!AI10</f>
        <v>96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2</v>
      </c>
      <c r="F11" s="17" t="s">
        <v>74</v>
      </c>
      <c r="G11" s="18" t="s">
        <v>2</v>
      </c>
      <c r="H11" s="19" t="str">
        <f t="shared" si="2"/>
        <v>2</v>
      </c>
      <c r="I11" s="17" t="s">
        <v>74</v>
      </c>
      <c r="J11" s="18" t="s">
        <v>12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12</v>
      </c>
      <c r="Q11" s="19" t="str">
        <f t="shared" si="5"/>
        <v>5</v>
      </c>
      <c r="R11" s="17" t="s">
        <v>74</v>
      </c>
      <c r="S11" s="18" t="s">
        <v>12</v>
      </c>
      <c r="T11" s="19" t="str">
        <f t="shared" si="6"/>
        <v>3</v>
      </c>
      <c r="U11" s="17" t="s">
        <v>74</v>
      </c>
      <c r="V11" s="18" t="s">
        <v>12</v>
      </c>
      <c r="W11" s="19">
        <f t="shared" si="11"/>
        <v>0</v>
      </c>
      <c r="X11" s="17" t="s">
        <v>2</v>
      </c>
      <c r="Y11" s="18" t="s">
        <v>74</v>
      </c>
      <c r="Z11" s="19">
        <f t="shared" si="7"/>
        <v>0</v>
      </c>
      <c r="AA11" s="17" t="s">
        <v>74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'20.Spieltag'!AI11</f>
        <v>154</v>
      </c>
      <c r="AI11" s="23">
        <f t="shared" si="10"/>
        <v>168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74</v>
      </c>
      <c r="P12" s="18" t="s">
        <v>2</v>
      </c>
      <c r="Q12" s="19" t="str">
        <f t="shared" si="5"/>
        <v>3</v>
      </c>
      <c r="R12" s="17" t="s">
        <v>75</v>
      </c>
      <c r="S12" s="18" t="s">
        <v>75</v>
      </c>
      <c r="T12" s="19">
        <f t="shared" si="6"/>
        <v>0</v>
      </c>
      <c r="U12" s="17" t="s">
        <v>74</v>
      </c>
      <c r="V12" s="18" t="s">
        <v>74</v>
      </c>
      <c r="W12" s="19">
        <f t="shared" si="11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74</v>
      </c>
      <c r="AB12" s="18" t="s">
        <v>12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'20.Spieltag'!AI12</f>
        <v>246</v>
      </c>
      <c r="AI12" s="23">
        <f t="shared" si="10"/>
        <v>254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75</v>
      </c>
      <c r="E13" s="19" t="str">
        <f t="shared" si="1"/>
        <v>2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 t="str">
        <f t="shared" si="5"/>
        <v>5</v>
      </c>
      <c r="R13" s="17" t="s">
        <v>74</v>
      </c>
      <c r="S13" s="18" t="s">
        <v>12</v>
      </c>
      <c r="T13" s="19" t="str">
        <f t="shared" si="6"/>
        <v>3</v>
      </c>
      <c r="U13" s="17" t="s">
        <v>74</v>
      </c>
      <c r="V13" s="18" t="s">
        <v>12</v>
      </c>
      <c r="W13" s="19">
        <f t="shared" si="11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14</v>
      </c>
      <c r="AH13" s="21">
        <f>'20.Spieltag'!AI13</f>
        <v>250</v>
      </c>
      <c r="AI13" s="23">
        <f t="shared" si="10"/>
        <v>264</v>
      </c>
      <c r="AJ13" s="24">
        <f t="shared" si="12"/>
        <v>4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74</v>
      </c>
      <c r="G14" s="18" t="s">
        <v>2</v>
      </c>
      <c r="H14" s="19" t="str">
        <f t="shared" si="2"/>
        <v>2</v>
      </c>
      <c r="I14" s="17" t="s">
        <v>12</v>
      </c>
      <c r="J14" s="18" t="s">
        <v>2</v>
      </c>
      <c r="K14" s="19" t="str">
        <f t="shared" si="3"/>
        <v>2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12</v>
      </c>
      <c r="Q14" s="19" t="str">
        <f t="shared" si="5"/>
        <v>2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12</v>
      </c>
      <c r="W14" s="19">
        <f>IF(OR(EXACT($U$7,U14)*(EXACT($V$7,V14)))=TRUE,$AN$9,IF(($V$7-$U$7=V14-U14),$AN$8,IF(OR(EXACT($U$7&gt;$V$7,U14&gt;V14)*EXACT($U$7=$V$7,U14=V14)*EXACT($U$7&lt;$V$7,U14&lt;V14)),$AN$7,0)))*2</f>
        <v>0</v>
      </c>
      <c r="X14" s="17" t="s">
        <v>12</v>
      </c>
      <c r="Y14" s="18" t="s">
        <v>74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'20.Spieltag'!AI14</f>
        <v>213</v>
      </c>
      <c r="AI14" s="23">
        <f t="shared" si="10"/>
        <v>223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74</v>
      </c>
      <c r="E15" s="19" t="str">
        <f t="shared" si="1"/>
        <v>2</v>
      </c>
      <c r="F15" s="17" t="s">
        <v>74</v>
      </c>
      <c r="G15" s="18" t="s">
        <v>12</v>
      </c>
      <c r="H15" s="19" t="str">
        <f t="shared" si="2"/>
        <v>5</v>
      </c>
      <c r="I15" s="17" t="s">
        <v>2</v>
      </c>
      <c r="J15" s="18" t="s">
        <v>12</v>
      </c>
      <c r="K15" s="19">
        <f t="shared" si="3"/>
        <v>0</v>
      </c>
      <c r="L15" s="17" t="s">
        <v>12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 t="shared" si="6"/>
        <v>0</v>
      </c>
      <c r="U15" s="17" t="s">
        <v>74</v>
      </c>
      <c r="V15" s="18" t="s">
        <v>12</v>
      </c>
      <c r="W15" s="19">
        <f>IF(OR(EXACT($U$7,U15)*(EXACT($V$7,V15)))=TRUE,$AN$9,IF(($V$7-$U$7=V15-U15),$AN$8,IF(OR(EXACT($U$7&gt;$V$7,U15&gt;V15)*EXACT($U$7=$V$7,U15=V15)*EXACT($U$7&lt;$V$7,U15&lt;V15)),$AN$7,0)))*2</f>
        <v>0</v>
      </c>
      <c r="X15" s="17" t="s">
        <v>2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7</v>
      </c>
      <c r="AH15" s="21">
        <f>'20.Spieltag'!AI15</f>
        <v>229</v>
      </c>
      <c r="AI15" s="23">
        <f t="shared" si="10"/>
        <v>236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4"/>
        <v>0</v>
      </c>
      <c r="O16" s="17" t="s">
        <v>74</v>
      </c>
      <c r="P16" s="18" t="s">
        <v>74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75</v>
      </c>
      <c r="V16" s="18" t="s">
        <v>12</v>
      </c>
      <c r="W16" s="19">
        <f t="shared" si="11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'20.Spieltag'!AI16</f>
        <v>217</v>
      </c>
      <c r="AI16" s="23">
        <f t="shared" si="10"/>
        <v>221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'20.Spieltag'!AI17</f>
        <v>148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12</v>
      </c>
      <c r="G18" s="18" t="s">
        <v>79</v>
      </c>
      <c r="H18" s="19" t="str">
        <f t="shared" si="2"/>
        <v>2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75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79</v>
      </c>
      <c r="T18" s="19" t="str">
        <f t="shared" si="6"/>
        <v>2</v>
      </c>
      <c r="U18" s="17" t="s">
        <v>74</v>
      </c>
      <c r="V18" s="18" t="s">
        <v>12</v>
      </c>
      <c r="W18" s="19">
        <f t="shared" si="11"/>
        <v>0</v>
      </c>
      <c r="X18" s="17" t="s">
        <v>74</v>
      </c>
      <c r="Y18" s="18" t="s">
        <v>75</v>
      </c>
      <c r="Z18" s="19">
        <f t="shared" si="7"/>
        <v>0</v>
      </c>
      <c r="AA18" s="17" t="s">
        <v>12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6</v>
      </c>
      <c r="AH18" s="21">
        <f>'20.Spieltag'!AI18</f>
        <v>249</v>
      </c>
      <c r="AI18" s="23">
        <f t="shared" si="10"/>
        <v>255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4"/>
        <v>0</v>
      </c>
      <c r="O19" s="17" t="s">
        <v>75</v>
      </c>
      <c r="P19" s="18" t="s">
        <v>12</v>
      </c>
      <c r="Q19" s="19" t="str">
        <f t="shared" si="5"/>
        <v>5</v>
      </c>
      <c r="R19" s="17" t="s">
        <v>74</v>
      </c>
      <c r="S19" s="18" t="s">
        <v>12</v>
      </c>
      <c r="T19" s="19" t="str">
        <f t="shared" si="6"/>
        <v>3</v>
      </c>
      <c r="U19" s="17" t="s">
        <v>75</v>
      </c>
      <c r="V19" s="18" t="s">
        <v>74</v>
      </c>
      <c r="W19" s="19">
        <f t="shared" si="11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'20.Spieltag'!AI19</f>
        <v>243</v>
      </c>
      <c r="AI19" s="23">
        <f t="shared" si="10"/>
        <v>255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2</v>
      </c>
      <c r="F20" s="17" t="s">
        <v>75</v>
      </c>
      <c r="G20" s="18" t="s">
        <v>12</v>
      </c>
      <c r="H20" s="19" t="str">
        <f t="shared" si="2"/>
        <v>2</v>
      </c>
      <c r="I20" s="17" t="s">
        <v>12</v>
      </c>
      <c r="J20" s="18" t="s">
        <v>74</v>
      </c>
      <c r="K20" s="19">
        <f t="shared" si="3"/>
        <v>0</v>
      </c>
      <c r="L20" s="17" t="s">
        <v>12</v>
      </c>
      <c r="M20" s="18" t="s">
        <v>75</v>
      </c>
      <c r="N20" s="19">
        <f t="shared" si="4"/>
        <v>0</v>
      </c>
      <c r="O20" s="17" t="s">
        <v>75</v>
      </c>
      <c r="P20" s="18" t="s">
        <v>12</v>
      </c>
      <c r="Q20" s="19" t="str">
        <f t="shared" si="5"/>
        <v>5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2</v>
      </c>
      <c r="W20" s="19">
        <f t="shared" si="11"/>
        <v>0</v>
      </c>
      <c r="X20" s="17" t="s">
        <v>74</v>
      </c>
      <c r="Y20" s="18" t="s">
        <v>74</v>
      </c>
      <c r="Z20" s="19" t="str">
        <f t="shared" si="7"/>
        <v>5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'20.Spieltag'!AI20</f>
        <v>260</v>
      </c>
      <c r="AI20" s="23">
        <f t="shared" ref="AI20:AI24" si="15">AG20+AH20</f>
        <v>276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12</v>
      </c>
      <c r="D21" s="18" t="s">
        <v>75</v>
      </c>
      <c r="E21" s="19" t="str">
        <f t="shared" si="1"/>
        <v>2</v>
      </c>
      <c r="F21" s="17" t="s">
        <v>74</v>
      </c>
      <c r="G21" s="18" t="s">
        <v>2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74</v>
      </c>
      <c r="P21" s="18" t="s">
        <v>12</v>
      </c>
      <c r="Q21" s="19" t="str">
        <f t="shared" si="5"/>
        <v>2</v>
      </c>
      <c r="R21" s="17" t="s">
        <v>74</v>
      </c>
      <c r="S21" s="18" t="s">
        <v>74</v>
      </c>
      <c r="T21" s="19">
        <f t="shared" si="6"/>
        <v>0</v>
      </c>
      <c r="U21" s="17" t="s">
        <v>74</v>
      </c>
      <c r="V21" s="18" t="s">
        <v>12</v>
      </c>
      <c r="W21" s="19">
        <f t="shared" si="11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 t="shared" si="14"/>
        <v>6</v>
      </c>
      <c r="AH21" s="21">
        <f>'20.Spieltag'!AI21</f>
        <v>255</v>
      </c>
      <c r="AI21" s="23">
        <f t="shared" si="15"/>
        <v>261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2</v>
      </c>
      <c r="F23" s="17" t="s">
        <v>74</v>
      </c>
      <c r="G23" s="18" t="s">
        <v>2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74</v>
      </c>
      <c r="P23" s="18" t="s">
        <v>12</v>
      </c>
      <c r="Q23" s="19" t="str">
        <f t="shared" si="5"/>
        <v>2</v>
      </c>
      <c r="R23" s="17" t="s">
        <v>74</v>
      </c>
      <c r="S23" s="18" t="s">
        <v>74</v>
      </c>
      <c r="T23" s="19">
        <f t="shared" si="6"/>
        <v>0</v>
      </c>
      <c r="U23" s="17" t="s">
        <v>74</v>
      </c>
      <c r="V23" s="18" t="s">
        <v>12</v>
      </c>
      <c r="W23" s="19">
        <f t="shared" si="11"/>
        <v>0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6</v>
      </c>
      <c r="AH23" s="21">
        <f>'20.Spieltag'!AI23</f>
        <v>287</v>
      </c>
      <c r="AI23" s="23">
        <f t="shared" si="15"/>
        <v>293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2</v>
      </c>
      <c r="F24" s="17" t="s">
        <v>74</v>
      </c>
      <c r="G24" s="18" t="s">
        <v>12</v>
      </c>
      <c r="H24" s="19" t="str">
        <f t="shared" si="2"/>
        <v>5</v>
      </c>
      <c r="I24" s="17" t="s">
        <v>75</v>
      </c>
      <c r="J24" s="18" t="s">
        <v>2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75</v>
      </c>
      <c r="P24" s="18" t="s">
        <v>74</v>
      </c>
      <c r="Q24" s="19" t="str">
        <f t="shared" si="5"/>
        <v>2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2</v>
      </c>
      <c r="W24" s="19">
        <f t="shared" si="11"/>
        <v>0</v>
      </c>
      <c r="X24" s="17" t="s">
        <v>74</v>
      </c>
      <c r="Y24" s="18" t="s">
        <v>12</v>
      </c>
      <c r="Z24" s="19">
        <f t="shared" si="7"/>
        <v>0</v>
      </c>
      <c r="AA24" s="17" t="s">
        <v>12</v>
      </c>
      <c r="AB24" s="18" t="s">
        <v>12</v>
      </c>
      <c r="AC24" s="19">
        <f t="shared" si="8"/>
        <v>0</v>
      </c>
      <c r="AD24" s="27"/>
      <c r="AE24" s="25"/>
      <c r="AF24" s="19"/>
      <c r="AG24" s="20">
        <f t="shared" si="14"/>
        <v>14</v>
      </c>
      <c r="AH24" s="21">
        <f>'20.Spieltag'!AI24</f>
        <v>245</v>
      </c>
      <c r="AI24" s="23">
        <f t="shared" si="15"/>
        <v>259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5</v>
      </c>
      <c r="I25" s="17" t="s">
        <v>12</v>
      </c>
      <c r="J25" s="18" t="s">
        <v>75</v>
      </c>
      <c r="K25" s="19">
        <f t="shared" si="3"/>
        <v>0</v>
      </c>
      <c r="L25" s="17" t="s">
        <v>12</v>
      </c>
      <c r="M25" s="18" t="s">
        <v>74</v>
      </c>
      <c r="N25" s="19">
        <f t="shared" si="4"/>
        <v>0</v>
      </c>
      <c r="O25" s="17" t="s">
        <v>74</v>
      </c>
      <c r="P25" s="18" t="s">
        <v>12</v>
      </c>
      <c r="Q25" s="19" t="str">
        <f t="shared" si="5"/>
        <v>2</v>
      </c>
      <c r="R25" s="17" t="s">
        <v>12</v>
      </c>
      <c r="S25" s="18" t="s">
        <v>75</v>
      </c>
      <c r="T25" s="19">
        <f t="shared" si="6"/>
        <v>0</v>
      </c>
      <c r="U25" s="17" t="s">
        <v>75</v>
      </c>
      <c r="V25" s="18" t="s">
        <v>74</v>
      </c>
      <c r="W25" s="19">
        <f t="shared" si="11"/>
        <v>0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'20.Spieltag'!AI25</f>
        <v>278</v>
      </c>
      <c r="AI25" s="23">
        <f t="shared" ref="AI25:AI27" si="17">AG25+AH25</f>
        <v>288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2</v>
      </c>
      <c r="F26" s="17" t="s">
        <v>74</v>
      </c>
      <c r="G26" s="18" t="s">
        <v>75</v>
      </c>
      <c r="H26" s="19">
        <f t="shared" si="2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75</v>
      </c>
      <c r="N26" s="19">
        <f t="shared" si="4"/>
        <v>0</v>
      </c>
      <c r="O26" s="17"/>
      <c r="P26" s="18"/>
      <c r="Q26" s="19"/>
      <c r="R26" s="17" t="s">
        <v>12</v>
      </c>
      <c r="S26" s="18" t="s">
        <v>74</v>
      </c>
      <c r="T26" s="19">
        <f t="shared" si="6"/>
        <v>0</v>
      </c>
      <c r="U26" s="17" t="s">
        <v>74</v>
      </c>
      <c r="V26" s="18" t="s">
        <v>12</v>
      </c>
      <c r="W26" s="19">
        <f t="shared" si="11"/>
        <v>0</v>
      </c>
      <c r="X26" s="17" t="s">
        <v>12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2</v>
      </c>
      <c r="AH26" s="21">
        <f>'20.Spieltag'!AI26</f>
        <v>236</v>
      </c>
      <c r="AI26" s="23">
        <f t="shared" si="17"/>
        <v>238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5</v>
      </c>
      <c r="F27" s="17" t="s">
        <v>74</v>
      </c>
      <c r="G27" s="18" t="s">
        <v>2</v>
      </c>
      <c r="H27" s="19" t="str">
        <f t="shared" si="2"/>
        <v>2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12</v>
      </c>
      <c r="N27" s="19" t="str">
        <f t="shared" si="4"/>
        <v>3</v>
      </c>
      <c r="O27" s="17" t="s">
        <v>74</v>
      </c>
      <c r="P27" s="18" t="s">
        <v>12</v>
      </c>
      <c r="Q27" s="19" t="str">
        <f t="shared" si="5"/>
        <v>2</v>
      </c>
      <c r="R27" s="17" t="s">
        <v>12</v>
      </c>
      <c r="S27" s="18" t="s">
        <v>74</v>
      </c>
      <c r="T27" s="19">
        <f t="shared" si="6"/>
        <v>0</v>
      </c>
      <c r="U27" s="17" t="s">
        <v>74</v>
      </c>
      <c r="V27" s="18" t="s">
        <v>12</v>
      </c>
      <c r="W27" s="19">
        <f t="shared" si="11"/>
        <v>0</v>
      </c>
      <c r="X27" s="17" t="s">
        <v>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6"/>
        <v>12</v>
      </c>
      <c r="AH27" s="21">
        <f>'20.Spieltag'!AI27</f>
        <v>229</v>
      </c>
      <c r="AI27" s="23">
        <f t="shared" si="17"/>
        <v>241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R4 U4 AA4 F6 L6 R6 AA6">
    <cfRule type="cellIs" dxfId="71" priority="6" operator="equal">
      <formula>"Schalke 04"</formula>
    </cfRule>
  </conditionalFormatting>
  <conditionalFormatting sqref="F4 I4 L4 O4 X4 C6 I6 O6 U6 X6">
    <cfRule type="cellIs" dxfId="70" priority="5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79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75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74</v>
      </c>
      <c r="W8" s="19">
        <f>IF(OR(EXACT($U$7,U8)*(EXACT($V$7,V8)))=TRUE,$AN$9,IF(($V$7-$U$7=V8-U8),$AN$8,IF(OR(EXACT($U$7&gt;$V$7,U8&gt;V8)*EXACT($U$7=$V$7,U8=V8)*EXACT($U$7&lt;$V$7,U8&lt;V8)),$AN$7,0)))*4</f>
        <v>8</v>
      </c>
      <c r="X8" s="17" t="s">
        <v>79</v>
      </c>
      <c r="Y8" s="18" t="s">
        <v>12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13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18</v>
      </c>
      <c r="AH8" s="21">
        <f>'21.Spieltag'!AI8</f>
        <v>198</v>
      </c>
      <c r="AI8" s="23">
        <f t="shared" ref="AI8:AI19" si="10">AG8+AH8</f>
        <v>216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>
        <f t="shared" si="4"/>
        <v>0</v>
      </c>
      <c r="O9" s="17" t="s">
        <v>74</v>
      </c>
      <c r="P9" s="18" t="s">
        <v>12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5</v>
      </c>
      <c r="U9" s="17" t="s">
        <v>12</v>
      </c>
      <c r="V9" s="18" t="s">
        <v>74</v>
      </c>
      <c r="W9" s="19">
        <f t="shared" ref="W9:W27" si="11">IF(OR(EXACT($U$7,U9)*(EXACT($V$7,V9)))=TRUE,$AN$9,IF(($V$7-$U$7=V9-U9),$AN$8,IF(OR(EXACT($U$7&gt;$V$7,U9&gt;V9)*EXACT($U$7=$V$7,U9=V9)*EXACT($U$7&lt;$V$7,U9&lt;V9)),$AN$7,0)))*4</f>
        <v>20</v>
      </c>
      <c r="X9" s="17" t="s">
        <v>12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31</v>
      </c>
      <c r="AH9" s="21">
        <f>'21.Spieltag'!AI9</f>
        <v>207</v>
      </c>
      <c r="AI9" s="23">
        <f t="shared" si="10"/>
        <v>238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'21.Spieltag'!AI10</f>
        <v>102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5</v>
      </c>
      <c r="F11" s="17" t="s">
        <v>75</v>
      </c>
      <c r="G11" s="18" t="s">
        <v>12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2</v>
      </c>
      <c r="L11" s="17" t="s">
        <v>2</v>
      </c>
      <c r="M11" s="18" t="s">
        <v>12</v>
      </c>
      <c r="N11" s="19">
        <f t="shared" si="4"/>
        <v>0</v>
      </c>
      <c r="O11" s="17" t="s">
        <v>75</v>
      </c>
      <c r="P11" s="18" t="s">
        <v>75</v>
      </c>
      <c r="Q11" s="19">
        <f t="shared" si="5"/>
        <v>0</v>
      </c>
      <c r="R11" s="17" t="s">
        <v>12</v>
      </c>
      <c r="S11" s="18" t="s">
        <v>74</v>
      </c>
      <c r="T11" s="19" t="str">
        <f t="shared" si="6"/>
        <v>5</v>
      </c>
      <c r="U11" s="17" t="s">
        <v>2</v>
      </c>
      <c r="V11" s="18" t="s">
        <v>74</v>
      </c>
      <c r="W11" s="19">
        <f t="shared" si="11"/>
        <v>8</v>
      </c>
      <c r="X11" s="17" t="s">
        <v>12</v>
      </c>
      <c r="Y11" s="18" t="s">
        <v>74</v>
      </c>
      <c r="Z11" s="19" t="str">
        <f t="shared" si="7"/>
        <v>2</v>
      </c>
      <c r="AA11" s="17" t="s">
        <v>75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22</v>
      </c>
      <c r="AH11" s="21">
        <f>'21.Spieltag'!AI11</f>
        <v>168</v>
      </c>
      <c r="AI11" s="23">
        <f t="shared" si="10"/>
        <v>190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 t="str">
        <f t="shared" si="4"/>
        <v>3</v>
      </c>
      <c r="O12" s="17" t="s">
        <v>12</v>
      </c>
      <c r="P12" s="18" t="s">
        <v>2</v>
      </c>
      <c r="Q12" s="19">
        <f t="shared" si="5"/>
        <v>0</v>
      </c>
      <c r="R12" s="17" t="s">
        <v>74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11"/>
        <v>12</v>
      </c>
      <c r="X12" s="17" t="s">
        <v>12</v>
      </c>
      <c r="Y12" s="18" t="s">
        <v>75</v>
      </c>
      <c r="Z12" s="19" t="str">
        <f t="shared" si="7"/>
        <v>5</v>
      </c>
      <c r="AA12" s="17" t="s">
        <v>74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24</v>
      </c>
      <c r="AH12" s="21">
        <f>'21.Spieltag'!AI12</f>
        <v>254</v>
      </c>
      <c r="AI12" s="23">
        <f t="shared" si="10"/>
        <v>278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74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5</v>
      </c>
      <c r="U13" s="17" t="s">
        <v>12</v>
      </c>
      <c r="V13" s="18" t="s">
        <v>74</v>
      </c>
      <c r="W13" s="19">
        <f t="shared" si="11"/>
        <v>20</v>
      </c>
      <c r="X13" s="17" t="s">
        <v>12</v>
      </c>
      <c r="Y13" s="18" t="s">
        <v>74</v>
      </c>
      <c r="Z13" s="19" t="str">
        <f t="shared" si="7"/>
        <v>2</v>
      </c>
      <c r="AA13" s="17" t="s">
        <v>75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31</v>
      </c>
      <c r="AH13" s="21">
        <f>'21.Spieltag'!AI13</f>
        <v>264</v>
      </c>
      <c r="AI13" s="23">
        <f t="shared" si="10"/>
        <v>295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 t="str">
        <f t="shared" si="1"/>
        <v>3</v>
      </c>
      <c r="F14" s="17" t="s">
        <v>74</v>
      </c>
      <c r="G14" s="18" t="s">
        <v>2</v>
      </c>
      <c r="H14" s="19">
        <f t="shared" si="2"/>
        <v>0</v>
      </c>
      <c r="I14" s="17" t="s">
        <v>2</v>
      </c>
      <c r="J14" s="18" t="s">
        <v>12</v>
      </c>
      <c r="K14" s="19" t="str">
        <f t="shared" si="3"/>
        <v>2</v>
      </c>
      <c r="L14" s="17" t="s">
        <v>12</v>
      </c>
      <c r="M14" s="18" t="s">
        <v>74</v>
      </c>
      <c r="N14" s="19">
        <f t="shared" si="4"/>
        <v>0</v>
      </c>
      <c r="O14" s="17" t="s">
        <v>12</v>
      </c>
      <c r="P14" s="18" t="s">
        <v>74</v>
      </c>
      <c r="Q14" s="19" t="str">
        <f t="shared" si="5"/>
        <v>3</v>
      </c>
      <c r="R14" s="17" t="s">
        <v>2</v>
      </c>
      <c r="S14" s="18" t="s">
        <v>74</v>
      </c>
      <c r="T14" s="19" t="str">
        <f t="shared" si="6"/>
        <v>2</v>
      </c>
      <c r="U14" s="17" t="s">
        <v>2</v>
      </c>
      <c r="V14" s="18" t="s">
        <v>74</v>
      </c>
      <c r="W14" s="19">
        <f t="shared" si="11"/>
        <v>8</v>
      </c>
      <c r="X14" s="17" t="s">
        <v>12</v>
      </c>
      <c r="Y14" s="18" t="s">
        <v>75</v>
      </c>
      <c r="Z14" s="19" t="str">
        <f t="shared" si="7"/>
        <v>5</v>
      </c>
      <c r="AA14" s="17" t="s">
        <v>12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23</v>
      </c>
      <c r="AH14" s="21">
        <f>'21.Spieltag'!AI14</f>
        <v>223</v>
      </c>
      <c r="AI14" s="23">
        <f t="shared" si="10"/>
        <v>246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 t="str">
        <f t="shared" si="1"/>
        <v>2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 t="str">
        <f t="shared" si="6"/>
        <v>2</v>
      </c>
      <c r="U15" s="17" t="s">
        <v>2</v>
      </c>
      <c r="V15" s="18" t="s">
        <v>74</v>
      </c>
      <c r="W15" s="19">
        <f t="shared" si="11"/>
        <v>8</v>
      </c>
      <c r="X15" s="17" t="s">
        <v>12</v>
      </c>
      <c r="Y15" s="18" t="s">
        <v>74</v>
      </c>
      <c r="Z15" s="19" t="str">
        <f t="shared" si="7"/>
        <v>2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22</v>
      </c>
      <c r="AH15" s="21">
        <f>'21.Spieltag'!AI15</f>
        <v>236</v>
      </c>
      <c r="AI15" s="23">
        <f t="shared" si="10"/>
        <v>258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5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75</v>
      </c>
      <c r="W16" s="19">
        <f t="shared" si="11"/>
        <v>8</v>
      </c>
      <c r="X16" s="17" t="s">
        <v>12</v>
      </c>
      <c r="Y16" s="18" t="s">
        <v>75</v>
      </c>
      <c r="Z16" s="19" t="str">
        <f t="shared" si="7"/>
        <v>5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27</v>
      </c>
      <c r="AH16" s="21">
        <f>'21.Spieltag'!AI16</f>
        <v>221</v>
      </c>
      <c r="AI16" s="23">
        <f t="shared" si="10"/>
        <v>248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 t="str">
        <f t="shared" si="1"/>
        <v>2</v>
      </c>
      <c r="F17" s="17" t="s">
        <v>74</v>
      </c>
      <c r="G17" s="18" t="s">
        <v>12</v>
      </c>
      <c r="H17" s="19">
        <f t="shared" si="2"/>
        <v>0</v>
      </c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74</v>
      </c>
      <c r="N17" s="19" t="str">
        <f t="shared" si="4"/>
        <v>3</v>
      </c>
      <c r="O17" s="17" t="s">
        <v>74</v>
      </c>
      <c r="P17" s="18" t="s">
        <v>12</v>
      </c>
      <c r="Q17" s="19">
        <f t="shared" si="5"/>
        <v>0</v>
      </c>
      <c r="R17" s="17" t="s">
        <v>12</v>
      </c>
      <c r="S17" s="18" t="s">
        <v>2</v>
      </c>
      <c r="T17" s="19">
        <f t="shared" si="6"/>
        <v>0</v>
      </c>
      <c r="U17" s="17" t="s">
        <v>12</v>
      </c>
      <c r="V17" s="18" t="s">
        <v>75</v>
      </c>
      <c r="W17" s="19">
        <f t="shared" si="11"/>
        <v>8</v>
      </c>
      <c r="X17" s="17" t="s">
        <v>12</v>
      </c>
      <c r="Y17" s="18" t="s">
        <v>75</v>
      </c>
      <c r="Z17" s="19" t="str">
        <f t="shared" si="7"/>
        <v>5</v>
      </c>
      <c r="AA17" s="17" t="s">
        <v>75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'21.Spieltag'!AI17</f>
        <v>148</v>
      </c>
      <c r="AI17" s="23">
        <f t="shared" si="10"/>
        <v>166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2</v>
      </c>
      <c r="K18" s="19">
        <f t="shared" si="3"/>
        <v>0</v>
      </c>
      <c r="L18" s="17" t="s">
        <v>12</v>
      </c>
      <c r="M18" s="18" t="s">
        <v>12</v>
      </c>
      <c r="N18" s="19" t="str">
        <f t="shared" si="4"/>
        <v>3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75</v>
      </c>
      <c r="W18" s="19">
        <f t="shared" si="11"/>
        <v>8</v>
      </c>
      <c r="X18" s="17" t="s">
        <v>79</v>
      </c>
      <c r="Y18" s="18" t="s">
        <v>74</v>
      </c>
      <c r="Z18" s="19" t="str">
        <f t="shared" si="7"/>
        <v>2</v>
      </c>
      <c r="AA18" s="17" t="s">
        <v>74</v>
      </c>
      <c r="AB18" s="18" t="s">
        <v>79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'21.Spieltag'!AI18</f>
        <v>255</v>
      </c>
      <c r="AI18" s="23">
        <f t="shared" si="10"/>
        <v>272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5</v>
      </c>
      <c r="F19" s="17" t="s">
        <v>12</v>
      </c>
      <c r="G19" s="18" t="s">
        <v>74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2</v>
      </c>
      <c r="M19" s="18" t="s">
        <v>74</v>
      </c>
      <c r="N19" s="19">
        <f t="shared" si="4"/>
        <v>0</v>
      </c>
      <c r="O19" s="17" t="s">
        <v>74</v>
      </c>
      <c r="P19" s="18" t="s">
        <v>74</v>
      </c>
      <c r="Q19" s="19">
        <f t="shared" si="5"/>
        <v>0</v>
      </c>
      <c r="R19" s="17" t="s">
        <v>12</v>
      </c>
      <c r="S19" s="18" t="s">
        <v>74</v>
      </c>
      <c r="T19" s="19" t="str">
        <f t="shared" si="6"/>
        <v>5</v>
      </c>
      <c r="U19" s="17" t="s">
        <v>12</v>
      </c>
      <c r="V19" s="18" t="s">
        <v>74</v>
      </c>
      <c r="W19" s="19">
        <f t="shared" si="11"/>
        <v>20</v>
      </c>
      <c r="X19" s="17" t="s">
        <v>12</v>
      </c>
      <c r="Y19" s="18" t="s">
        <v>75</v>
      </c>
      <c r="Z19" s="19" t="str">
        <f t="shared" si="7"/>
        <v>5</v>
      </c>
      <c r="AA19" s="17" t="s">
        <v>75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42</v>
      </c>
      <c r="AH19" s="21">
        <f>'21.Spieltag'!AI19</f>
        <v>255</v>
      </c>
      <c r="AI19" s="23">
        <f t="shared" si="10"/>
        <v>297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5</v>
      </c>
      <c r="F20" s="17" t="s">
        <v>74</v>
      </c>
      <c r="G20" s="18" t="s">
        <v>12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12</v>
      </c>
      <c r="S20" s="18" t="s">
        <v>74</v>
      </c>
      <c r="T20" s="19" t="str">
        <f t="shared" si="6"/>
        <v>5</v>
      </c>
      <c r="U20" s="17" t="s">
        <v>12</v>
      </c>
      <c r="V20" s="18" t="s">
        <v>75</v>
      </c>
      <c r="W20" s="19">
        <f t="shared" si="11"/>
        <v>8</v>
      </c>
      <c r="X20" s="17" t="s">
        <v>12</v>
      </c>
      <c r="Y20" s="18" t="s">
        <v>74</v>
      </c>
      <c r="Z20" s="19" t="str">
        <f t="shared" si="7"/>
        <v>2</v>
      </c>
      <c r="AA20" s="17" t="s">
        <v>75</v>
      </c>
      <c r="AB20" s="18" t="s">
        <v>12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22</v>
      </c>
      <c r="AH20" s="21">
        <f>'21.Spieltag'!AI20</f>
        <v>276</v>
      </c>
      <c r="AI20" s="23">
        <f t="shared" ref="AI20:AI24" si="15">AG20+AH20</f>
        <v>298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6</v>
      </c>
      <c r="B21" s="20" t="str">
        <f>'13.Spieltag'!B21</f>
        <v>Schalt04</v>
      </c>
      <c r="C21" s="17" t="s">
        <v>12</v>
      </c>
      <c r="D21" s="18" t="s">
        <v>74</v>
      </c>
      <c r="E21" s="19" t="str">
        <f t="shared" si="1"/>
        <v>2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 t="str">
        <f t="shared" si="3"/>
        <v>2</v>
      </c>
      <c r="L21" s="17" t="s">
        <v>12</v>
      </c>
      <c r="M21" s="18" t="s">
        <v>74</v>
      </c>
      <c r="N21" s="19">
        <f t="shared" si="4"/>
        <v>0</v>
      </c>
      <c r="O21" s="17" t="s">
        <v>75</v>
      </c>
      <c r="P21" s="18" t="s">
        <v>12</v>
      </c>
      <c r="Q21" s="19">
        <f t="shared" si="5"/>
        <v>0</v>
      </c>
      <c r="R21" s="17" t="s">
        <v>12</v>
      </c>
      <c r="S21" s="18" t="s">
        <v>74</v>
      </c>
      <c r="T21" s="19" t="str">
        <f t="shared" si="6"/>
        <v>5</v>
      </c>
      <c r="U21" s="17" t="s">
        <v>12</v>
      </c>
      <c r="V21" s="18" t="s">
        <v>74</v>
      </c>
      <c r="W21" s="19">
        <f t="shared" si="11"/>
        <v>20</v>
      </c>
      <c r="X21" s="17" t="s">
        <v>12</v>
      </c>
      <c r="Y21" s="18" t="s">
        <v>74</v>
      </c>
      <c r="Z21" s="19" t="str">
        <f t="shared" si="7"/>
        <v>2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14"/>
        <v>33</v>
      </c>
      <c r="AH21" s="21">
        <f>'21.Spieltag'!AI21</f>
        <v>261</v>
      </c>
      <c r="AI21" s="23">
        <f t="shared" si="15"/>
        <v>294</v>
      </c>
      <c r="AJ21" s="24">
        <f t="shared" si="12"/>
        <v>6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'21.Spieltag'!AI22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5</v>
      </c>
      <c r="F23" s="17" t="s">
        <v>74</v>
      </c>
      <c r="G23" s="18" t="s">
        <v>12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2</v>
      </c>
      <c r="L23" s="17" t="s">
        <v>74</v>
      </c>
      <c r="M23" s="18" t="s">
        <v>12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5</v>
      </c>
      <c r="U23" s="17" t="s">
        <v>12</v>
      </c>
      <c r="V23" s="18" t="s">
        <v>74</v>
      </c>
      <c r="W23" s="19">
        <f t="shared" si="11"/>
        <v>20</v>
      </c>
      <c r="X23" s="17" t="s">
        <v>12</v>
      </c>
      <c r="Y23" s="18" t="s">
        <v>74</v>
      </c>
      <c r="Z23" s="19" t="str">
        <f t="shared" si="7"/>
        <v>2</v>
      </c>
      <c r="AA23" s="17" t="s">
        <v>75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14"/>
        <v>34</v>
      </c>
      <c r="AH23" s="21">
        <f>'21.Spieltag'!AI23</f>
        <v>293</v>
      </c>
      <c r="AI23" s="23">
        <f t="shared" si="15"/>
        <v>327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12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74</v>
      </c>
      <c r="N24" s="19">
        <f t="shared" si="4"/>
        <v>0</v>
      </c>
      <c r="O24" s="17" t="s">
        <v>12</v>
      </c>
      <c r="P24" s="18" t="s">
        <v>75</v>
      </c>
      <c r="Q24" s="19" t="str">
        <f t="shared" si="5"/>
        <v>2</v>
      </c>
      <c r="R24" s="17" t="s">
        <v>74</v>
      </c>
      <c r="S24" s="18" t="s">
        <v>75</v>
      </c>
      <c r="T24" s="19" t="str">
        <f t="shared" si="6"/>
        <v>3</v>
      </c>
      <c r="U24" s="17" t="s">
        <v>12</v>
      </c>
      <c r="V24" s="18" t="s">
        <v>74</v>
      </c>
      <c r="W24" s="19">
        <f t="shared" si="11"/>
        <v>20</v>
      </c>
      <c r="X24" s="17" t="s">
        <v>2</v>
      </c>
      <c r="Y24" s="18" t="s">
        <v>12</v>
      </c>
      <c r="Z24" s="19" t="str">
        <f t="shared" si="7"/>
        <v>2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32</v>
      </c>
      <c r="AH24" s="21">
        <f>'21.Spieltag'!AI24</f>
        <v>259</v>
      </c>
      <c r="AI24" s="23">
        <f t="shared" si="15"/>
        <v>291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3</v>
      </c>
      <c r="R25" s="17" t="s">
        <v>12</v>
      </c>
      <c r="S25" s="18" t="s">
        <v>75</v>
      </c>
      <c r="T25" s="19" t="str">
        <f t="shared" si="6"/>
        <v>2</v>
      </c>
      <c r="U25" s="17" t="s">
        <v>2</v>
      </c>
      <c r="V25" s="18" t="s">
        <v>74</v>
      </c>
      <c r="W25" s="19">
        <f t="shared" si="11"/>
        <v>8</v>
      </c>
      <c r="X25" s="17" t="s">
        <v>12</v>
      </c>
      <c r="Y25" s="18" t="s">
        <v>74</v>
      </c>
      <c r="Z25" s="19" t="str">
        <f t="shared" si="7"/>
        <v>2</v>
      </c>
      <c r="AA25" s="17" t="s">
        <v>75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19</v>
      </c>
      <c r="AH25" s="21">
        <f>'21.Spieltag'!AI25</f>
        <v>288</v>
      </c>
      <c r="AI25" s="23">
        <f t="shared" ref="AI25:AI27" si="17">AG25+AH25</f>
        <v>307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5</v>
      </c>
      <c r="F26" s="17" t="s">
        <v>74</v>
      </c>
      <c r="G26" s="18" t="s">
        <v>2</v>
      </c>
      <c r="H26" s="19">
        <f t="shared" si="2"/>
        <v>0</v>
      </c>
      <c r="I26" s="17" t="s">
        <v>74</v>
      </c>
      <c r="J26" s="18" t="s">
        <v>74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 t="str">
        <f t="shared" si="6"/>
        <v>5</v>
      </c>
      <c r="U26" s="17" t="s">
        <v>74</v>
      </c>
      <c r="V26" s="18" t="s">
        <v>75</v>
      </c>
      <c r="W26" s="19">
        <f t="shared" si="11"/>
        <v>12</v>
      </c>
      <c r="X26" s="17" t="s">
        <v>74</v>
      </c>
      <c r="Y26" s="18" t="s">
        <v>75</v>
      </c>
      <c r="Z26" s="19" t="str">
        <f t="shared" si="7"/>
        <v>2</v>
      </c>
      <c r="AA26" s="17" t="s">
        <v>75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6"/>
        <v>24</v>
      </c>
      <c r="AH26" s="21">
        <f>'21.Spieltag'!AI26</f>
        <v>238</v>
      </c>
      <c r="AI26" s="23">
        <f t="shared" si="17"/>
        <v>262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11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2</v>
      </c>
      <c r="S27" s="18" t="s">
        <v>74</v>
      </c>
      <c r="T27" s="19" t="str">
        <f t="shared" si="6"/>
        <v>2</v>
      </c>
      <c r="U27" s="17" t="s">
        <v>12</v>
      </c>
      <c r="V27" s="18" t="s">
        <v>75</v>
      </c>
      <c r="W27" s="19">
        <f t="shared" si="11"/>
        <v>8</v>
      </c>
      <c r="X27" s="17" t="s">
        <v>12</v>
      </c>
      <c r="Y27" s="18" t="s">
        <v>75</v>
      </c>
      <c r="Z27" s="19" t="str">
        <f t="shared" si="7"/>
        <v>5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6"/>
        <v>19</v>
      </c>
      <c r="AH27" s="21">
        <f>'21.Spieltag'!AI27</f>
        <v>241</v>
      </c>
      <c r="AI27" s="23">
        <f t="shared" si="17"/>
        <v>260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F4 U4 X4 F6 I6 O6 R6 U6 AA6">
    <cfRule type="cellIs" dxfId="66" priority="6" operator="equal">
      <formula>"Schalke 04"</formula>
    </cfRule>
  </conditionalFormatting>
  <conditionalFormatting sqref="I4 L4 O4 R4 AA4 C6 L6 X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75</v>
      </c>
      <c r="G7" s="68" t="s">
        <v>75</v>
      </c>
      <c r="H7" s="69" t="s">
        <v>1</v>
      </c>
      <c r="I7" s="68" t="s">
        <v>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13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12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10">E8+H8+K8+N8+Q8+T8+W8+Z8+AC8+AF8</f>
        <v>5</v>
      </c>
      <c r="AH8" s="21">
        <f>'22.Spieltag'!AI8</f>
        <v>216</v>
      </c>
      <c r="AI8" s="23">
        <f t="shared" ref="AI8:AI19" si="11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3</v>
      </c>
      <c r="I9" s="17" t="s">
        <v>75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 t="str">
        <f t="shared" si="4"/>
        <v>3</v>
      </c>
      <c r="O9" s="17" t="s">
        <v>74</v>
      </c>
      <c r="P9" s="18" t="s">
        <v>74</v>
      </c>
      <c r="Q9" s="19">
        <f t="shared" si="5"/>
        <v>0</v>
      </c>
      <c r="R9" s="17" t="s">
        <v>74</v>
      </c>
      <c r="S9" s="18" t="s">
        <v>75</v>
      </c>
      <c r="T9" s="19">
        <f t="shared" si="6"/>
        <v>0</v>
      </c>
      <c r="U9" s="17" t="s">
        <v>74</v>
      </c>
      <c r="V9" s="18" t="s">
        <v>74</v>
      </c>
      <c r="W9" s="19" t="str">
        <f t="shared" si="7"/>
        <v>5</v>
      </c>
      <c r="X9" s="17" t="s">
        <v>74</v>
      </c>
      <c r="Y9" s="18" t="s">
        <v>12</v>
      </c>
      <c r="Z9" s="19">
        <f t="shared" si="8"/>
        <v>0</v>
      </c>
      <c r="AA9" s="17" t="s">
        <v>74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11</v>
      </c>
      <c r="AH9" s="21">
        <f>'22.Spieltag'!AI9</f>
        <v>238</v>
      </c>
      <c r="AI9" s="23">
        <f t="shared" si="11"/>
        <v>249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'22.Spieltag'!AI10</f>
        <v>102</v>
      </c>
      <c r="AI10" s="23">
        <f t="shared" si="11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74</v>
      </c>
      <c r="H11" s="19">
        <f t="shared" si="2"/>
        <v>0</v>
      </c>
      <c r="I11" s="17" t="s">
        <v>74</v>
      </c>
      <c r="J11" s="18" t="s">
        <v>2</v>
      </c>
      <c r="K11" s="19">
        <f t="shared" si="3"/>
        <v>0</v>
      </c>
      <c r="L11" s="17" t="s">
        <v>74</v>
      </c>
      <c r="M11" s="18" t="s">
        <v>12</v>
      </c>
      <c r="N11" s="19">
        <f t="shared" si="4"/>
        <v>0</v>
      </c>
      <c r="O11" s="17" t="s">
        <v>12</v>
      </c>
      <c r="P11" s="18" t="s">
        <v>74</v>
      </c>
      <c r="Q11" s="19" t="str">
        <f t="shared" si="5"/>
        <v>2</v>
      </c>
      <c r="R11" s="17" t="s">
        <v>74</v>
      </c>
      <c r="S11" s="18" t="s">
        <v>12</v>
      </c>
      <c r="T11" s="19">
        <f t="shared" si="6"/>
        <v>0</v>
      </c>
      <c r="U11" s="17" t="s">
        <v>2</v>
      </c>
      <c r="V11" s="18" t="s">
        <v>12</v>
      </c>
      <c r="W11" s="19">
        <f t="shared" si="7"/>
        <v>0</v>
      </c>
      <c r="X11" s="17" t="s">
        <v>74</v>
      </c>
      <c r="Y11" s="18" t="s">
        <v>12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'22.Spieltag'!AI11</f>
        <v>190</v>
      </c>
      <c r="AI11" s="23">
        <f t="shared" si="11"/>
        <v>192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79</v>
      </c>
      <c r="K12" s="19">
        <f t="shared" si="3"/>
        <v>0</v>
      </c>
      <c r="L12" s="17" t="s">
        <v>74</v>
      </c>
      <c r="M12" s="18" t="s">
        <v>12</v>
      </c>
      <c r="N12" s="19">
        <f t="shared" si="4"/>
        <v>0</v>
      </c>
      <c r="O12" s="17" t="s">
        <v>75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75</v>
      </c>
      <c r="AC12" s="19" t="str">
        <f t="shared" si="9"/>
        <v>2</v>
      </c>
      <c r="AD12" s="26"/>
      <c r="AE12" s="25"/>
      <c r="AF12" s="19"/>
      <c r="AG12" s="20">
        <f t="shared" si="10"/>
        <v>4</v>
      </c>
      <c r="AH12" s="21">
        <f>'22.Spieltag'!AI12</f>
        <v>278</v>
      </c>
      <c r="AI12" s="23">
        <f t="shared" si="11"/>
        <v>282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74</v>
      </c>
      <c r="J13" s="18" t="s">
        <v>2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 t="str">
        <f t="shared" si="5"/>
        <v>2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74</v>
      </c>
      <c r="Y13" s="18" t="s">
        <v>12</v>
      </c>
      <c r="Z13" s="19">
        <f t="shared" si="8"/>
        <v>0</v>
      </c>
      <c r="AA13" s="17" t="s">
        <v>12</v>
      </c>
      <c r="AB13" s="18" t="s">
        <v>74</v>
      </c>
      <c r="AC13" s="19" t="str">
        <f t="shared" si="9"/>
        <v>2</v>
      </c>
      <c r="AD13" s="27"/>
      <c r="AE13" s="25"/>
      <c r="AF13" s="19"/>
      <c r="AG13" s="20">
        <f t="shared" si="10"/>
        <v>6</v>
      </c>
      <c r="AH13" s="21">
        <f>'22.Spieltag'!AI13</f>
        <v>295</v>
      </c>
      <c r="AI13" s="23">
        <f t="shared" si="11"/>
        <v>301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1"/>
        <v>2</v>
      </c>
      <c r="F14" s="17" t="s">
        <v>74</v>
      </c>
      <c r="G14" s="18" t="s">
        <v>12</v>
      </c>
      <c r="H14" s="19">
        <f t="shared" si="2"/>
        <v>0</v>
      </c>
      <c r="I14" s="17" t="s">
        <v>12</v>
      </c>
      <c r="J14" s="18" t="s">
        <v>2</v>
      </c>
      <c r="K14" s="19">
        <f t="shared" si="3"/>
        <v>0</v>
      </c>
      <c r="L14" s="17" t="s">
        <v>74</v>
      </c>
      <c r="M14" s="18" t="s">
        <v>74</v>
      </c>
      <c r="N14" s="19" t="str">
        <f t="shared" si="4"/>
        <v>3</v>
      </c>
      <c r="O14" s="17" t="s">
        <v>12</v>
      </c>
      <c r="P14" s="18" t="s">
        <v>75</v>
      </c>
      <c r="Q14" s="19" t="str">
        <f t="shared" si="5"/>
        <v>5</v>
      </c>
      <c r="R14" s="17" t="s">
        <v>2</v>
      </c>
      <c r="S14" s="18" t="s">
        <v>74</v>
      </c>
      <c r="T14" s="19">
        <f t="shared" si="6"/>
        <v>0</v>
      </c>
      <c r="U14" s="17" t="s">
        <v>74</v>
      </c>
      <c r="V14" s="18" t="s">
        <v>12</v>
      </c>
      <c r="W14" s="19">
        <f t="shared" si="7"/>
        <v>0</v>
      </c>
      <c r="X14" s="17" t="s">
        <v>75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10</v>
      </c>
      <c r="AH14" s="21">
        <f>'22.Spieltag'!AI14</f>
        <v>246</v>
      </c>
      <c r="AI14" s="23">
        <f t="shared" si="11"/>
        <v>256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74</v>
      </c>
      <c r="J15" s="18" t="s">
        <v>2</v>
      </c>
      <c r="K15" s="19">
        <f t="shared" si="3"/>
        <v>0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2</v>
      </c>
      <c r="R15" s="17" t="s">
        <v>12</v>
      </c>
      <c r="S15" s="18" t="s">
        <v>74</v>
      </c>
      <c r="T15" s="19">
        <f t="shared" si="6"/>
        <v>0</v>
      </c>
      <c r="U15" s="17" t="s">
        <v>12</v>
      </c>
      <c r="V15" s="18" t="s">
        <v>12</v>
      </c>
      <c r="W15" s="19" t="str">
        <f t="shared" si="7"/>
        <v>3</v>
      </c>
      <c r="X15" s="17" t="s">
        <v>74</v>
      </c>
      <c r="Y15" s="18" t="s">
        <v>12</v>
      </c>
      <c r="Z15" s="19">
        <f t="shared" si="8"/>
        <v>0</v>
      </c>
      <c r="AA15" s="17" t="s">
        <v>12</v>
      </c>
      <c r="AB15" s="18" t="s">
        <v>74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'22.Spieltag'!AI15</f>
        <v>258</v>
      </c>
      <c r="AI15" s="23">
        <f t="shared" si="11"/>
        <v>268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12</v>
      </c>
      <c r="G16" s="18" t="s">
        <v>74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3</v>
      </c>
      <c r="L16" s="17" t="s">
        <v>74</v>
      </c>
      <c r="M16" s="18" t="s">
        <v>74</v>
      </c>
      <c r="N16" s="19" t="str">
        <f t="shared" si="4"/>
        <v>3</v>
      </c>
      <c r="O16" s="17" t="s">
        <v>12</v>
      </c>
      <c r="P16" s="18" t="s">
        <v>75</v>
      </c>
      <c r="Q16" s="19" t="str">
        <f t="shared" si="5"/>
        <v>5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74</v>
      </c>
      <c r="Y16" s="18" t="s">
        <v>2</v>
      </c>
      <c r="Z16" s="19">
        <f t="shared" si="8"/>
        <v>0</v>
      </c>
      <c r="AA16" s="17" t="s">
        <v>12</v>
      </c>
      <c r="AB16" s="18" t="s">
        <v>74</v>
      </c>
      <c r="AC16" s="19" t="str">
        <f t="shared" si="9"/>
        <v>2</v>
      </c>
      <c r="AD16" s="27"/>
      <c r="AE16" s="25"/>
      <c r="AF16" s="19"/>
      <c r="AG16" s="20">
        <f t="shared" si="10"/>
        <v>15</v>
      </c>
      <c r="AH16" s="21">
        <f>'22.Spieltag'!AI16</f>
        <v>248</v>
      </c>
      <c r="AI16" s="23">
        <f t="shared" si="11"/>
        <v>263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12</v>
      </c>
      <c r="N17" s="19">
        <f t="shared" si="4"/>
        <v>0</v>
      </c>
      <c r="O17" s="17" t="s">
        <v>12</v>
      </c>
      <c r="P17" s="18" t="s">
        <v>74</v>
      </c>
      <c r="Q17" s="19" t="str">
        <f t="shared" si="5"/>
        <v>2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74</v>
      </c>
      <c r="Y17" s="18" t="s">
        <v>2</v>
      </c>
      <c r="Z17" s="19">
        <f t="shared" si="8"/>
        <v>0</v>
      </c>
      <c r="AA17" s="17" t="s">
        <v>12</v>
      </c>
      <c r="AB17" s="18" t="s">
        <v>2</v>
      </c>
      <c r="AC17" s="19">
        <f t="shared" si="9"/>
        <v>0</v>
      </c>
      <c r="AD17" s="27"/>
      <c r="AE17" s="25"/>
      <c r="AF17" s="19"/>
      <c r="AG17" s="20">
        <f t="shared" si="10"/>
        <v>2</v>
      </c>
      <c r="AH17" s="21">
        <f>'22.Spieltag'!AI17</f>
        <v>166</v>
      </c>
      <c r="AI17" s="23">
        <f t="shared" si="11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74</v>
      </c>
      <c r="J18" s="18" t="s">
        <v>101</v>
      </c>
      <c r="K18" s="19">
        <f t="shared" si="3"/>
        <v>0</v>
      </c>
      <c r="L18" s="17" t="s">
        <v>74</v>
      </c>
      <c r="M18" s="18" t="s">
        <v>2</v>
      </c>
      <c r="N18" s="19">
        <f t="shared" si="4"/>
        <v>0</v>
      </c>
      <c r="O18" s="17" t="s">
        <v>75</v>
      </c>
      <c r="P18" s="18" t="s">
        <v>75</v>
      </c>
      <c r="Q18" s="19">
        <f t="shared" si="5"/>
        <v>0</v>
      </c>
      <c r="R18" s="17" t="s">
        <v>2</v>
      </c>
      <c r="S18" s="18" t="s">
        <v>74</v>
      </c>
      <c r="T18" s="19">
        <f t="shared" si="6"/>
        <v>0</v>
      </c>
      <c r="U18" s="17" t="s">
        <v>74</v>
      </c>
      <c r="V18" s="18" t="s">
        <v>75</v>
      </c>
      <c r="W18" s="19">
        <f t="shared" si="7"/>
        <v>0</v>
      </c>
      <c r="X18" s="17" t="s">
        <v>12</v>
      </c>
      <c r="Y18" s="18" t="s">
        <v>79</v>
      </c>
      <c r="Z18" s="19">
        <f t="shared" si="8"/>
        <v>0</v>
      </c>
      <c r="AA18" s="17" t="s">
        <v>74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0</v>
      </c>
      <c r="AH18" s="21">
        <f>'22.Spieltag'!AI18</f>
        <v>272</v>
      </c>
      <c r="AI18" s="23">
        <f t="shared" si="11"/>
        <v>272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12</v>
      </c>
      <c r="E19" s="19" t="str">
        <f t="shared" si="1"/>
        <v>2</v>
      </c>
      <c r="F19" s="17" t="s">
        <v>12</v>
      </c>
      <c r="G19" s="18" t="s">
        <v>74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3</v>
      </c>
      <c r="L19" s="17" t="s">
        <v>74</v>
      </c>
      <c r="M19" s="18" t="s">
        <v>12</v>
      </c>
      <c r="N19" s="19">
        <f t="shared" si="4"/>
        <v>0</v>
      </c>
      <c r="O19" s="17" t="s">
        <v>74</v>
      </c>
      <c r="P19" s="18" t="s">
        <v>75</v>
      </c>
      <c r="Q19" s="19" t="str">
        <f t="shared" si="5"/>
        <v>2</v>
      </c>
      <c r="R19" s="17" t="s">
        <v>2</v>
      </c>
      <c r="S19" s="18" t="s">
        <v>12</v>
      </c>
      <c r="T19" s="19">
        <f t="shared" si="6"/>
        <v>0</v>
      </c>
      <c r="U19" s="17" t="s">
        <v>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8"/>
        <v>0</v>
      </c>
      <c r="AA19" s="17" t="s">
        <v>74</v>
      </c>
      <c r="AB19" s="18" t="s">
        <v>75</v>
      </c>
      <c r="AC19" s="19" t="str">
        <f t="shared" si="9"/>
        <v>2</v>
      </c>
      <c r="AD19" s="27"/>
      <c r="AE19" s="25"/>
      <c r="AF19" s="19"/>
      <c r="AG19" s="20">
        <f t="shared" si="10"/>
        <v>9</v>
      </c>
      <c r="AH19" s="21">
        <f>'22.Spieltag'!AI19</f>
        <v>297</v>
      </c>
      <c r="AI19" s="23">
        <f t="shared" si="11"/>
        <v>306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1"/>
        <v>2</v>
      </c>
      <c r="F20" s="17" t="s">
        <v>12</v>
      </c>
      <c r="G20" s="18" t="s">
        <v>74</v>
      </c>
      <c r="H20" s="19">
        <f t="shared" si="2"/>
        <v>0</v>
      </c>
      <c r="I20" s="17" t="s">
        <v>75</v>
      </c>
      <c r="J20" s="18" t="s">
        <v>12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2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74</v>
      </c>
      <c r="Y20" s="18" t="s">
        <v>2</v>
      </c>
      <c r="Z20" s="19">
        <f t="shared" si="8"/>
        <v>0</v>
      </c>
      <c r="AA20" s="17" t="s">
        <v>74</v>
      </c>
      <c r="AB20" s="18" t="s">
        <v>74</v>
      </c>
      <c r="AC20" s="19">
        <f t="shared" si="9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'22.Spieltag'!AI20</f>
        <v>298</v>
      </c>
      <c r="AI20" s="23">
        <f t="shared" ref="AI20:AI24" si="15">AG20+AH20</f>
        <v>302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74</v>
      </c>
      <c r="G21" s="18" t="s">
        <v>2</v>
      </c>
      <c r="H21" s="19">
        <f t="shared" si="2"/>
        <v>0</v>
      </c>
      <c r="I21" s="17" t="s">
        <v>75</v>
      </c>
      <c r="J21" s="18" t="s">
        <v>79</v>
      </c>
      <c r="K21" s="19">
        <f t="shared" si="3"/>
        <v>0</v>
      </c>
      <c r="L21" s="17" t="s">
        <v>74</v>
      </c>
      <c r="M21" s="18" t="s">
        <v>74</v>
      </c>
      <c r="N21" s="19" t="str">
        <f t="shared" si="4"/>
        <v>3</v>
      </c>
      <c r="O21" s="17" t="s">
        <v>75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79</v>
      </c>
      <c r="V21" s="18" t="s">
        <v>79</v>
      </c>
      <c r="W21" s="19" t="str">
        <f t="shared" si="7"/>
        <v>3</v>
      </c>
      <c r="X21" s="17" t="s">
        <v>75</v>
      </c>
      <c r="Y21" s="18" t="s">
        <v>74</v>
      </c>
      <c r="Z21" s="19">
        <f t="shared" si="8"/>
        <v>0</v>
      </c>
      <c r="AA21" s="17" t="s">
        <v>2</v>
      </c>
      <c r="AB21" s="18" t="s">
        <v>74</v>
      </c>
      <c r="AC21" s="19" t="str">
        <f t="shared" si="9"/>
        <v>2</v>
      </c>
      <c r="AD21" s="27"/>
      <c r="AE21" s="25"/>
      <c r="AF21" s="19"/>
      <c r="AG21" s="20">
        <f t="shared" si="14"/>
        <v>8</v>
      </c>
      <c r="AH21" s="21">
        <f>'22.Spieltag'!AI21</f>
        <v>294</v>
      </c>
      <c r="AI21" s="23">
        <f t="shared" si="15"/>
        <v>302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'22.Spieltag'!AI22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74</v>
      </c>
      <c r="G23" s="18" t="s">
        <v>74</v>
      </c>
      <c r="H23" s="19" t="str">
        <f t="shared" si="2"/>
        <v>3</v>
      </c>
      <c r="I23" s="17" t="s">
        <v>74</v>
      </c>
      <c r="J23" s="18" t="s">
        <v>12</v>
      </c>
      <c r="K23" s="19">
        <f t="shared" si="3"/>
        <v>0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2</v>
      </c>
      <c r="R23" s="17" t="s">
        <v>74</v>
      </c>
      <c r="S23" s="18" t="s">
        <v>74</v>
      </c>
      <c r="T23" s="19" t="str">
        <f t="shared" si="6"/>
        <v>5</v>
      </c>
      <c r="U23" s="17" t="s">
        <v>74</v>
      </c>
      <c r="V23" s="18" t="s">
        <v>74</v>
      </c>
      <c r="W23" s="19" t="str">
        <f t="shared" si="7"/>
        <v>5</v>
      </c>
      <c r="X23" s="17" t="s">
        <v>74</v>
      </c>
      <c r="Y23" s="18" t="s">
        <v>12</v>
      </c>
      <c r="Z23" s="19">
        <f t="shared" si="8"/>
        <v>0</v>
      </c>
      <c r="AA23" s="17" t="s">
        <v>12</v>
      </c>
      <c r="AB23" s="18" t="s">
        <v>74</v>
      </c>
      <c r="AC23" s="19" t="str">
        <f t="shared" si="9"/>
        <v>2</v>
      </c>
      <c r="AD23" s="27"/>
      <c r="AE23" s="25"/>
      <c r="AF23" s="19"/>
      <c r="AG23" s="20">
        <f t="shared" si="14"/>
        <v>19</v>
      </c>
      <c r="AH23" s="21">
        <f>'22.Spieltag'!AI23</f>
        <v>327</v>
      </c>
      <c r="AI23" s="23">
        <f t="shared" si="15"/>
        <v>346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/>
      <c r="D24" s="18"/>
      <c r="E24" s="19"/>
      <c r="F24" s="17"/>
      <c r="G24" s="18"/>
      <c r="H24" s="19"/>
      <c r="I24" s="17" t="s">
        <v>12</v>
      </c>
      <c r="J24" s="18" t="s">
        <v>75</v>
      </c>
      <c r="K24" s="19" t="str">
        <f t="shared" si="3"/>
        <v>3</v>
      </c>
      <c r="L24" s="17" t="s">
        <v>75</v>
      </c>
      <c r="M24" s="18" t="s">
        <v>79</v>
      </c>
      <c r="N24" s="19">
        <f t="shared" si="4"/>
        <v>0</v>
      </c>
      <c r="O24" s="17" t="s">
        <v>74</v>
      </c>
      <c r="P24" s="18" t="s">
        <v>12</v>
      </c>
      <c r="Q24" s="19">
        <f t="shared" si="5"/>
        <v>0</v>
      </c>
      <c r="R24" s="17" t="s">
        <v>12</v>
      </c>
      <c r="S24" s="18" t="s">
        <v>12</v>
      </c>
      <c r="T24" s="19" t="str">
        <f t="shared" si="6"/>
        <v>3</v>
      </c>
      <c r="U24" s="17" t="s">
        <v>12</v>
      </c>
      <c r="V24" s="18" t="s">
        <v>74</v>
      </c>
      <c r="W24" s="19">
        <f t="shared" si="7"/>
        <v>0</v>
      </c>
      <c r="X24" s="17" t="s">
        <v>74</v>
      </c>
      <c r="Y24" s="18" t="s">
        <v>12</v>
      </c>
      <c r="Z24" s="19">
        <f t="shared" si="8"/>
        <v>0</v>
      </c>
      <c r="AA24" s="17" t="s">
        <v>75</v>
      </c>
      <c r="AB24" s="18" t="s">
        <v>2</v>
      </c>
      <c r="AC24" s="19">
        <f t="shared" si="9"/>
        <v>0</v>
      </c>
      <c r="AD24" s="27"/>
      <c r="AE24" s="25"/>
      <c r="AF24" s="19"/>
      <c r="AG24" s="20">
        <f t="shared" si="14"/>
        <v>6</v>
      </c>
      <c r="AH24" s="21">
        <f>'22.Spieltag'!AI24</f>
        <v>291</v>
      </c>
      <c r="AI24" s="23">
        <f t="shared" si="15"/>
        <v>297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75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 t="str">
        <f t="shared" si="5"/>
        <v>5</v>
      </c>
      <c r="R25" s="17" t="s">
        <v>12</v>
      </c>
      <c r="S25" s="18" t="s">
        <v>74</v>
      </c>
      <c r="T25" s="19">
        <f t="shared" si="6"/>
        <v>0</v>
      </c>
      <c r="U25" s="17" t="s">
        <v>74</v>
      </c>
      <c r="V25" s="18" t="s">
        <v>75</v>
      </c>
      <c r="W25" s="19">
        <f t="shared" si="7"/>
        <v>0</v>
      </c>
      <c r="X25" s="17" t="s">
        <v>75</v>
      </c>
      <c r="Y25" s="18" t="s">
        <v>12</v>
      </c>
      <c r="Z25" s="19">
        <f t="shared" si="8"/>
        <v>0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'22.Spieltag'!AI25</f>
        <v>307</v>
      </c>
      <c r="AI25" s="23">
        <f>AG25+AH25</f>
        <v>316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74</v>
      </c>
      <c r="J26" s="18" t="s">
        <v>12</v>
      </c>
      <c r="K26" s="19">
        <f t="shared" si="3"/>
        <v>0</v>
      </c>
      <c r="L26" s="17" t="s">
        <v>75</v>
      </c>
      <c r="M26" s="18" t="s">
        <v>74</v>
      </c>
      <c r="N26" s="19">
        <f t="shared" si="4"/>
        <v>0</v>
      </c>
      <c r="O26" s="17" t="s">
        <v>12</v>
      </c>
      <c r="P26" s="18" t="s">
        <v>75</v>
      </c>
      <c r="Q26" s="19" t="str">
        <f t="shared" si="5"/>
        <v>5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12</v>
      </c>
      <c r="W26" s="19" t="str">
        <f t="shared" si="7"/>
        <v>3</v>
      </c>
      <c r="X26" s="17" t="s">
        <v>12</v>
      </c>
      <c r="Y26" s="18" t="s">
        <v>12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2</v>
      </c>
      <c r="AD26" s="27"/>
      <c r="AE26" s="25"/>
      <c r="AF26" s="19"/>
      <c r="AG26" s="20">
        <f t="shared" si="16"/>
        <v>10</v>
      </c>
      <c r="AH26" s="21">
        <f>'22.Spieltag'!AI26</f>
        <v>262</v>
      </c>
      <c r="AI26" s="23">
        <f>AG26+AH26</f>
        <v>272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75</v>
      </c>
      <c r="N27" s="19">
        <f t="shared" si="4"/>
        <v>0</v>
      </c>
      <c r="O27" s="17" t="s">
        <v>12</v>
      </c>
      <c r="P27" s="18" t="s">
        <v>75</v>
      </c>
      <c r="Q27" s="19" t="str">
        <f t="shared" si="5"/>
        <v>5</v>
      </c>
      <c r="R27" s="17" t="s">
        <v>74</v>
      </c>
      <c r="S27" s="18" t="s">
        <v>74</v>
      </c>
      <c r="T27" s="19" t="str">
        <f t="shared" si="6"/>
        <v>5</v>
      </c>
      <c r="U27" s="17" t="s">
        <v>12</v>
      </c>
      <c r="V27" s="18" t="s">
        <v>12</v>
      </c>
      <c r="W27" s="19" t="str">
        <f t="shared" si="7"/>
        <v>3</v>
      </c>
      <c r="X27" s="17" t="s">
        <v>74</v>
      </c>
      <c r="Y27" s="18" t="s">
        <v>12</v>
      </c>
      <c r="Z27" s="19">
        <f t="shared" si="8"/>
        <v>0</v>
      </c>
      <c r="AA27" s="17" t="s">
        <v>12</v>
      </c>
      <c r="AB27" s="18" t="s">
        <v>75</v>
      </c>
      <c r="AC27" s="19" t="str">
        <f t="shared" si="9"/>
        <v>2</v>
      </c>
      <c r="AD27" s="27"/>
      <c r="AE27" s="25"/>
      <c r="AF27" s="19"/>
      <c r="AG27" s="20">
        <f t="shared" si="16"/>
        <v>19</v>
      </c>
      <c r="AH27" s="21">
        <f>'22.Spieltag'!AI27</f>
        <v>260</v>
      </c>
      <c r="AI27" s="23">
        <f>AG27+AH27</f>
        <v>279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F4 I4 U4 X4 AA4 F6 I6 R6 X6">
    <cfRule type="cellIs" dxfId="61" priority="6" operator="equal">
      <formula>"Schalke 04"</formula>
    </cfRule>
  </conditionalFormatting>
  <conditionalFormatting sqref="L4 O4 R4 C6 L6 O6 U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abSelected="1" topLeftCell="A2" workbookViewId="0">
      <selection activeCell="R35" sqref="R3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2</v>
      </c>
      <c r="M7" s="68" t="s">
        <v>75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12</v>
      </c>
      <c r="V7" s="68" t="s">
        <v>75</v>
      </c>
      <c r="W7" s="69" t="s">
        <v>1</v>
      </c>
      <c r="X7" s="68" t="s">
        <v>79</v>
      </c>
      <c r="Y7" s="68" t="s">
        <v>75</v>
      </c>
      <c r="Z7" s="69" t="s">
        <v>1</v>
      </c>
      <c r="AA7" s="68" t="s">
        <v>79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75</v>
      </c>
      <c r="E8" s="19">
        <v>0</v>
      </c>
      <c r="F8" s="17" t="s">
        <v>2</v>
      </c>
      <c r="G8" s="18" t="s">
        <v>74</v>
      </c>
      <c r="H8" s="19">
        <v>8</v>
      </c>
      <c r="I8" s="17" t="s">
        <v>74</v>
      </c>
      <c r="J8" s="18" t="s">
        <v>12</v>
      </c>
      <c r="K8" s="19" t="s">
        <v>13</v>
      </c>
      <c r="L8" s="17" t="s">
        <v>79</v>
      </c>
      <c r="M8" s="18" t="s">
        <v>74</v>
      </c>
      <c r="N8" s="19" t="s">
        <v>2</v>
      </c>
      <c r="O8" s="17" t="s">
        <v>12</v>
      </c>
      <c r="P8" s="18" t="s">
        <v>74</v>
      </c>
      <c r="Q8" s="19">
        <v>0</v>
      </c>
      <c r="R8" s="17" t="s">
        <v>74</v>
      </c>
      <c r="S8" s="18" t="s">
        <v>12</v>
      </c>
      <c r="T8" s="19">
        <v>0</v>
      </c>
      <c r="U8" s="17" t="s">
        <v>74</v>
      </c>
      <c r="V8" s="18" t="s">
        <v>12</v>
      </c>
      <c r="W8" s="19">
        <v>0</v>
      </c>
      <c r="X8" s="17" t="s">
        <v>12</v>
      </c>
      <c r="Y8" s="18" t="s">
        <v>74</v>
      </c>
      <c r="Z8" s="19" t="s">
        <v>12</v>
      </c>
      <c r="AA8" s="17" t="s">
        <v>12</v>
      </c>
      <c r="AB8" s="18" t="s">
        <v>74</v>
      </c>
      <c r="AC8" s="19" t="s">
        <v>12</v>
      </c>
      <c r="AD8" s="27"/>
      <c r="AE8" s="25"/>
      <c r="AF8" s="19"/>
      <c r="AG8" s="20">
        <v>20</v>
      </c>
      <c r="AH8" s="21">
        <v>346</v>
      </c>
      <c r="AI8" s="23">
        <v>366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12</v>
      </c>
      <c r="D9" s="18" t="s">
        <v>75</v>
      </c>
      <c r="E9" s="19">
        <v>0</v>
      </c>
      <c r="F9" s="17" t="s">
        <v>12</v>
      </c>
      <c r="G9" s="18" t="s">
        <v>75</v>
      </c>
      <c r="H9" s="19">
        <v>8</v>
      </c>
      <c r="I9" s="17" t="s">
        <v>74</v>
      </c>
      <c r="J9" s="18" t="s">
        <v>74</v>
      </c>
      <c r="K9" s="19">
        <v>0</v>
      </c>
      <c r="L9" s="17" t="s">
        <v>12</v>
      </c>
      <c r="M9" s="18" t="s">
        <v>75</v>
      </c>
      <c r="N9" s="19" t="s">
        <v>12</v>
      </c>
      <c r="O9" s="17" t="s">
        <v>74</v>
      </c>
      <c r="P9" s="18" t="s">
        <v>75</v>
      </c>
      <c r="Q9" s="19">
        <v>0</v>
      </c>
      <c r="R9" s="17" t="s">
        <v>74</v>
      </c>
      <c r="S9" s="18" t="s">
        <v>12</v>
      </c>
      <c r="T9" s="19">
        <v>0</v>
      </c>
      <c r="U9" s="17" t="s">
        <v>74</v>
      </c>
      <c r="V9" s="18" t="s">
        <v>74</v>
      </c>
      <c r="W9" s="19">
        <v>0</v>
      </c>
      <c r="X9" s="17" t="s">
        <v>12</v>
      </c>
      <c r="Y9" s="18" t="s">
        <v>74</v>
      </c>
      <c r="Z9" s="19" t="s">
        <v>12</v>
      </c>
      <c r="AA9" s="17" t="s">
        <v>12</v>
      </c>
      <c r="AB9" s="18" t="s">
        <v>75</v>
      </c>
      <c r="AC9" s="19" t="s">
        <v>12</v>
      </c>
      <c r="AD9" s="27"/>
      <c r="AE9" s="25"/>
      <c r="AF9" s="19"/>
      <c r="AG9" s="20">
        <v>14</v>
      </c>
      <c r="AH9" s="21">
        <v>316</v>
      </c>
      <c r="AI9" s="23">
        <v>330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76</v>
      </c>
      <c r="C10" s="17" t="s">
        <v>2</v>
      </c>
      <c r="D10" s="18" t="s">
        <v>74</v>
      </c>
      <c r="E10" s="19">
        <v>0</v>
      </c>
      <c r="F10" s="17" t="s">
        <v>12</v>
      </c>
      <c r="G10" s="18" t="s">
        <v>75</v>
      </c>
      <c r="H10" s="19">
        <v>8</v>
      </c>
      <c r="I10" s="17" t="s">
        <v>74</v>
      </c>
      <c r="J10" s="18" t="s">
        <v>75</v>
      </c>
      <c r="K10" s="19">
        <v>0</v>
      </c>
      <c r="L10" s="17" t="s">
        <v>2</v>
      </c>
      <c r="M10" s="18" t="s">
        <v>75</v>
      </c>
      <c r="N10" s="19" t="s">
        <v>13</v>
      </c>
      <c r="O10" s="17" t="s">
        <v>12</v>
      </c>
      <c r="P10" s="18" t="s">
        <v>75</v>
      </c>
      <c r="Q10" s="19">
        <v>0</v>
      </c>
      <c r="R10" s="17" t="s">
        <v>12</v>
      </c>
      <c r="S10" s="18" t="s">
        <v>12</v>
      </c>
      <c r="T10" s="19">
        <v>0</v>
      </c>
      <c r="U10" s="17" t="s">
        <v>12</v>
      </c>
      <c r="V10" s="18" t="s">
        <v>74</v>
      </c>
      <c r="W10" s="19" t="s">
        <v>12</v>
      </c>
      <c r="X10" s="17" t="s">
        <v>2</v>
      </c>
      <c r="Y10" s="18" t="s">
        <v>74</v>
      </c>
      <c r="Z10" s="19" t="s">
        <v>12</v>
      </c>
      <c r="AA10" s="17" t="s">
        <v>12</v>
      </c>
      <c r="AB10" s="18" t="s">
        <v>75</v>
      </c>
      <c r="AC10" s="19" t="s">
        <v>12</v>
      </c>
      <c r="AD10" s="27"/>
      <c r="AE10" s="25"/>
      <c r="AF10" s="19"/>
      <c r="AG10" s="20">
        <v>19</v>
      </c>
      <c r="AH10" s="21">
        <v>306</v>
      </c>
      <c r="AI10" s="23">
        <v>325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89</v>
      </c>
      <c r="C11" s="17" t="s">
        <v>12</v>
      </c>
      <c r="D11" s="18" t="s">
        <v>74</v>
      </c>
      <c r="E11" s="19">
        <v>0</v>
      </c>
      <c r="F11" s="17" t="s">
        <v>12</v>
      </c>
      <c r="G11" s="18" t="s">
        <v>74</v>
      </c>
      <c r="H11" s="19">
        <v>12</v>
      </c>
      <c r="I11" s="17" t="s">
        <v>74</v>
      </c>
      <c r="J11" s="18" t="s">
        <v>12</v>
      </c>
      <c r="K11" s="19" t="s">
        <v>13</v>
      </c>
      <c r="L11" s="17" t="s">
        <v>12</v>
      </c>
      <c r="M11" s="18" t="s">
        <v>75</v>
      </c>
      <c r="N11" s="19" t="s">
        <v>12</v>
      </c>
      <c r="O11" s="17" t="s">
        <v>12</v>
      </c>
      <c r="P11" s="18" t="s">
        <v>74</v>
      </c>
      <c r="Q11" s="19">
        <v>0</v>
      </c>
      <c r="R11" s="17" t="s">
        <v>74</v>
      </c>
      <c r="S11" s="18" t="s">
        <v>2</v>
      </c>
      <c r="T11" s="19">
        <v>0</v>
      </c>
      <c r="U11" s="17" t="s">
        <v>74</v>
      </c>
      <c r="V11" s="18" t="s">
        <v>12</v>
      </c>
      <c r="W11" s="19">
        <v>0</v>
      </c>
      <c r="X11" s="17" t="s">
        <v>74</v>
      </c>
      <c r="Y11" s="18" t="s">
        <v>12</v>
      </c>
      <c r="Z11" s="19">
        <v>0</v>
      </c>
      <c r="AA11" s="17" t="s">
        <v>12</v>
      </c>
      <c r="AB11" s="18" t="s">
        <v>74</v>
      </c>
      <c r="AC11" s="19" t="s">
        <v>12</v>
      </c>
      <c r="AD11" s="27"/>
      <c r="AE11" s="25"/>
      <c r="AF11" s="19"/>
      <c r="AG11" s="20">
        <v>21</v>
      </c>
      <c r="AH11" s="21">
        <v>301</v>
      </c>
      <c r="AI11" s="23">
        <v>322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85</v>
      </c>
      <c r="C12" s="76" t="s">
        <v>12</v>
      </c>
      <c r="D12" s="18" t="s">
        <v>75</v>
      </c>
      <c r="E12" s="19">
        <v>0</v>
      </c>
      <c r="F12" s="17" t="s">
        <v>12</v>
      </c>
      <c r="G12" s="18" t="s">
        <v>75</v>
      </c>
      <c r="H12" s="19">
        <v>8</v>
      </c>
      <c r="I12" s="17" t="s">
        <v>74</v>
      </c>
      <c r="J12" s="18" t="s">
        <v>12</v>
      </c>
      <c r="K12" s="19" t="s">
        <v>13</v>
      </c>
      <c r="L12" s="17" t="s">
        <v>74</v>
      </c>
      <c r="M12" s="18" t="s">
        <v>75</v>
      </c>
      <c r="N12" s="19" t="s">
        <v>12</v>
      </c>
      <c r="O12" s="17" t="s">
        <v>74</v>
      </c>
      <c r="P12" s="18" t="s">
        <v>75</v>
      </c>
      <c r="Q12" s="19">
        <v>0</v>
      </c>
      <c r="R12" s="17" t="s">
        <v>74</v>
      </c>
      <c r="S12" s="18" t="s">
        <v>12</v>
      </c>
      <c r="T12" s="19">
        <v>0</v>
      </c>
      <c r="U12" s="17" t="s">
        <v>74</v>
      </c>
      <c r="V12" s="18" t="s">
        <v>12</v>
      </c>
      <c r="W12" s="19">
        <v>0</v>
      </c>
      <c r="X12" s="17" t="s">
        <v>74</v>
      </c>
      <c r="Y12" s="18" t="s">
        <v>12</v>
      </c>
      <c r="Z12" s="19">
        <v>0</v>
      </c>
      <c r="AA12" s="17" t="s">
        <v>12</v>
      </c>
      <c r="AB12" s="18" t="s">
        <v>75</v>
      </c>
      <c r="AC12" s="19" t="s">
        <v>12</v>
      </c>
      <c r="AD12" s="27"/>
      <c r="AE12" s="25"/>
      <c r="AF12" s="19"/>
      <c r="AG12" s="20">
        <v>17</v>
      </c>
      <c r="AH12" s="21">
        <v>302</v>
      </c>
      <c r="AI12" s="23">
        <v>319</v>
      </c>
      <c r="AJ12" s="24">
        <v>5</v>
      </c>
      <c r="AK12" s="1"/>
    </row>
    <row r="13" spans="1:40" ht="24.95" customHeight="1" thickBot="1" x14ac:dyDescent="0.25">
      <c r="A13" s="28">
        <v>5</v>
      </c>
      <c r="B13" s="20" t="s">
        <v>96</v>
      </c>
      <c r="C13" s="17" t="s">
        <v>2</v>
      </c>
      <c r="D13" s="18" t="s">
        <v>74</v>
      </c>
      <c r="E13" s="19">
        <v>0</v>
      </c>
      <c r="F13" s="17" t="s">
        <v>12</v>
      </c>
      <c r="G13" s="18" t="s">
        <v>74</v>
      </c>
      <c r="H13" s="19">
        <v>12</v>
      </c>
      <c r="I13" s="17" t="s">
        <v>75</v>
      </c>
      <c r="J13" s="18" t="s">
        <v>74</v>
      </c>
      <c r="K13" s="19" t="s">
        <v>2</v>
      </c>
      <c r="L13" s="17" t="s">
        <v>2</v>
      </c>
      <c r="M13" s="18" t="s">
        <v>74</v>
      </c>
      <c r="N13" s="19" t="s">
        <v>12</v>
      </c>
      <c r="O13" s="17" t="s">
        <v>74</v>
      </c>
      <c r="P13" s="18" t="s">
        <v>75</v>
      </c>
      <c r="Q13" s="19">
        <v>0</v>
      </c>
      <c r="R13" s="17" t="s">
        <v>75</v>
      </c>
      <c r="S13" s="18" t="s">
        <v>2</v>
      </c>
      <c r="T13" s="19">
        <v>0</v>
      </c>
      <c r="U13" s="17" t="s">
        <v>12</v>
      </c>
      <c r="V13" s="18" t="s">
        <v>12</v>
      </c>
      <c r="W13" s="19">
        <v>0</v>
      </c>
      <c r="X13" s="17" t="s">
        <v>74</v>
      </c>
      <c r="Y13" s="18" t="s">
        <v>74</v>
      </c>
      <c r="Z13" s="19">
        <v>0</v>
      </c>
      <c r="AA13" s="17" t="s">
        <v>75</v>
      </c>
      <c r="AB13" s="18" t="s">
        <v>74</v>
      </c>
      <c r="AC13" s="19">
        <v>0</v>
      </c>
      <c r="AD13" s="27"/>
      <c r="AE13" s="25"/>
      <c r="AF13" s="19"/>
      <c r="AG13" s="20">
        <v>17</v>
      </c>
      <c r="AH13" s="21">
        <v>302</v>
      </c>
      <c r="AI13" s="23">
        <v>319</v>
      </c>
      <c r="AJ13" s="24">
        <v>5</v>
      </c>
      <c r="AK13" s="1"/>
    </row>
    <row r="14" spans="1:40" ht="24.95" customHeight="1" thickBot="1" x14ac:dyDescent="0.25">
      <c r="A14" s="28">
        <v>7</v>
      </c>
      <c r="B14" s="20" t="s">
        <v>83</v>
      </c>
      <c r="C14" s="17" t="s">
        <v>2</v>
      </c>
      <c r="D14" s="18" t="s">
        <v>75</v>
      </c>
      <c r="E14" s="19">
        <v>0</v>
      </c>
      <c r="F14" s="17" t="s">
        <v>12</v>
      </c>
      <c r="G14" s="18" t="s">
        <v>75</v>
      </c>
      <c r="H14" s="19">
        <v>8</v>
      </c>
      <c r="I14" s="17" t="s">
        <v>74</v>
      </c>
      <c r="J14" s="18" t="s">
        <v>12</v>
      </c>
      <c r="K14" s="19" t="s">
        <v>13</v>
      </c>
      <c r="L14" s="17" t="s">
        <v>2</v>
      </c>
      <c r="M14" s="18" t="s">
        <v>74</v>
      </c>
      <c r="N14" s="19" t="s">
        <v>12</v>
      </c>
      <c r="O14" s="17" t="s">
        <v>79</v>
      </c>
      <c r="P14" s="18" t="s">
        <v>12</v>
      </c>
      <c r="Q14" s="19">
        <v>0</v>
      </c>
      <c r="R14" s="17" t="s">
        <v>12</v>
      </c>
      <c r="S14" s="18" t="s">
        <v>2</v>
      </c>
      <c r="T14" s="19">
        <v>0</v>
      </c>
      <c r="U14" s="17" t="s">
        <v>75</v>
      </c>
      <c r="V14" s="18" t="s">
        <v>74</v>
      </c>
      <c r="W14" s="19">
        <v>0</v>
      </c>
      <c r="X14" s="17" t="s">
        <v>74</v>
      </c>
      <c r="Y14" s="18" t="s">
        <v>75</v>
      </c>
      <c r="Z14" s="19" t="s">
        <v>12</v>
      </c>
      <c r="AA14" s="17" t="s">
        <v>75</v>
      </c>
      <c r="AB14" s="18" t="s">
        <v>12</v>
      </c>
      <c r="AC14" s="19">
        <v>0</v>
      </c>
      <c r="AD14" s="27"/>
      <c r="AE14" s="25"/>
      <c r="AF14" s="19"/>
      <c r="AG14" s="20">
        <v>17</v>
      </c>
      <c r="AH14" s="21">
        <v>297</v>
      </c>
      <c r="AI14" s="23">
        <v>314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80</v>
      </c>
      <c r="C15" s="17" t="s">
        <v>2</v>
      </c>
      <c r="D15" s="18" t="s">
        <v>74</v>
      </c>
      <c r="E15" s="19">
        <v>0</v>
      </c>
      <c r="F15" s="17" t="s">
        <v>12</v>
      </c>
      <c r="G15" s="18" t="s">
        <v>74</v>
      </c>
      <c r="H15" s="19">
        <v>12</v>
      </c>
      <c r="I15" s="17" t="s">
        <v>12</v>
      </c>
      <c r="J15" s="18" t="s">
        <v>74</v>
      </c>
      <c r="K15" s="19">
        <v>0</v>
      </c>
      <c r="L15" s="17" t="s">
        <v>2</v>
      </c>
      <c r="M15" s="18" t="s">
        <v>74</v>
      </c>
      <c r="N15" s="19" t="s">
        <v>12</v>
      </c>
      <c r="O15" s="17" t="s">
        <v>12</v>
      </c>
      <c r="P15" s="18" t="s">
        <v>74</v>
      </c>
      <c r="Q15" s="19">
        <v>0</v>
      </c>
      <c r="R15" s="17" t="s">
        <v>74</v>
      </c>
      <c r="S15" s="18" t="s">
        <v>12</v>
      </c>
      <c r="T15" s="19">
        <v>0</v>
      </c>
      <c r="U15" s="17" t="s">
        <v>74</v>
      </c>
      <c r="V15" s="18" t="s">
        <v>2</v>
      </c>
      <c r="W15" s="19">
        <v>0</v>
      </c>
      <c r="X15" s="17" t="s">
        <v>74</v>
      </c>
      <c r="Y15" s="18" t="s">
        <v>74</v>
      </c>
      <c r="Z15" s="19">
        <v>0</v>
      </c>
      <c r="AA15" s="17" t="s">
        <v>12</v>
      </c>
      <c r="AB15" s="18" t="s">
        <v>74</v>
      </c>
      <c r="AC15" s="19" t="s">
        <v>12</v>
      </c>
      <c r="AD15" s="27"/>
      <c r="AE15" s="25"/>
      <c r="AF15" s="19"/>
      <c r="AG15" s="20">
        <v>16</v>
      </c>
      <c r="AH15" s="21">
        <v>279</v>
      </c>
      <c r="AI15" s="23">
        <v>295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87</v>
      </c>
      <c r="C16" s="77" t="s">
        <v>74</v>
      </c>
      <c r="D16" s="18" t="s">
        <v>75</v>
      </c>
      <c r="E16" s="19">
        <v>0</v>
      </c>
      <c r="F16" s="17" t="s">
        <v>79</v>
      </c>
      <c r="G16" s="18" t="s">
        <v>12</v>
      </c>
      <c r="H16" s="19">
        <v>8</v>
      </c>
      <c r="I16" s="17" t="s">
        <v>12</v>
      </c>
      <c r="J16" s="18" t="s">
        <v>12</v>
      </c>
      <c r="K16" s="19">
        <v>0</v>
      </c>
      <c r="L16" s="17" t="s">
        <v>12</v>
      </c>
      <c r="M16" s="18" t="s">
        <v>75</v>
      </c>
      <c r="N16" s="19" t="s">
        <v>12</v>
      </c>
      <c r="O16" s="17" t="s">
        <v>74</v>
      </c>
      <c r="P16" s="18" t="s">
        <v>75</v>
      </c>
      <c r="Q16" s="19">
        <v>0</v>
      </c>
      <c r="R16" s="17" t="s">
        <v>75</v>
      </c>
      <c r="S16" s="18" t="s">
        <v>12</v>
      </c>
      <c r="T16" s="19">
        <v>0</v>
      </c>
      <c r="U16" s="17" t="s">
        <v>12</v>
      </c>
      <c r="V16" s="18" t="s">
        <v>12</v>
      </c>
      <c r="W16" s="19">
        <v>0</v>
      </c>
      <c r="X16" s="17" t="s">
        <v>12</v>
      </c>
      <c r="Y16" s="18" t="s">
        <v>74</v>
      </c>
      <c r="Z16" s="19" t="s">
        <v>12</v>
      </c>
      <c r="AA16" s="17" t="s">
        <v>75</v>
      </c>
      <c r="AB16" s="18" t="s">
        <v>75</v>
      </c>
      <c r="AC16" s="19">
        <v>0</v>
      </c>
      <c r="AD16" s="26"/>
      <c r="AE16" s="25"/>
      <c r="AF16" s="19"/>
      <c r="AG16" s="20">
        <v>12</v>
      </c>
      <c r="AH16" s="21">
        <v>282</v>
      </c>
      <c r="AI16" s="23">
        <v>294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78</v>
      </c>
      <c r="C17" s="17" t="s">
        <v>2</v>
      </c>
      <c r="D17" s="18" t="s">
        <v>74</v>
      </c>
      <c r="E17" s="19">
        <v>0</v>
      </c>
      <c r="F17" s="17" t="s">
        <v>79</v>
      </c>
      <c r="G17" s="18" t="s">
        <v>12</v>
      </c>
      <c r="H17" s="19">
        <v>8</v>
      </c>
      <c r="I17" s="17" t="s">
        <v>74</v>
      </c>
      <c r="J17" s="18" t="s">
        <v>74</v>
      </c>
      <c r="K17" s="19">
        <v>0</v>
      </c>
      <c r="L17" s="17" t="s">
        <v>79</v>
      </c>
      <c r="M17" s="18" t="s">
        <v>74</v>
      </c>
      <c r="N17" s="19" t="s">
        <v>2</v>
      </c>
      <c r="O17" s="17" t="s">
        <v>79</v>
      </c>
      <c r="P17" s="18" t="s">
        <v>74</v>
      </c>
      <c r="Q17" s="19">
        <v>0</v>
      </c>
      <c r="R17" s="17" t="s">
        <v>75</v>
      </c>
      <c r="S17" s="18" t="s">
        <v>74</v>
      </c>
      <c r="T17" s="19">
        <v>0</v>
      </c>
      <c r="U17" s="17" t="s">
        <v>2</v>
      </c>
      <c r="V17" s="18" t="s">
        <v>12</v>
      </c>
      <c r="W17" s="19" t="s">
        <v>12</v>
      </c>
      <c r="X17" s="17" t="s">
        <v>12</v>
      </c>
      <c r="Y17" s="18" t="s">
        <v>12</v>
      </c>
      <c r="Z17" s="19">
        <v>0</v>
      </c>
      <c r="AA17" s="17" t="s">
        <v>12</v>
      </c>
      <c r="AB17" s="18" t="s">
        <v>12</v>
      </c>
      <c r="AC17" s="19">
        <v>0</v>
      </c>
      <c r="AD17" s="27"/>
      <c r="AE17" s="25"/>
      <c r="AF17" s="19"/>
      <c r="AG17" s="20">
        <v>13</v>
      </c>
      <c r="AH17" s="21">
        <v>272</v>
      </c>
      <c r="AI17" s="23">
        <v>285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91</v>
      </c>
      <c r="C18" s="17" t="s">
        <v>12</v>
      </c>
      <c r="D18" s="18" t="s">
        <v>104</v>
      </c>
      <c r="E18" s="19"/>
      <c r="F18" s="17" t="s">
        <v>74</v>
      </c>
      <c r="G18" s="18" t="s">
        <v>12</v>
      </c>
      <c r="H18" s="19">
        <v>0</v>
      </c>
      <c r="I18" s="17" t="s">
        <v>12</v>
      </c>
      <c r="J18" s="18" t="s">
        <v>74</v>
      </c>
      <c r="K18" s="19">
        <v>0</v>
      </c>
      <c r="L18" s="17" t="s">
        <v>12</v>
      </c>
      <c r="M18" s="18" t="s">
        <v>75</v>
      </c>
      <c r="N18" s="19" t="s">
        <v>12</v>
      </c>
      <c r="O18" s="17" t="s">
        <v>12</v>
      </c>
      <c r="P18" s="18" t="s">
        <v>75</v>
      </c>
      <c r="Q18" s="19">
        <v>0</v>
      </c>
      <c r="R18" s="17" t="s">
        <v>12</v>
      </c>
      <c r="S18" s="18" t="s">
        <v>74</v>
      </c>
      <c r="T18" s="19" t="s">
        <v>2</v>
      </c>
      <c r="U18" s="17" t="s">
        <v>74</v>
      </c>
      <c r="V18" s="18" t="s">
        <v>75</v>
      </c>
      <c r="W18" s="19" t="s">
        <v>12</v>
      </c>
      <c r="X18" s="17" t="s">
        <v>12</v>
      </c>
      <c r="Y18" s="18" t="s">
        <v>74</v>
      </c>
      <c r="Z18" s="19" t="s">
        <v>12</v>
      </c>
      <c r="AA18" s="17" t="s">
        <v>12</v>
      </c>
      <c r="AB18" s="18" t="s">
        <v>74</v>
      </c>
      <c r="AC18" s="19" t="s">
        <v>12</v>
      </c>
      <c r="AD18" s="27"/>
      <c r="AE18" s="25"/>
      <c r="AF18" s="19"/>
      <c r="AG18" s="20">
        <v>11</v>
      </c>
      <c r="AH18" s="21">
        <v>272</v>
      </c>
      <c r="AI18" s="23">
        <v>283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94</v>
      </c>
      <c r="C19" s="17" t="s">
        <v>2</v>
      </c>
      <c r="D19" s="18" t="s">
        <v>74</v>
      </c>
      <c r="E19" s="19">
        <v>0</v>
      </c>
      <c r="F19" s="17" t="s">
        <v>2</v>
      </c>
      <c r="G19" s="18" t="s">
        <v>74</v>
      </c>
      <c r="H19" s="19">
        <v>8</v>
      </c>
      <c r="I19" s="17" t="s">
        <v>12</v>
      </c>
      <c r="J19" s="18" t="s">
        <v>12</v>
      </c>
      <c r="K19" s="19">
        <v>0</v>
      </c>
      <c r="L19" s="17" t="s">
        <v>12</v>
      </c>
      <c r="M19" s="18" t="s">
        <v>75</v>
      </c>
      <c r="N19" s="19" t="s">
        <v>12</v>
      </c>
      <c r="O19" s="17" t="s">
        <v>12</v>
      </c>
      <c r="P19" s="18" t="s">
        <v>74</v>
      </c>
      <c r="Q19" s="19">
        <v>0</v>
      </c>
      <c r="R19" s="17" t="s">
        <v>75</v>
      </c>
      <c r="S19" s="18" t="s">
        <v>74</v>
      </c>
      <c r="T19" s="19">
        <v>0</v>
      </c>
      <c r="U19" s="17" t="s">
        <v>74</v>
      </c>
      <c r="V19" s="18" t="s">
        <v>74</v>
      </c>
      <c r="W19" s="19">
        <v>0</v>
      </c>
      <c r="X19" s="17" t="s">
        <v>12</v>
      </c>
      <c r="Y19" s="18" t="s">
        <v>74</v>
      </c>
      <c r="Z19" s="19" t="s">
        <v>12</v>
      </c>
      <c r="AA19" s="17" t="s">
        <v>2</v>
      </c>
      <c r="AB19" s="18" t="s">
        <v>74</v>
      </c>
      <c r="AC19" s="19" t="s">
        <v>12</v>
      </c>
      <c r="AD19" s="27"/>
      <c r="AE19" s="25"/>
      <c r="AF19" s="19"/>
      <c r="AG19" s="20">
        <v>14</v>
      </c>
      <c r="AH19" s="21">
        <v>268</v>
      </c>
      <c r="AI19" s="23">
        <v>282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90</v>
      </c>
      <c r="C20" s="17" t="s">
        <v>12</v>
      </c>
      <c r="D20" s="18" t="s">
        <v>75</v>
      </c>
      <c r="E20" s="19">
        <v>0</v>
      </c>
      <c r="F20" s="17" t="s">
        <v>2</v>
      </c>
      <c r="G20" s="18" t="s">
        <v>74</v>
      </c>
      <c r="H20" s="19">
        <v>8</v>
      </c>
      <c r="I20" s="17" t="s">
        <v>12</v>
      </c>
      <c r="J20" s="18" t="s">
        <v>74</v>
      </c>
      <c r="K20" s="19">
        <v>0</v>
      </c>
      <c r="L20" s="17" t="s">
        <v>12</v>
      </c>
      <c r="M20" s="18" t="s">
        <v>75</v>
      </c>
      <c r="N20" s="19" t="s">
        <v>12</v>
      </c>
      <c r="O20" s="17" t="s">
        <v>12</v>
      </c>
      <c r="P20" s="18" t="s">
        <v>74</v>
      </c>
      <c r="Q20" s="19">
        <v>0</v>
      </c>
      <c r="R20" s="17" t="s">
        <v>12</v>
      </c>
      <c r="S20" s="18" t="s">
        <v>74</v>
      </c>
      <c r="T20" s="19" t="s">
        <v>2</v>
      </c>
      <c r="U20" s="17" t="s">
        <v>74</v>
      </c>
      <c r="V20" s="18" t="s">
        <v>12</v>
      </c>
      <c r="W20" s="19">
        <v>0</v>
      </c>
      <c r="X20" s="17" t="s">
        <v>74</v>
      </c>
      <c r="Y20" s="18" t="s">
        <v>74</v>
      </c>
      <c r="Z20" s="19">
        <v>0</v>
      </c>
      <c r="AA20" s="17" t="s">
        <v>12</v>
      </c>
      <c r="AB20" s="18" t="s">
        <v>74</v>
      </c>
      <c r="AC20" s="19" t="s">
        <v>12</v>
      </c>
      <c r="AD20" s="27"/>
      <c r="AE20" s="25"/>
      <c r="AF20" s="19"/>
      <c r="AG20" s="20">
        <v>15</v>
      </c>
      <c r="AH20" s="21">
        <v>263</v>
      </c>
      <c r="AI20" s="23">
        <v>278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73</v>
      </c>
      <c r="C21" s="17" t="s">
        <v>2</v>
      </c>
      <c r="D21" s="18" t="s">
        <v>74</v>
      </c>
      <c r="E21" s="19">
        <v>0</v>
      </c>
      <c r="F21" s="17" t="s">
        <v>12</v>
      </c>
      <c r="G21" s="18" t="s">
        <v>75</v>
      </c>
      <c r="H21" s="19">
        <v>8</v>
      </c>
      <c r="I21" s="17" t="s">
        <v>12</v>
      </c>
      <c r="J21" s="18" t="s">
        <v>74</v>
      </c>
      <c r="K21" s="19">
        <v>0</v>
      </c>
      <c r="L21" s="17" t="s">
        <v>79</v>
      </c>
      <c r="M21" s="18" t="s">
        <v>74</v>
      </c>
      <c r="N21" s="19" t="s">
        <v>2</v>
      </c>
      <c r="O21" s="17" t="s">
        <v>12</v>
      </c>
      <c r="P21" s="18" t="s">
        <v>74</v>
      </c>
      <c r="Q21" s="19">
        <v>0</v>
      </c>
      <c r="R21" s="17" t="s">
        <v>12</v>
      </c>
      <c r="S21" s="18" t="s">
        <v>12</v>
      </c>
      <c r="T21" s="19">
        <v>0</v>
      </c>
      <c r="U21" s="17" t="s">
        <v>74</v>
      </c>
      <c r="V21" s="18" t="s">
        <v>12</v>
      </c>
      <c r="W21" s="19">
        <v>0</v>
      </c>
      <c r="X21" s="17" t="s">
        <v>12</v>
      </c>
      <c r="Y21" s="18" t="s">
        <v>74</v>
      </c>
      <c r="Z21" s="19" t="s">
        <v>12</v>
      </c>
      <c r="AA21" s="17" t="s">
        <v>79</v>
      </c>
      <c r="AB21" s="18" t="s">
        <v>12</v>
      </c>
      <c r="AC21" s="19" t="s">
        <v>12</v>
      </c>
      <c r="AD21" s="27"/>
      <c r="AE21" s="25"/>
      <c r="AF21" s="19"/>
      <c r="AG21" s="20">
        <v>15</v>
      </c>
      <c r="AH21" s="21">
        <v>256</v>
      </c>
      <c r="AI21" s="23">
        <v>271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93</v>
      </c>
      <c r="C22" s="17" t="s">
        <v>12</v>
      </c>
      <c r="D22" s="18" t="s">
        <v>74</v>
      </c>
      <c r="E22" s="19">
        <v>0</v>
      </c>
      <c r="F22" s="17" t="s">
        <v>12</v>
      </c>
      <c r="G22" s="18" t="s">
        <v>74</v>
      </c>
      <c r="H22" s="19">
        <v>12</v>
      </c>
      <c r="I22" s="17" t="s">
        <v>74</v>
      </c>
      <c r="J22" s="18" t="s">
        <v>74</v>
      </c>
      <c r="K22" s="19">
        <v>0</v>
      </c>
      <c r="L22" s="17" t="s">
        <v>12</v>
      </c>
      <c r="M22" s="18" t="s">
        <v>74</v>
      </c>
      <c r="N22" s="19" t="s">
        <v>12</v>
      </c>
      <c r="O22" s="17" t="s">
        <v>74</v>
      </c>
      <c r="P22" s="18" t="s">
        <v>74</v>
      </c>
      <c r="Q22" s="19" t="s">
        <v>13</v>
      </c>
      <c r="R22" s="17" t="s">
        <v>74</v>
      </c>
      <c r="S22" s="18" t="s">
        <v>74</v>
      </c>
      <c r="T22" s="19">
        <v>0</v>
      </c>
      <c r="U22" s="17" t="s">
        <v>74</v>
      </c>
      <c r="V22" s="18" t="s">
        <v>74</v>
      </c>
      <c r="W22" s="19">
        <v>0</v>
      </c>
      <c r="X22" s="17" t="s">
        <v>74</v>
      </c>
      <c r="Y22" s="18" t="s">
        <v>74</v>
      </c>
      <c r="Z22" s="19">
        <v>0</v>
      </c>
      <c r="AA22" s="17" t="s">
        <v>74</v>
      </c>
      <c r="AB22" s="18" t="s">
        <v>74</v>
      </c>
      <c r="AC22" s="19">
        <v>0</v>
      </c>
      <c r="AD22" s="27"/>
      <c r="AE22" s="25"/>
      <c r="AF22" s="19"/>
      <c r="AG22" s="20">
        <v>19</v>
      </c>
      <c r="AH22" s="21">
        <v>249</v>
      </c>
      <c r="AI22" s="23">
        <v>268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82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221</v>
      </c>
      <c r="AI23" s="23">
        <v>221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 t="s">
        <v>12</v>
      </c>
      <c r="D24" s="18" t="s">
        <v>75</v>
      </c>
      <c r="E24" s="19" t="s">
        <v>12</v>
      </c>
      <c r="F24" s="17" t="s">
        <v>2</v>
      </c>
      <c r="G24" s="18" t="s">
        <v>75</v>
      </c>
      <c r="H24" s="19">
        <v>8</v>
      </c>
      <c r="I24" s="17" t="s">
        <v>12</v>
      </c>
      <c r="J24" s="18" t="s">
        <v>74</v>
      </c>
      <c r="K24" s="19">
        <v>0</v>
      </c>
      <c r="L24" s="17" t="s">
        <v>2</v>
      </c>
      <c r="M24" s="18" t="s">
        <v>75</v>
      </c>
      <c r="N24" s="19" t="s">
        <v>13</v>
      </c>
      <c r="O24" s="17" t="s">
        <v>12</v>
      </c>
      <c r="P24" s="18" t="s">
        <v>74</v>
      </c>
      <c r="Q24" s="19">
        <v>0</v>
      </c>
      <c r="R24" s="17" t="s">
        <v>74</v>
      </c>
      <c r="S24" s="18" t="s">
        <v>12</v>
      </c>
      <c r="T24" s="19">
        <v>0</v>
      </c>
      <c r="U24" s="17" t="s">
        <v>75</v>
      </c>
      <c r="V24" s="18" t="s">
        <v>12</v>
      </c>
      <c r="W24" s="19">
        <v>0</v>
      </c>
      <c r="X24" s="17" t="s">
        <v>74</v>
      </c>
      <c r="Y24" s="18" t="s">
        <v>75</v>
      </c>
      <c r="Z24" s="19" t="s">
        <v>12</v>
      </c>
      <c r="AA24" s="17" t="s">
        <v>2</v>
      </c>
      <c r="AB24" s="18" t="s">
        <v>12</v>
      </c>
      <c r="AC24" s="19" t="s">
        <v>12</v>
      </c>
      <c r="AD24" s="27"/>
      <c r="AE24" s="25"/>
      <c r="AF24" s="19"/>
      <c r="AG24" s="20">
        <v>19</v>
      </c>
      <c r="AH24" s="21">
        <v>192</v>
      </c>
      <c r="AI24" s="23">
        <v>211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168</v>
      </c>
      <c r="AI25" s="23">
        <v>168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102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L4 O4 X4 F6 I6 L6 O6">
    <cfRule type="cellIs" dxfId="56" priority="5" operator="equal">
      <formula>"Schalke 04"</formula>
    </cfRule>
  </conditionalFormatting>
  <conditionalFormatting sqref="F4 I4 R4 U4 AA4 C6 R6 U6 X6 AA6">
    <cfRule type="cellIs" dxfId="55" priority="6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3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Q3" s="13"/>
      <c r="AC3" s="1"/>
    </row>
    <row r="4" spans="1:40" ht="16.5" thickBot="1" x14ac:dyDescent="0.3">
      <c r="A4" s="2" t="s">
        <v>38</v>
      </c>
      <c r="B4" s="16"/>
      <c r="C4" s="16" t="s">
        <v>72</v>
      </c>
      <c r="F4" s="16" t="s">
        <v>61</v>
      </c>
      <c r="I4" s="16" t="s">
        <v>64</v>
      </c>
      <c r="L4" s="16" t="s">
        <v>56</v>
      </c>
      <c r="O4" s="16" t="s">
        <v>68</v>
      </c>
      <c r="R4" s="16" t="s">
        <v>57</v>
      </c>
      <c r="U4" s="16" t="s">
        <v>62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67</v>
      </c>
      <c r="I6" s="16" t="s">
        <v>63</v>
      </c>
      <c r="L6" s="16" t="s">
        <v>11</v>
      </c>
      <c r="O6" s="16" t="s">
        <v>71</v>
      </c>
      <c r="R6" s="16" t="s">
        <v>58</v>
      </c>
      <c r="U6" s="16" t="s">
        <v>66</v>
      </c>
      <c r="X6" s="16" t="s">
        <v>65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366</v>
      </c>
      <c r="AI8" s="23">
        <f t="shared" ref="AI8:AI19" si="11">AG8+AH8</f>
        <v>411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330</v>
      </c>
      <c r="AI9" s="23">
        <f t="shared" si="11"/>
        <v>375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325</v>
      </c>
      <c r="AI10" s="23">
        <f t="shared" si="11"/>
        <v>370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322</v>
      </c>
      <c r="AI11" s="23">
        <f t="shared" si="11"/>
        <v>367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319</v>
      </c>
      <c r="AI12" s="23">
        <f t="shared" si="11"/>
        <v>364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319</v>
      </c>
      <c r="AI13" s="23">
        <f t="shared" si="11"/>
        <v>364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314</v>
      </c>
      <c r="AI14" s="23">
        <f t="shared" si="11"/>
        <v>359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295</v>
      </c>
      <c r="AI15" s="23">
        <f t="shared" si="11"/>
        <v>340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294</v>
      </c>
      <c r="AI16" s="23">
        <f t="shared" si="11"/>
        <v>339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285</v>
      </c>
      <c r="AI17" s="23">
        <f t="shared" si="11"/>
        <v>330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283</v>
      </c>
      <c r="AI18" s="23">
        <f t="shared" si="11"/>
        <v>328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282</v>
      </c>
      <c r="AI19" s="23">
        <f t="shared" si="11"/>
        <v>327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278</v>
      </c>
      <c r="AI20" s="23">
        <f t="shared" ref="AI20:AI24" si="15">AG20+AH20</f>
        <v>323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271</v>
      </c>
      <c r="AI21" s="23">
        <f t="shared" si="15"/>
        <v>316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268</v>
      </c>
      <c r="AI22" s="23">
        <f t="shared" si="15"/>
        <v>313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221</v>
      </c>
      <c r="AI23" s="23">
        <f t="shared" si="15"/>
        <v>266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211</v>
      </c>
      <c r="AI24" s="23">
        <f t="shared" si="15"/>
        <v>256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168</v>
      </c>
      <c r="AI25" s="23">
        <f t="shared" ref="AI25:AI27" si="17">AG25+AH25</f>
        <v>213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102</v>
      </c>
      <c r="AI26" s="23">
        <f t="shared" si="17"/>
        <v>147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64</v>
      </c>
      <c r="AI27" s="23">
        <f t="shared" si="17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4 F4 L4 O4 U4 X4 AA4 F6 O6 R6 U6 AA6">
    <cfRule type="cellIs" dxfId="51" priority="5" operator="equal">
      <formula>"Schalke 04"</formula>
    </cfRule>
  </conditionalFormatting>
  <conditionalFormatting sqref="I4 R4 C6 I6 L6 X6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11</v>
      </c>
      <c r="F4" s="16" t="s">
        <v>63</v>
      </c>
      <c r="I4" s="16" t="s">
        <v>58</v>
      </c>
      <c r="L4" s="16" t="s">
        <v>59</v>
      </c>
      <c r="O4" s="16" t="s">
        <v>67</v>
      </c>
      <c r="R4" s="16" t="s">
        <v>71</v>
      </c>
      <c r="U4" s="16" t="s">
        <v>60</v>
      </c>
      <c r="X4" s="16" t="s">
        <v>65</v>
      </c>
      <c r="AA4" s="16" t="s">
        <v>66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57</v>
      </c>
      <c r="I6" s="16" t="s">
        <v>70</v>
      </c>
      <c r="L6" s="16" t="s">
        <v>61</v>
      </c>
      <c r="O6" s="16" t="s">
        <v>69</v>
      </c>
      <c r="R6" s="16" t="s">
        <v>72</v>
      </c>
      <c r="U6" s="16" t="s">
        <v>68</v>
      </c>
      <c r="X6" s="16" t="s">
        <v>64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411</v>
      </c>
      <c r="AI8" s="23">
        <f t="shared" ref="AI8:AI19" si="11">AG8+AH8</f>
        <v>456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375</v>
      </c>
      <c r="AI9" s="23">
        <f t="shared" si="11"/>
        <v>420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370</v>
      </c>
      <c r="AI10" s="23">
        <f t="shared" si="11"/>
        <v>415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367</v>
      </c>
      <c r="AI11" s="23">
        <f t="shared" si="11"/>
        <v>412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364</v>
      </c>
      <c r="AI12" s="23">
        <f t="shared" si="11"/>
        <v>409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364</v>
      </c>
      <c r="AI13" s="23">
        <f t="shared" si="11"/>
        <v>409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359</v>
      </c>
      <c r="AI14" s="23">
        <f t="shared" si="11"/>
        <v>404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340</v>
      </c>
      <c r="AI15" s="23">
        <f t="shared" si="11"/>
        <v>385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339</v>
      </c>
      <c r="AI16" s="23">
        <f t="shared" si="11"/>
        <v>384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330</v>
      </c>
      <c r="AI17" s="23">
        <f t="shared" si="11"/>
        <v>375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328</v>
      </c>
      <c r="AI18" s="23">
        <f t="shared" si="11"/>
        <v>373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327</v>
      </c>
      <c r="AI19" s="23">
        <f t="shared" si="11"/>
        <v>372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323</v>
      </c>
      <c r="AI20" s="23">
        <f t="shared" ref="AI20:AI24" si="15">AG20+AH20</f>
        <v>368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316</v>
      </c>
      <c r="AI21" s="23">
        <f t="shared" si="15"/>
        <v>361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313</v>
      </c>
      <c r="AI22" s="23">
        <f t="shared" si="15"/>
        <v>358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266</v>
      </c>
      <c r="AI23" s="23">
        <f t="shared" si="15"/>
        <v>311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256</v>
      </c>
      <c r="AI24" s="23">
        <f t="shared" si="15"/>
        <v>301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213</v>
      </c>
      <c r="AI25" s="23">
        <f t="shared" ref="AI25:AI27" si="17">AG25+AH25</f>
        <v>258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147</v>
      </c>
      <c r="AI26" s="23">
        <f t="shared" si="17"/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109</v>
      </c>
      <c r="AI27" s="23">
        <f t="shared" si="17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L4 O4 R4 U4 X4 C6 F6 R6 X6 AA6">
    <cfRule type="cellIs" dxfId="45" priority="6" operator="equal">
      <formula>"Schalke 04"</formula>
    </cfRule>
  </conditionalFormatting>
  <conditionalFormatting sqref="I4 AA4 I6 L6 O6 U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40</v>
      </c>
      <c r="B4" s="16"/>
      <c r="C4" s="16" t="s">
        <v>57</v>
      </c>
      <c r="F4" s="16" t="s">
        <v>68</v>
      </c>
      <c r="I4" s="16" t="s">
        <v>62</v>
      </c>
      <c r="L4" s="16" t="s">
        <v>59</v>
      </c>
      <c r="O4" s="16" t="s">
        <v>56</v>
      </c>
      <c r="R4" s="16" t="s">
        <v>61</v>
      </c>
      <c r="U4" s="16" t="s">
        <v>64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72</v>
      </c>
      <c r="I6" s="16" t="s">
        <v>63</v>
      </c>
      <c r="L6" s="16" t="s">
        <v>71</v>
      </c>
      <c r="O6" s="16" t="s">
        <v>60</v>
      </c>
      <c r="R6" s="16" t="s">
        <v>58</v>
      </c>
      <c r="U6" s="16" t="s">
        <v>11</v>
      </c>
      <c r="X6" s="16" t="s">
        <v>66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456</v>
      </c>
      <c r="AI8" s="23">
        <f t="shared" ref="AI8:AI19" si="11">AG8+AH8</f>
        <v>501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420</v>
      </c>
      <c r="AI9" s="23">
        <f t="shared" si="11"/>
        <v>465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415</v>
      </c>
      <c r="AI10" s="23">
        <f t="shared" si="11"/>
        <v>460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412</v>
      </c>
      <c r="AI11" s="23">
        <f t="shared" si="11"/>
        <v>457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409</v>
      </c>
      <c r="AI12" s="23">
        <f t="shared" si="11"/>
        <v>454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409</v>
      </c>
      <c r="AI13" s="23">
        <f t="shared" si="11"/>
        <v>454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404</v>
      </c>
      <c r="AI14" s="23">
        <f t="shared" si="11"/>
        <v>449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385</v>
      </c>
      <c r="AI15" s="23">
        <f t="shared" si="11"/>
        <v>430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384</v>
      </c>
      <c r="AI16" s="23">
        <f t="shared" si="11"/>
        <v>429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375</v>
      </c>
      <c r="AI17" s="23">
        <f t="shared" si="11"/>
        <v>420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373</v>
      </c>
      <c r="AI18" s="23">
        <f t="shared" si="11"/>
        <v>418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372</v>
      </c>
      <c r="AI19" s="23">
        <f t="shared" si="11"/>
        <v>417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368</v>
      </c>
      <c r="AI20" s="23">
        <f t="shared" ref="AI20:AI24" si="15">AG20+AH20</f>
        <v>413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361</v>
      </c>
      <c r="AI21" s="23">
        <f t="shared" si="15"/>
        <v>406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358</v>
      </c>
      <c r="AI22" s="23">
        <f t="shared" si="15"/>
        <v>403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311</v>
      </c>
      <c r="AI23" s="23">
        <f t="shared" si="15"/>
        <v>356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301</v>
      </c>
      <c r="AI24" s="23">
        <f t="shared" si="15"/>
        <v>346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258</v>
      </c>
      <c r="AI25" s="23">
        <f t="shared" ref="AI25:AI27" si="17">AG25+AH25</f>
        <v>303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192</v>
      </c>
      <c r="AI26" s="23">
        <f t="shared" si="17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154</v>
      </c>
      <c r="AI27" s="23">
        <f t="shared" si="17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U4 C6 F6 I6 L6 O6 R6 U6 AA6">
    <cfRule type="cellIs" dxfId="40" priority="6" operator="equal">
      <formula>"Schalke 04"</formula>
    </cfRule>
  </conditionalFormatting>
  <conditionalFormatting sqref="F4 I4 R4 X4 AA4 X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501</v>
      </c>
      <c r="AI8" s="23">
        <f t="shared" ref="AI8:AI19" si="11">AG8+AH8</f>
        <v>546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465</v>
      </c>
      <c r="AI9" s="23">
        <f t="shared" si="11"/>
        <v>510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460</v>
      </c>
      <c r="AI10" s="23">
        <f t="shared" si="11"/>
        <v>505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457</v>
      </c>
      <c r="AI11" s="23">
        <f t="shared" si="11"/>
        <v>502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454</v>
      </c>
      <c r="AI12" s="23">
        <f t="shared" si="11"/>
        <v>499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454</v>
      </c>
      <c r="AI13" s="23">
        <f t="shared" si="11"/>
        <v>499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449</v>
      </c>
      <c r="AI14" s="23">
        <f t="shared" si="11"/>
        <v>494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430</v>
      </c>
      <c r="AI15" s="23">
        <f t="shared" si="11"/>
        <v>475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429</v>
      </c>
      <c r="AI16" s="23">
        <f t="shared" si="11"/>
        <v>474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420</v>
      </c>
      <c r="AI17" s="23">
        <f t="shared" si="11"/>
        <v>465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418</v>
      </c>
      <c r="AI18" s="23">
        <f t="shared" si="11"/>
        <v>463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417</v>
      </c>
      <c r="AI19" s="23">
        <f t="shared" si="11"/>
        <v>462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413</v>
      </c>
      <c r="AI20" s="23">
        <f t="shared" ref="AI20:AI24" si="15">AG20+AH20</f>
        <v>458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406</v>
      </c>
      <c r="AI21" s="23">
        <f t="shared" si="15"/>
        <v>451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403</v>
      </c>
      <c r="AI22" s="23">
        <f t="shared" si="15"/>
        <v>448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356</v>
      </c>
      <c r="AI23" s="23">
        <f t="shared" si="15"/>
        <v>401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346</v>
      </c>
      <c r="AI24" s="23">
        <f t="shared" si="15"/>
        <v>391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303</v>
      </c>
      <c r="AI25" s="23">
        <f t="shared" ref="AI25:AI27" si="17">AG25+AH25</f>
        <v>348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237</v>
      </c>
      <c r="AI26" s="23">
        <f t="shared" si="17"/>
        <v>282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199</v>
      </c>
      <c r="AI27" s="23">
        <f t="shared" si="17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546</v>
      </c>
      <c r="AI8" s="23">
        <f t="shared" ref="AI8:AI24" si="11">AG8+AH8</f>
        <v>591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510</v>
      </c>
      <c r="AI9" s="23">
        <f t="shared" si="11"/>
        <v>555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505</v>
      </c>
      <c r="AI10" s="23">
        <f t="shared" si="11"/>
        <v>550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502</v>
      </c>
      <c r="AI11" s="23">
        <f t="shared" si="11"/>
        <v>547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499</v>
      </c>
      <c r="AI12" s="23">
        <f t="shared" si="11"/>
        <v>544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499</v>
      </c>
      <c r="AI13" s="23">
        <f t="shared" si="11"/>
        <v>544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494</v>
      </c>
      <c r="AI14" s="23">
        <f t="shared" si="11"/>
        <v>539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475</v>
      </c>
      <c r="AI15" s="23">
        <f t="shared" si="11"/>
        <v>520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474</v>
      </c>
      <c r="AI16" s="23">
        <f t="shared" si="11"/>
        <v>519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465</v>
      </c>
      <c r="AI17" s="23">
        <f t="shared" si="11"/>
        <v>510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463</v>
      </c>
      <c r="AI18" s="23">
        <f t="shared" si="11"/>
        <v>508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462</v>
      </c>
      <c r="AI19" s="23">
        <f t="shared" si="11"/>
        <v>507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458</v>
      </c>
      <c r="AI20" s="23">
        <f t="shared" si="11"/>
        <v>503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451</v>
      </c>
      <c r="AI21" s="23">
        <f t="shared" si="11"/>
        <v>496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448</v>
      </c>
      <c r="AI22" s="23">
        <f t="shared" si="11"/>
        <v>493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401</v>
      </c>
      <c r="AI23" s="23">
        <f t="shared" si="11"/>
        <v>446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391</v>
      </c>
      <c r="AI24" s="23">
        <f t="shared" si="11"/>
        <v>436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348</v>
      </c>
      <c r="AI25" s="23">
        <f t="shared" ref="AI25:AI27" si="14">AG25+AH25</f>
        <v>393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'28.Spieltag'!AI26</f>
        <v>282</v>
      </c>
      <c r="AI26" s="23">
        <f t="shared" si="14"/>
        <v>327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'28.Spieltag'!AI27</f>
        <v>244</v>
      </c>
      <c r="AI27" s="23">
        <f t="shared" si="14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591</v>
      </c>
      <c r="AI8" s="23">
        <f t="shared" ref="AI8:AI24" si="11">AG8+AH8</f>
        <v>636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555</v>
      </c>
      <c r="AI9" s="23">
        <f t="shared" si="11"/>
        <v>600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550</v>
      </c>
      <c r="AI10" s="23">
        <f t="shared" si="11"/>
        <v>595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547</v>
      </c>
      <c r="AI11" s="23">
        <f t="shared" si="11"/>
        <v>592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544</v>
      </c>
      <c r="AI12" s="23">
        <f t="shared" si="11"/>
        <v>589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544</v>
      </c>
      <c r="AI13" s="23">
        <f t="shared" si="11"/>
        <v>589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539</v>
      </c>
      <c r="AI14" s="23">
        <f t="shared" si="11"/>
        <v>584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520</v>
      </c>
      <c r="AI15" s="23">
        <f t="shared" si="11"/>
        <v>565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519</v>
      </c>
      <c r="AI16" s="23">
        <f t="shared" si="11"/>
        <v>564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510</v>
      </c>
      <c r="AI17" s="23">
        <f t="shared" si="11"/>
        <v>555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508</v>
      </c>
      <c r="AI18" s="23">
        <f t="shared" si="11"/>
        <v>553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507</v>
      </c>
      <c r="AI19" s="23">
        <f t="shared" si="11"/>
        <v>552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503</v>
      </c>
      <c r="AI20" s="23">
        <f t="shared" si="11"/>
        <v>548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496</v>
      </c>
      <c r="AI21" s="23">
        <f t="shared" si="11"/>
        <v>541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493</v>
      </c>
      <c r="AI22" s="23">
        <f t="shared" si="11"/>
        <v>538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446</v>
      </c>
      <c r="AI23" s="23">
        <f t="shared" si="11"/>
        <v>491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436</v>
      </c>
      <c r="AI24" s="23">
        <f t="shared" si="11"/>
        <v>481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393</v>
      </c>
      <c r="AI25" s="23">
        <f t="shared" ref="AI25:AI27" si="14">AG25+AH25</f>
        <v>438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'29.Spieltag'!AI26</f>
        <v>327</v>
      </c>
      <c r="AI26" s="23">
        <f t="shared" si="14"/>
        <v>372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'29.Spieltag'!AI27</f>
        <v>289</v>
      </c>
      <c r="AI27" s="23">
        <f t="shared" si="14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636</v>
      </c>
      <c r="AI8" s="23">
        <f t="shared" ref="AI8:AI19" si="11">AG8+AH8</f>
        <v>681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600</v>
      </c>
      <c r="AI9" s="23">
        <f t="shared" si="11"/>
        <v>645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595</v>
      </c>
      <c r="AI10" s="23">
        <f t="shared" si="11"/>
        <v>640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592</v>
      </c>
      <c r="AI11" s="23">
        <f t="shared" si="11"/>
        <v>637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589</v>
      </c>
      <c r="AI12" s="23">
        <f t="shared" si="11"/>
        <v>634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589</v>
      </c>
      <c r="AI13" s="23">
        <f t="shared" si="11"/>
        <v>634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584</v>
      </c>
      <c r="AI14" s="23">
        <f t="shared" si="11"/>
        <v>629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565</v>
      </c>
      <c r="AI15" s="23">
        <f t="shared" si="11"/>
        <v>610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564</v>
      </c>
      <c r="AI16" s="23">
        <f t="shared" si="11"/>
        <v>609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555</v>
      </c>
      <c r="AI17" s="23">
        <f t="shared" si="11"/>
        <v>600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553</v>
      </c>
      <c r="AI18" s="23">
        <f t="shared" si="11"/>
        <v>598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552</v>
      </c>
      <c r="AI19" s="23">
        <f t="shared" si="11"/>
        <v>597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548</v>
      </c>
      <c r="AI20" s="23">
        <f t="shared" ref="AI20:AI24" si="15">AG20+AH20</f>
        <v>593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541</v>
      </c>
      <c r="AI21" s="23">
        <f t="shared" si="15"/>
        <v>586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538</v>
      </c>
      <c r="AI22" s="23">
        <f t="shared" si="15"/>
        <v>583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491</v>
      </c>
      <c r="AI23" s="23">
        <f t="shared" si="15"/>
        <v>536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481</v>
      </c>
      <c r="AI24" s="23">
        <f t="shared" si="15"/>
        <v>526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438</v>
      </c>
      <c r="AI25" s="23">
        <f t="shared" ref="AI25:AI27" si="17">AG25+AH25</f>
        <v>483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372</v>
      </c>
      <c r="AI26" s="23">
        <f t="shared" si="17"/>
        <v>417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334</v>
      </c>
      <c r="AI27" s="23">
        <f t="shared" si="17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681</v>
      </c>
      <c r="AI8" s="22">
        <f>'2.Spieltag '!AJ8</f>
        <v>12</v>
      </c>
      <c r="AJ8" s="23">
        <f t="shared" ref="AJ8:AJ19" si="11">AG8+AH8</f>
        <v>726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645</v>
      </c>
      <c r="AI9" s="22">
        <f>'2.Spieltag '!AJ9</f>
        <v>4</v>
      </c>
      <c r="AJ9" s="23">
        <f t="shared" si="11"/>
        <v>690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640</v>
      </c>
      <c r="AI10" s="22">
        <f>'2.Spieltag '!AJ10</f>
        <v>14</v>
      </c>
      <c r="AJ10" s="23">
        <f t="shared" si="11"/>
        <v>685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637</v>
      </c>
      <c r="AI11" s="22">
        <f>'2.Spieltag '!AJ11</f>
        <v>17</v>
      </c>
      <c r="AJ11" s="23">
        <f t="shared" si="11"/>
        <v>682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634</v>
      </c>
      <c r="AI12" s="22">
        <f>'2.Spieltag '!AJ12</f>
        <v>2</v>
      </c>
      <c r="AJ12" s="23">
        <f t="shared" si="11"/>
        <v>679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634</v>
      </c>
      <c r="AI13" s="22">
        <f>'2.Spieltag '!AJ13</f>
        <v>9</v>
      </c>
      <c r="AJ13" s="23">
        <f t="shared" si="11"/>
        <v>679</v>
      </c>
      <c r="AK13" s="24">
        <f t="shared" si="12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629</v>
      </c>
      <c r="AI14" s="22">
        <f>'2.Spieltag '!AJ14</f>
        <v>9</v>
      </c>
      <c r="AJ14" s="23">
        <f t="shared" si="11"/>
        <v>674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610</v>
      </c>
      <c r="AI15" s="22">
        <f>'2.Spieltag '!AJ15</f>
        <v>16</v>
      </c>
      <c r="AJ15" s="23">
        <f t="shared" si="11"/>
        <v>655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609</v>
      </c>
      <c r="AI16" s="22">
        <f>'2.Spieltag '!AJ16</f>
        <v>13</v>
      </c>
      <c r="AJ16" s="23">
        <f t="shared" si="11"/>
        <v>654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600</v>
      </c>
      <c r="AI17" s="22">
        <f>'2.Spieltag '!AJ17</f>
        <v>9</v>
      </c>
      <c r="AJ17" s="23">
        <f t="shared" si="11"/>
        <v>645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598</v>
      </c>
      <c r="AI18" s="22">
        <f>'2.Spieltag '!AJ18</f>
        <v>4</v>
      </c>
      <c r="AJ18" s="23">
        <f t="shared" si="11"/>
        <v>643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597</v>
      </c>
      <c r="AI19" s="22">
        <f>'2.Spieltag '!AJ19</f>
        <v>1</v>
      </c>
      <c r="AJ19" s="23">
        <f t="shared" si="11"/>
        <v>642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593</v>
      </c>
      <c r="AI20" s="22">
        <f>'2.Spieltag '!AJ20</f>
        <v>14</v>
      </c>
      <c r="AJ20" s="23">
        <f t="shared" ref="AJ20:AJ24" si="15">AG20+AH20</f>
        <v>638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586</v>
      </c>
      <c r="AI21" s="22">
        <f>'2.Spieltag '!AJ21</f>
        <v>19</v>
      </c>
      <c r="AJ21" s="23">
        <f t="shared" si="15"/>
        <v>631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583</v>
      </c>
      <c r="AI22" s="22">
        <f>'2.Spieltag '!AJ22</f>
        <v>18</v>
      </c>
      <c r="AJ22" s="23">
        <f t="shared" si="15"/>
        <v>628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536</v>
      </c>
      <c r="AI23" s="22">
        <f>'2.Spieltag '!AJ23</f>
        <v>7</v>
      </c>
      <c r="AJ23" s="23">
        <f t="shared" si="15"/>
        <v>581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526</v>
      </c>
      <c r="AI24" s="22">
        <f>'2.Spieltag '!AJ24</f>
        <v>6</v>
      </c>
      <c r="AJ24" s="23">
        <f t="shared" si="15"/>
        <v>571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483</v>
      </c>
      <c r="AI25" s="22">
        <f>'2.Spieltag '!AJ25</f>
        <v>3</v>
      </c>
      <c r="AJ25" s="23">
        <f t="shared" ref="AJ25:AJ27" si="17">AG25+AH25</f>
        <v>528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417</v>
      </c>
      <c r="AI26" s="22">
        <f>'2.Spieltag '!AJ26</f>
        <v>8</v>
      </c>
      <c r="AJ26" s="23">
        <f t="shared" si="17"/>
        <v>462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379</v>
      </c>
      <c r="AI27" s="22">
        <f>'2.Spieltag '!AJ27</f>
        <v>7</v>
      </c>
      <c r="AJ27" s="23">
        <f t="shared" si="17"/>
        <v>424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726</v>
      </c>
      <c r="AI8" s="23">
        <f t="shared" ref="AI8:AI19" si="11">AG8+AH8</f>
        <v>771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690</v>
      </c>
      <c r="AI9" s="23">
        <f t="shared" si="11"/>
        <v>735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685</v>
      </c>
      <c r="AI10" s="23">
        <f t="shared" si="11"/>
        <v>730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682</v>
      </c>
      <c r="AI11" s="23">
        <f t="shared" si="11"/>
        <v>727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679</v>
      </c>
      <c r="AI12" s="23">
        <f t="shared" si="11"/>
        <v>724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679</v>
      </c>
      <c r="AI13" s="23">
        <f t="shared" si="11"/>
        <v>724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674</v>
      </c>
      <c r="AI14" s="23">
        <f t="shared" si="11"/>
        <v>719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655</v>
      </c>
      <c r="AI15" s="23">
        <f t="shared" si="11"/>
        <v>700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654</v>
      </c>
      <c r="AI16" s="23">
        <f t="shared" si="11"/>
        <v>699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645</v>
      </c>
      <c r="AI17" s="23">
        <f t="shared" si="11"/>
        <v>690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643</v>
      </c>
      <c r="AI18" s="23">
        <f t="shared" si="11"/>
        <v>688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642</v>
      </c>
      <c r="AI19" s="23">
        <f t="shared" si="11"/>
        <v>687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638</v>
      </c>
      <c r="AI20" s="23">
        <f t="shared" ref="AI20:AI24" si="15">AG20+AH20</f>
        <v>683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631</v>
      </c>
      <c r="AI21" s="23">
        <f t="shared" si="15"/>
        <v>676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628</v>
      </c>
      <c r="AI22" s="23">
        <f t="shared" si="15"/>
        <v>673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581</v>
      </c>
      <c r="AI23" s="23">
        <f t="shared" si="15"/>
        <v>626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571</v>
      </c>
      <c r="AI24" s="23">
        <f t="shared" si="15"/>
        <v>616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528</v>
      </c>
      <c r="AI25" s="23">
        <f t="shared" ref="AI25:AI27" si="17">AG25+AH25</f>
        <v>573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462</v>
      </c>
      <c r="AI26" s="23">
        <f t="shared" si="17"/>
        <v>507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424</v>
      </c>
      <c r="AI27" s="23">
        <f t="shared" si="17"/>
        <v>469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771</v>
      </c>
      <c r="AI8" s="23">
        <f t="shared" ref="AI8:AI24" si="11">AG8+AH8</f>
        <v>816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735</v>
      </c>
      <c r="AI9" s="23">
        <f t="shared" si="11"/>
        <v>780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730</v>
      </c>
      <c r="AI10" s="23">
        <f t="shared" si="11"/>
        <v>775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727</v>
      </c>
      <c r="AI11" s="23">
        <f t="shared" si="11"/>
        <v>772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724</v>
      </c>
      <c r="AI12" s="23">
        <f t="shared" si="11"/>
        <v>769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724</v>
      </c>
      <c r="AI13" s="23">
        <f t="shared" si="11"/>
        <v>769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719</v>
      </c>
      <c r="AI14" s="23">
        <f t="shared" si="11"/>
        <v>764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700</v>
      </c>
      <c r="AI15" s="23">
        <f t="shared" si="11"/>
        <v>745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699</v>
      </c>
      <c r="AI16" s="23">
        <f t="shared" si="11"/>
        <v>744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690</v>
      </c>
      <c r="AI17" s="23">
        <f t="shared" si="11"/>
        <v>735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688</v>
      </c>
      <c r="AI18" s="23">
        <f t="shared" si="11"/>
        <v>733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687</v>
      </c>
      <c r="AI19" s="23">
        <f t="shared" si="11"/>
        <v>732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683</v>
      </c>
      <c r="AI20" s="23">
        <f t="shared" si="11"/>
        <v>728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676</v>
      </c>
      <c r="AI21" s="23">
        <f t="shared" si="11"/>
        <v>721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673</v>
      </c>
      <c r="AI22" s="23">
        <f t="shared" si="11"/>
        <v>718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626</v>
      </c>
      <c r="AI23" s="23">
        <f t="shared" si="11"/>
        <v>671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616</v>
      </c>
      <c r="AI24" s="23">
        <f t="shared" si="11"/>
        <v>661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573</v>
      </c>
      <c r="AI25" s="23">
        <f t="shared" ref="AI25:AI27" si="15">AG25+AH25</f>
        <v>618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507</v>
      </c>
      <c r="AI26" s="23">
        <f t="shared" si="15"/>
        <v>552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469</v>
      </c>
      <c r="AI27" s="23">
        <f t="shared" si="15"/>
        <v>514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T29" sqref="AT2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8</v>
      </c>
      <c r="X3" s="55">
        <f>'22.Spieltag'!$AG8</f>
        <v>18</v>
      </c>
      <c r="Y3" s="55">
        <f>'23.Spieltag'!$AG8</f>
        <v>5</v>
      </c>
      <c r="Z3" s="55">
        <f>'24.Spieltag'!$AG8</f>
        <v>20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691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5</v>
      </c>
      <c r="AP3" s="59">
        <f t="shared" ref="AP3:AP24" si="5">AK3-AO3-AN3-AM3-AL3</f>
        <v>674</v>
      </c>
      <c r="AQ3" s="63">
        <f t="shared" ref="AQ3:AQ24" si="6">SUM(AL3:AO3)</f>
        <v>17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0</v>
      </c>
      <c r="X4" s="55">
        <f>'22.Spieltag'!$AG9</f>
        <v>31</v>
      </c>
      <c r="Y4" s="55">
        <f>'23.Spieltag'!$AG9</f>
        <v>11</v>
      </c>
      <c r="Z4" s="55">
        <f>'24.Spieltag'!$AG9</f>
        <v>14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713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6</v>
      </c>
      <c r="AP4" s="59">
        <f t="shared" si="5"/>
        <v>702</v>
      </c>
      <c r="AQ4" s="63">
        <f t="shared" si="6"/>
        <v>11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6</v>
      </c>
      <c r="X5" s="55">
        <f>'22.Spieltag'!$AG10</f>
        <v>0</v>
      </c>
      <c r="Y5" s="55">
        <f>'23.Spieltag'!$AG10</f>
        <v>0</v>
      </c>
      <c r="Z5" s="55">
        <f>'24.Spieltag'!$AG10</f>
        <v>19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571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571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22</v>
      </c>
      <c r="Y6" s="55">
        <f>'23.Spieltag'!$AG11</f>
        <v>2</v>
      </c>
      <c r="Z6" s="55">
        <f>'24.Spieltag'!$AG11</f>
        <v>21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663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663</v>
      </c>
      <c r="AQ6" s="63">
        <f t="shared" si="6"/>
        <v>0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8</v>
      </c>
      <c r="X7" s="55">
        <f>'22.Spieltag'!$AG12</f>
        <v>24</v>
      </c>
      <c r="Y7" s="55">
        <f>'23.Spieltag'!$AG12</f>
        <v>4</v>
      </c>
      <c r="Z7" s="55">
        <f>'24.Spieltag'!$AG12</f>
        <v>17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749</v>
      </c>
      <c r="AL7" s="58">
        <f t="shared" si="1"/>
        <v>3</v>
      </c>
      <c r="AM7" s="58">
        <f t="shared" si="2"/>
        <v>4</v>
      </c>
      <c r="AN7" s="58">
        <f t="shared" si="3"/>
        <v>4</v>
      </c>
      <c r="AO7" s="58">
        <f t="shared" si="4"/>
        <v>7</v>
      </c>
      <c r="AP7" s="59">
        <f t="shared" si="5"/>
        <v>731</v>
      </c>
      <c r="AQ7" s="63">
        <f t="shared" si="6"/>
        <v>18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31</v>
      </c>
      <c r="Y8" s="55">
        <f>'23.Spieltag'!$AG13</f>
        <v>6</v>
      </c>
      <c r="Z8" s="55">
        <f>'24.Spieltag'!$AG13</f>
        <v>17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768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6</v>
      </c>
      <c r="AP8" s="59">
        <f t="shared" si="5"/>
        <v>750</v>
      </c>
      <c r="AQ8" s="63">
        <f t="shared" si="6"/>
        <v>18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10</v>
      </c>
      <c r="X9" s="55">
        <f>'22.Spieltag'!$AG14</f>
        <v>23</v>
      </c>
      <c r="Y9" s="55">
        <f>'23.Spieltag'!$AG14</f>
        <v>10</v>
      </c>
      <c r="Z9" s="55">
        <f>'24.Spieltag'!$AG14</f>
        <v>17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723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714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7</v>
      </c>
      <c r="X10" s="55">
        <f>'22.Spieltag'!$AG15</f>
        <v>22</v>
      </c>
      <c r="Y10" s="55">
        <f>'23.Spieltag'!$AG15</f>
        <v>10</v>
      </c>
      <c r="Z10" s="55">
        <f>'24.Spieltag'!$AG15</f>
        <v>16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734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710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4</v>
      </c>
      <c r="X11" s="55">
        <f>'22.Spieltag'!$AG16</f>
        <v>27</v>
      </c>
      <c r="Y11" s="55">
        <f>'23.Spieltag'!$AG16</f>
        <v>15</v>
      </c>
      <c r="Z11" s="55">
        <f>'24.Spieltag'!$AG16</f>
        <v>12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725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720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0</v>
      </c>
      <c r="X12" s="55">
        <f>'22.Spieltag'!$AG17</f>
        <v>18</v>
      </c>
      <c r="Y12" s="55">
        <f>'23.Spieltag'!$AG17</f>
        <v>2</v>
      </c>
      <c r="Z12" s="55">
        <f>'24.Spieltag'!$AG17</f>
        <v>13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631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631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6</v>
      </c>
      <c r="X13" s="55">
        <f>'22.Spieltag'!$AG18</f>
        <v>17</v>
      </c>
      <c r="Y13" s="55">
        <f>'23.Spieltag'!$AG18</f>
        <v>0</v>
      </c>
      <c r="Z13" s="55">
        <f>'24.Spieltag'!$AG18</f>
        <v>11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733</v>
      </c>
      <c r="AL13" s="58">
        <f t="shared" si="1"/>
        <v>0</v>
      </c>
      <c r="AM13" s="58">
        <f t="shared" si="2"/>
        <v>4</v>
      </c>
      <c r="AN13" s="58">
        <f t="shared" si="3"/>
        <v>4</v>
      </c>
      <c r="AO13" s="58">
        <f t="shared" si="4"/>
        <v>5</v>
      </c>
      <c r="AP13" s="59">
        <f t="shared" si="5"/>
        <v>720</v>
      </c>
      <c r="AQ13" s="63">
        <f t="shared" si="6"/>
        <v>13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12</v>
      </c>
      <c r="X14" s="55">
        <f>'22.Spieltag'!$AG19</f>
        <v>42</v>
      </c>
      <c r="Y14" s="55">
        <f>'23.Spieltag'!$AG19</f>
        <v>9</v>
      </c>
      <c r="Z14" s="55">
        <f>'24.Spieltag'!$AG19</f>
        <v>14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770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764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16</v>
      </c>
      <c r="X15" s="55">
        <f>'22.Spieltag'!$AG20</f>
        <v>22</v>
      </c>
      <c r="Y15" s="55">
        <f>'23.Spieltag'!$AG20</f>
        <v>4</v>
      </c>
      <c r="Z15" s="55">
        <f>'24.Spieltag'!$AG20</f>
        <v>15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767</v>
      </c>
      <c r="AL15" s="58">
        <f t="shared" si="1"/>
        <v>2</v>
      </c>
      <c r="AM15" s="58">
        <f t="shared" si="2"/>
        <v>4</v>
      </c>
      <c r="AN15" s="58">
        <f t="shared" si="3"/>
        <v>7</v>
      </c>
      <c r="AO15" s="58">
        <f t="shared" si="4"/>
        <v>7</v>
      </c>
      <c r="AP15" s="59">
        <f t="shared" si="5"/>
        <v>747</v>
      </c>
      <c r="AQ15" s="63">
        <f t="shared" si="6"/>
        <v>20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6</v>
      </c>
      <c r="X16" s="55">
        <f>'22.Spieltag'!$AG21</f>
        <v>33</v>
      </c>
      <c r="Y16" s="55">
        <f>'23.Spieltag'!$AG21</f>
        <v>8</v>
      </c>
      <c r="Z16" s="55">
        <f>'24.Spieltag'!$AG21</f>
        <v>15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767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761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0</v>
      </c>
      <c r="Y17" s="55">
        <f>'23.Spieltag'!$AG22</f>
        <v>0</v>
      </c>
      <c r="Z17" s="55">
        <f>'24.Spieltag'!$AG22</f>
        <v>19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533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533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6</v>
      </c>
      <c r="X18" s="55">
        <f>'22.Spieltag'!$AG23</f>
        <v>34</v>
      </c>
      <c r="Y18" s="55">
        <f>'23.Spieltag'!$AG23</f>
        <v>19</v>
      </c>
      <c r="Z18" s="55">
        <f>'24.Spieltag'!$AG23</f>
        <v>0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796</v>
      </c>
      <c r="AL18" s="58">
        <f t="shared" si="1"/>
        <v>0</v>
      </c>
      <c r="AM18" s="58">
        <f t="shared" si="2"/>
        <v>2</v>
      </c>
      <c r="AN18" s="58">
        <f t="shared" si="3"/>
        <v>3</v>
      </c>
      <c r="AO18" s="58">
        <f t="shared" si="4"/>
        <v>5</v>
      </c>
      <c r="AP18" s="59">
        <f t="shared" si="5"/>
        <v>786</v>
      </c>
      <c r="AQ18" s="63">
        <f t="shared" si="6"/>
        <v>10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32</v>
      </c>
      <c r="Y19" s="55">
        <f>'23.Spieltag'!$AG24</f>
        <v>6</v>
      </c>
      <c r="Z19" s="55">
        <f>'24.Spieltag'!$AG24</f>
        <v>19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766</v>
      </c>
      <c r="AL19" s="58">
        <f t="shared" si="1"/>
        <v>2</v>
      </c>
      <c r="AM19" s="58">
        <f t="shared" si="2"/>
        <v>4</v>
      </c>
      <c r="AN19" s="58">
        <f t="shared" si="3"/>
        <v>4</v>
      </c>
      <c r="AO19" s="58">
        <f t="shared" si="4"/>
        <v>5</v>
      </c>
      <c r="AP19" s="59">
        <f t="shared" si="5"/>
        <v>751</v>
      </c>
      <c r="AQ19" s="63">
        <f t="shared" si="6"/>
        <v>15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10</v>
      </c>
      <c r="X20" s="55">
        <f>'22.Spieltag'!$AG25</f>
        <v>19</v>
      </c>
      <c r="Y20" s="55">
        <f>'23.Spieltag'!$AG25</f>
        <v>9</v>
      </c>
      <c r="Z20" s="55">
        <f>'24.Spieltag'!$AG25</f>
        <v>0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766</v>
      </c>
      <c r="AL20" s="58">
        <f t="shared" si="1"/>
        <v>0</v>
      </c>
      <c r="AM20" s="58">
        <f t="shared" si="2"/>
        <v>0</v>
      </c>
      <c r="AN20" s="58">
        <f t="shared" si="3"/>
        <v>3</v>
      </c>
      <c r="AO20" s="58">
        <f t="shared" si="4"/>
        <v>5</v>
      </c>
      <c r="AP20" s="59">
        <f t="shared" si="5"/>
        <v>758</v>
      </c>
      <c r="AQ20" s="63">
        <f t="shared" si="6"/>
        <v>8</v>
      </c>
      <c r="AS20" s="53">
        <v>18</v>
      </c>
      <c r="AT20" s="54" t="s">
        <v>81</v>
      </c>
      <c r="AU20" s="56">
        <v>19</v>
      </c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2</v>
      </c>
      <c r="X21" s="55">
        <f>'22.Spieltag'!$AG26</f>
        <v>24</v>
      </c>
      <c r="Y21" s="55">
        <f>'23.Spieltag'!$AG26</f>
        <v>10</v>
      </c>
      <c r="Z21" s="55">
        <f>'24.Spieltag'!$AG26</f>
        <v>0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722</v>
      </c>
      <c r="AL21" s="58">
        <f t="shared" si="1"/>
        <v>0</v>
      </c>
      <c r="AM21" s="58">
        <f t="shared" si="2"/>
        <v>0</v>
      </c>
      <c r="AN21" s="58">
        <f t="shared" si="3"/>
        <v>2</v>
      </c>
      <c r="AO21" s="58">
        <f t="shared" si="4"/>
        <v>2</v>
      </c>
      <c r="AP21" s="59">
        <f t="shared" si="5"/>
        <v>718</v>
      </c>
      <c r="AQ21" s="63">
        <f t="shared" si="6"/>
        <v>4</v>
      </c>
      <c r="AS21" s="53">
        <v>19</v>
      </c>
      <c r="AT21" s="54" t="s">
        <v>78</v>
      </c>
      <c r="AU21" s="56">
        <v>29</v>
      </c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12</v>
      </c>
      <c r="X22" s="55">
        <f>'22.Spieltag'!$AG27</f>
        <v>19</v>
      </c>
      <c r="Y22" s="55">
        <f>'23.Spieltag'!$AG27</f>
        <v>19</v>
      </c>
      <c r="Z22" s="55">
        <f>'24.Spieltag'!$AG27</f>
        <v>0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729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721</v>
      </c>
      <c r="AQ22" s="63">
        <f t="shared" si="6"/>
        <v>8</v>
      </c>
      <c r="AS22" s="53">
        <v>20</v>
      </c>
      <c r="AT22" s="54" t="s">
        <v>95</v>
      </c>
      <c r="AU22" s="56">
        <v>26</v>
      </c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7" t="s">
        <v>76</v>
      </c>
      <c r="AU24" s="56">
        <v>42</v>
      </c>
    </row>
    <row r="25" spans="1:47" x14ac:dyDescent="0.2">
      <c r="AS25" s="53">
        <v>23</v>
      </c>
      <c r="AT25" s="57" t="s">
        <v>103</v>
      </c>
      <c r="AU25" s="54">
        <v>19</v>
      </c>
    </row>
    <row r="26" spans="1:47" x14ac:dyDescent="0.2">
      <c r="AS26" s="53">
        <v>24</v>
      </c>
      <c r="AT26" s="54" t="s">
        <v>89</v>
      </c>
      <c r="AU26" s="54">
        <v>21</v>
      </c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224</v>
      </c>
      <c r="T28" s="64">
        <f t="shared" si="11"/>
        <v>136</v>
      </c>
      <c r="U28" s="64">
        <f t="shared" si="11"/>
        <v>290</v>
      </c>
      <c r="V28" s="64">
        <f t="shared" si="11"/>
        <v>205</v>
      </c>
      <c r="W28" s="64">
        <f t="shared" si="11"/>
        <v>147</v>
      </c>
      <c r="X28" s="64">
        <f t="shared" si="11"/>
        <v>409</v>
      </c>
      <c r="Y28" s="64">
        <f t="shared" si="11"/>
        <v>133</v>
      </c>
      <c r="Z28" s="64">
        <f t="shared" si="11"/>
        <v>225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12921</v>
      </c>
      <c r="AL28" s="64">
        <f t="shared" si="11"/>
        <v>16</v>
      </c>
      <c r="AM28" s="64">
        <f t="shared" si="11"/>
        <v>32</v>
      </c>
      <c r="AN28" s="64">
        <f t="shared" si="11"/>
        <v>49</v>
      </c>
      <c r="AO28" s="64">
        <f t="shared" si="11"/>
        <v>67</v>
      </c>
      <c r="AP28" s="64">
        <f t="shared" si="11"/>
        <v>12757</v>
      </c>
      <c r="AQ28" s="64">
        <f>SUM(AQ4:AQ24)</f>
        <v>175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2025-03-03T11:17:57Z</cp:lastPrinted>
  <dcterms:created xsi:type="dcterms:W3CDTF">1998-11-12T06:25:58Z</dcterms:created>
  <dcterms:modified xsi:type="dcterms:W3CDTF">2025-03-03T11:20:01Z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