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11" documentId="8_{B5817474-64C3-495F-9DA6-663ED02CCE34}" xr6:coauthVersionLast="47" xr6:coauthVersionMax="47" xr10:uidLastSave="{291581DC-BAEA-4F61-AE0C-C7212CF0A394}"/>
  <bookViews>
    <workbookView xWindow="-120" yWindow="-120" windowWidth="29040" windowHeight="15720" tabRatio="571" firstSheet="27" activeTab="3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Ergebnisse" sheetId="3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'3.Spieltag'!$A$4:$AG$33</definedName>
    <definedName name="_xlnm.Print_Area" localSheetId="29">'30.Spieltag'!$A$4:$AJ$18</definedName>
    <definedName name="_xlnm.Print_Area" localSheetId="30">'31.Spieltag'!$A$4:$AJ$33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4" i="4" l="1"/>
  <c r="AC31" i="4"/>
  <c r="Z9" i="4"/>
  <c r="Z10" i="4"/>
  <c r="Z11" i="4"/>
  <c r="Z12" i="4"/>
  <c r="Z13" i="4"/>
  <c r="Z15" i="4"/>
  <c r="Z16" i="4"/>
  <c r="Z17" i="4"/>
  <c r="Z18" i="4"/>
  <c r="Z19" i="4"/>
  <c r="Z20" i="4"/>
  <c r="Z21" i="4"/>
  <c r="Z22" i="4"/>
  <c r="Z24" i="4"/>
  <c r="Z25" i="4"/>
  <c r="Z26" i="4"/>
  <c r="Z27" i="4"/>
  <c r="Z28" i="4"/>
  <c r="Z29" i="4"/>
  <c r="Z30" i="4"/>
  <c r="Z31" i="4"/>
  <c r="Z32" i="4"/>
  <c r="Z33" i="4"/>
  <c r="Z8" i="4"/>
  <c r="Z17" i="3"/>
  <c r="Z20" i="3"/>
  <c r="Z9" i="3"/>
  <c r="Z10" i="3"/>
  <c r="Z11" i="3"/>
  <c r="Z12" i="3"/>
  <c r="Z15" i="3"/>
  <c r="Z16" i="3"/>
  <c r="Z18" i="3"/>
  <c r="Z19" i="3"/>
  <c r="Z21" i="3"/>
  <c r="Z22" i="3"/>
  <c r="Z24" i="3"/>
  <c r="Z25" i="3"/>
  <c r="Z26" i="3"/>
  <c r="Z27" i="3"/>
  <c r="Z28" i="3"/>
  <c r="Z29" i="3"/>
  <c r="Z30" i="3"/>
  <c r="Z31" i="3"/>
  <c r="Z33" i="3"/>
  <c r="Z34" i="3"/>
  <c r="Z8" i="3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T24" i="2"/>
  <c r="W24" i="2"/>
  <c r="Z8" i="2"/>
  <c r="T17" i="6"/>
  <c r="T27" i="6"/>
  <c r="T9" i="6"/>
  <c r="T10" i="6"/>
  <c r="T11" i="6"/>
  <c r="T12" i="6"/>
  <c r="T13" i="6"/>
  <c r="T15" i="6"/>
  <c r="T16" i="6"/>
  <c r="T18" i="6"/>
  <c r="T19" i="6"/>
  <c r="T20" i="6"/>
  <c r="T21" i="6"/>
  <c r="T22" i="6"/>
  <c r="T24" i="6"/>
  <c r="T25" i="6"/>
  <c r="T26" i="6"/>
  <c r="T28" i="6"/>
  <c r="T29" i="6"/>
  <c r="T30" i="6"/>
  <c r="T31" i="6"/>
  <c r="T32" i="6"/>
  <c r="T33" i="6"/>
  <c r="T34" i="6"/>
  <c r="T8" i="6"/>
  <c r="Q8" i="11"/>
  <c r="T8" i="11"/>
  <c r="W8" i="11"/>
  <c r="W26" i="11"/>
  <c r="Z26" i="11"/>
  <c r="H29" i="11"/>
  <c r="Z9" i="11"/>
  <c r="Z10" i="11"/>
  <c r="Z11" i="11"/>
  <c r="Z12" i="11"/>
  <c r="Z13" i="11"/>
  <c r="Z15" i="11"/>
  <c r="Z16" i="11"/>
  <c r="Z17" i="11"/>
  <c r="Z18" i="11"/>
  <c r="Z19" i="11"/>
  <c r="Z20" i="11"/>
  <c r="Z21" i="11"/>
  <c r="Z22" i="11"/>
  <c r="Z23" i="11"/>
  <c r="Z24" i="11"/>
  <c r="Z25" i="11"/>
  <c r="Z27" i="11"/>
  <c r="Z28" i="11"/>
  <c r="Z29" i="11"/>
  <c r="Z30" i="11"/>
  <c r="Z31" i="11"/>
  <c r="Z32" i="11"/>
  <c r="Z33" i="11"/>
  <c r="Z34" i="11"/>
  <c r="Z8" i="11"/>
  <c r="H9" i="12"/>
  <c r="H10" i="12"/>
  <c r="H11" i="12"/>
  <c r="H12" i="12"/>
  <c r="H13" i="12"/>
  <c r="H15" i="12"/>
  <c r="H16" i="12"/>
  <c r="H17" i="12"/>
  <c r="H18" i="12"/>
  <c r="H19" i="12"/>
  <c r="H20" i="12"/>
  <c r="H21" i="12"/>
  <c r="H22" i="12"/>
  <c r="H24" i="12"/>
  <c r="H25" i="12"/>
  <c r="H26" i="12"/>
  <c r="H27" i="12"/>
  <c r="H28" i="12"/>
  <c r="H29" i="12"/>
  <c r="H30" i="12"/>
  <c r="H31" i="12"/>
  <c r="H32" i="12"/>
  <c r="H33" i="12"/>
  <c r="H34" i="12"/>
  <c r="H8" i="12"/>
  <c r="Z12" i="13"/>
  <c r="W12" i="13"/>
  <c r="T12" i="13"/>
  <c r="Q12" i="13"/>
  <c r="N12" i="13"/>
  <c r="K12" i="13"/>
  <c r="H12" i="13"/>
  <c r="E12" i="13"/>
  <c r="T9" i="13"/>
  <c r="T10" i="13"/>
  <c r="T11" i="13"/>
  <c r="T13" i="13"/>
  <c r="T15" i="13"/>
  <c r="T16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8" i="13"/>
  <c r="Z19" i="14"/>
  <c r="W19" i="14"/>
  <c r="T19" i="14"/>
  <c r="Q19" i="14"/>
  <c r="N19" i="14"/>
  <c r="K19" i="14"/>
  <c r="H19" i="14"/>
  <c r="E19" i="14"/>
  <c r="W10" i="14"/>
  <c r="W25" i="14"/>
  <c r="Z25" i="14"/>
  <c r="T9" i="14"/>
  <c r="T10" i="14"/>
  <c r="T11" i="14"/>
  <c r="T12" i="14"/>
  <c r="T13" i="14"/>
  <c r="T15" i="14"/>
  <c r="T16" i="14"/>
  <c r="T17" i="14"/>
  <c r="T18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8" i="14"/>
  <c r="Z21" i="15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4"/>
  <c r="E34" i="4"/>
  <c r="H34" i="4"/>
  <c r="K34" i="4"/>
  <c r="N34" i="4"/>
  <c r="Q34" i="4"/>
  <c r="T34" i="4"/>
  <c r="W34" i="4"/>
  <c r="AC34" i="4"/>
  <c r="B34" i="3"/>
  <c r="E34" i="3"/>
  <c r="H34" i="3"/>
  <c r="K34" i="3"/>
  <c r="N34" i="3"/>
  <c r="Q34" i="3"/>
  <c r="T34" i="3"/>
  <c r="W34" i="3"/>
  <c r="AC34" i="3"/>
  <c r="B34" i="2"/>
  <c r="E34" i="2"/>
  <c r="H34" i="2"/>
  <c r="K34" i="2"/>
  <c r="N34" i="2"/>
  <c r="Q34" i="2"/>
  <c r="T34" i="2"/>
  <c r="W34" i="2"/>
  <c r="AC34" i="2"/>
  <c r="B34" i="6"/>
  <c r="E34" i="6"/>
  <c r="H34" i="6"/>
  <c r="K34" i="6"/>
  <c r="N34" i="6"/>
  <c r="Q34" i="6"/>
  <c r="W34" i="6"/>
  <c r="Z34" i="6"/>
  <c r="AC34" i="6"/>
  <c r="B34" i="11"/>
  <c r="E34" i="11"/>
  <c r="H34" i="11"/>
  <c r="K34" i="11"/>
  <c r="N34" i="11"/>
  <c r="Q34" i="11"/>
  <c r="T34" i="11"/>
  <c r="W34" i="11"/>
  <c r="AC34" i="11"/>
  <c r="B34" i="12"/>
  <c r="E34" i="12"/>
  <c r="K34" i="12"/>
  <c r="N34" i="12"/>
  <c r="Q34" i="12"/>
  <c r="T34" i="12"/>
  <c r="W34" i="12"/>
  <c r="Z34" i="12"/>
  <c r="AC34" i="12"/>
  <c r="B34" i="13"/>
  <c r="E34" i="13"/>
  <c r="H34" i="13"/>
  <c r="K34" i="13"/>
  <c r="N34" i="13"/>
  <c r="Q34" i="13"/>
  <c r="W34" i="13"/>
  <c r="Z34" i="13"/>
  <c r="AC34" i="13"/>
  <c r="B34" i="14"/>
  <c r="E34" i="14"/>
  <c r="H34" i="14"/>
  <c r="K34" i="14"/>
  <c r="N34" i="14"/>
  <c r="Q34" i="14"/>
  <c r="W34" i="14"/>
  <c r="Z34" i="14"/>
  <c r="AC34" i="14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4"/>
  <c r="H33" i="14"/>
  <c r="K33" i="14"/>
  <c r="N33" i="14"/>
  <c r="Q33" i="14"/>
  <c r="W33" i="14"/>
  <c r="Z33" i="14"/>
  <c r="AC33" i="14"/>
  <c r="E33" i="13"/>
  <c r="H33" i="13"/>
  <c r="K33" i="13"/>
  <c r="N33" i="13"/>
  <c r="Q33" i="13"/>
  <c r="W33" i="13"/>
  <c r="Z33" i="13"/>
  <c r="AC33" i="13"/>
  <c r="E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AC33" i="11"/>
  <c r="E33" i="6"/>
  <c r="H33" i="6"/>
  <c r="K33" i="6"/>
  <c r="N33" i="6"/>
  <c r="Q33" i="6"/>
  <c r="W33" i="6"/>
  <c r="Z33" i="6"/>
  <c r="AC33" i="6"/>
  <c r="E33" i="2"/>
  <c r="H33" i="2"/>
  <c r="K33" i="2"/>
  <c r="N33" i="2"/>
  <c r="Q33" i="2"/>
  <c r="T33" i="2"/>
  <c r="W33" i="2"/>
  <c r="AC33" i="2"/>
  <c r="E33" i="3"/>
  <c r="H33" i="3"/>
  <c r="K33" i="3"/>
  <c r="N33" i="3"/>
  <c r="Q33" i="3"/>
  <c r="T33" i="3"/>
  <c r="W33" i="3"/>
  <c r="AC33" i="3"/>
  <c r="E33" i="4"/>
  <c r="H33" i="4"/>
  <c r="K33" i="4"/>
  <c r="N33" i="4"/>
  <c r="Q33" i="4"/>
  <c r="T33" i="4"/>
  <c r="W33" i="4"/>
  <c r="AC33" i="4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E27" i="14"/>
  <c r="H27" i="14"/>
  <c r="K27" i="14"/>
  <c r="N27" i="14"/>
  <c r="Q27" i="14"/>
  <c r="W27" i="14"/>
  <c r="Z27" i="14"/>
  <c r="AC27" i="14"/>
  <c r="E28" i="14"/>
  <c r="H28" i="14"/>
  <c r="K28" i="14"/>
  <c r="N28" i="14"/>
  <c r="Q28" i="14"/>
  <c r="W28" i="14"/>
  <c r="Z28" i="14"/>
  <c r="AC28" i="14"/>
  <c r="E29" i="14"/>
  <c r="H29" i="14"/>
  <c r="K29" i="14"/>
  <c r="N29" i="14"/>
  <c r="Q29" i="14"/>
  <c r="W29" i="14"/>
  <c r="Z29" i="14"/>
  <c r="AC29" i="14"/>
  <c r="E30" i="14"/>
  <c r="H30" i="14"/>
  <c r="K30" i="14"/>
  <c r="N30" i="14"/>
  <c r="Q30" i="14"/>
  <c r="W30" i="14"/>
  <c r="Z30" i="14"/>
  <c r="AC30" i="14"/>
  <c r="E31" i="14"/>
  <c r="H31" i="14"/>
  <c r="K31" i="14"/>
  <c r="N31" i="14"/>
  <c r="Q31" i="14"/>
  <c r="W31" i="14"/>
  <c r="Z31" i="14"/>
  <c r="AC31" i="14"/>
  <c r="E32" i="14"/>
  <c r="H32" i="14"/>
  <c r="K32" i="14"/>
  <c r="N32" i="14"/>
  <c r="Q32" i="14"/>
  <c r="W32" i="14"/>
  <c r="Z32" i="14"/>
  <c r="AC32" i="14"/>
  <c r="E27" i="13"/>
  <c r="H27" i="13"/>
  <c r="K27" i="13"/>
  <c r="N27" i="13"/>
  <c r="Q27" i="13"/>
  <c r="W27" i="13"/>
  <c r="Z27" i="13"/>
  <c r="AC27" i="13"/>
  <c r="E28" i="13"/>
  <c r="H28" i="13"/>
  <c r="K28" i="13"/>
  <c r="N28" i="13"/>
  <c r="Q28" i="13"/>
  <c r="W28" i="13"/>
  <c r="Z28" i="13"/>
  <c r="AC28" i="13"/>
  <c r="E29" i="13"/>
  <c r="H29" i="13"/>
  <c r="K29" i="13"/>
  <c r="N29" i="13"/>
  <c r="Q29" i="13"/>
  <c r="W29" i="13"/>
  <c r="Z29" i="13"/>
  <c r="AC29" i="13"/>
  <c r="E30" i="13"/>
  <c r="H30" i="13"/>
  <c r="K30" i="13"/>
  <c r="N30" i="13"/>
  <c r="Q30" i="13"/>
  <c r="W30" i="13"/>
  <c r="Z30" i="13"/>
  <c r="AC30" i="13"/>
  <c r="E31" i="13"/>
  <c r="H31" i="13"/>
  <c r="K31" i="13"/>
  <c r="N31" i="13"/>
  <c r="Q31" i="13"/>
  <c r="W31" i="13"/>
  <c r="Z31" i="13"/>
  <c r="AC31" i="13"/>
  <c r="K32" i="13"/>
  <c r="N32" i="13"/>
  <c r="Q32" i="13"/>
  <c r="W32" i="13"/>
  <c r="Z32" i="13"/>
  <c r="AC32" i="13"/>
  <c r="E27" i="12"/>
  <c r="K27" i="12"/>
  <c r="N27" i="12"/>
  <c r="Q27" i="12"/>
  <c r="T27" i="12"/>
  <c r="W27" i="12"/>
  <c r="Z27" i="12"/>
  <c r="AC27" i="12"/>
  <c r="E28" i="12"/>
  <c r="K28" i="12"/>
  <c r="N28" i="12"/>
  <c r="Q28" i="12"/>
  <c r="T28" i="12"/>
  <c r="W28" i="12"/>
  <c r="Z28" i="12"/>
  <c r="AC28" i="12"/>
  <c r="E29" i="12"/>
  <c r="K29" i="12"/>
  <c r="N29" i="12"/>
  <c r="Q29" i="12"/>
  <c r="T29" i="12"/>
  <c r="W29" i="12"/>
  <c r="Z29" i="12"/>
  <c r="AC29" i="12"/>
  <c r="E30" i="12"/>
  <c r="K30" i="12"/>
  <c r="N30" i="12"/>
  <c r="Q30" i="12"/>
  <c r="T30" i="12"/>
  <c r="W30" i="12"/>
  <c r="Z30" i="12"/>
  <c r="AC30" i="12"/>
  <c r="E31" i="12"/>
  <c r="K31" i="12"/>
  <c r="Q31" i="12"/>
  <c r="T31" i="12"/>
  <c r="W31" i="12"/>
  <c r="Z31" i="12"/>
  <c r="AC31" i="12"/>
  <c r="E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AC27" i="11"/>
  <c r="W28" i="11"/>
  <c r="AC28" i="11"/>
  <c r="E29" i="11"/>
  <c r="K29" i="11"/>
  <c r="N29" i="11"/>
  <c r="Q29" i="11"/>
  <c r="T29" i="11"/>
  <c r="W29" i="11"/>
  <c r="AC29" i="11"/>
  <c r="E30" i="11"/>
  <c r="H30" i="11"/>
  <c r="K30" i="11"/>
  <c r="N30" i="11"/>
  <c r="Q30" i="11"/>
  <c r="T30" i="11"/>
  <c r="W30" i="11"/>
  <c r="AC30" i="11"/>
  <c r="E31" i="11"/>
  <c r="H31" i="11"/>
  <c r="K31" i="11"/>
  <c r="N31" i="11"/>
  <c r="Q31" i="11"/>
  <c r="T31" i="11"/>
  <c r="W31" i="11"/>
  <c r="AC31" i="11"/>
  <c r="E32" i="11"/>
  <c r="H32" i="11"/>
  <c r="K32" i="11"/>
  <c r="N32" i="11"/>
  <c r="Q32" i="11"/>
  <c r="T32" i="11"/>
  <c r="W32" i="11"/>
  <c r="AC32" i="11"/>
  <c r="E27" i="6"/>
  <c r="H27" i="6"/>
  <c r="K27" i="6"/>
  <c r="N27" i="6"/>
  <c r="Q27" i="6"/>
  <c r="W27" i="6"/>
  <c r="Z27" i="6"/>
  <c r="AC27" i="6"/>
  <c r="E28" i="6"/>
  <c r="H28" i="6"/>
  <c r="K28" i="6"/>
  <c r="N28" i="6"/>
  <c r="Q28" i="6"/>
  <c r="W28" i="6"/>
  <c r="Z28" i="6"/>
  <c r="AC28" i="6"/>
  <c r="E29" i="6"/>
  <c r="H29" i="6"/>
  <c r="K29" i="6"/>
  <c r="N29" i="6"/>
  <c r="Q29" i="6"/>
  <c r="W29" i="6"/>
  <c r="Z29" i="6"/>
  <c r="AC29" i="6"/>
  <c r="E30" i="6"/>
  <c r="H30" i="6"/>
  <c r="K30" i="6"/>
  <c r="N30" i="6"/>
  <c r="Q30" i="6"/>
  <c r="W30" i="6"/>
  <c r="Z30" i="6"/>
  <c r="AC30" i="6"/>
  <c r="E31" i="6"/>
  <c r="H31" i="6"/>
  <c r="K31" i="6"/>
  <c r="N31" i="6"/>
  <c r="Q31" i="6"/>
  <c r="W31" i="6"/>
  <c r="Z31" i="6"/>
  <c r="AC31" i="6"/>
  <c r="E32" i="6"/>
  <c r="H32" i="6"/>
  <c r="K32" i="6"/>
  <c r="N32" i="6"/>
  <c r="Q32" i="6"/>
  <c r="W32" i="6"/>
  <c r="Z32" i="6"/>
  <c r="AC32" i="6"/>
  <c r="E27" i="2"/>
  <c r="H27" i="2"/>
  <c r="K27" i="2"/>
  <c r="N27" i="2"/>
  <c r="Q27" i="2"/>
  <c r="T27" i="2"/>
  <c r="W27" i="2"/>
  <c r="AC27" i="2"/>
  <c r="E28" i="2"/>
  <c r="H28" i="2"/>
  <c r="K28" i="2"/>
  <c r="N28" i="2"/>
  <c r="Q28" i="2"/>
  <c r="T28" i="2"/>
  <c r="W28" i="2"/>
  <c r="AC28" i="2"/>
  <c r="E29" i="2"/>
  <c r="H29" i="2"/>
  <c r="K29" i="2"/>
  <c r="N29" i="2"/>
  <c r="Q29" i="2"/>
  <c r="T29" i="2"/>
  <c r="W29" i="2"/>
  <c r="AC29" i="2"/>
  <c r="N30" i="2"/>
  <c r="Q30" i="2"/>
  <c r="T30" i="2"/>
  <c r="W30" i="2"/>
  <c r="AC30" i="2"/>
  <c r="E31" i="2"/>
  <c r="H31" i="2"/>
  <c r="K31" i="2"/>
  <c r="N31" i="2"/>
  <c r="Q31" i="2"/>
  <c r="T31" i="2"/>
  <c r="W31" i="2"/>
  <c r="AC31" i="2"/>
  <c r="E32" i="2"/>
  <c r="H32" i="2"/>
  <c r="K32" i="2"/>
  <c r="N32" i="2"/>
  <c r="Q32" i="2"/>
  <c r="T32" i="2"/>
  <c r="W32" i="2"/>
  <c r="AC32" i="2"/>
  <c r="E27" i="3"/>
  <c r="H27" i="3"/>
  <c r="K27" i="3"/>
  <c r="N27" i="3"/>
  <c r="Q27" i="3"/>
  <c r="T27" i="3"/>
  <c r="W27" i="3"/>
  <c r="AC27" i="3"/>
  <c r="E28" i="3"/>
  <c r="H28" i="3"/>
  <c r="K28" i="3"/>
  <c r="N28" i="3"/>
  <c r="Q28" i="3"/>
  <c r="T28" i="3"/>
  <c r="W28" i="3"/>
  <c r="AC28" i="3"/>
  <c r="E29" i="3"/>
  <c r="H29" i="3"/>
  <c r="K29" i="3"/>
  <c r="N29" i="3"/>
  <c r="Q29" i="3"/>
  <c r="T29" i="3"/>
  <c r="W29" i="3"/>
  <c r="AC29" i="3"/>
  <c r="E30" i="3"/>
  <c r="H30" i="3"/>
  <c r="K30" i="3"/>
  <c r="N30" i="3"/>
  <c r="Q30" i="3"/>
  <c r="T30" i="3"/>
  <c r="W30" i="3"/>
  <c r="AC30" i="3"/>
  <c r="E31" i="3"/>
  <c r="H31" i="3"/>
  <c r="K31" i="3"/>
  <c r="N31" i="3"/>
  <c r="Q31" i="3"/>
  <c r="T31" i="3"/>
  <c r="W31" i="3"/>
  <c r="AC31" i="3"/>
  <c r="E27" i="4"/>
  <c r="H27" i="4"/>
  <c r="K27" i="4"/>
  <c r="N27" i="4"/>
  <c r="Q27" i="4"/>
  <c r="T27" i="4"/>
  <c r="W27" i="4"/>
  <c r="AC27" i="4"/>
  <c r="E28" i="4"/>
  <c r="H28" i="4"/>
  <c r="K28" i="4"/>
  <c r="N28" i="4"/>
  <c r="Q28" i="4"/>
  <c r="T28" i="4"/>
  <c r="W28" i="4"/>
  <c r="AC28" i="4"/>
  <c r="E29" i="4"/>
  <c r="H29" i="4"/>
  <c r="K29" i="4"/>
  <c r="N29" i="4"/>
  <c r="Q29" i="4"/>
  <c r="T29" i="4"/>
  <c r="W29" i="4"/>
  <c r="AC29" i="4"/>
  <c r="E30" i="4"/>
  <c r="H30" i="4"/>
  <c r="K30" i="4"/>
  <c r="N30" i="4"/>
  <c r="Q30" i="4"/>
  <c r="T30" i="4"/>
  <c r="W30" i="4"/>
  <c r="AC30" i="4"/>
  <c r="E31" i="4"/>
  <c r="H31" i="4"/>
  <c r="K31" i="4"/>
  <c r="N31" i="4"/>
  <c r="Q31" i="4"/>
  <c r="T31" i="4"/>
  <c r="W31" i="4"/>
  <c r="E32" i="4"/>
  <c r="H32" i="4"/>
  <c r="K32" i="4"/>
  <c r="N32" i="4"/>
  <c r="Q32" i="4"/>
  <c r="T32" i="4"/>
  <c r="W32" i="4"/>
  <c r="AC32" i="4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4"/>
  <c r="Z26" i="14"/>
  <c r="W26" i="14"/>
  <c r="Q26" i="14"/>
  <c r="N26" i="14"/>
  <c r="K26" i="14"/>
  <c r="H26" i="14"/>
  <c r="E26" i="14"/>
  <c r="AC25" i="14"/>
  <c r="Q25" i="14"/>
  <c r="N25" i="14"/>
  <c r="K25" i="14"/>
  <c r="H25" i="14"/>
  <c r="E25" i="14"/>
  <c r="AC24" i="14"/>
  <c r="Z24" i="14"/>
  <c r="W24" i="14"/>
  <c r="Q24" i="14"/>
  <c r="N24" i="14"/>
  <c r="K24" i="14"/>
  <c r="H24" i="14"/>
  <c r="E24" i="14"/>
  <c r="AC23" i="14"/>
  <c r="Z23" i="14"/>
  <c r="W23" i="14"/>
  <c r="AC22" i="14"/>
  <c r="Z22" i="14"/>
  <c r="W22" i="14"/>
  <c r="Q22" i="14"/>
  <c r="N22" i="14"/>
  <c r="K22" i="14"/>
  <c r="H22" i="14"/>
  <c r="E22" i="14"/>
  <c r="AC21" i="14"/>
  <c r="Z21" i="14"/>
  <c r="W21" i="14"/>
  <c r="Q21" i="14"/>
  <c r="N21" i="14"/>
  <c r="K21" i="14"/>
  <c r="H21" i="14"/>
  <c r="E21" i="14"/>
  <c r="AC20" i="14"/>
  <c r="Z20" i="14"/>
  <c r="W20" i="14"/>
  <c r="Q20" i="14"/>
  <c r="N20" i="14"/>
  <c r="K20" i="14"/>
  <c r="H20" i="14"/>
  <c r="E20" i="14"/>
  <c r="AC19" i="14"/>
  <c r="AC18" i="14"/>
  <c r="Z18" i="14"/>
  <c r="W18" i="14"/>
  <c r="Q18" i="14"/>
  <c r="N18" i="14"/>
  <c r="K18" i="14"/>
  <c r="H18" i="14"/>
  <c r="E18" i="14"/>
  <c r="AC17" i="14"/>
  <c r="Z17" i="14"/>
  <c r="W17" i="14"/>
  <c r="Q17" i="14"/>
  <c r="N17" i="14"/>
  <c r="K17" i="14"/>
  <c r="H17" i="14"/>
  <c r="E17" i="14"/>
  <c r="AC16" i="14"/>
  <c r="Z16" i="14"/>
  <c r="W16" i="14"/>
  <c r="Q16" i="14"/>
  <c r="N16" i="14"/>
  <c r="K16" i="14"/>
  <c r="H16" i="14"/>
  <c r="E16" i="14"/>
  <c r="AC15" i="14"/>
  <c r="Z15" i="14"/>
  <c r="W15" i="14"/>
  <c r="Q15" i="14"/>
  <c r="N15" i="14"/>
  <c r="K15" i="14"/>
  <c r="H15" i="14"/>
  <c r="E15" i="14"/>
  <c r="AC13" i="14"/>
  <c r="Z13" i="14"/>
  <c r="W13" i="14"/>
  <c r="Q13" i="14"/>
  <c r="N13" i="14"/>
  <c r="K13" i="14"/>
  <c r="H13" i="14"/>
  <c r="E13" i="14"/>
  <c r="AC12" i="14"/>
  <c r="Z12" i="14"/>
  <c r="W12" i="14"/>
  <c r="Q12" i="14"/>
  <c r="N12" i="14"/>
  <c r="K12" i="14"/>
  <c r="H12" i="14"/>
  <c r="E12" i="14"/>
  <c r="AC11" i="14"/>
  <c r="Z11" i="14"/>
  <c r="W11" i="14"/>
  <c r="Q11" i="14"/>
  <c r="N11" i="14"/>
  <c r="K11" i="14"/>
  <c r="H11" i="14"/>
  <c r="E11" i="14"/>
  <c r="AC10" i="14"/>
  <c r="Z10" i="14"/>
  <c r="Q10" i="14"/>
  <c r="N10" i="14"/>
  <c r="K10" i="14"/>
  <c r="H10" i="14"/>
  <c r="E10" i="14"/>
  <c r="AC9" i="14"/>
  <c r="Z9" i="14"/>
  <c r="W9" i="14"/>
  <c r="Q9" i="14"/>
  <c r="N9" i="14"/>
  <c r="K9" i="14"/>
  <c r="H9" i="14"/>
  <c r="E9" i="14"/>
  <c r="AC8" i="14"/>
  <c r="Z8" i="14"/>
  <c r="W8" i="14"/>
  <c r="Q8" i="14"/>
  <c r="N8" i="14"/>
  <c r="K8" i="14"/>
  <c r="H8" i="14"/>
  <c r="E8" i="14"/>
  <c r="AC26" i="13"/>
  <c r="Z26" i="13"/>
  <c r="W26" i="13"/>
  <c r="Q26" i="13"/>
  <c r="N26" i="13"/>
  <c r="K26" i="13"/>
  <c r="H26" i="13"/>
  <c r="E26" i="13"/>
  <c r="AC25" i="13"/>
  <c r="Z25" i="13"/>
  <c r="W25" i="13"/>
  <c r="Q25" i="13"/>
  <c r="N25" i="13"/>
  <c r="K25" i="13"/>
  <c r="H25" i="13"/>
  <c r="E25" i="13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E15" i="13"/>
  <c r="AC13" i="13"/>
  <c r="Z13" i="13"/>
  <c r="W13" i="13"/>
  <c r="Q13" i="13"/>
  <c r="N13" i="13"/>
  <c r="K13" i="13"/>
  <c r="H13" i="13"/>
  <c r="E13" i="13"/>
  <c r="AC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E10" i="13"/>
  <c r="AC9" i="13"/>
  <c r="Z9" i="13"/>
  <c r="W9" i="13"/>
  <c r="Q9" i="13"/>
  <c r="N9" i="13"/>
  <c r="K9" i="13"/>
  <c r="H9" i="13"/>
  <c r="E9" i="13"/>
  <c r="AC8" i="13"/>
  <c r="Z8" i="13"/>
  <c r="W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E26" i="12"/>
  <c r="AC25" i="12"/>
  <c r="Z25" i="12"/>
  <c r="W25" i="12"/>
  <c r="T25" i="12"/>
  <c r="Q25" i="12"/>
  <c r="N25" i="12"/>
  <c r="K25" i="12"/>
  <c r="E25" i="12"/>
  <c r="AC24" i="12"/>
  <c r="Z24" i="12"/>
  <c r="W24" i="12"/>
  <c r="T24" i="12"/>
  <c r="Q24" i="12"/>
  <c r="N24" i="12"/>
  <c r="K24" i="12"/>
  <c r="E24" i="12"/>
  <c r="AC22" i="12"/>
  <c r="Z22" i="12"/>
  <c r="W22" i="12"/>
  <c r="T22" i="12"/>
  <c r="Q22" i="12"/>
  <c r="N22" i="12"/>
  <c r="K22" i="12"/>
  <c r="E22" i="12"/>
  <c r="AC21" i="12"/>
  <c r="Z21" i="12"/>
  <c r="W21" i="12"/>
  <c r="T21" i="12"/>
  <c r="Q21" i="12"/>
  <c r="N21" i="12"/>
  <c r="K21" i="12"/>
  <c r="E21" i="12"/>
  <c r="AC20" i="12"/>
  <c r="Z20" i="12"/>
  <c r="W20" i="12"/>
  <c r="T20" i="12"/>
  <c r="Q20" i="12"/>
  <c r="N20" i="12"/>
  <c r="K20" i="12"/>
  <c r="E20" i="12"/>
  <c r="AC19" i="12"/>
  <c r="Z19" i="12"/>
  <c r="W19" i="12"/>
  <c r="T19" i="12"/>
  <c r="Q19" i="12"/>
  <c r="N19" i="12"/>
  <c r="K19" i="12"/>
  <c r="E19" i="12"/>
  <c r="AC18" i="12"/>
  <c r="Z18" i="12"/>
  <c r="W18" i="12"/>
  <c r="T18" i="12"/>
  <c r="Q18" i="12"/>
  <c r="N18" i="12"/>
  <c r="K18" i="12"/>
  <c r="E18" i="12"/>
  <c r="AC17" i="12"/>
  <c r="Z17" i="12"/>
  <c r="W17" i="12"/>
  <c r="T17" i="12"/>
  <c r="Q17" i="12"/>
  <c r="N17" i="12"/>
  <c r="K17" i="12"/>
  <c r="E17" i="12"/>
  <c r="AC16" i="12"/>
  <c r="Z16" i="12"/>
  <c r="W16" i="12"/>
  <c r="T16" i="12"/>
  <c r="Q16" i="12"/>
  <c r="N16" i="12"/>
  <c r="K16" i="12"/>
  <c r="E16" i="12"/>
  <c r="AC15" i="12"/>
  <c r="Z15" i="12"/>
  <c r="W15" i="12"/>
  <c r="T15" i="12"/>
  <c r="Q15" i="12"/>
  <c r="N15" i="12"/>
  <c r="K15" i="12"/>
  <c r="E15" i="12"/>
  <c r="AC13" i="12"/>
  <c r="Z13" i="12"/>
  <c r="W13" i="12"/>
  <c r="T13" i="12"/>
  <c r="Q13" i="12"/>
  <c r="N13" i="12"/>
  <c r="K13" i="12"/>
  <c r="E13" i="12"/>
  <c r="AC12" i="12"/>
  <c r="Z12" i="12"/>
  <c r="W12" i="12"/>
  <c r="T12" i="12"/>
  <c r="Q12" i="12"/>
  <c r="N12" i="12"/>
  <c r="K12" i="12"/>
  <c r="E12" i="12"/>
  <c r="AC11" i="12"/>
  <c r="Z11" i="12"/>
  <c r="W11" i="12"/>
  <c r="T11" i="12"/>
  <c r="Q11" i="12"/>
  <c r="N11" i="12"/>
  <c r="K11" i="12"/>
  <c r="E11" i="12"/>
  <c r="AC10" i="12"/>
  <c r="Z10" i="12"/>
  <c r="W10" i="12"/>
  <c r="T10" i="12"/>
  <c r="Q10" i="12"/>
  <c r="N10" i="12"/>
  <c r="K10" i="12"/>
  <c r="E10" i="12"/>
  <c r="AC9" i="12"/>
  <c r="Z9" i="12"/>
  <c r="W9" i="12"/>
  <c r="T9" i="12"/>
  <c r="Q9" i="12"/>
  <c r="N9" i="12"/>
  <c r="K9" i="12"/>
  <c r="E9" i="12"/>
  <c r="AC8" i="12"/>
  <c r="Z8" i="12"/>
  <c r="W8" i="12"/>
  <c r="T8" i="12"/>
  <c r="Q8" i="12"/>
  <c r="N8" i="12"/>
  <c r="K8" i="12"/>
  <c r="E8" i="12"/>
  <c r="AC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3" i="11"/>
  <c r="W13" i="11"/>
  <c r="T13" i="11"/>
  <c r="Q13" i="11"/>
  <c r="N13" i="11"/>
  <c r="K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N8" i="11"/>
  <c r="K8" i="11"/>
  <c r="H8" i="11"/>
  <c r="E8" i="11"/>
  <c r="AC26" i="6"/>
  <c r="Z26" i="6"/>
  <c r="W26" i="6"/>
  <c r="Q26" i="6"/>
  <c r="N26" i="6"/>
  <c r="K26" i="6"/>
  <c r="H26" i="6"/>
  <c r="E26" i="6"/>
  <c r="AC25" i="6"/>
  <c r="Z25" i="6"/>
  <c r="W25" i="6"/>
  <c r="Q25" i="6"/>
  <c r="N25" i="6"/>
  <c r="K25" i="6"/>
  <c r="H25" i="6"/>
  <c r="E25" i="6"/>
  <c r="AC24" i="6"/>
  <c r="Z24" i="6"/>
  <c r="W24" i="6"/>
  <c r="Q24" i="6"/>
  <c r="N24" i="6"/>
  <c r="K24" i="6"/>
  <c r="H24" i="6"/>
  <c r="E24" i="6"/>
  <c r="AC22" i="6"/>
  <c r="Z22" i="6"/>
  <c r="W22" i="6"/>
  <c r="Q22" i="6"/>
  <c r="N22" i="6"/>
  <c r="K22" i="6"/>
  <c r="H22" i="6"/>
  <c r="E22" i="6"/>
  <c r="AC21" i="6"/>
  <c r="Z21" i="6"/>
  <c r="W21" i="6"/>
  <c r="Q21" i="6"/>
  <c r="N21" i="6"/>
  <c r="K21" i="6"/>
  <c r="H21" i="6"/>
  <c r="E21" i="6"/>
  <c r="AC20" i="6"/>
  <c r="Z20" i="6"/>
  <c r="W20" i="6"/>
  <c r="Q20" i="6"/>
  <c r="N20" i="6"/>
  <c r="K20" i="6"/>
  <c r="H20" i="6"/>
  <c r="E20" i="6"/>
  <c r="AC19" i="6"/>
  <c r="Z19" i="6"/>
  <c r="W19" i="6"/>
  <c r="Q19" i="6"/>
  <c r="N19" i="6"/>
  <c r="K19" i="6"/>
  <c r="H19" i="6"/>
  <c r="E19" i="6"/>
  <c r="AC18" i="6"/>
  <c r="Z18" i="6"/>
  <c r="W18" i="6"/>
  <c r="Q18" i="6"/>
  <c r="N18" i="6"/>
  <c r="K18" i="6"/>
  <c r="H18" i="6"/>
  <c r="E18" i="6"/>
  <c r="AC17" i="6"/>
  <c r="Z17" i="6"/>
  <c r="W17" i="6"/>
  <c r="Q17" i="6"/>
  <c r="N17" i="6"/>
  <c r="K17" i="6"/>
  <c r="H17" i="6"/>
  <c r="E17" i="6"/>
  <c r="AC16" i="6"/>
  <c r="Z16" i="6"/>
  <c r="W16" i="6"/>
  <c r="AC15" i="6"/>
  <c r="Z15" i="6"/>
  <c r="W15" i="6"/>
  <c r="Q15" i="6"/>
  <c r="N15" i="6"/>
  <c r="K15" i="6"/>
  <c r="H15" i="6"/>
  <c r="E15" i="6"/>
  <c r="AC13" i="6"/>
  <c r="Z13" i="6"/>
  <c r="W13" i="6"/>
  <c r="Q13" i="6"/>
  <c r="N13" i="6"/>
  <c r="K13" i="6"/>
  <c r="H13" i="6"/>
  <c r="E13" i="6"/>
  <c r="AC12" i="6"/>
  <c r="Z12" i="6"/>
  <c r="W12" i="6"/>
  <c r="Q12" i="6"/>
  <c r="N12" i="6"/>
  <c r="K12" i="6"/>
  <c r="H12" i="6"/>
  <c r="E12" i="6"/>
  <c r="AC11" i="6"/>
  <c r="Z11" i="6"/>
  <c r="W11" i="6"/>
  <c r="Q11" i="6"/>
  <c r="N11" i="6"/>
  <c r="K11" i="6"/>
  <c r="H11" i="6"/>
  <c r="E11" i="6"/>
  <c r="AC10" i="6"/>
  <c r="Z10" i="6"/>
  <c r="W10" i="6"/>
  <c r="Q10" i="6"/>
  <c r="N10" i="6"/>
  <c r="K10" i="6"/>
  <c r="H10" i="6"/>
  <c r="E10" i="6"/>
  <c r="AC9" i="6"/>
  <c r="Z9" i="6"/>
  <c r="W9" i="6"/>
  <c r="Q9" i="6"/>
  <c r="N9" i="6"/>
  <c r="K9" i="6"/>
  <c r="H9" i="6"/>
  <c r="E9" i="6"/>
  <c r="AC8" i="6"/>
  <c r="Z8" i="6"/>
  <c r="W8" i="6"/>
  <c r="Q8" i="6"/>
  <c r="N8" i="6"/>
  <c r="K8" i="6"/>
  <c r="H8" i="6"/>
  <c r="E8" i="6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Q24" i="2"/>
  <c r="N24" i="2"/>
  <c r="K24" i="2"/>
  <c r="H24" i="2"/>
  <c r="E24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3" i="2"/>
  <c r="W13" i="2"/>
  <c r="T13" i="2"/>
  <c r="Q13" i="2"/>
  <c r="N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W8" i="2"/>
  <c r="T8" i="2"/>
  <c r="Q8" i="2"/>
  <c r="N8" i="2"/>
  <c r="K8" i="2"/>
  <c r="H8" i="2"/>
  <c r="E8" i="2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W8" i="3"/>
  <c r="T8" i="3"/>
  <c r="Q8" i="3"/>
  <c r="N8" i="3"/>
  <c r="K8" i="3"/>
  <c r="H8" i="3"/>
  <c r="E8" i="3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4" l="1"/>
  <c r="AG33" i="4"/>
  <c r="AG34" i="3"/>
  <c r="AG33" i="3"/>
  <c r="AG34" i="2"/>
  <c r="AG33" i="2"/>
  <c r="AG33" i="6"/>
  <c r="AG34" i="6"/>
  <c r="AG34" i="11"/>
  <c r="AG33" i="11"/>
  <c r="AG34" i="12"/>
  <c r="AG33" i="12"/>
  <c r="AG33" i="13"/>
  <c r="AG34" i="13"/>
  <c r="AG27" i="14"/>
  <c r="AG34" i="14"/>
  <c r="AG33" i="14"/>
  <c r="AG34" i="15"/>
  <c r="AG33" i="15"/>
  <c r="AG34" i="7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9" i="2"/>
  <c r="AG27" i="2"/>
  <c r="AG28" i="12"/>
  <c r="AG30" i="20"/>
  <c r="AG29" i="20"/>
  <c r="AG32" i="21"/>
  <c r="AG27" i="23"/>
  <c r="AG30" i="24"/>
  <c r="AG29" i="29"/>
  <c r="AG33" i="38"/>
  <c r="AG28" i="38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13" i="9" l="1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J30" i="26"/>
  <c r="A30" i="26" s="1"/>
  <c r="AJ22" i="26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J32" i="15"/>
  <c r="A32" i="15" s="1"/>
  <c r="AJ11" i="15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J16" i="27" l="1"/>
  <c r="AJ34" i="4"/>
  <c r="A34" i="4" s="1"/>
  <c r="AJ11" i="27"/>
  <c r="AJ14" i="27"/>
  <c r="AJ29" i="27"/>
  <c r="A29" i="27" s="1"/>
  <c r="AJ20" i="27"/>
  <c r="AJ13" i="27"/>
  <c r="A13" i="27" s="1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H16" i="16" l="1"/>
  <c r="AI16" i="16" s="1"/>
  <c r="AH12" i="34"/>
  <c r="AI12" i="34" s="1"/>
  <c r="AI11" i="16"/>
  <c r="A23" i="4"/>
  <c r="A21" i="4"/>
  <c r="AH16" i="34" l="1"/>
  <c r="AI16" i="34" s="1"/>
  <c r="AH11" i="34"/>
  <c r="AI11" i="34" s="1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8" i="27"/>
  <c r="A11" i="27"/>
  <c r="A26" i="27"/>
  <c r="A12" i="27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<sst xmlns="http://schemas.openxmlformats.org/spreadsheetml/2006/main" count="16371" uniqueCount="126">
  <si>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</si>
  <si>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</si>
  <si>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</si>
  <si>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</si>
  <si>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</si>
  <si>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</si>
  <si>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</si>
  <si>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</si>
  <si>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</si>
  <si>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</si>
  <si>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</si>
  <si>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</si>
  <si>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</si>
  <si>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</si>
  <si>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</si>
  <si>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</si>
  <si>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</si>
  <si>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</si>
  <si>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</si>
  <si>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</si>
  <si>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</si>
  <si>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</si>
  <si>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</si>
  <si>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</si>
  <si>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</si>
  <si>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</si>
  <si>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</si>
  <si>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</si>
  <si>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</si>
  <si>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</si>
  <si>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</si>
  <si>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</si>
  <si>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</si>
  <si>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</si>
  <si>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</si>
  <si>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</si>
  <si>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</si>
  <si>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</si>
  <si>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</si>
  <si>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</si>
  <si>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</si>
  <si>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</si>
  <si>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</si>
  <si>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</si>
  <si>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</si>
  <si>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</si>
  <si>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</si>
  <si>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</si>
  <si>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</si>
  <si>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</si>
  <si>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</si>
  <si>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</si>
  <si>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</si>
  <si>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</si>
  <si>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</si>
  <si>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</si>
  <si>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</si>
  <si>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</si>
  <si>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</si>
  <si>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</si>
  <si>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</si>
  <si>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</si>
  <si>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</si>
  <si>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</si>
  <si>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</si>
  <si>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</si>
  <si>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</si>
  <si>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</si>
  <si>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</si>
  <si>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</si>
  <si>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</si>
  <si>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</si>
  <si>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</si>
  <si>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</si>
  <si>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</si>
  <si>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</si>
  <si>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</si>
  <si>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</si>
  <si>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</si>
  <si>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</si>
  <si>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</si>
  <si>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</si>
  <si>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</si>
  <si>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</si>
  <si>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</si>
  <si>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</si>
  <si>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</si>
  <si>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</si>
  <si>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</si>
  <si>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</si>
  <si>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</si>
  <si>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</si>
  <si>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</si>
  <si>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</si>
  <si>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</si>
  <si>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</si>
  <si>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</si>
  <si>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</si>
  <si>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</si>
  <si>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</si>
  <si>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</si>
  <si>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</si>
  <si>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</si>
  <si>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</si>
  <si>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</si>
  <si>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</si>
  <si>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</si>
  <si>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</si>
  <si>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</si>
  <si>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</si>
  <si>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</si>
  <si>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</si>
  <si>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</si>
  <si>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</si>
  <si>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</si>
  <si>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</si>
  <si>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</si>
  <si>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</si>
  <si>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</si>
  <si>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</si>
  <si>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</si>
  <si>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</si>
  <si>
    <t>CHaupt1904</t>
  </si>
  <si>
    <t>Atschi91</t>
  </si>
  <si>
    <t>19</t>
  </si>
  <si>
    <t>Ab dieser Saison wird es eine Tagessieg Tipprämie geben.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</si>
</sst>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  <xf numFmtId="0" fontId="0" fillId="0" borderId="23" xfId="0" applyBorder="1"/>
    <xf numFmtId="0" fontId="18" fillId="0" borderId="23" xfId="0" applyFont="1" applyBorder="1" applyAlignment="1">
      <alignment horizontal="left"/>
    </xf>
    <xf numFmtId="44" fontId="18" fillId="0" borderId="24" xfId="0" applyNumberFormat="1" applyFont="1" applyBorder="1"/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112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109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112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109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97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8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18</v>
      </c>
      <c r="AH8" s="19">
        <f>'22.Spieltag'!AI8</f>
        <v>396</v>
      </c>
      <c r="AI8" s="20">
        <f t="shared" ref="AI8:AI18" si="9">AG8+AH8</f>
        <v>414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96</v>
      </c>
      <c r="K9" s="17" t="str">
        <f t="shared" si="2"/>
        <v>3</v>
      </c>
      <c r="L9" s="15" t="s">
        <v>12</v>
      </c>
      <c r="M9" s="16" t="s">
        <v>96</v>
      </c>
      <c r="N9" s="17" t="str">
        <f t="shared" si="3"/>
        <v>3</v>
      </c>
      <c r="O9" s="15" t="s">
        <v>12</v>
      </c>
      <c r="P9" s="16" t="s">
        <v>95</v>
      </c>
      <c r="Q9" s="17" t="str">
        <f t="shared" si="4"/>
        <v>5</v>
      </c>
      <c r="R9" s="15" t="s">
        <v>2</v>
      </c>
      <c r="S9" s="16" t="s">
        <v>95</v>
      </c>
      <c r="T9" s="17">
        <f t="shared" ref="T9:T34" si="12">IF(OR(EXACT($R$7,R9)*(EXACT($S$7,S9)))=TRUE,$AN$9,IF(($S$7-$R$7=S9-R9),$AN$8,IF(OR(EXACT($R$7&gt;$S$7,R9&gt;S9)*EXACT($R$7=$S$7,R9=S9)*EXACT($R$7&lt;$S$7,R9&lt;S9)),$AN$7,0)))*4</f>
        <v>12</v>
      </c>
      <c r="U9" s="15" t="s">
        <v>2</v>
      </c>
      <c r="V9" s="16" t="s">
        <v>12</v>
      </c>
      <c r="W9" s="17" t="str">
        <f t="shared" si="5"/>
        <v>2</v>
      </c>
      <c r="X9" s="15" t="s">
        <v>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3</v>
      </c>
      <c r="AD9" s="24"/>
      <c r="AE9" s="22"/>
      <c r="AF9" s="17"/>
      <c r="AG9" s="18">
        <f t="shared" si="8"/>
        <v>28</v>
      </c>
      <c r="AH9" s="19">
        <f>'22.Spieltag'!AI9</f>
        <v>293</v>
      </c>
      <c r="AI9" s="20">
        <f t="shared" si="9"/>
        <v>321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5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5</v>
      </c>
      <c r="R10" s="15" t="s">
        <v>12</v>
      </c>
      <c r="S10" s="16" t="s">
        <v>95</v>
      </c>
      <c r="T10" s="17">
        <f t="shared" si="12"/>
        <v>8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'22.Spieltag'!AI10</f>
        <v>402</v>
      </c>
      <c r="AI10" s="20">
        <f t="shared" si="9"/>
        <v>426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12</v>
      </c>
      <c r="J11" s="16" t="s">
        <v>95</v>
      </c>
      <c r="K11" s="17" t="str">
        <f t="shared" si="2"/>
        <v>2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5</v>
      </c>
      <c r="R11" s="15" t="s">
        <v>12</v>
      </c>
      <c r="S11" s="16" t="s">
        <v>96</v>
      </c>
      <c r="T11" s="17">
        <f t="shared" si="12"/>
        <v>12</v>
      </c>
      <c r="U11" s="15" t="s">
        <v>95</v>
      </c>
      <c r="V11" s="16" t="s">
        <v>96</v>
      </c>
      <c r="W11" s="17" t="str">
        <f t="shared" si="5"/>
        <v>2</v>
      </c>
      <c r="X11" s="15" t="s">
        <v>12</v>
      </c>
      <c r="Y11" s="16" t="s">
        <v>95</v>
      </c>
      <c r="Z11" s="17">
        <f t="shared" si="6"/>
        <v>0</v>
      </c>
      <c r="AA11" s="15" t="s">
        <v>96</v>
      </c>
      <c r="AB11" s="16" t="s">
        <v>95</v>
      </c>
      <c r="AC11" s="17" t="str">
        <f t="shared" si="7"/>
        <v>3</v>
      </c>
      <c r="AD11" s="23"/>
      <c r="AE11" s="22"/>
      <c r="AF11" s="17"/>
      <c r="AG11" s="18">
        <f t="shared" si="8"/>
        <v>24</v>
      </c>
      <c r="AH11" s="19">
        <f>'22.Spieltag'!AI11</f>
        <v>350</v>
      </c>
      <c r="AI11" s="20">
        <f t="shared" si="9"/>
        <v>374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2</v>
      </c>
      <c r="O12" s="15" t="s">
        <v>2</v>
      </c>
      <c r="P12" s="16" t="s">
        <v>95</v>
      </c>
      <c r="Q12" s="17" t="str">
        <f t="shared" si="4"/>
        <v>2</v>
      </c>
      <c r="R12" s="15" t="s">
        <v>2</v>
      </c>
      <c r="S12" s="16" t="s">
        <v>95</v>
      </c>
      <c r="T12" s="17">
        <f t="shared" si="12"/>
        <v>12</v>
      </c>
      <c r="U12" s="15" t="s">
        <v>95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'22.Spieltag'!AI12</f>
        <v>357</v>
      </c>
      <c r="AI12" s="20">
        <f t="shared" si="9"/>
        <v>379</v>
      </c>
      <c r="AJ12" s="21">
        <f t="shared" si="10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>
        <f t="shared" si="11"/>
        <v>0</v>
      </c>
      <c r="F13" s="15" t="s">
        <v>96</v>
      </c>
      <c r="G13" s="16" t="s">
        <v>2</v>
      </c>
      <c r="H13" s="17">
        <f t="shared" si="1"/>
        <v>0</v>
      </c>
      <c r="I13" s="15" t="s">
        <v>95</v>
      </c>
      <c r="J13" s="16" t="s">
        <v>95</v>
      </c>
      <c r="K13" s="17">
        <f t="shared" si="2"/>
        <v>0</v>
      </c>
      <c r="L13" s="15" t="s">
        <v>12</v>
      </c>
      <c r="M13" s="16" t="s">
        <v>2</v>
      </c>
      <c r="N13" s="17">
        <f t="shared" si="3"/>
        <v>0</v>
      </c>
      <c r="O13" s="15" t="s">
        <v>12</v>
      </c>
      <c r="P13" s="16" t="s">
        <v>96</v>
      </c>
      <c r="Q13" s="17" t="str">
        <f t="shared" si="4"/>
        <v>2</v>
      </c>
      <c r="R13" s="15" t="s">
        <v>2</v>
      </c>
      <c r="S13" s="16" t="s">
        <v>95</v>
      </c>
      <c r="T13" s="17">
        <f t="shared" si="12"/>
        <v>12</v>
      </c>
      <c r="U13" s="15" t="s">
        <v>12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3</v>
      </c>
      <c r="AD13" s="24"/>
      <c r="AE13" s="22"/>
      <c r="AF13" s="17"/>
      <c r="AG13" s="18">
        <f t="shared" si="8"/>
        <v>17</v>
      </c>
      <c r="AH13" s="19">
        <f>'22.Spieltag'!AI13</f>
        <v>294</v>
      </c>
      <c r="AI13" s="20">
        <f t="shared" si="9"/>
        <v>311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'22.Spieltag'!AI14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3</v>
      </c>
      <c r="L15" s="15" t="s">
        <v>12</v>
      </c>
      <c r="M15" s="16" t="s">
        <v>95</v>
      </c>
      <c r="N15" s="17" t="str">
        <f t="shared" si="3"/>
        <v>2</v>
      </c>
      <c r="O15" s="15" t="s">
        <v>2</v>
      </c>
      <c r="P15" s="16" t="s">
        <v>95</v>
      </c>
      <c r="Q15" s="17" t="str">
        <f t="shared" si="4"/>
        <v>2</v>
      </c>
      <c r="R15" s="15" t="s">
        <v>12</v>
      </c>
      <c r="S15" s="16" t="s">
        <v>95</v>
      </c>
      <c r="T15" s="17">
        <f t="shared" si="12"/>
        <v>8</v>
      </c>
      <c r="U15" s="15" t="s">
        <v>95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12</v>
      </c>
      <c r="AC15" s="17" t="str">
        <f t="shared" si="7"/>
        <v>3</v>
      </c>
      <c r="AD15" s="24"/>
      <c r="AE15" s="22"/>
      <c r="AF15" s="17"/>
      <c r="AG15" s="18">
        <f t="shared" si="8"/>
        <v>18</v>
      </c>
      <c r="AH15" s="19">
        <f>'22.Spieltag'!AI15</f>
        <v>389</v>
      </c>
      <c r="AI15" s="20">
        <f t="shared" si="9"/>
        <v>407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 t="str">
        <f t="shared" si="3"/>
        <v>2</v>
      </c>
      <c r="O16" s="15" t="s">
        <v>2</v>
      </c>
      <c r="P16" s="16" t="s">
        <v>95</v>
      </c>
      <c r="Q16" s="17" t="str">
        <f t="shared" si="4"/>
        <v>2</v>
      </c>
      <c r="R16" s="15" t="s">
        <v>12</v>
      </c>
      <c r="S16" s="16" t="s">
        <v>96</v>
      </c>
      <c r="T16" s="17">
        <f t="shared" si="12"/>
        <v>12</v>
      </c>
      <c r="U16" s="15" t="s">
        <v>95</v>
      </c>
      <c r="V16" s="16" t="s">
        <v>95</v>
      </c>
      <c r="W16" s="17">
        <f t="shared" si="5"/>
        <v>0</v>
      </c>
      <c r="X16" s="15" t="s">
        <v>2</v>
      </c>
      <c r="Y16" s="16" t="s">
        <v>95</v>
      </c>
      <c r="Z16" s="17">
        <f t="shared" si="6"/>
        <v>0</v>
      </c>
      <c r="AA16" s="15" t="s">
        <v>95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 t="shared" si="8"/>
        <v>20</v>
      </c>
      <c r="AH16" s="19">
        <f>'22.Spieltag'!AI16</f>
        <v>354</v>
      </c>
      <c r="AI16" s="20">
        <f t="shared" si="9"/>
        <v>374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2</v>
      </c>
      <c r="J17" s="16" t="s">
        <v>95</v>
      </c>
      <c r="K17" s="17" t="str">
        <f t="shared" si="2"/>
        <v>5</v>
      </c>
      <c r="L17" s="15" t="s">
        <v>95</v>
      </c>
      <c r="M17" s="16" t="s">
        <v>12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2</v>
      </c>
      <c r="R17" s="15" t="s">
        <v>2</v>
      </c>
      <c r="S17" s="16" t="s">
        <v>95</v>
      </c>
      <c r="T17" s="17">
        <f t="shared" si="12"/>
        <v>12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95</v>
      </c>
      <c r="Z17" s="17" t="str">
        <f t="shared" si="6"/>
        <v>3</v>
      </c>
      <c r="AA17" s="15" t="s">
        <v>95</v>
      </c>
      <c r="AB17" s="16" t="s">
        <v>12</v>
      </c>
      <c r="AC17" s="17" t="str">
        <f t="shared" si="7"/>
        <v>3</v>
      </c>
      <c r="AD17" s="24"/>
      <c r="AE17" s="22"/>
      <c r="AF17" s="17"/>
      <c r="AG17" s="18">
        <f t="shared" si="8"/>
        <v>25</v>
      </c>
      <c r="AH17" s="19">
        <f>'22.Spieltag'!AI17</f>
        <v>303</v>
      </c>
      <c r="AI17" s="20">
        <f t="shared" si="9"/>
        <v>328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95</v>
      </c>
      <c r="G18" s="16" t="s">
        <v>12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3</v>
      </c>
      <c r="L18" s="15" t="s">
        <v>12</v>
      </c>
      <c r="M18" s="16" t="s">
        <v>96</v>
      </c>
      <c r="N18" s="17" t="str">
        <f t="shared" si="3"/>
        <v>3</v>
      </c>
      <c r="O18" s="15" t="s">
        <v>12</v>
      </c>
      <c r="P18" s="16" t="s">
        <v>96</v>
      </c>
      <c r="Q18" s="17" t="str">
        <f t="shared" si="4"/>
        <v>2</v>
      </c>
      <c r="R18" s="15" t="s">
        <v>2</v>
      </c>
      <c r="S18" s="16" t="s">
        <v>95</v>
      </c>
      <c r="T18" s="17">
        <f t="shared" si="12"/>
        <v>12</v>
      </c>
      <c r="U18" s="15" t="s">
        <v>2</v>
      </c>
      <c r="V18" s="16" t="s">
        <v>12</v>
      </c>
      <c r="W18" s="17" t="str">
        <f t="shared" si="5"/>
        <v>2</v>
      </c>
      <c r="X18" s="15" t="s">
        <v>2</v>
      </c>
      <c r="Y18" s="16" t="s">
        <v>95</v>
      </c>
      <c r="Z18" s="17">
        <f t="shared" si="6"/>
        <v>0</v>
      </c>
      <c r="AA18" s="15" t="s">
        <v>12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22</v>
      </c>
      <c r="AH18" s="19">
        <f>'22.Spieltag'!AI18</f>
        <v>345</v>
      </c>
      <c r="AI18" s="20">
        <f t="shared" si="9"/>
        <v>367</v>
      </c>
      <c r="AJ18" s="21">
        <f t="shared" si="10"/>
        <v>15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95</v>
      </c>
      <c r="E19" s="17" t="str">
        <f t="shared" ref="E19" si="14">IF(OR(EXACT($C$7,C19)*(EXACT($D$7,D19)))=TRUE,$AN$9,IF(($D$7-$C$7=D19-C19),$AN$8,IF(OR(EXACT($C$7&gt;$D$7,C19&gt;D19)*EXACT($C$7=$D$7,C19=D19)*EXACT($C$7&lt;$D$7,C19&lt;D19)),$AN$7,0)))</f>
        <v>5</v>
      </c>
      <c r="F19" s="15" t="s">
        <v>95</v>
      </c>
      <c r="G19" s="16" t="s">
        <v>12</v>
      </c>
      <c r="H19" s="17">
        <f t="shared" ref="H19" si="15">IF(OR(EXACT($F$7,F19)*(EXACT($G$7,G19)))=TRUE,$AN$9,IF(($G$7-$F$7=G19-F19),$AN$8,IF(OR(EXACT($F$7&gt;$G$7,F19&gt;G19)*EXACT($F$7=$G$7,F19=G19)*EXACT($F$7&lt;$G$7,F19&lt;G19)),$AN$7,0)))</f>
        <v>0</v>
      </c>
      <c r="I19" s="15" t="s">
        <v>12</v>
      </c>
      <c r="J19" s="16" t="s">
        <v>96</v>
      </c>
      <c r="K19" s="17" t="str">
        <f t="shared" ref="K19" si="16">IF(OR(EXACT($I$7,I19)*(EXACT($J$7,J19)))=TRUE,$AN$9,IF(($J$7-$I$7=J19-I19),$AN$8,IF(OR(EXACT($I$7&gt;$J$7,I19&gt;J19)*EXACT($I$7=$J$7,I19=J19)*EXACT($I$7&lt;$J$7,I19&lt;J19)),$AN$7,0)))</f>
        <v>3</v>
      </c>
      <c r="L19" s="15" t="s">
        <v>12</v>
      </c>
      <c r="M19" s="16" t="s">
        <v>95</v>
      </c>
      <c r="N19" s="17" t="str">
        <f t="shared" ref="N19" si="17">IF(OR(EXACT($L$7,L19)*(EXACT($M$7,M19)))=TRUE,$AN$9,IF(($M$7-$L$7=M19-L19),$AN$8,IF(OR(EXACT($L$7&gt;$M$7,L19&gt;M19)*EXACT($L$7=$M$7,L19=M19)*EXACT($L$7&lt;$M$7,L19&lt;M19)),$AN$7,0)))</f>
        <v>2</v>
      </c>
      <c r="O19" s="15" t="s">
        <v>2</v>
      </c>
      <c r="P19" s="16" t="s">
        <v>95</v>
      </c>
      <c r="Q19" s="17" t="str">
        <f t="shared" ref="Q19" si="18">IF(OR(EXACT($O$7,O19)*(EXACT($P$7,P19)))=TRUE,$AN$9,IF(($P$7-$O$7=P19-O19),$AN$8,IF(OR(EXACT($O$7&gt;$P$7,O19&gt;P19)*EXACT($O$7=$P$7,O19=P19)*EXACT($O$7&lt;$P$7,O19&lt;P19)),$AN$7,0)))</f>
        <v>2</v>
      </c>
      <c r="R19" s="15" t="s">
        <v>12</v>
      </c>
      <c r="S19" s="16" t="s">
        <v>95</v>
      </c>
      <c r="T19" s="17">
        <f t="shared" ref="T19" si="19">IF(OR(EXACT($R$7,R19)*(EXACT($S$7,S19)))=TRUE,$AN$9,IF(($S$7-$R$7=S19-R19),$AN$8,IF(OR(EXACT($R$7&gt;$S$7,R19&gt;S19)*EXACT($R$7=$S$7,R19=S19)*EXACT($R$7&lt;$S$7,R19&lt;S19)),$AN$7,0)))*4</f>
        <v>8</v>
      </c>
      <c r="U19" s="15" t="s">
        <v>95</v>
      </c>
      <c r="V19" s="16" t="s">
        <v>12</v>
      </c>
      <c r="W19" s="17">
        <f t="shared" ref="W19" si="20">IF(OR(EXACT($U$7,U19)*(EXACT($V$7,V19)))=TRUE,$AN$9,IF(($V$7-$U$7=V19-U19),$AN$8,IF(OR(EXACT($U$7&gt;$V$7,U19&gt;V19)*EXACT($U$7=$V$7,U19=V19)*EXACT($U$7&lt;$V$7,U19&lt;V19)),$AN$7,0)))</f>
        <v>0</v>
      </c>
      <c r="X19" s="15" t="s">
        <v>2</v>
      </c>
      <c r="Y19" s="16" t="s">
        <v>95</v>
      </c>
      <c r="Z19" s="17">
        <f t="shared" ref="Z19" si="21">IF(OR(EXACT($X$7,X19)*(EXACT($Y$7,Y19)))=TRUE,$AN$9,IF(($Y$7-$X$7=Y19-X19),$AN$8,IF(OR(EXACT($X$7&gt;$Y$7,X19&gt;Y19)*EXACT($X$7=$Y$7,X19=Y19)*EXACT($X$7&lt;$Y$7,X19&lt;Y19)),$AN$7,0)))</f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20</v>
      </c>
      <c r="AH19" s="19">
        <f>'22.Spieltag'!AI19</f>
        <v>368</v>
      </c>
      <c r="AI19" s="20">
        <f t="shared" ref="AI19:AI23" si="23">AG19+AH19</f>
        <v>388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10</v>
      </c>
      <c r="B20" s="18" t="str">
        <f>'1.Spieltag'!B20</f>
        <v>Lola04</v>
      </c>
      <c r="C20" s="15" t="s">
        <v>95</v>
      </c>
      <c r="D20" s="16" t="s">
        <v>95</v>
      </c>
      <c r="E20" s="17" t="str">
        <f t="shared" si="11"/>
        <v>5</v>
      </c>
      <c r="F20" s="15" t="s">
        <v>95</v>
      </c>
      <c r="G20" s="16" t="s">
        <v>96</v>
      </c>
      <c r="H20" s="17" t="str">
        <f t="shared" si="1"/>
        <v>3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95</v>
      </c>
      <c r="N20" s="17" t="str">
        <f t="shared" si="3"/>
        <v>2</v>
      </c>
      <c r="O20" s="15" t="s">
        <v>97</v>
      </c>
      <c r="P20" s="16" t="s">
        <v>95</v>
      </c>
      <c r="Q20" s="17" t="str">
        <f t="shared" si="4"/>
        <v>2</v>
      </c>
      <c r="R20" s="15" t="s">
        <v>2</v>
      </c>
      <c r="S20" s="16" t="s">
        <v>95</v>
      </c>
      <c r="T20" s="17">
        <f t="shared" si="12"/>
        <v>12</v>
      </c>
      <c r="U20" s="15" t="s">
        <v>12</v>
      </c>
      <c r="V20" s="16" t="s">
        <v>96</v>
      </c>
      <c r="W20" s="17" t="str">
        <f t="shared" si="5"/>
        <v>2</v>
      </c>
      <c r="X20" s="15" t="s">
        <v>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29</v>
      </c>
      <c r="AH20" s="19">
        <f>'22.Spieltag'!AI20</f>
        <v>353</v>
      </c>
      <c r="AI20" s="20">
        <f t="shared" si="23"/>
        <v>382</v>
      </c>
      <c r="AJ20" s="21">
        <f t="shared" si="10"/>
        <v>10</v>
      </c>
      <c r="AK20" s="1"/>
    </row>
    <row r="21" spans="1:37" ht="24.95" customHeight="1" thickBot="1" x14ac:dyDescent="0.25">
      <c r="A21" s="25">
        <f t="shared" si="13"/>
        <v>2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5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95</v>
      </c>
      <c r="K21" s="17" t="str">
        <f t="shared" si="2"/>
        <v>2</v>
      </c>
      <c r="L21" s="15" t="s">
        <v>2</v>
      </c>
      <c r="M21" s="16" t="s">
        <v>95</v>
      </c>
      <c r="N21" s="17" t="str">
        <f t="shared" si="3"/>
        <v>5</v>
      </c>
      <c r="O21" s="15" t="s">
        <v>12</v>
      </c>
      <c r="P21" s="16" t="s">
        <v>96</v>
      </c>
      <c r="Q21" s="17" t="str">
        <f t="shared" si="4"/>
        <v>2</v>
      </c>
      <c r="R21" s="15" t="s">
        <v>2</v>
      </c>
      <c r="S21" s="16" t="s">
        <v>95</v>
      </c>
      <c r="T21" s="17">
        <f t="shared" si="12"/>
        <v>12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95</v>
      </c>
      <c r="Z21" s="17">
        <f t="shared" si="6"/>
        <v>0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28</v>
      </c>
      <c r="AH21" s="19">
        <f>'22.Spieltag'!AI21</f>
        <v>395</v>
      </c>
      <c r="AI21" s="20">
        <f t="shared" si="23"/>
        <v>423</v>
      </c>
      <c r="AJ21" s="21">
        <f t="shared" si="10"/>
        <v>2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95</v>
      </c>
      <c r="G22" s="16" t="s">
        <v>12</v>
      </c>
      <c r="H22" s="17">
        <f t="shared" si="1"/>
        <v>0</v>
      </c>
      <c r="I22" s="15" t="s">
        <v>2</v>
      </c>
      <c r="J22" s="16" t="s">
        <v>95</v>
      </c>
      <c r="K22" s="17" t="str">
        <f t="shared" si="2"/>
        <v>5</v>
      </c>
      <c r="L22" s="15" t="s">
        <v>12</v>
      </c>
      <c r="M22" s="16" t="s">
        <v>96</v>
      </c>
      <c r="N22" s="17" t="str">
        <f t="shared" si="3"/>
        <v>3</v>
      </c>
      <c r="O22" s="15" t="s">
        <v>95</v>
      </c>
      <c r="P22" s="16" t="s">
        <v>95</v>
      </c>
      <c r="Q22" s="17">
        <f t="shared" si="4"/>
        <v>0</v>
      </c>
      <c r="R22" s="15" t="s">
        <v>2</v>
      </c>
      <c r="S22" s="16" t="s">
        <v>95</v>
      </c>
      <c r="T22" s="17">
        <f t="shared" si="12"/>
        <v>12</v>
      </c>
      <c r="U22" s="15" t="s">
        <v>95</v>
      </c>
      <c r="V22" s="16" t="s">
        <v>12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3</v>
      </c>
      <c r="AD22" s="24"/>
      <c r="AE22" s="22"/>
      <c r="AF22" s="17"/>
      <c r="AG22" s="18">
        <f t="shared" si="22"/>
        <v>23</v>
      </c>
      <c r="AH22" s="19">
        <f>'22.Spieltag'!AI22</f>
        <v>369</v>
      </c>
      <c r="AI22" s="20">
        <f t="shared" si="23"/>
        <v>392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 t="s">
        <v>2</v>
      </c>
      <c r="S23" s="16" t="s">
        <v>96</v>
      </c>
      <c r="T23" s="17">
        <f t="shared" si="12"/>
        <v>8</v>
      </c>
      <c r="U23" s="15" t="s">
        <v>12</v>
      </c>
      <c r="V23" s="16" t="s">
        <v>95</v>
      </c>
      <c r="W23" s="17" t="str">
        <f t="shared" si="5"/>
        <v>2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12</v>
      </c>
      <c r="AC23" s="17" t="str">
        <f t="shared" si="7"/>
        <v>3</v>
      </c>
      <c r="AD23" s="24"/>
      <c r="AE23" s="22"/>
      <c r="AF23" s="17"/>
      <c r="AG23" s="18">
        <f t="shared" si="22"/>
        <v>13</v>
      </c>
      <c r="AH23" s="19">
        <f>'22.Spieltag'!AI23</f>
        <v>252</v>
      </c>
      <c r="AI23" s="20">
        <f t="shared" si="23"/>
        <v>265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12</v>
      </c>
      <c r="B24" s="18" t="str">
        <f>'1.Spieltag'!B24</f>
        <v>Reinhold</v>
      </c>
      <c r="C24" s="15" t="s">
        <v>12</v>
      </c>
      <c r="D24" s="16" t="s">
        <v>12</v>
      </c>
      <c r="E24" s="17" t="str">
        <f t="shared" si="11"/>
        <v>3</v>
      </c>
      <c r="F24" s="15" t="s">
        <v>95</v>
      </c>
      <c r="G24" s="16" t="s">
        <v>12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2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5</v>
      </c>
      <c r="R24" s="15" t="s">
        <v>12</v>
      </c>
      <c r="S24" s="16" t="s">
        <v>96</v>
      </c>
      <c r="T24" s="17">
        <f t="shared" si="12"/>
        <v>12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 t="str">
        <f t="shared" si="6"/>
        <v>3</v>
      </c>
      <c r="AA24" s="15" t="s">
        <v>95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29</v>
      </c>
      <c r="AH24" s="19">
        <f>'22.Spieltag'!AI24</f>
        <v>349</v>
      </c>
      <c r="AI24" s="20">
        <f>AG24+AH24</f>
        <v>378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3</v>
      </c>
      <c r="L25" s="15" t="s">
        <v>12</v>
      </c>
      <c r="M25" s="16" t="s">
        <v>96</v>
      </c>
      <c r="N25" s="17" t="str">
        <f t="shared" si="3"/>
        <v>3</v>
      </c>
      <c r="O25" s="15" t="s">
        <v>2</v>
      </c>
      <c r="P25" s="16" t="s">
        <v>96</v>
      </c>
      <c r="Q25" s="17" t="str">
        <f t="shared" si="4"/>
        <v>2</v>
      </c>
      <c r="R25" s="15" t="s">
        <v>12</v>
      </c>
      <c r="S25" s="16" t="s">
        <v>96</v>
      </c>
      <c r="T25" s="17">
        <f t="shared" si="12"/>
        <v>12</v>
      </c>
      <c r="U25" s="15" t="s">
        <v>2</v>
      </c>
      <c r="V25" s="16" t="s">
        <v>95</v>
      </c>
      <c r="W25" s="17" t="str">
        <f t="shared" si="5"/>
        <v>2</v>
      </c>
      <c r="X25" s="15" t="s">
        <v>2</v>
      </c>
      <c r="Y25" s="16" t="s">
        <v>96</v>
      </c>
      <c r="Z25" s="17">
        <f t="shared" si="6"/>
        <v>0</v>
      </c>
      <c r="AA25" s="15" t="s">
        <v>95</v>
      </c>
      <c r="AB25" s="16" t="s">
        <v>12</v>
      </c>
      <c r="AC25" s="17" t="str">
        <f t="shared" si="7"/>
        <v>3</v>
      </c>
      <c r="AD25" s="24"/>
      <c r="AE25" s="22"/>
      <c r="AF25" s="17"/>
      <c r="AG25" s="18">
        <f t="shared" si="24"/>
        <v>25</v>
      </c>
      <c r="AH25" s="19">
        <f>'22.Spieltag'!AI25</f>
        <v>364</v>
      </c>
      <c r="AI25" s="20">
        <f>AG25+AH25</f>
        <v>389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96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>
        <f t="shared" si="4"/>
        <v>0</v>
      </c>
      <c r="R26" s="15" t="s">
        <v>2</v>
      </c>
      <c r="S26" s="16" t="s">
        <v>96</v>
      </c>
      <c r="T26" s="17">
        <f t="shared" si="12"/>
        <v>8</v>
      </c>
      <c r="U26" s="15" t="s">
        <v>12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3</v>
      </c>
      <c r="AD26" s="24"/>
      <c r="AE26" s="22"/>
      <c r="AF26" s="17"/>
      <c r="AG26" s="18">
        <f t="shared" si="24"/>
        <v>11</v>
      </c>
      <c r="AH26" s="19">
        <f>'22.Spieltag'!AI26</f>
        <v>350</v>
      </c>
      <c r="AI26" s="20">
        <f>AG26+AH26</f>
        <v>361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5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2" si="26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96</v>
      </c>
      <c r="H27" s="17">
        <f t="shared" ref="H27:H32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 t="str">
        <f t="shared" ref="K27:K32" si="28">IF(OR(EXACT($I$7,I27)*(EXACT($J$7,J27)))=TRUE,$AN$9,IF(($J$7-$I$7=J27-I27),$AN$8,IF(OR(EXACT($I$7&gt;$J$7,I27&gt;J27)*EXACT($I$7=$J$7,I27=J27)*EXACT($I$7&lt;$J$7,I27&lt;J27)),$AN$7,0)))</f>
        <v>3</v>
      </c>
      <c r="L27" s="15" t="s">
        <v>95</v>
      </c>
      <c r="M27" s="16" t="s">
        <v>12</v>
      </c>
      <c r="N27" s="17">
        <f t="shared" ref="N27:N32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2" si="30">IF(OR(EXACT($O$7,O27)*(EXACT($P$7,P27)))=TRUE,$AN$9,IF(($P$7-$O$7=P27-O27),$AN$8,IF(OR(EXACT($O$7&gt;$P$7,O27&gt;P27)*EXACT($O$7=$P$7,O27=P27)*EXACT($O$7&lt;$P$7,O27&lt;P27)),$AN$7,0)))</f>
        <v>5</v>
      </c>
      <c r="R27" s="15" t="s">
        <v>95</v>
      </c>
      <c r="S27" s="16" t="s">
        <v>96</v>
      </c>
      <c r="T27" s="17">
        <f t="shared" si="12"/>
        <v>8</v>
      </c>
      <c r="U27" s="15" t="s">
        <v>95</v>
      </c>
      <c r="V27" s="16" t="s">
        <v>12</v>
      </c>
      <c r="W27" s="17">
        <f t="shared" ref="W27:W32" si="31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96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2</v>
      </c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4">E27+H27+K27+N27+Q27+T27+W27+Z27+AC27+AF27</f>
        <v>18</v>
      </c>
      <c r="AH27" s="19">
        <f>'22.Spieltag'!AI27</f>
        <v>295</v>
      </c>
      <c r="AI27" s="20">
        <f t="shared" ref="AI27:AI32" si="35">AG27+AH27</f>
        <v>313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25"/>
        <v>24</v>
      </c>
      <c r="B28" s="18" t="str">
        <f>'1.Spieltag'!B28</f>
        <v>schmiddi04</v>
      </c>
      <c r="C28" s="15" t="s">
        <v>95</v>
      </c>
      <c r="D28" s="16" t="s">
        <v>95</v>
      </c>
      <c r="E28" s="17" t="str">
        <f t="shared" si="26"/>
        <v>5</v>
      </c>
      <c r="F28" s="15" t="s">
        <v>96</v>
      </c>
      <c r="G28" s="16" t="s">
        <v>2</v>
      </c>
      <c r="H28" s="17">
        <f t="shared" si="27"/>
        <v>0</v>
      </c>
      <c r="I28" s="15" t="s">
        <v>95</v>
      </c>
      <c r="J28" s="16" t="s">
        <v>12</v>
      </c>
      <c r="K28" s="17">
        <f t="shared" si="28"/>
        <v>0</v>
      </c>
      <c r="L28" s="15" t="s">
        <v>96</v>
      </c>
      <c r="M28" s="16" t="s">
        <v>95</v>
      </c>
      <c r="N28" s="17">
        <f t="shared" si="29"/>
        <v>0</v>
      </c>
      <c r="O28" s="15" t="s">
        <v>95</v>
      </c>
      <c r="P28" s="16" t="s">
        <v>95</v>
      </c>
      <c r="Q28" s="17">
        <f t="shared" si="30"/>
        <v>0</v>
      </c>
      <c r="R28" s="15" t="s">
        <v>2</v>
      </c>
      <c r="S28" s="16" t="s">
        <v>96</v>
      </c>
      <c r="T28" s="17">
        <f t="shared" si="12"/>
        <v>8</v>
      </c>
      <c r="U28" s="15" t="s">
        <v>12</v>
      </c>
      <c r="V28" s="16" t="s">
        <v>96</v>
      </c>
      <c r="W28" s="17" t="str">
        <f t="shared" si="31"/>
        <v>2</v>
      </c>
      <c r="X28" s="15" t="s">
        <v>96</v>
      </c>
      <c r="Y28" s="16" t="s">
        <v>95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18</v>
      </c>
      <c r="AH28" s="19">
        <f>'22.Spieltag'!AI28</f>
        <v>263</v>
      </c>
      <c r="AI28" s="20">
        <f t="shared" si="35"/>
        <v>281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5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6"/>
        <v>0</v>
      </c>
      <c r="F29" s="15" t="s">
        <v>12</v>
      </c>
      <c r="G29" s="16" t="s">
        <v>95</v>
      </c>
      <c r="H29" s="17" t="str">
        <f t="shared" si="27"/>
        <v>5</v>
      </c>
      <c r="I29" s="15" t="s">
        <v>12</v>
      </c>
      <c r="J29" s="16" t="s">
        <v>96</v>
      </c>
      <c r="K29" s="17" t="str">
        <f t="shared" si="28"/>
        <v>3</v>
      </c>
      <c r="L29" s="15" t="s">
        <v>95</v>
      </c>
      <c r="M29" s="16" t="s">
        <v>12</v>
      </c>
      <c r="N29" s="17">
        <f t="shared" si="29"/>
        <v>0</v>
      </c>
      <c r="O29" s="15" t="s">
        <v>12</v>
      </c>
      <c r="P29" s="16" t="s">
        <v>95</v>
      </c>
      <c r="Q29" s="17" t="str">
        <f t="shared" si="30"/>
        <v>5</v>
      </c>
      <c r="R29" s="15" t="s">
        <v>97</v>
      </c>
      <c r="S29" s="16" t="s">
        <v>95</v>
      </c>
      <c r="T29" s="17">
        <f t="shared" si="12"/>
        <v>8</v>
      </c>
      <c r="U29" s="15" t="s">
        <v>12</v>
      </c>
      <c r="V29" s="16" t="s">
        <v>95</v>
      </c>
      <c r="W29" s="17" t="str">
        <f t="shared" si="31"/>
        <v>2</v>
      </c>
      <c r="X29" s="15" t="s">
        <v>12</v>
      </c>
      <c r="Y29" s="16" t="s">
        <v>96</v>
      </c>
      <c r="Z29" s="17">
        <f t="shared" si="32"/>
        <v>0</v>
      </c>
      <c r="AA29" s="15" t="s">
        <v>95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23</v>
      </c>
      <c r="AH29" s="19">
        <f>'22.Spieltag'!AI29</f>
        <v>384</v>
      </c>
      <c r="AI29" s="20">
        <f t="shared" si="35"/>
        <v>407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5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26"/>
        <v>0</v>
      </c>
      <c r="F30" s="15" t="s">
        <v>95</v>
      </c>
      <c r="G30" s="16" t="s">
        <v>12</v>
      </c>
      <c r="H30" s="17">
        <f t="shared" si="27"/>
        <v>0</v>
      </c>
      <c r="I30" s="15" t="s">
        <v>12</v>
      </c>
      <c r="J30" s="16" t="s">
        <v>96</v>
      </c>
      <c r="K30" s="17" t="str">
        <f t="shared" si="28"/>
        <v>3</v>
      </c>
      <c r="L30" s="15" t="s">
        <v>95</v>
      </c>
      <c r="M30" s="16" t="s">
        <v>95</v>
      </c>
      <c r="N30" s="17">
        <f t="shared" si="29"/>
        <v>0</v>
      </c>
      <c r="O30" s="15" t="s">
        <v>2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2"/>
        <v>12</v>
      </c>
      <c r="U30" s="15" t="s">
        <v>95</v>
      </c>
      <c r="V30" s="16" t="s">
        <v>96</v>
      </c>
      <c r="W30" s="17" t="str">
        <f t="shared" si="31"/>
        <v>2</v>
      </c>
      <c r="X30" s="15" t="s">
        <v>12</v>
      </c>
      <c r="Y30" s="16" t="s">
        <v>96</v>
      </c>
      <c r="Z30" s="17">
        <f t="shared" si="32"/>
        <v>0</v>
      </c>
      <c r="AA30" s="15" t="s">
        <v>96</v>
      </c>
      <c r="AB30" s="16" t="s">
        <v>12</v>
      </c>
      <c r="AC30" s="17" t="str">
        <f t="shared" si="33"/>
        <v>2</v>
      </c>
      <c r="AD30" s="24"/>
      <c r="AE30" s="22"/>
      <c r="AF30" s="17"/>
      <c r="AG30" s="18">
        <f t="shared" si="34"/>
        <v>21</v>
      </c>
      <c r="AH30" s="19">
        <f>'22.Spieltag'!AI30</f>
        <v>307</v>
      </c>
      <c r="AI30" s="20">
        <f t="shared" si="35"/>
        <v>328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5"/>
        <v>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6"/>
        <v>0</v>
      </c>
      <c r="F31" s="15" t="s">
        <v>96</v>
      </c>
      <c r="G31" s="16" t="s">
        <v>12</v>
      </c>
      <c r="H31" s="17">
        <f t="shared" si="27"/>
        <v>0</v>
      </c>
      <c r="I31" s="15" t="s">
        <v>12</v>
      </c>
      <c r="J31" s="16" t="s">
        <v>96</v>
      </c>
      <c r="K31" s="17" t="str">
        <f t="shared" si="28"/>
        <v>3</v>
      </c>
      <c r="L31" s="15" t="s">
        <v>12</v>
      </c>
      <c r="M31" s="16" t="s">
        <v>95</v>
      </c>
      <c r="N31" s="17" t="str">
        <f t="shared" si="29"/>
        <v>2</v>
      </c>
      <c r="O31" s="15" t="s">
        <v>12</v>
      </c>
      <c r="P31" s="16" t="s">
        <v>96</v>
      </c>
      <c r="Q31" s="17" t="str">
        <f t="shared" si="30"/>
        <v>2</v>
      </c>
      <c r="R31" s="15" t="s">
        <v>12</v>
      </c>
      <c r="S31" s="16" t="s">
        <v>96</v>
      </c>
      <c r="T31" s="17">
        <f t="shared" si="12"/>
        <v>12</v>
      </c>
      <c r="U31" s="15" t="s">
        <v>95</v>
      </c>
      <c r="V31" s="16" t="s">
        <v>95</v>
      </c>
      <c r="W31" s="17">
        <f t="shared" si="31"/>
        <v>0</v>
      </c>
      <c r="X31" s="15" t="s">
        <v>12</v>
      </c>
      <c r="Y31" s="16" t="s">
        <v>95</v>
      </c>
      <c r="Z31" s="17">
        <f t="shared" si="32"/>
        <v>0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19</v>
      </c>
      <c r="AH31" s="19">
        <f>'22.Spieltag'!AI31</f>
        <v>404</v>
      </c>
      <c r="AI31" s="20">
        <f t="shared" si="35"/>
        <v>423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5"/>
        <v>21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26"/>
        <v>5</v>
      </c>
      <c r="F32" s="15" t="s">
        <v>12</v>
      </c>
      <c r="G32" s="16" t="s">
        <v>95</v>
      </c>
      <c r="H32" s="17" t="str">
        <f t="shared" si="27"/>
        <v>5</v>
      </c>
      <c r="I32" s="15" t="s">
        <v>12</v>
      </c>
      <c r="J32" s="16" t="s">
        <v>96</v>
      </c>
      <c r="K32" s="17" t="str">
        <f t="shared" si="28"/>
        <v>3</v>
      </c>
      <c r="L32" s="15" t="s">
        <v>95</v>
      </c>
      <c r="M32" s="16" t="s">
        <v>96</v>
      </c>
      <c r="N32" s="17" t="str">
        <f t="shared" si="29"/>
        <v>2</v>
      </c>
      <c r="O32" s="15" t="s">
        <v>95</v>
      </c>
      <c r="P32" s="16" t="s">
        <v>95</v>
      </c>
      <c r="Q32" s="17">
        <f t="shared" si="30"/>
        <v>0</v>
      </c>
      <c r="R32" s="15" t="s">
        <v>12</v>
      </c>
      <c r="S32" s="16" t="s">
        <v>96</v>
      </c>
      <c r="T32" s="17">
        <f t="shared" si="12"/>
        <v>12</v>
      </c>
      <c r="U32" s="15" t="s">
        <v>95</v>
      </c>
      <c r="V32" s="16" t="s">
        <v>96</v>
      </c>
      <c r="W32" s="17" t="str">
        <f t="shared" si="31"/>
        <v>2</v>
      </c>
      <c r="X32" s="15" t="s">
        <v>12</v>
      </c>
      <c r="Y32" s="16" t="s">
        <v>96</v>
      </c>
      <c r="Z32" s="17">
        <f t="shared" si="32"/>
        <v>0</v>
      </c>
      <c r="AA32" s="15" t="s">
        <v>95</v>
      </c>
      <c r="AB32" s="16" t="s">
        <v>96</v>
      </c>
      <c r="AC32" s="17">
        <f t="shared" si="33"/>
        <v>0</v>
      </c>
      <c r="AD32" s="24"/>
      <c r="AE32" s="22"/>
      <c r="AF32" s="17"/>
      <c r="AG32" s="18">
        <f t="shared" si="34"/>
        <v>29</v>
      </c>
      <c r="AH32" s="19">
        <f>'22.Spieltag'!AI32</f>
        <v>287</v>
      </c>
      <c r="AI32" s="20">
        <f t="shared" si="35"/>
        <v>316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5"/>
        <v>16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6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" si="37">IF(OR(EXACT($F$7,F33)*(EXACT($G$7,G33)))=TRUE,$AN$9,IF(($G$7-$F$7=G33-F33),$AN$8,IF(OR(EXACT($F$7&gt;$G$7,F33&gt;G33)*EXACT($F$7=$G$7,F33=G33)*EXACT($F$7&lt;$G$7,F33&lt;G33)),$AN$7,0)))</f>
        <v>0</v>
      </c>
      <c r="I33" s="15" t="s">
        <v>2</v>
      </c>
      <c r="J33" s="16" t="s">
        <v>95</v>
      </c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 t="str">
        <f t="shared" ref="N33" si="39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 t="str">
        <f t="shared" ref="Q33" si="40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96</v>
      </c>
      <c r="T33" s="17">
        <f t="shared" si="12"/>
        <v>12</v>
      </c>
      <c r="U33" s="15" t="s">
        <v>12</v>
      </c>
      <c r="V33" s="16" t="s">
        <v>95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43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4">E33+H33+K33+N33+Q33+T33+W33+Z33+AC33+AF33</f>
        <v>26</v>
      </c>
      <c r="AH33" s="19">
        <f>'22.Spieltag'!AI33</f>
        <v>335</v>
      </c>
      <c r="AI33" s="20">
        <f t="shared" ref="AI33" si="45">AG33+AH33</f>
        <v>361</v>
      </c>
      <c r="AJ33" s="21">
        <f t="shared" ref="AJ33" si="46">RANK(AI33,$AI$8:$AI$53)</f>
        <v>16</v>
      </c>
      <c r="AK33" s="1"/>
    </row>
    <row r="34" spans="1:37" ht="28.15" customHeight="1" thickBot="1" x14ac:dyDescent="0.25">
      <c r="A34" s="25">
        <f t="shared" ref="A34" si="47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8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49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50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95</v>
      </c>
      <c r="N34" s="17" t="str">
        <f t="shared" ref="N34" si="51">IF(OR(EXACT($L$7,L34)*(EXACT($M$7,M34)))=TRUE,$AN$9,IF(($M$7-$L$7=M34-L34),$AN$8,IF(OR(EXACT($L$7&gt;$M$7,L34&gt;M34)*EXACT($L$7=$M$7,L34=M34)*EXACT($L$7&lt;$M$7,L34&lt;M34)),$AN$7,0)))</f>
        <v>2</v>
      </c>
      <c r="O34" s="15" t="s">
        <v>95</v>
      </c>
      <c r="P34" s="16" t="s">
        <v>2</v>
      </c>
      <c r="Q34" s="17">
        <f t="shared" ref="Q34" si="52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96</v>
      </c>
      <c r="T34" s="17">
        <f t="shared" si="12"/>
        <v>8</v>
      </c>
      <c r="U34" s="15" t="s">
        <v>12</v>
      </c>
      <c r="V34" s="16" t="s">
        <v>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 t="str">
        <f t="shared" ref="Z34" si="54">IF(OR(EXACT($X$7,X34)*(EXACT($Y$7,Y34)))=TRUE,$AN$9,IF(($Y$7-$X$7=Y34-X34),$AN$8,IF(OR(EXACT($X$7&gt;$Y$7,X34&gt;Y34)*EXACT($X$7=$Y$7,X34=Y34)*EXACT($X$7&lt;$Y$7,X34&lt;Y34)),$AN$7,0)))</f>
        <v>3</v>
      </c>
      <c r="AA34" s="15" t="s">
        <v>12</v>
      </c>
      <c r="AB34" s="16" t="s">
        <v>95</v>
      </c>
      <c r="AC34" s="17">
        <f t="shared" ref="AC34" si="5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6">E34+H34+K34+N34+Q34+T34+W34+Z34+AC34+AF34</f>
        <v>13</v>
      </c>
      <c r="AH34" s="19">
        <f>'22.Spieltag'!AI34</f>
        <v>152</v>
      </c>
      <c r="AI34" s="20">
        <f t="shared" ref="AI34" si="57">AG34+AH34</f>
        <v>165</v>
      </c>
      <c r="AJ34" s="21">
        <f t="shared" ref="AJ34" si="5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O4 U4 X4 AA4 C6 F6 I6 X6 AA6">
    <cfRule type="cellIs" dxfId="61" priority="3" operator="equal">
      <formula>"Schalke 04"</formula>
    </cfRule>
  </conditionalFormatting>
  <conditionalFormatting sqref="F4 I4 L4 R4 L6 O6 R6 U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6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2</v>
      </c>
      <c r="G7" s="65" t="s">
        <v>95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95</v>
      </c>
      <c r="V7" s="65" t="s">
        <v>2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5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'23.Spieltag'!AI8</f>
        <v>414</v>
      </c>
      <c r="AI8" s="20">
        <f t="shared" ref="AI8:AI18" si="9">AG8+AH8</f>
        <v>422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96</v>
      </c>
      <c r="V9" s="16" t="s">
        <v>12</v>
      </c>
      <c r="W9" s="17" t="str">
        <f t="shared" si="5"/>
        <v>3</v>
      </c>
      <c r="X9" s="15" t="s">
        <v>95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3</v>
      </c>
      <c r="AH9" s="19">
        <f>'23.Spieltag'!AI9</f>
        <v>321</v>
      </c>
      <c r="AI9" s="20">
        <f t="shared" si="9"/>
        <v>324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5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 t="str">
        <f t="shared" si="3"/>
        <v>5</v>
      </c>
      <c r="O10" s="15" t="s">
        <v>95</v>
      </c>
      <c r="P10" s="16" t="s">
        <v>12</v>
      </c>
      <c r="Q10" s="17" t="str">
        <f t="shared" si="4"/>
        <v>3</v>
      </c>
      <c r="R10" s="15" t="s">
        <v>95</v>
      </c>
      <c r="S10" s="16" t="s">
        <v>97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13</v>
      </c>
      <c r="AH10" s="19">
        <f>'23.Spieltag'!AI10</f>
        <v>426</v>
      </c>
      <c r="AI10" s="20">
        <f t="shared" si="9"/>
        <v>439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" t="s">
        <v>12</v>
      </c>
      <c r="D11" s="16" t="s">
        <v>95</v>
      </c>
      <c r="E11" s="17" t="str">
        <f t="shared" si="11"/>
        <v>5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2</v>
      </c>
      <c r="K11" s="17">
        <f t="shared" si="2"/>
        <v>0</v>
      </c>
      <c r="L11" s="15" t="s">
        <v>95</v>
      </c>
      <c r="M11" s="16" t="s">
        <v>12</v>
      </c>
      <c r="N11" s="17" t="str">
        <f t="shared" si="3"/>
        <v>5</v>
      </c>
      <c r="O11" s="15" t="s">
        <v>12</v>
      </c>
      <c r="P11" s="16" t="s">
        <v>12</v>
      </c>
      <c r="Q11" s="17">
        <f t="shared" si="4"/>
        <v>0</v>
      </c>
      <c r="R11" s="15" t="s">
        <v>96</v>
      </c>
      <c r="S11" s="16" t="s">
        <v>97</v>
      </c>
      <c r="T11" s="17">
        <f t="shared" si="12"/>
        <v>0</v>
      </c>
      <c r="U11" s="15" t="s">
        <v>12</v>
      </c>
      <c r="V11" s="16" t="s">
        <v>95</v>
      </c>
      <c r="W11" s="17">
        <f t="shared" si="5"/>
        <v>0</v>
      </c>
      <c r="X11" s="15" t="s">
        <v>96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10</v>
      </c>
      <c r="AH11" s="19">
        <f>'23.Spieltag'!AI11</f>
        <v>374</v>
      </c>
      <c r="AI11" s="20">
        <f t="shared" si="9"/>
        <v>384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ref="E12" si="13">IF(OR(EXACT($C$7,C12)*(EXACT($D$7,D12)))=TRUE,$AN$9,IF(($D$7-$C$7=D12-C12),$AN$8,IF(OR(EXACT($C$7&gt;$D$7,C12&gt;D12)*EXACT($C$7=$D$7,C12=D12)*EXACT($C$7&lt;$D$7,C12&lt;D12)),$AN$7,0)))</f>
        <v>0</v>
      </c>
      <c r="F12" s="15" t="s">
        <v>95</v>
      </c>
      <c r="G12" s="16" t="s">
        <v>95</v>
      </c>
      <c r="H12" s="17">
        <f t="shared" ref="H12" si="14">IF(OR(EXACT($F$7,F12)*(EXACT($G$7,G12)))=TRUE,$AN$9,IF(($G$7-$F$7=G12-F12),$AN$8,IF(OR(EXACT($F$7&gt;$G$7,F12&gt;G12)*EXACT($F$7=$G$7,F12=G12)*EXACT($F$7&lt;$G$7,F12&lt;G12)),$AN$7,0)))</f>
        <v>0</v>
      </c>
      <c r="I12" s="15" t="s">
        <v>95</v>
      </c>
      <c r="J12" s="16" t="s">
        <v>95</v>
      </c>
      <c r="K12" s="17" t="str">
        <f t="shared" ref="K12" si="15">IF(OR(EXACT($I$7,I12)*(EXACT($J$7,J12)))=TRUE,$AN$9,IF(($J$7-$I$7=J12-I12),$AN$8,IF(OR(EXACT($I$7&gt;$J$7,I12&gt;J12)*EXACT($I$7=$J$7,I12=J12)*EXACT($I$7&lt;$J$7,I12&lt;J12)),$AN$7,0)))</f>
        <v>5</v>
      </c>
      <c r="L12" s="15" t="s">
        <v>95</v>
      </c>
      <c r="M12" s="16" t="s">
        <v>95</v>
      </c>
      <c r="N12" s="17">
        <f t="shared" ref="N12" si="16"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>
        <f t="shared" ref="Q12" si="17">IF(OR(EXACT($O$7,O12)*(EXACT($P$7,P12)))=TRUE,$AN$9,IF(($P$7-$O$7=P12-O12),$AN$8,IF(OR(EXACT($O$7&gt;$P$7,O12&gt;P12)*EXACT($O$7=$P$7,O12=P12)*EXACT($O$7&lt;$P$7,O12&lt;P12)),$AN$7,0)))</f>
        <v>0</v>
      </c>
      <c r="R12" s="15" t="s">
        <v>95</v>
      </c>
      <c r="S12" s="16" t="s">
        <v>2</v>
      </c>
      <c r="T12" s="17">
        <f t="shared" ref="T12" si="18">IF(OR(EXACT($R$7,R12)*(EXACT($S$7,S12)))=TRUE,$AN$9,IF(($S$7-$R$7=S12-R12),$AN$8,IF(OR(EXACT($R$7&gt;$S$7,R12&gt;S12)*EXACT($R$7=$S$7,R12=S12)*EXACT($R$7&lt;$S$7,R12&lt;S12)),$AN$7,0)))*4</f>
        <v>0</v>
      </c>
      <c r="U12" s="15" t="s">
        <v>2</v>
      </c>
      <c r="V12" s="16" t="s">
        <v>95</v>
      </c>
      <c r="W12" s="17">
        <f t="shared" ref="W12" si="19">IF(OR(EXACT($U$7,U12)*(EXACT($V$7,V12)))=TRUE,$AN$9,IF(($V$7-$U$7=V12-U12),$AN$8,IF(OR(EXACT($U$7&gt;$V$7,U12&gt;V12)*EXACT($U$7=$V$7,U12=V12)*EXACT($U$7&lt;$V$7,U12&lt;V12)),$AN$7,0)))</f>
        <v>0</v>
      </c>
      <c r="X12" s="15" t="s">
        <v>12</v>
      </c>
      <c r="Y12" s="16" t="s">
        <v>12</v>
      </c>
      <c r="Z12" s="17">
        <f t="shared" ref="Z12" si="20">IF(OR(EXACT($X$7,X12)*(EXACT($Y$7,Y12)))=TRUE,$AN$9,IF(($Y$7-$X$7=Y12-X12),$AN$8,IF(OR(EXACT($X$7&gt;$Y$7,X12&gt;Y12)*EXACT($X$7=$Y$7,X12=Y12)*EXACT($X$7&lt;$Y$7,X12&lt;Y12)),$AN$7,0)))</f>
        <v>0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'23.Spieltag'!AI12</f>
        <v>379</v>
      </c>
      <c r="AI12" s="20">
        <f t="shared" si="9"/>
        <v>384</v>
      </c>
      <c r="AJ12" s="21">
        <f t="shared" si="10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12</v>
      </c>
      <c r="G13" s="16" t="s">
        <v>95</v>
      </c>
      <c r="H13" s="17" t="str">
        <f t="shared" si="1"/>
        <v>2</v>
      </c>
      <c r="I13" s="15" t="s">
        <v>13</v>
      </c>
      <c r="J13" s="16" t="s">
        <v>97</v>
      </c>
      <c r="K13" s="17">
        <f t="shared" si="2"/>
        <v>0</v>
      </c>
      <c r="L13" s="15" t="s">
        <v>95</v>
      </c>
      <c r="M13" s="16" t="s">
        <v>12</v>
      </c>
      <c r="N13" s="17" t="str">
        <f t="shared" si="3"/>
        <v>5</v>
      </c>
      <c r="O13" s="15" t="s">
        <v>96</v>
      </c>
      <c r="P13" s="16" t="s">
        <v>12</v>
      </c>
      <c r="Q13" s="17" t="str">
        <f t="shared" si="4"/>
        <v>2</v>
      </c>
      <c r="R13" s="15" t="s">
        <v>95</v>
      </c>
      <c r="S13" s="16" t="s">
        <v>97</v>
      </c>
      <c r="T13" s="17">
        <f t="shared" si="12"/>
        <v>0</v>
      </c>
      <c r="U13" s="15" t="s">
        <v>96</v>
      </c>
      <c r="V13" s="16" t="s">
        <v>2</v>
      </c>
      <c r="W13" s="17" t="str">
        <f t="shared" si="5"/>
        <v>2</v>
      </c>
      <c r="X13" s="15" t="s">
        <v>95</v>
      </c>
      <c r="Y13" s="16" t="s">
        <v>12</v>
      </c>
      <c r="Z13" s="17">
        <f t="shared" si="6"/>
        <v>0</v>
      </c>
      <c r="AA13" s="15" t="s">
        <v>12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11</v>
      </c>
      <c r="AH13" s="19">
        <f>'23.Spieltag'!AI13</f>
        <v>311</v>
      </c>
      <c r="AI13" s="20">
        <f t="shared" si="9"/>
        <v>322</v>
      </c>
      <c r="AJ13" s="21">
        <f t="shared" si="10"/>
        <v>23</v>
      </c>
      <c r="AK13" s="1"/>
    </row>
    <row r="14" spans="1:40" ht="24.95" customHeight="1" thickBot="1" x14ac:dyDescent="0.25">
      <c r="A14" s="25">
        <f>AJ14</f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'23.Spieltag'!AI14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5</v>
      </c>
      <c r="F15" s="15" t="s">
        <v>96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5</v>
      </c>
      <c r="O15" s="15" t="s">
        <v>96</v>
      </c>
      <c r="P15" s="16" t="s">
        <v>12</v>
      </c>
      <c r="Q15" s="17" t="str">
        <f t="shared" si="4"/>
        <v>2</v>
      </c>
      <c r="R15" s="15" t="s">
        <v>95</v>
      </c>
      <c r="S15" s="16" t="s">
        <v>2</v>
      </c>
      <c r="T15" s="17">
        <f t="shared" si="12"/>
        <v>0</v>
      </c>
      <c r="U15" s="15" t="s">
        <v>96</v>
      </c>
      <c r="V15" s="16" t="s">
        <v>12</v>
      </c>
      <c r="W15" s="17" t="str">
        <f t="shared" si="5"/>
        <v>3</v>
      </c>
      <c r="X15" s="15" t="s">
        <v>12</v>
      </c>
      <c r="Y15" s="16" t="s">
        <v>95</v>
      </c>
      <c r="Z15" s="17" t="str">
        <f t="shared" si="6"/>
        <v>5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'23.Spieltag'!AI15</f>
        <v>407</v>
      </c>
      <c r="AI15" s="20">
        <f t="shared" si="9"/>
        <v>427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 t="str">
        <f t="shared" si="5"/>
        <v>2</v>
      </c>
      <c r="X16" s="15" t="s">
        <v>95</v>
      </c>
      <c r="Y16" s="16" t="s">
        <v>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</v>
      </c>
      <c r="AH16" s="19">
        <f>'23.Spieltag'!AI16</f>
        <v>374</v>
      </c>
      <c r="AI16" s="20">
        <f t="shared" si="9"/>
        <v>376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8"/>
        <v>0</v>
      </c>
      <c r="AH17" s="19">
        <f>'23.Spieltag'!AI17</f>
        <v>328</v>
      </c>
      <c r="AI17" s="20">
        <f t="shared" si="9"/>
        <v>328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5</v>
      </c>
      <c r="F18" s="15" t="s">
        <v>95</v>
      </c>
      <c r="G18" s="16" t="s">
        <v>96</v>
      </c>
      <c r="H18" s="17" t="str">
        <f t="shared" si="1"/>
        <v>2</v>
      </c>
      <c r="I18" s="15" t="s">
        <v>96</v>
      </c>
      <c r="J18" s="16" t="s">
        <v>12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5</v>
      </c>
      <c r="O18" s="15" t="s">
        <v>96</v>
      </c>
      <c r="P18" s="16" t="s">
        <v>12</v>
      </c>
      <c r="Q18" s="17" t="str">
        <f t="shared" si="4"/>
        <v>2</v>
      </c>
      <c r="R18" s="15" t="s">
        <v>96</v>
      </c>
      <c r="S18" s="16" t="s">
        <v>97</v>
      </c>
      <c r="T18" s="17">
        <f t="shared" si="12"/>
        <v>0</v>
      </c>
      <c r="U18" s="15" t="s">
        <v>95</v>
      </c>
      <c r="V18" s="16" t="s">
        <v>12</v>
      </c>
      <c r="W18" s="17" t="str">
        <f t="shared" si="5"/>
        <v>2</v>
      </c>
      <c r="X18" s="15" t="s">
        <v>96</v>
      </c>
      <c r="Y18" s="16" t="s">
        <v>12</v>
      </c>
      <c r="Z18" s="17">
        <f t="shared" si="6"/>
        <v>0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'23.Spieltag'!AI18</f>
        <v>367</v>
      </c>
      <c r="AI18" s="20">
        <f t="shared" si="9"/>
        <v>383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21">AJ19</f>
        <v>9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12</v>
      </c>
      <c r="H19" s="17">
        <f t="shared" si="1"/>
        <v>0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96</v>
      </c>
      <c r="P19" s="16" t="s">
        <v>12</v>
      </c>
      <c r="Q19" s="17" t="str">
        <f t="shared" si="4"/>
        <v>2</v>
      </c>
      <c r="R19" s="15" t="s">
        <v>96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4</v>
      </c>
      <c r="AH19" s="19">
        <f>'23.Spieltag'!AI19</f>
        <v>388</v>
      </c>
      <c r="AI19" s="20">
        <f t="shared" ref="AI19:AI23" si="23">AG19+AH19</f>
        <v>392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21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5</v>
      </c>
      <c r="F20" s="15" t="s">
        <v>95</v>
      </c>
      <c r="G20" s="16" t="s">
        <v>12</v>
      </c>
      <c r="H20" s="17">
        <f t="shared" si="1"/>
        <v>0</v>
      </c>
      <c r="I20" s="15" t="s">
        <v>95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12</v>
      </c>
      <c r="Q20" s="17">
        <f t="shared" si="4"/>
        <v>0</v>
      </c>
      <c r="R20" s="15" t="s">
        <v>95</v>
      </c>
      <c r="S20" s="16" t="s">
        <v>2</v>
      </c>
      <c r="T20" s="17">
        <f t="shared" si="12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10</v>
      </c>
      <c r="AH20" s="19">
        <f>'23.Spieltag'!AI20</f>
        <v>382</v>
      </c>
      <c r="AI20" s="20">
        <f t="shared" si="23"/>
        <v>392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21"/>
        <v>3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12</v>
      </c>
      <c r="Q21" s="17" t="str">
        <f t="shared" si="4"/>
        <v>3</v>
      </c>
      <c r="R21" s="15" t="s">
        <v>95</v>
      </c>
      <c r="S21" s="16" t="s">
        <v>2</v>
      </c>
      <c r="T21" s="17">
        <f t="shared" si="12"/>
        <v>0</v>
      </c>
      <c r="U21" s="15" t="s">
        <v>12</v>
      </c>
      <c r="V21" s="16" t="s">
        <v>95</v>
      </c>
      <c r="W21" s="17">
        <f t="shared" si="5"/>
        <v>0</v>
      </c>
      <c r="X21" s="15" t="s">
        <v>12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11</v>
      </c>
      <c r="AH21" s="19">
        <f>'23.Spieltag'!AI21</f>
        <v>423</v>
      </c>
      <c r="AI21" s="20">
        <f t="shared" si="23"/>
        <v>434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21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5</v>
      </c>
      <c r="F22" s="15" t="s">
        <v>95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95</v>
      </c>
      <c r="S22" s="16" t="s">
        <v>2</v>
      </c>
      <c r="T22" s="17">
        <f t="shared" si="12"/>
        <v>0</v>
      </c>
      <c r="U22" s="15" t="s">
        <v>95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2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22"/>
        <v>7</v>
      </c>
      <c r="AH22" s="19">
        <f>'23.Spieltag'!AI22</f>
        <v>392</v>
      </c>
      <c r="AI22" s="20">
        <f t="shared" si="23"/>
        <v>399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 t="s">
        <v>96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5</v>
      </c>
      <c r="O23" s="15" t="s">
        <v>95</v>
      </c>
      <c r="P23" s="16" t="s">
        <v>12</v>
      </c>
      <c r="Q23" s="17" t="str">
        <f t="shared" si="4"/>
        <v>3</v>
      </c>
      <c r="R23" s="15" t="s">
        <v>96</v>
      </c>
      <c r="S23" s="16" t="s">
        <v>2</v>
      </c>
      <c r="T23" s="17">
        <f t="shared" si="12"/>
        <v>0</v>
      </c>
      <c r="U23" s="15" t="s">
        <v>95</v>
      </c>
      <c r="V23" s="16" t="s">
        <v>95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5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22"/>
        <v>13</v>
      </c>
      <c r="AH23" s="19">
        <f>'23.Spieltag'!AI23</f>
        <v>265</v>
      </c>
      <c r="AI23" s="20">
        <f t="shared" si="23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11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12</v>
      </c>
      <c r="P24" s="16" t="s">
        <v>97</v>
      </c>
      <c r="Q24" s="17" t="str">
        <f t="shared" si="4"/>
        <v>2</v>
      </c>
      <c r="R24" s="15" t="s">
        <v>95</v>
      </c>
      <c r="S24" s="16" t="s">
        <v>109</v>
      </c>
      <c r="T24" s="17">
        <f t="shared" si="12"/>
        <v>0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>
        <f t="shared" si="6"/>
        <v>0</v>
      </c>
      <c r="AA24" s="15" t="s">
        <v>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24">E24+H24+K24+N24+Q24+T24+W24+Z24+AC24+AF24</f>
        <v>7</v>
      </c>
      <c r="AH24" s="19">
        <f>'23.Spieltag'!AI24</f>
        <v>378</v>
      </c>
      <c r="AI24" s="20">
        <f t="shared" ref="AI24:AI26" si="25">AG24+AH24</f>
        <v>385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21"/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5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 t="str">
        <f t="shared" si="4"/>
        <v>2</v>
      </c>
      <c r="R25" s="15" t="s">
        <v>96</v>
      </c>
      <c r="S25" s="16" t="s">
        <v>12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24"/>
        <v>12</v>
      </c>
      <c r="AH25" s="19">
        <f>'23.Spieltag'!AI25</f>
        <v>389</v>
      </c>
      <c r="AI25" s="20">
        <f t="shared" si="25"/>
        <v>401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1"/>
        <v>16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5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 t="str">
        <f t="shared" si="2"/>
        <v>5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 t="str">
        <f t="shared" si="4"/>
        <v>3</v>
      </c>
      <c r="R26" s="15" t="s">
        <v>96</v>
      </c>
      <c r="S26" s="16" t="s">
        <v>97</v>
      </c>
      <c r="T26" s="17">
        <f t="shared" si="12"/>
        <v>0</v>
      </c>
      <c r="U26" s="15" t="s">
        <v>95</v>
      </c>
      <c r="V26" s="16" t="s">
        <v>95</v>
      </c>
      <c r="W26" s="17">
        <f t="shared" si="5"/>
        <v>0</v>
      </c>
      <c r="X26" s="15" t="s">
        <v>95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4"/>
        <v>13</v>
      </c>
      <c r="AH26" s="19">
        <f>'23.Spieltag'!AI26</f>
        <v>361</v>
      </c>
      <c r="AI26" s="20">
        <f t="shared" si="25"/>
        <v>374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1" si="2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12</v>
      </c>
      <c r="H27" s="17">
        <f t="shared" ref="H27:H31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96</v>
      </c>
      <c r="K27" s="17">
        <f t="shared" ref="K27:K32" si="29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12</v>
      </c>
      <c r="N27" s="17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97</v>
      </c>
      <c r="T27" s="17">
        <f t="shared" si="12"/>
        <v>0</v>
      </c>
      <c r="U27" s="15" t="s">
        <v>95</v>
      </c>
      <c r="V27" s="16" t="s">
        <v>96</v>
      </c>
      <c r="W27" s="17">
        <f t="shared" ref="W27:W32" si="32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96</v>
      </c>
      <c r="Z27" s="17">
        <f t="shared" ref="Z27:Z32" si="3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10</v>
      </c>
      <c r="AH27" s="19">
        <f>'23.Spieltag'!AI27</f>
        <v>313</v>
      </c>
      <c r="AI27" s="20">
        <f t="shared" ref="AI27:AI32" si="36">AG27+AH27</f>
        <v>323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95</v>
      </c>
      <c r="G28" s="16" t="s">
        <v>95</v>
      </c>
      <c r="H28" s="17">
        <f t="shared" si="28"/>
        <v>0</v>
      </c>
      <c r="I28" s="15" t="s">
        <v>96</v>
      </c>
      <c r="J28" s="16" t="s">
        <v>95</v>
      </c>
      <c r="K28" s="17">
        <f t="shared" si="29"/>
        <v>0</v>
      </c>
      <c r="L28" s="15" t="s">
        <v>95</v>
      </c>
      <c r="M28" s="16" t="s">
        <v>12</v>
      </c>
      <c r="N28" s="17" t="str">
        <f t="shared" si="30"/>
        <v>5</v>
      </c>
      <c r="O28" s="15" t="s">
        <v>12</v>
      </c>
      <c r="P28" s="16" t="s">
        <v>95</v>
      </c>
      <c r="Q28" s="17">
        <f t="shared" si="31"/>
        <v>0</v>
      </c>
      <c r="R28" s="15" t="s">
        <v>96</v>
      </c>
      <c r="S28" s="16" t="s">
        <v>2</v>
      </c>
      <c r="T28" s="17">
        <f t="shared" si="12"/>
        <v>0</v>
      </c>
      <c r="U28" s="15" t="s">
        <v>95</v>
      </c>
      <c r="V28" s="16" t="s">
        <v>95</v>
      </c>
      <c r="W28" s="17">
        <f t="shared" si="32"/>
        <v>0</v>
      </c>
      <c r="X28" s="15" t="s">
        <v>95</v>
      </c>
      <c r="Y28" s="16" t="s">
        <v>12</v>
      </c>
      <c r="Z28" s="17">
        <f t="shared" si="33"/>
        <v>0</v>
      </c>
      <c r="AA28" s="15" t="s">
        <v>95</v>
      </c>
      <c r="AB28" s="16" t="s">
        <v>12</v>
      </c>
      <c r="AC28" s="17" t="str">
        <f t="shared" si="34"/>
        <v>5</v>
      </c>
      <c r="AD28" s="24"/>
      <c r="AE28" s="22"/>
      <c r="AF28" s="17"/>
      <c r="AG28" s="18">
        <f t="shared" si="35"/>
        <v>10</v>
      </c>
      <c r="AH28" s="19">
        <f>'23.Spieltag'!AI28</f>
        <v>281</v>
      </c>
      <c r="AI28" s="20">
        <f t="shared" si="36"/>
        <v>291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5</v>
      </c>
      <c r="F29" s="15" t="s">
        <v>95</v>
      </c>
      <c r="G29" s="16" t="s">
        <v>2</v>
      </c>
      <c r="H29" s="17">
        <f t="shared" si="28"/>
        <v>0</v>
      </c>
      <c r="I29" s="15" t="s">
        <v>12</v>
      </c>
      <c r="J29" s="16" t="s">
        <v>12</v>
      </c>
      <c r="K29" s="17" t="str">
        <f t="shared" si="29"/>
        <v>3</v>
      </c>
      <c r="L29" s="15" t="s">
        <v>95</v>
      </c>
      <c r="M29" s="16" t="s">
        <v>95</v>
      </c>
      <c r="N29" s="17">
        <f t="shared" si="30"/>
        <v>0</v>
      </c>
      <c r="O29" s="15" t="s">
        <v>95</v>
      </c>
      <c r="P29" s="16" t="s">
        <v>12</v>
      </c>
      <c r="Q29" s="17" t="str">
        <f t="shared" si="31"/>
        <v>3</v>
      </c>
      <c r="R29" s="15" t="s">
        <v>95</v>
      </c>
      <c r="S29" s="16" t="s">
        <v>2</v>
      </c>
      <c r="T29" s="17">
        <f t="shared" si="12"/>
        <v>0</v>
      </c>
      <c r="U29" s="15" t="s">
        <v>12</v>
      </c>
      <c r="V29" s="16" t="s">
        <v>95</v>
      </c>
      <c r="W29" s="17">
        <f t="shared" si="32"/>
        <v>0</v>
      </c>
      <c r="X29" s="15" t="s">
        <v>12</v>
      </c>
      <c r="Y29" s="16" t="s">
        <v>95</v>
      </c>
      <c r="Z29" s="17" t="str">
        <f t="shared" si="33"/>
        <v>5</v>
      </c>
      <c r="AA29" s="15" t="s">
        <v>12</v>
      </c>
      <c r="AB29" s="16" t="s">
        <v>95</v>
      </c>
      <c r="AC29" s="17">
        <f t="shared" si="34"/>
        <v>0</v>
      </c>
      <c r="AD29" s="24"/>
      <c r="AE29" s="22"/>
      <c r="AF29" s="17"/>
      <c r="AG29" s="18">
        <f t="shared" si="35"/>
        <v>16</v>
      </c>
      <c r="AH29" s="19">
        <f>'23.Spieltag'!AI29</f>
        <v>407</v>
      </c>
      <c r="AI29" s="20">
        <f t="shared" si="36"/>
        <v>423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6"/>
        <v>18</v>
      </c>
      <c r="B30" s="18" t="str">
        <f>'1.Spieltag'!B30</f>
        <v>Silfa04</v>
      </c>
      <c r="C30" s="15" t="s">
        <v>12</v>
      </c>
      <c r="D30" s="16" t="s">
        <v>12</v>
      </c>
      <c r="E30" s="17">
        <f t="shared" si="27"/>
        <v>0</v>
      </c>
      <c r="F30" s="15" t="s">
        <v>96</v>
      </c>
      <c r="G30" s="16" t="s">
        <v>97</v>
      </c>
      <c r="H30" s="17">
        <f t="shared" si="28"/>
        <v>0</v>
      </c>
      <c r="I30" s="15" t="s">
        <v>95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12</v>
      </c>
      <c r="P30" s="16" t="s">
        <v>95</v>
      </c>
      <c r="Q30" s="17">
        <f t="shared" si="3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12</v>
      </c>
      <c r="W30" s="17" t="str">
        <f t="shared" si="32"/>
        <v>3</v>
      </c>
      <c r="X30" s="15" t="s">
        <v>95</v>
      </c>
      <c r="Y30" s="16" t="s">
        <v>95</v>
      </c>
      <c r="Z30" s="17">
        <f t="shared" si="33"/>
        <v>0</v>
      </c>
      <c r="AA30" s="15" t="s">
        <v>2</v>
      </c>
      <c r="AB30" s="16" t="s">
        <v>96</v>
      </c>
      <c r="AC30" s="17">
        <f t="shared" si="34"/>
        <v>0</v>
      </c>
      <c r="AD30" s="24"/>
      <c r="AE30" s="22"/>
      <c r="AF30" s="17"/>
      <c r="AG30" s="18">
        <f t="shared" si="35"/>
        <v>3</v>
      </c>
      <c r="AH30" s="19">
        <f>'23.Spieltag'!AI30</f>
        <v>328</v>
      </c>
      <c r="AI30" s="20">
        <f t="shared" si="36"/>
        <v>331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6"/>
        <v>2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7"/>
        <v>0</v>
      </c>
      <c r="F31" s="15" t="s">
        <v>95</v>
      </c>
      <c r="G31" s="16" t="s">
        <v>12</v>
      </c>
      <c r="H31" s="17">
        <f t="shared" si="28"/>
        <v>0</v>
      </c>
      <c r="I31" s="15" t="s">
        <v>95</v>
      </c>
      <c r="J31" s="16" t="s">
        <v>95</v>
      </c>
      <c r="K31" s="17" t="str">
        <f t="shared" si="29"/>
        <v>5</v>
      </c>
      <c r="L31" s="15" t="s">
        <v>12</v>
      </c>
      <c r="M31" s="16" t="s">
        <v>96</v>
      </c>
      <c r="N31" s="17">
        <f t="shared" si="30"/>
        <v>0</v>
      </c>
      <c r="O31" s="15" t="s">
        <v>95</v>
      </c>
      <c r="P31" s="16" t="s">
        <v>96</v>
      </c>
      <c r="Q31" s="17">
        <f t="shared" si="31"/>
        <v>0</v>
      </c>
      <c r="R31" s="15" t="s">
        <v>96</v>
      </c>
      <c r="S31" s="16" t="s">
        <v>12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2"/>
        <v>2</v>
      </c>
      <c r="X31" s="15" t="s">
        <v>12</v>
      </c>
      <c r="Y31" s="16" t="s">
        <v>95</v>
      </c>
      <c r="Z31" s="17" t="str">
        <f t="shared" si="33"/>
        <v>5</v>
      </c>
      <c r="AA31" s="15" t="s">
        <v>12</v>
      </c>
      <c r="AB31" s="16" t="s">
        <v>96</v>
      </c>
      <c r="AC31" s="17">
        <f t="shared" si="34"/>
        <v>0</v>
      </c>
      <c r="AD31" s="24"/>
      <c r="AE31" s="22"/>
      <c r="AF31" s="17"/>
      <c r="AG31" s="18">
        <f t="shared" si="35"/>
        <v>12</v>
      </c>
      <c r="AH31" s="19">
        <f>'23.Spieltag'!AI31</f>
        <v>423</v>
      </c>
      <c r="AI31" s="20">
        <f t="shared" si="36"/>
        <v>435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96</v>
      </c>
      <c r="K32" s="17">
        <f t="shared" si="29"/>
        <v>0</v>
      </c>
      <c r="L32" s="15" t="s">
        <v>12</v>
      </c>
      <c r="M32" s="16" t="s">
        <v>12</v>
      </c>
      <c r="N32" s="17">
        <f t="shared" si="30"/>
        <v>0</v>
      </c>
      <c r="O32" s="15" t="s">
        <v>95</v>
      </c>
      <c r="P32" s="16" t="s">
        <v>2</v>
      </c>
      <c r="Q32" s="17" t="str">
        <f t="shared" si="31"/>
        <v>2</v>
      </c>
      <c r="R32" s="15" t="s">
        <v>96</v>
      </c>
      <c r="S32" s="16" t="s">
        <v>12</v>
      </c>
      <c r="T32" s="17">
        <f t="shared" si="12"/>
        <v>0</v>
      </c>
      <c r="U32" s="15" t="s">
        <v>95</v>
      </c>
      <c r="V32" s="16" t="s">
        <v>95</v>
      </c>
      <c r="W32" s="17">
        <f t="shared" si="32"/>
        <v>0</v>
      </c>
      <c r="X32" s="15" t="s">
        <v>12</v>
      </c>
      <c r="Y32" s="16" t="s">
        <v>2</v>
      </c>
      <c r="Z32" s="17">
        <f t="shared" si="33"/>
        <v>0</v>
      </c>
      <c r="AA32" s="15" t="s">
        <v>95</v>
      </c>
      <c r="AB32" s="16" t="s">
        <v>12</v>
      </c>
      <c r="AC32" s="17" t="str">
        <f t="shared" si="34"/>
        <v>5</v>
      </c>
      <c r="AD32" s="24"/>
      <c r="AE32" s="22"/>
      <c r="AF32" s="17"/>
      <c r="AG32" s="18">
        <f t="shared" si="35"/>
        <v>7</v>
      </c>
      <c r="AH32" s="19">
        <f>'23.Spieltag'!AI32</f>
        <v>316</v>
      </c>
      <c r="AI32" s="20">
        <f t="shared" si="36"/>
        <v>323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41">IF(OR(EXACT($O$7,O33)*(EXACT($P$7,P33)))=TRUE,$AN$9,IF(($P$7-$O$7=P33-O33),$AN$8,IF(OR(EXACT($O$7&gt;$P$7,O33&gt;P33)*EXACT($O$7=$P$7,O33=P33)*EXACT($O$7&lt;$P$7,O33&lt;P33)),$AN$7,0)))</f>
        <v>3</v>
      </c>
      <c r="R33" s="15" t="s">
        <v>95</v>
      </c>
      <c r="S33" s="16" t="s">
        <v>12</v>
      </c>
      <c r="T33" s="17">
        <f t="shared" si="12"/>
        <v>0</v>
      </c>
      <c r="U33" s="15" t="s">
        <v>95</v>
      </c>
      <c r="V33" s="16" t="s">
        <v>2</v>
      </c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95</v>
      </c>
      <c r="Z33" s="17">
        <f t="shared" ref="Z33" si="4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8</v>
      </c>
      <c r="AH33" s="19">
        <f>'23.Spieltag'!AI33</f>
        <v>361</v>
      </c>
      <c r="AI33" s="20">
        <f t="shared" ref="AI33" si="46">AG33+AH33</f>
        <v>369</v>
      </c>
      <c r="AJ33" s="21">
        <f t="shared" ref="AJ33" si="47">RANK(AI33,$AI$8:$AI$53)</f>
        <v>17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 t="s">
        <v>2</v>
      </c>
      <c r="G34" s="16" t="s">
        <v>12</v>
      </c>
      <c r="H34" s="17" t="str">
        <f t="shared" ref="H34" si="50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97</v>
      </c>
      <c r="T34" s="17">
        <f t="shared" si="12"/>
        <v>0</v>
      </c>
      <c r="U34" s="15" t="s">
        <v>12</v>
      </c>
      <c r="V34" s="16" t="s">
        <v>12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5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7">E34+H34+K34+N34+Q34+T34+W34+Z34+AC34+AF34</f>
        <v>12</v>
      </c>
      <c r="AH34" s="19">
        <f>'23.Spieltag'!AI34</f>
        <v>165</v>
      </c>
      <c r="AI34" s="20">
        <f t="shared" ref="AI34" si="58">AG34+AH34</f>
        <v>177</v>
      </c>
      <c r="AJ34" s="21">
        <f t="shared" ref="AJ34" si="5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4 F4 L4 O4 R4 AA4 O6 X6">
    <cfRule type="cellIs" dxfId="56" priority="3" operator="equal">
      <formula>"Schalke 04"</formula>
    </cfRule>
  </conditionalFormatting>
  <conditionalFormatting sqref="I4 U4 X4 C6 F6 I6 L6 R6 U6 AA6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:AK9">
    <cfRule type="top10" dxfId="53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topLeftCell="B1" workbookViewId="0">
      <selection activeCell="R14" sqref="R1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2</v>
      </c>
      <c r="V7" s="65" t="s">
        <v>2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96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2</v>
      </c>
      <c r="J8" s="16" t="s">
        <v>95</v>
      </c>
      <c r="K8" s="17">
        <f t="shared" ref="K8:K26" si="1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8">E8+H8+K8+N8+Q8+T8+W8+Z8+AC8+AF8</f>
        <v>20</v>
      </c>
      <c r="AH8" s="19">
        <f>'24.Spieltag'!AI8</f>
        <v>422</v>
      </c>
      <c r="AI8" s="20">
        <f t="shared" ref="AI8:AI18" si="9">AG8+AH8</f>
        <v>442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96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ref="H9:H34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si="1"/>
        <v>0</v>
      </c>
      <c r="L9" s="15" t="s">
        <v>2</v>
      </c>
      <c r="M9" s="16" t="s">
        <v>12</v>
      </c>
      <c r="N9" s="17">
        <f t="shared" si="2"/>
        <v>0</v>
      </c>
      <c r="O9" s="15" t="s">
        <v>12</v>
      </c>
      <c r="P9" s="16" t="s">
        <v>95</v>
      </c>
      <c r="Q9" s="17" t="str">
        <f t="shared" si="3"/>
        <v>2</v>
      </c>
      <c r="R9" s="15" t="s">
        <v>95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96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5</v>
      </c>
      <c r="AD9" s="24"/>
      <c r="AE9" s="22"/>
      <c r="AF9" s="17"/>
      <c r="AG9" s="18">
        <f t="shared" si="8"/>
        <v>15</v>
      </c>
      <c r="AH9" s="19">
        <f>'24.Spieltag'!AI9</f>
        <v>324</v>
      </c>
      <c r="AI9" s="20">
        <f t="shared" si="9"/>
        <v>339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"/>
        <v>0</v>
      </c>
      <c r="L10" s="15" t="s">
        <v>12</v>
      </c>
      <c r="M10" s="16" t="s">
        <v>95</v>
      </c>
      <c r="N10" s="17">
        <f t="shared" si="2"/>
        <v>0</v>
      </c>
      <c r="O10" s="15" t="s">
        <v>12</v>
      </c>
      <c r="P10" s="16" t="s">
        <v>95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22</v>
      </c>
      <c r="AH10" s="19">
        <f>'24.Spieltag'!AI10</f>
        <v>439</v>
      </c>
      <c r="AI10" s="20">
        <f t="shared" si="9"/>
        <v>461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96</v>
      </c>
      <c r="H11" s="17">
        <f t="shared" si="12"/>
        <v>20</v>
      </c>
      <c r="I11" s="15" t="s">
        <v>12</v>
      </c>
      <c r="J11" s="16" t="s">
        <v>12</v>
      </c>
      <c r="K11" s="17" t="str">
        <f t="shared" si="1"/>
        <v>3</v>
      </c>
      <c r="L11" s="15" t="s">
        <v>95</v>
      </c>
      <c r="M11" s="16" t="s">
        <v>96</v>
      </c>
      <c r="N11" s="17">
        <f t="shared" si="2"/>
        <v>0</v>
      </c>
      <c r="O11" s="15" t="s">
        <v>2</v>
      </c>
      <c r="P11" s="16" t="s">
        <v>95</v>
      </c>
      <c r="Q11" s="17" t="str">
        <f t="shared" si="3"/>
        <v>3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12</v>
      </c>
      <c r="Y11" s="16" t="s">
        <v>96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29</v>
      </c>
      <c r="AH11" s="19">
        <f>'24.Spieltag'!AI11</f>
        <v>384</v>
      </c>
      <c r="AI11" s="20">
        <f t="shared" si="9"/>
        <v>413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12</v>
      </c>
      <c r="K12" s="17" t="str">
        <f t="shared" si="1"/>
        <v>3</v>
      </c>
      <c r="L12" s="15" t="s">
        <v>2</v>
      </c>
      <c r="M12" s="16" t="s">
        <v>95</v>
      </c>
      <c r="N12" s="17">
        <f t="shared" si="2"/>
        <v>0</v>
      </c>
      <c r="O12" s="15" t="s">
        <v>95</v>
      </c>
      <c r="P12" s="16" t="s">
        <v>95</v>
      </c>
      <c r="Q12" s="17">
        <f t="shared" si="3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95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16</v>
      </c>
      <c r="AH12" s="19">
        <f>'24.Spieltag'!AI12</f>
        <v>384</v>
      </c>
      <c r="AI12" s="20">
        <f t="shared" si="9"/>
        <v>400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"/>
        <v>0</v>
      </c>
      <c r="L13" s="15" t="s">
        <v>12</v>
      </c>
      <c r="M13" s="16" t="s">
        <v>12</v>
      </c>
      <c r="N13" s="17">
        <f t="shared" si="2"/>
        <v>0</v>
      </c>
      <c r="O13" s="15" t="s">
        <v>97</v>
      </c>
      <c r="P13" s="16" t="s">
        <v>97</v>
      </c>
      <c r="Q13" s="17">
        <f t="shared" si="3"/>
        <v>0</v>
      </c>
      <c r="R13" s="15" t="s">
        <v>95</v>
      </c>
      <c r="S13" s="16" t="s">
        <v>95</v>
      </c>
      <c r="T13" s="17">
        <f t="shared" si="4"/>
        <v>0</v>
      </c>
      <c r="U13" s="15" t="s">
        <v>96</v>
      </c>
      <c r="V13" s="16" t="s">
        <v>12</v>
      </c>
      <c r="W13" s="17">
        <f t="shared" si="5"/>
        <v>0</v>
      </c>
      <c r="X13" s="15" t="s">
        <v>2</v>
      </c>
      <c r="Y13" s="16" t="s">
        <v>12</v>
      </c>
      <c r="Z13" s="17">
        <f t="shared" si="6"/>
        <v>0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10</v>
      </c>
      <c r="AH13" s="19">
        <f>'24.Spieltag'!AI13</f>
        <v>322</v>
      </c>
      <c r="AI13" s="20">
        <f t="shared" si="9"/>
        <v>332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'24.Spieltag'!AI14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96</v>
      </c>
      <c r="K15" s="17">
        <f t="shared" si="1"/>
        <v>0</v>
      </c>
      <c r="L15" s="15" t="s">
        <v>12</v>
      </c>
      <c r="M15" s="16" t="s">
        <v>95</v>
      </c>
      <c r="N15" s="17">
        <f t="shared" si="2"/>
        <v>0</v>
      </c>
      <c r="O15" s="15" t="s">
        <v>12</v>
      </c>
      <c r="P15" s="16" t="s">
        <v>96</v>
      </c>
      <c r="Q15" s="17" t="str">
        <f t="shared" si="3"/>
        <v>5</v>
      </c>
      <c r="R15" s="15" t="s">
        <v>12</v>
      </c>
      <c r="S15" s="16" t="s">
        <v>95</v>
      </c>
      <c r="T15" s="17" t="str">
        <f t="shared" si="4"/>
        <v>3</v>
      </c>
      <c r="U15" s="15" t="s">
        <v>12</v>
      </c>
      <c r="V15" s="16" t="s">
        <v>12</v>
      </c>
      <c r="W15" s="17" t="str">
        <f t="shared" si="5"/>
        <v>3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28</v>
      </c>
      <c r="AH15" s="19">
        <f>'24.Spieltag'!AI15</f>
        <v>427</v>
      </c>
      <c r="AI15" s="20">
        <f t="shared" si="9"/>
        <v>455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3</v>
      </c>
      <c r="F16" s="15" t="s">
        <v>12</v>
      </c>
      <c r="G16" s="16" t="s">
        <v>96</v>
      </c>
      <c r="H16" s="17">
        <f t="shared" si="12"/>
        <v>8</v>
      </c>
      <c r="I16" s="15" t="s">
        <v>12</v>
      </c>
      <c r="J16" s="16" t="s">
        <v>95</v>
      </c>
      <c r="K16" s="17">
        <f t="shared" si="1"/>
        <v>0</v>
      </c>
      <c r="L16" s="15" t="s">
        <v>2</v>
      </c>
      <c r="M16" s="16" t="s">
        <v>95</v>
      </c>
      <c r="N16" s="17">
        <f t="shared" si="2"/>
        <v>0</v>
      </c>
      <c r="O16" s="15" t="s">
        <v>12</v>
      </c>
      <c r="P16" s="16" t="s">
        <v>95</v>
      </c>
      <c r="Q16" s="17" t="str">
        <f t="shared" si="3"/>
        <v>2</v>
      </c>
      <c r="R16" s="15" t="s">
        <v>95</v>
      </c>
      <c r="S16" s="16" t="s">
        <v>12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19</v>
      </c>
      <c r="AH16" s="19">
        <f>'24.Spieltag'!AI16</f>
        <v>376</v>
      </c>
      <c r="AI16" s="20">
        <f t="shared" si="9"/>
        <v>395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2</v>
      </c>
      <c r="D17" s="16" t="s">
        <v>12</v>
      </c>
      <c r="E17" s="17" t="str">
        <f t="shared" si="11"/>
        <v>3</v>
      </c>
      <c r="F17" s="15" t="s">
        <v>2</v>
      </c>
      <c r="G17" s="16" t="s">
        <v>96</v>
      </c>
      <c r="H17" s="17">
        <f t="shared" si="12"/>
        <v>8</v>
      </c>
      <c r="I17" s="15" t="s">
        <v>12</v>
      </c>
      <c r="J17" s="16" t="s">
        <v>95</v>
      </c>
      <c r="K17" s="17">
        <f t="shared" si="1"/>
        <v>0</v>
      </c>
      <c r="L17" s="15" t="s">
        <v>2</v>
      </c>
      <c r="M17" s="16" t="s">
        <v>95</v>
      </c>
      <c r="N17" s="17">
        <f t="shared" si="2"/>
        <v>0</v>
      </c>
      <c r="O17" s="15" t="s">
        <v>2</v>
      </c>
      <c r="P17" s="16" t="s">
        <v>95</v>
      </c>
      <c r="Q17" s="17" t="str">
        <f t="shared" si="3"/>
        <v>3</v>
      </c>
      <c r="R17" s="15" t="s">
        <v>12</v>
      </c>
      <c r="S17" s="16" t="s">
        <v>12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12</v>
      </c>
      <c r="AC17" s="17" t="str">
        <f t="shared" si="7"/>
        <v>5</v>
      </c>
      <c r="AD17" s="24"/>
      <c r="AE17" s="22"/>
      <c r="AF17" s="17"/>
      <c r="AG17" s="18">
        <f t="shared" si="8"/>
        <v>19</v>
      </c>
      <c r="AH17" s="19">
        <f>'24.Spieltag'!AI17</f>
        <v>328</v>
      </c>
      <c r="AI17" s="20">
        <f t="shared" si="9"/>
        <v>347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95</v>
      </c>
      <c r="E18" s="17">
        <f t="shared" si="11"/>
        <v>0</v>
      </c>
      <c r="F18" s="15" t="s">
        <v>95</v>
      </c>
      <c r="G18" s="16" t="s">
        <v>96</v>
      </c>
      <c r="H18" s="17">
        <f t="shared" si="12"/>
        <v>20</v>
      </c>
      <c r="I18" s="15" t="s">
        <v>12</v>
      </c>
      <c r="J18" s="16" t="s">
        <v>96</v>
      </c>
      <c r="K18" s="17">
        <f t="shared" si="1"/>
        <v>0</v>
      </c>
      <c r="L18" s="15" t="s">
        <v>2</v>
      </c>
      <c r="M18" s="16" t="s">
        <v>12</v>
      </c>
      <c r="N18" s="17">
        <f t="shared" si="2"/>
        <v>0</v>
      </c>
      <c r="O18" s="15" t="s">
        <v>12</v>
      </c>
      <c r="P18" s="16" t="s">
        <v>95</v>
      </c>
      <c r="Q18" s="17" t="str">
        <f t="shared" si="3"/>
        <v>2</v>
      </c>
      <c r="R18" s="15" t="s">
        <v>95</v>
      </c>
      <c r="S18" s="16" t="s">
        <v>95</v>
      </c>
      <c r="T18" s="17">
        <f t="shared" si="4"/>
        <v>0</v>
      </c>
      <c r="U18" s="15" t="s">
        <v>95</v>
      </c>
      <c r="V18" s="16" t="s">
        <v>96</v>
      </c>
      <c r="W18" s="17">
        <f t="shared" si="5"/>
        <v>0</v>
      </c>
      <c r="X18" s="15" t="s">
        <v>12</v>
      </c>
      <c r="Y18" s="16" t="s">
        <v>96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2</v>
      </c>
      <c r="AD18" s="24"/>
      <c r="AE18" s="22"/>
      <c r="AF18" s="17"/>
      <c r="AG18" s="18">
        <f t="shared" si="8"/>
        <v>24</v>
      </c>
      <c r="AH18" s="19">
        <f>'24.Spieltag'!AI18</f>
        <v>383</v>
      </c>
      <c r="AI18" s="20">
        <f t="shared" si="9"/>
        <v>407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11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2</v>
      </c>
      <c r="G19" s="16" t="s">
        <v>95</v>
      </c>
      <c r="H19" s="17">
        <f t="shared" si="12"/>
        <v>8</v>
      </c>
      <c r="I19" s="15" t="s">
        <v>12</v>
      </c>
      <c r="J19" s="16" t="s">
        <v>96</v>
      </c>
      <c r="K19" s="17">
        <f t="shared" si="1"/>
        <v>0</v>
      </c>
      <c r="L19" s="15" t="s">
        <v>95</v>
      </c>
      <c r="M19" s="16" t="s">
        <v>95</v>
      </c>
      <c r="N19" s="17">
        <f t="shared" si="2"/>
        <v>0</v>
      </c>
      <c r="O19" s="15" t="s">
        <v>12</v>
      </c>
      <c r="P19" s="16" t="s">
        <v>95</v>
      </c>
      <c r="Q19" s="17" t="str">
        <f t="shared" si="3"/>
        <v>2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 t="str">
        <f t="shared" si="5"/>
        <v>3</v>
      </c>
      <c r="X19" s="15" t="s">
        <v>2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'24.Spieltag'!AI19</f>
        <v>392</v>
      </c>
      <c r="AI19" s="20">
        <f t="shared" ref="AI19:AI23" si="15">AG19+AH19</f>
        <v>412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2</v>
      </c>
      <c r="G20" s="16" t="s">
        <v>95</v>
      </c>
      <c r="H20" s="17">
        <f t="shared" si="12"/>
        <v>8</v>
      </c>
      <c r="I20" s="15" t="s">
        <v>2</v>
      </c>
      <c r="J20" s="16" t="s">
        <v>95</v>
      </c>
      <c r="K20" s="17">
        <f t="shared" si="1"/>
        <v>0</v>
      </c>
      <c r="L20" s="15" t="s">
        <v>12</v>
      </c>
      <c r="M20" s="16" t="s">
        <v>95</v>
      </c>
      <c r="N20" s="17">
        <f t="shared" si="2"/>
        <v>0</v>
      </c>
      <c r="O20" s="15" t="s">
        <v>2</v>
      </c>
      <c r="P20" s="16" t="s">
        <v>95</v>
      </c>
      <c r="Q20" s="17" t="str">
        <f t="shared" si="3"/>
        <v>3</v>
      </c>
      <c r="R20" s="15" t="s">
        <v>12</v>
      </c>
      <c r="S20" s="16" t="s">
        <v>95</v>
      </c>
      <c r="T20" s="17" t="str">
        <f t="shared" si="4"/>
        <v>3</v>
      </c>
      <c r="U20" s="15" t="s">
        <v>95</v>
      </c>
      <c r="V20" s="16" t="s">
        <v>12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12</v>
      </c>
      <c r="AC20" s="17" t="str">
        <f t="shared" si="7"/>
        <v>5</v>
      </c>
      <c r="AD20" s="24"/>
      <c r="AE20" s="22"/>
      <c r="AF20" s="17"/>
      <c r="AG20" s="18">
        <f t="shared" si="14"/>
        <v>22</v>
      </c>
      <c r="AH20" s="19">
        <f>'24.Spieltag'!AI20</f>
        <v>392</v>
      </c>
      <c r="AI20" s="20">
        <f t="shared" si="15"/>
        <v>414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>
        <f t="shared" si="12"/>
        <v>8</v>
      </c>
      <c r="I21" s="15" t="s">
        <v>12</v>
      </c>
      <c r="J21" s="16" t="s">
        <v>96</v>
      </c>
      <c r="K21" s="17">
        <f t="shared" si="1"/>
        <v>0</v>
      </c>
      <c r="L21" s="15" t="s">
        <v>12</v>
      </c>
      <c r="M21" s="16" t="s">
        <v>95</v>
      </c>
      <c r="N21" s="17">
        <f t="shared" si="2"/>
        <v>0</v>
      </c>
      <c r="O21" s="15" t="s">
        <v>2</v>
      </c>
      <c r="P21" s="16" t="s">
        <v>95</v>
      </c>
      <c r="Q21" s="17" t="str">
        <f t="shared" si="3"/>
        <v>3</v>
      </c>
      <c r="R21" s="15" t="s">
        <v>12</v>
      </c>
      <c r="S21" s="16" t="s">
        <v>12</v>
      </c>
      <c r="T21" s="17">
        <f t="shared" si="4"/>
        <v>0</v>
      </c>
      <c r="U21" s="15" t="s">
        <v>12</v>
      </c>
      <c r="V21" s="16" t="s">
        <v>12</v>
      </c>
      <c r="W21" s="17" t="str">
        <f t="shared" si="5"/>
        <v>3</v>
      </c>
      <c r="X21" s="15" t="s">
        <v>2</v>
      </c>
      <c r="Y21" s="16" t="s">
        <v>95</v>
      </c>
      <c r="Z21" s="17">
        <f t="shared" si="6"/>
        <v>0</v>
      </c>
      <c r="AA21" s="15" t="s">
        <v>12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16</v>
      </c>
      <c r="AH21" s="19">
        <f>'24.Spieltag'!AI21</f>
        <v>434</v>
      </c>
      <c r="AI21" s="20">
        <f t="shared" si="15"/>
        <v>450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12</v>
      </c>
      <c r="J22" s="16" t="s">
        <v>96</v>
      </c>
      <c r="K22" s="17">
        <f t="shared" si="1"/>
        <v>0</v>
      </c>
      <c r="L22" s="15" t="s">
        <v>12</v>
      </c>
      <c r="M22" s="16" t="s">
        <v>95</v>
      </c>
      <c r="N22" s="17">
        <f t="shared" si="2"/>
        <v>0</v>
      </c>
      <c r="O22" s="15" t="s">
        <v>12</v>
      </c>
      <c r="P22" s="16" t="s">
        <v>96</v>
      </c>
      <c r="Q22" s="17" t="str">
        <f t="shared" si="3"/>
        <v>5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95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22</v>
      </c>
      <c r="AH22" s="19">
        <f>'24.Spieltag'!AI22</f>
        <v>399</v>
      </c>
      <c r="AI22" s="20">
        <f t="shared" si="15"/>
        <v>421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'24.Spieltag'!AI23</f>
        <v>278</v>
      </c>
      <c r="AI23" s="20">
        <f t="shared" si="15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97</v>
      </c>
      <c r="D24" s="16" t="s">
        <v>2</v>
      </c>
      <c r="E24" s="17" t="str">
        <f t="shared" si="11"/>
        <v>3</v>
      </c>
      <c r="F24" s="15" t="s">
        <v>2</v>
      </c>
      <c r="G24" s="16" t="s">
        <v>95</v>
      </c>
      <c r="H24" s="17">
        <f t="shared" si="12"/>
        <v>8</v>
      </c>
      <c r="I24" s="15" t="s">
        <v>12</v>
      </c>
      <c r="J24" s="16" t="s">
        <v>95</v>
      </c>
      <c r="K24" s="17">
        <f t="shared" si="1"/>
        <v>0</v>
      </c>
      <c r="L24" s="15" t="s">
        <v>12</v>
      </c>
      <c r="M24" s="16" t="s">
        <v>95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 t="str">
        <f t="shared" si="4"/>
        <v>3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'24.Spieltag'!AI24</f>
        <v>385</v>
      </c>
      <c r="AI24" s="20">
        <f t="shared" ref="AI24:AI26" si="17">AG24+AH24</f>
        <v>401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2</v>
      </c>
      <c r="F25" s="15" t="s">
        <v>12</v>
      </c>
      <c r="G25" s="16" t="s">
        <v>96</v>
      </c>
      <c r="H25" s="17">
        <f t="shared" si="12"/>
        <v>8</v>
      </c>
      <c r="I25" s="15" t="s">
        <v>2</v>
      </c>
      <c r="J25" s="16" t="s">
        <v>95</v>
      </c>
      <c r="K25" s="17">
        <f t="shared" si="1"/>
        <v>0</v>
      </c>
      <c r="L25" s="15" t="s">
        <v>95</v>
      </c>
      <c r="M25" s="16" t="s">
        <v>96</v>
      </c>
      <c r="N25" s="17">
        <f t="shared" si="2"/>
        <v>0</v>
      </c>
      <c r="O25" s="15" t="s">
        <v>2</v>
      </c>
      <c r="P25" s="16" t="s">
        <v>95</v>
      </c>
      <c r="Q25" s="17" t="str">
        <f t="shared" si="3"/>
        <v>3</v>
      </c>
      <c r="R25" s="15" t="s">
        <v>95</v>
      </c>
      <c r="S25" s="16" t="s">
        <v>95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2</v>
      </c>
      <c r="Y25" s="16" t="s">
        <v>96</v>
      </c>
      <c r="Z25" s="17">
        <f t="shared" si="6"/>
        <v>0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16</v>
      </c>
      <c r="AH25" s="19">
        <f>'24.Spieltag'!AI25</f>
        <v>401</v>
      </c>
      <c r="AI25" s="20">
        <f t="shared" si="17"/>
        <v>417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96</v>
      </c>
      <c r="D26" s="16" t="s">
        <v>95</v>
      </c>
      <c r="E26" s="17">
        <f t="shared" si="11"/>
        <v>0</v>
      </c>
      <c r="F26" s="15" t="s">
        <v>2</v>
      </c>
      <c r="G26" s="16" t="s">
        <v>96</v>
      </c>
      <c r="H26" s="17">
        <f t="shared" si="12"/>
        <v>8</v>
      </c>
      <c r="I26" s="15" t="s">
        <v>95</v>
      </c>
      <c r="J26" s="16" t="s">
        <v>95</v>
      </c>
      <c r="K26" s="17" t="str">
        <f t="shared" si="1"/>
        <v>5</v>
      </c>
      <c r="L26" s="15" t="s">
        <v>95</v>
      </c>
      <c r="M26" s="16" t="s">
        <v>12</v>
      </c>
      <c r="N26" s="17" t="str">
        <f t="shared" si="2"/>
        <v>3</v>
      </c>
      <c r="O26" s="15" t="s">
        <v>95</v>
      </c>
      <c r="P26" s="16" t="s">
        <v>95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2</v>
      </c>
      <c r="Y26" s="16" t="s">
        <v>95</v>
      </c>
      <c r="Z26" s="17">
        <f t="shared" si="6"/>
        <v>0</v>
      </c>
      <c r="AA26" s="15" t="s">
        <v>96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18</v>
      </c>
      <c r="AH26" s="19">
        <f>'24.Spieltag'!AI26</f>
        <v>374</v>
      </c>
      <c r="AI26" s="20">
        <f t="shared" si="17"/>
        <v>392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12</v>
      </c>
      <c r="I27" s="15" t="s">
        <v>2</v>
      </c>
      <c r="J27" s="16" t="s">
        <v>96</v>
      </c>
      <c r="K27" s="17">
        <f t="shared" ref="K27:K32" si="2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2" si="2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97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16</v>
      </c>
      <c r="AH27" s="19">
        <f>'24.Spieltag'!AI27</f>
        <v>323</v>
      </c>
      <c r="AI27" s="20">
        <f t="shared" ref="AI27:AI32" si="28">AG27+AH27</f>
        <v>339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12</v>
      </c>
      <c r="E28" s="17">
        <f t="shared" si="19"/>
        <v>0</v>
      </c>
      <c r="F28" s="15" t="s">
        <v>2</v>
      </c>
      <c r="G28" s="16" t="s">
        <v>95</v>
      </c>
      <c r="H28" s="17">
        <f t="shared" si="12"/>
        <v>8</v>
      </c>
      <c r="I28" s="15" t="s">
        <v>95</v>
      </c>
      <c r="J28" s="16" t="s">
        <v>12</v>
      </c>
      <c r="K28" s="17">
        <f t="shared" si="20"/>
        <v>0</v>
      </c>
      <c r="L28" s="15" t="s">
        <v>95</v>
      </c>
      <c r="M28" s="16" t="s">
        <v>96</v>
      </c>
      <c r="N28" s="17">
        <f t="shared" si="21"/>
        <v>0</v>
      </c>
      <c r="O28" s="15" t="s">
        <v>12</v>
      </c>
      <c r="P28" s="16" t="s">
        <v>12</v>
      </c>
      <c r="Q28" s="17">
        <f t="shared" si="22"/>
        <v>0</v>
      </c>
      <c r="R28" s="15" t="s">
        <v>95</v>
      </c>
      <c r="S28" s="16" t="s">
        <v>96</v>
      </c>
      <c r="T28" s="17" t="str">
        <f t="shared" si="23"/>
        <v>3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95</v>
      </c>
      <c r="Z28" s="17">
        <f t="shared" si="25"/>
        <v>0</v>
      </c>
      <c r="AA28" s="15" t="s">
        <v>95</v>
      </c>
      <c r="AB28" s="16" t="s">
        <v>95</v>
      </c>
      <c r="AC28" s="17">
        <f t="shared" si="26"/>
        <v>0</v>
      </c>
      <c r="AD28" s="24"/>
      <c r="AE28" s="22"/>
      <c r="AF28" s="17"/>
      <c r="AG28" s="18">
        <f t="shared" si="27"/>
        <v>11</v>
      </c>
      <c r="AH28" s="19">
        <f>'24.Spieltag'!AI28</f>
        <v>291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96</v>
      </c>
      <c r="H29" s="17">
        <f t="shared" si="12"/>
        <v>8</v>
      </c>
      <c r="I29" s="15" t="s">
        <v>12</v>
      </c>
      <c r="J29" s="16" t="s">
        <v>96</v>
      </c>
      <c r="K29" s="17">
        <f t="shared" si="20"/>
        <v>0</v>
      </c>
      <c r="L29" s="15" t="s">
        <v>12</v>
      </c>
      <c r="M29" s="16" t="s">
        <v>95</v>
      </c>
      <c r="N29" s="17">
        <f t="shared" si="21"/>
        <v>0</v>
      </c>
      <c r="O29" s="15" t="s">
        <v>2</v>
      </c>
      <c r="P29" s="16" t="s">
        <v>95</v>
      </c>
      <c r="Q29" s="17" t="str">
        <f t="shared" si="22"/>
        <v>3</v>
      </c>
      <c r="R29" s="15" t="s">
        <v>12</v>
      </c>
      <c r="S29" s="16" t="s">
        <v>12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2</v>
      </c>
      <c r="Y29" s="16" t="s">
        <v>95</v>
      </c>
      <c r="Z29" s="17">
        <f t="shared" si="25"/>
        <v>0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13</v>
      </c>
      <c r="AH29" s="19">
        <f>'24.Spieltag'!AI29</f>
        <v>423</v>
      </c>
      <c r="AI29" s="20">
        <f t="shared" si="28"/>
        <v>436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2</v>
      </c>
      <c r="D30" s="16" t="s">
        <v>96</v>
      </c>
      <c r="E30" s="17" t="str">
        <f t="shared" si="19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0"/>
        <v>0</v>
      </c>
      <c r="L30" s="15" t="s">
        <v>12</v>
      </c>
      <c r="M30" s="16" t="s">
        <v>95</v>
      </c>
      <c r="N30" s="17">
        <f t="shared" si="21"/>
        <v>0</v>
      </c>
      <c r="O30" s="15" t="s">
        <v>97</v>
      </c>
      <c r="P30" s="16" t="s">
        <v>12</v>
      </c>
      <c r="Q30" s="17" t="str">
        <f t="shared" si="22"/>
        <v>3</v>
      </c>
      <c r="R30" s="15" t="s">
        <v>95</v>
      </c>
      <c r="S30" s="16" t="s">
        <v>96</v>
      </c>
      <c r="T30" s="17" t="str">
        <f t="shared" si="23"/>
        <v>3</v>
      </c>
      <c r="U30" s="15" t="s">
        <v>95</v>
      </c>
      <c r="V30" s="16" t="s">
        <v>95</v>
      </c>
      <c r="W30" s="17" t="str">
        <f t="shared" si="24"/>
        <v>3</v>
      </c>
      <c r="X30" s="15" t="s">
        <v>12</v>
      </c>
      <c r="Y30" s="16" t="s">
        <v>96</v>
      </c>
      <c r="Z30" s="17">
        <f t="shared" si="25"/>
        <v>0</v>
      </c>
      <c r="AA30" s="15" t="s">
        <v>96</v>
      </c>
      <c r="AB30" s="16" t="s">
        <v>2</v>
      </c>
      <c r="AC30" s="17" t="str">
        <f t="shared" si="26"/>
        <v>2</v>
      </c>
      <c r="AD30" s="24"/>
      <c r="AE30" s="22"/>
      <c r="AF30" s="17"/>
      <c r="AG30" s="18">
        <f t="shared" si="27"/>
        <v>21</v>
      </c>
      <c r="AH30" s="19">
        <f>'24.Spieltag'!AI30</f>
        <v>331</v>
      </c>
      <c r="AI30" s="20">
        <f t="shared" si="28"/>
        <v>352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2</v>
      </c>
      <c r="D31" s="16" t="s">
        <v>95</v>
      </c>
      <c r="E31" s="17" t="str">
        <f t="shared" si="19"/>
        <v>2</v>
      </c>
      <c r="F31" s="15" t="s">
        <v>2</v>
      </c>
      <c r="G31" s="16" t="s">
        <v>95</v>
      </c>
      <c r="H31" s="17">
        <f t="shared" si="12"/>
        <v>8</v>
      </c>
      <c r="I31" s="15" t="s">
        <v>12</v>
      </c>
      <c r="J31" s="16" t="s">
        <v>96</v>
      </c>
      <c r="K31" s="17">
        <f t="shared" si="20"/>
        <v>0</v>
      </c>
      <c r="L31" s="15"/>
      <c r="M31" s="16"/>
      <c r="N31" s="17"/>
      <c r="O31" s="15" t="s">
        <v>12</v>
      </c>
      <c r="P31" s="16" t="s">
        <v>95</v>
      </c>
      <c r="Q31" s="17" t="str">
        <f t="shared" si="22"/>
        <v>2</v>
      </c>
      <c r="R31" s="15" t="s">
        <v>12</v>
      </c>
      <c r="S31" s="16" t="s">
        <v>96</v>
      </c>
      <c r="T31" s="17" t="str">
        <f t="shared" si="23"/>
        <v>2</v>
      </c>
      <c r="U31" s="15" t="s">
        <v>12</v>
      </c>
      <c r="V31" s="16" t="s">
        <v>96</v>
      </c>
      <c r="W31" s="17">
        <f t="shared" si="24"/>
        <v>0</v>
      </c>
      <c r="X31" s="15" t="s">
        <v>12</v>
      </c>
      <c r="Y31" s="16" t="s">
        <v>96</v>
      </c>
      <c r="Z31" s="17">
        <f t="shared" si="25"/>
        <v>0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'24.Spieltag'!AI31</f>
        <v>435</v>
      </c>
      <c r="AI31" s="20">
        <f t="shared" si="28"/>
        <v>449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22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19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96</v>
      </c>
      <c r="K32" s="17">
        <f t="shared" si="20"/>
        <v>0</v>
      </c>
      <c r="L32" s="15" t="s">
        <v>95</v>
      </c>
      <c r="M32" s="16" t="s">
        <v>96</v>
      </c>
      <c r="N32" s="17">
        <f t="shared" si="21"/>
        <v>0</v>
      </c>
      <c r="O32" s="15" t="s">
        <v>12</v>
      </c>
      <c r="P32" s="16" t="s">
        <v>95</v>
      </c>
      <c r="Q32" s="17" t="str">
        <f t="shared" si="22"/>
        <v>2</v>
      </c>
      <c r="R32" s="15" t="s">
        <v>95</v>
      </c>
      <c r="S32" s="16" t="s">
        <v>95</v>
      </c>
      <c r="T32" s="17">
        <f t="shared" si="23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95</v>
      </c>
      <c r="Z32" s="17">
        <f t="shared" si="25"/>
        <v>0</v>
      </c>
      <c r="AA32" s="15" t="s">
        <v>95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10</v>
      </c>
      <c r="AH32" s="19">
        <f>'24.Spieltag'!AI32</f>
        <v>323</v>
      </c>
      <c r="AI32" s="20">
        <f t="shared" si="28"/>
        <v>333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>
        <f t="shared" si="12"/>
        <v>8</v>
      </c>
      <c r="I33" s="15" t="s">
        <v>12</v>
      </c>
      <c r="J33" s="16" t="s">
        <v>96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1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32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18</v>
      </c>
      <c r="AH33" s="19">
        <f>'24.Spieltag'!AI33</f>
        <v>369</v>
      </c>
      <c r="AI33" s="20">
        <f t="shared" ref="AI33" si="38">AG33+AH33</f>
        <v>387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si="12"/>
        <v>12</v>
      </c>
      <c r="I34" s="15" t="s">
        <v>95</v>
      </c>
      <c r="J34" s="16" t="s">
        <v>95</v>
      </c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'24.Spieltag'!AI34</f>
        <v>177</v>
      </c>
      <c r="AI34" s="20">
        <f t="shared" ref="AI34" si="50">AG34+AH34</f>
        <v>199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2" priority="1">
      <formula>($AG8&gt;40)</formula>
    </cfRule>
  </conditionalFormatting>
  <conditionalFormatting sqref="C4 X4 AA4 I6 R6 U6">
    <cfRule type="cellIs" dxfId="51" priority="3" operator="equal">
      <formula>"Schalke 04"</formula>
    </cfRule>
  </conditionalFormatting>
  <conditionalFormatting sqref="F4 I4 L4 O4 R4 U4 C6 F6 L6 O6 X6 AA6">
    <cfRule type="cellIs" dxfId="50" priority="4" operator="equal">
      <formula>"Schalke 04"</formula>
    </cfRule>
  </conditionalFormatting>
  <conditionalFormatting sqref="AG1:AG1048576">
    <cfRule type="top10" dxfId="49" priority="5" rank="3"/>
  </conditionalFormatting>
  <conditionalFormatting sqref="AK6">
    <cfRule type="top10" dxfId="48" priority="803" rank="3"/>
  </conditionalFormatting>
  <conditionalFormatting sqref="AK7:AK9">
    <cfRule type="top10" dxfId="47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A18" workbookViewId="0">
      <selection activeCell="Y7" sqref="Y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109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0</v>
      </c>
      <c r="AA8" s="15" t="s">
        <v>12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4</v>
      </c>
      <c r="AH8" s="19">
        <f>'25.Spieltag'!AI8</f>
        <v>442</v>
      </c>
      <c r="AI8" s="20">
        <f t="shared" ref="AI8:AI18" si="9">AG8+AH8</f>
        <v>446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 t="str">
        <f t="shared" si="2"/>
        <v>3</v>
      </c>
      <c r="L9" s="15" t="s">
        <v>12</v>
      </c>
      <c r="M9" s="16" t="s">
        <v>95</v>
      </c>
      <c r="N9" s="17" t="str">
        <f t="shared" si="3"/>
        <v>3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12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2</v>
      </c>
      <c r="X9" s="15" t="s">
        <v>12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10</v>
      </c>
      <c r="AH9" s="19">
        <f>'25.Spieltag'!AI9</f>
        <v>339</v>
      </c>
      <c r="AI9" s="20">
        <f t="shared" si="9"/>
        <v>349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3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9</v>
      </c>
      <c r="AH10" s="19">
        <f>'25.Spieltag'!AI10</f>
        <v>461</v>
      </c>
      <c r="AI10" s="20">
        <f t="shared" si="9"/>
        <v>470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 t="str">
        <f t="shared" si="2"/>
        <v>3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2</v>
      </c>
      <c r="Q11" s="17">
        <f t="shared" si="4"/>
        <v>0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6</v>
      </c>
      <c r="AH11" s="19">
        <f>'25.Spieltag'!AI11</f>
        <v>413</v>
      </c>
      <c r="AI11" s="20">
        <f t="shared" si="9"/>
        <v>419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3</v>
      </c>
      <c r="O12" s="15" t="s">
        <v>12</v>
      </c>
      <c r="P12" s="16" t="s">
        <v>12</v>
      </c>
      <c r="Q12" s="17" t="str">
        <f t="shared" si="4"/>
        <v>5</v>
      </c>
      <c r="R12" s="15" t="s">
        <v>12</v>
      </c>
      <c r="S12" s="16" t="s">
        <v>12</v>
      </c>
      <c r="T12" s="17" t="str">
        <f t="shared" si="5"/>
        <v>3</v>
      </c>
      <c r="U12" s="15" t="s">
        <v>95</v>
      </c>
      <c r="V12" s="16" t="s">
        <v>12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0</v>
      </c>
      <c r="AA12" s="15" t="s">
        <v>2</v>
      </c>
      <c r="AB12" s="16" t="s">
        <v>95</v>
      </c>
      <c r="AC12" s="17" t="str">
        <f t="shared" si="7"/>
        <v>2</v>
      </c>
      <c r="AD12" s="24"/>
      <c r="AE12" s="22"/>
      <c r="AF12" s="17"/>
      <c r="AG12" s="18">
        <f t="shared" si="8"/>
        <v>16</v>
      </c>
      <c r="AH12" s="19">
        <f>'25.Spieltag'!AI12</f>
        <v>400</v>
      </c>
      <c r="AI12" s="20">
        <f t="shared" si="9"/>
        <v>416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 t="s">
        <v>95</v>
      </c>
      <c r="J13" s="16" t="s">
        <v>2</v>
      </c>
      <c r="K13" s="17" t="str">
        <f t="shared" si="2"/>
        <v>2</v>
      </c>
      <c r="L13" s="15" t="s">
        <v>96</v>
      </c>
      <c r="M13" s="16" t="s">
        <v>12</v>
      </c>
      <c r="N13" s="17">
        <f t="shared" si="3"/>
        <v>0</v>
      </c>
      <c r="O13" s="15" t="s">
        <v>2</v>
      </c>
      <c r="P13" s="16" t="s">
        <v>12</v>
      </c>
      <c r="Q13" s="17">
        <f t="shared" si="4"/>
        <v>0</v>
      </c>
      <c r="R13" s="15" t="s">
        <v>2</v>
      </c>
      <c r="S13" s="16" t="s">
        <v>95</v>
      </c>
      <c r="T13" s="17">
        <f t="shared" si="5"/>
        <v>0</v>
      </c>
      <c r="U13" s="15" t="s">
        <v>96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0</v>
      </c>
      <c r="AA13" s="15" t="s">
        <v>12</v>
      </c>
      <c r="AB13" s="16" t="s">
        <v>96</v>
      </c>
      <c r="AC13" s="17" t="str">
        <f t="shared" si="7"/>
        <v>2</v>
      </c>
      <c r="AD13" s="24"/>
      <c r="AE13" s="22"/>
      <c r="AF13" s="17"/>
      <c r="AG13" s="18">
        <f t="shared" si="8"/>
        <v>4</v>
      </c>
      <c r="AH13" s="19">
        <f>'25.Spieltag'!AI13</f>
        <v>332</v>
      </c>
      <c r="AI13" s="20">
        <f t="shared" si="9"/>
        <v>336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'25.Spieltag'!AI14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>
        <f t="shared" si="11"/>
        <v>0</v>
      </c>
      <c r="F15" s="15" t="s">
        <v>95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3</v>
      </c>
      <c r="L15" s="15" t="s">
        <v>96</v>
      </c>
      <c r="M15" s="16" t="s">
        <v>12</v>
      </c>
      <c r="N15" s="17">
        <f t="shared" si="3"/>
        <v>0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2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5</v>
      </c>
      <c r="AH15" s="19">
        <f>'25.Spieltag'!AI15</f>
        <v>455</v>
      </c>
      <c r="AI15" s="20">
        <f t="shared" si="9"/>
        <v>460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95</v>
      </c>
      <c r="J16" s="16" t="s">
        <v>12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3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12</v>
      </c>
      <c r="V16" s="16" t="s">
        <v>95</v>
      </c>
      <c r="W16" s="17" t="str">
        <f t="shared" si="6"/>
        <v>2</v>
      </c>
      <c r="X16" s="15" t="s">
        <v>12</v>
      </c>
      <c r="Y16" s="16" t="s">
        <v>96</v>
      </c>
      <c r="Z16" s="17">
        <f t="shared" si="12"/>
        <v>0</v>
      </c>
      <c r="AA16" s="15" t="s">
        <v>95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15</v>
      </c>
      <c r="AH16" s="19">
        <f>'25.Spieltag'!AI16</f>
        <v>395</v>
      </c>
      <c r="AI16" s="20">
        <f t="shared" si="9"/>
        <v>410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12</v>
      </c>
      <c r="V17" s="16" t="s">
        <v>95</v>
      </c>
      <c r="W17" s="17" t="str">
        <f t="shared" si="6"/>
        <v>2</v>
      </c>
      <c r="X17" s="15" t="s">
        <v>12</v>
      </c>
      <c r="Y17" s="16" t="s">
        <v>95</v>
      </c>
      <c r="Z17" s="17">
        <f t="shared" si="12"/>
        <v>0</v>
      </c>
      <c r="AA17" s="15" t="s">
        <v>2</v>
      </c>
      <c r="AB17" s="16" t="s">
        <v>12</v>
      </c>
      <c r="AC17" s="17" t="str">
        <f t="shared" si="7"/>
        <v>2</v>
      </c>
      <c r="AD17" s="24"/>
      <c r="AE17" s="22"/>
      <c r="AF17" s="17"/>
      <c r="AG17" s="18">
        <f t="shared" si="8"/>
        <v>7</v>
      </c>
      <c r="AH17" s="19">
        <f>'25.Spieltag'!AI17</f>
        <v>347</v>
      </c>
      <c r="AI17" s="20">
        <f t="shared" si="9"/>
        <v>354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 t="str">
        <f t="shared" si="2"/>
        <v>3</v>
      </c>
      <c r="L18" s="15" t="s">
        <v>12</v>
      </c>
      <c r="M18" s="16" t="s">
        <v>12</v>
      </c>
      <c r="N18" s="17">
        <f t="shared" si="3"/>
        <v>0</v>
      </c>
      <c r="O18" s="15" t="s">
        <v>95</v>
      </c>
      <c r="P18" s="16" t="s">
        <v>12</v>
      </c>
      <c r="Q18" s="17">
        <f t="shared" si="4"/>
        <v>0</v>
      </c>
      <c r="R18" s="15" t="s">
        <v>96</v>
      </c>
      <c r="S18" s="16" t="s">
        <v>95</v>
      </c>
      <c r="T18" s="17">
        <f t="shared" si="5"/>
        <v>0</v>
      </c>
      <c r="U18" s="15" t="s">
        <v>95</v>
      </c>
      <c r="V18" s="16" t="s">
        <v>95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0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3</v>
      </c>
      <c r="AH18" s="19">
        <f>'25.Spieltag'!AI18</f>
        <v>407</v>
      </c>
      <c r="AI18" s="20">
        <f t="shared" si="9"/>
        <v>410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 t="s">
        <v>96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12</v>
      </c>
      <c r="V19" s="16" t="s">
        <v>95</v>
      </c>
      <c r="W19" s="17" t="str">
        <f t="shared" si="6"/>
        <v>2</v>
      </c>
      <c r="X19" s="15" t="s">
        <v>12</v>
      </c>
      <c r="Y19" s="16" t="s">
        <v>95</v>
      </c>
      <c r="Z19" s="17">
        <f t="shared" si="12"/>
        <v>0</v>
      </c>
      <c r="AA19" s="15" t="s">
        <v>12</v>
      </c>
      <c r="AB19" s="16" t="s">
        <v>95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4</v>
      </c>
      <c r="AH19" s="19">
        <f>'25.Spieltag'!AI19</f>
        <v>412</v>
      </c>
      <c r="AI19" s="20">
        <f t="shared" ref="AI19:AI23" si="15">AG19+AH19</f>
        <v>416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8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>
        <f t="shared" si="2"/>
        <v>0</v>
      </c>
      <c r="L20" s="15" t="s">
        <v>12</v>
      </c>
      <c r="M20" s="16" t="s">
        <v>95</v>
      </c>
      <c r="N20" s="17" t="str">
        <f t="shared" si="3"/>
        <v>3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 t="str">
        <f t="shared" si="6"/>
        <v>2</v>
      </c>
      <c r="X20" s="15" t="s">
        <v>2</v>
      </c>
      <c r="Y20" s="16" t="s">
        <v>95</v>
      </c>
      <c r="Z20" s="17">
        <f t="shared" si="12"/>
        <v>0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14"/>
        <v>12</v>
      </c>
      <c r="AH20" s="19">
        <f>'25.Spieltag'!AI20</f>
        <v>414</v>
      </c>
      <c r="AI20" s="20">
        <f t="shared" si="15"/>
        <v>426</v>
      </c>
      <c r="AJ20" s="21">
        <f t="shared" si="10"/>
        <v>8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95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3</v>
      </c>
      <c r="O21" s="15" t="s">
        <v>95</v>
      </c>
      <c r="P21" s="16" t="s">
        <v>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12</v>
      </c>
      <c r="V21" s="16" t="s">
        <v>12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0</v>
      </c>
      <c r="AA21" s="15" t="s">
        <v>12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14"/>
        <v>5</v>
      </c>
      <c r="AH21" s="19">
        <f>'25.Spieltag'!AI21</f>
        <v>450</v>
      </c>
      <c r="AI21" s="20">
        <f t="shared" si="15"/>
        <v>455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5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95</v>
      </c>
      <c r="K22" s="17">
        <f t="shared" si="2"/>
        <v>0</v>
      </c>
      <c r="L22" s="15" t="s">
        <v>95</v>
      </c>
      <c r="M22" s="16" t="s">
        <v>12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12</v>
      </c>
      <c r="V22" s="16" t="s">
        <v>95</v>
      </c>
      <c r="W22" s="17" t="str">
        <f t="shared" si="6"/>
        <v>2</v>
      </c>
      <c r="X22" s="15" t="s">
        <v>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11</v>
      </c>
      <c r="AH22" s="19">
        <f>'25.Spieltag'!AI22</f>
        <v>421</v>
      </c>
      <c r="AI22" s="20">
        <f t="shared" si="15"/>
        <v>432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 t="str">
        <f t="shared" si="2"/>
        <v>3</v>
      </c>
      <c r="L23" s="15" t="s">
        <v>12</v>
      </c>
      <c r="M23" s="16" t="s">
        <v>12</v>
      </c>
      <c r="N23" s="17">
        <f t="shared" si="3"/>
        <v>0</v>
      </c>
      <c r="O23" s="15" t="s">
        <v>95</v>
      </c>
      <c r="P23" s="16" t="s">
        <v>2</v>
      </c>
      <c r="Q23" s="17">
        <f t="shared" si="4"/>
        <v>0</v>
      </c>
      <c r="R23" s="15" t="s">
        <v>95</v>
      </c>
      <c r="S23" s="16" t="s">
        <v>95</v>
      </c>
      <c r="T23" s="17" t="str">
        <f t="shared" si="5"/>
        <v>5</v>
      </c>
      <c r="U23" s="15" t="s">
        <v>95</v>
      </c>
      <c r="V23" s="16" t="s">
        <v>96</v>
      </c>
      <c r="W23" s="17" t="str">
        <f t="shared" si="6"/>
        <v>2</v>
      </c>
      <c r="X23" s="15" t="s">
        <v>2</v>
      </c>
      <c r="Y23" s="16" t="s">
        <v>95</v>
      </c>
      <c r="Z23" s="17">
        <f t="shared" si="12"/>
        <v>0</v>
      </c>
      <c r="AA23" s="15" t="s">
        <v>12</v>
      </c>
      <c r="AB23" s="16" t="s">
        <v>95</v>
      </c>
      <c r="AC23" s="17" t="str">
        <f t="shared" si="7"/>
        <v>2</v>
      </c>
      <c r="AD23" s="24"/>
      <c r="AE23" s="22"/>
      <c r="AF23" s="17"/>
      <c r="AG23" s="18">
        <f t="shared" si="14"/>
        <v>12</v>
      </c>
      <c r="AH23" s="19">
        <f>'25.Spieltag'!AI23</f>
        <v>278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12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12</v>
      </c>
      <c r="J24" s="16" t="s">
        <v>97</v>
      </c>
      <c r="K24" s="17" t="str">
        <f t="shared" si="2"/>
        <v>2</v>
      </c>
      <c r="L24" s="15" t="s">
        <v>12</v>
      </c>
      <c r="M24" s="16" t="s">
        <v>95</v>
      </c>
      <c r="N24" s="17" t="str">
        <f t="shared" si="3"/>
        <v>3</v>
      </c>
      <c r="O24" s="15" t="s">
        <v>12</v>
      </c>
      <c r="P24" s="16" t="s">
        <v>12</v>
      </c>
      <c r="Q24" s="17" t="str">
        <f t="shared" si="4"/>
        <v>5</v>
      </c>
      <c r="R24" s="15" t="s">
        <v>12</v>
      </c>
      <c r="S24" s="16" t="s">
        <v>2</v>
      </c>
      <c r="T24" s="17">
        <f t="shared" si="5"/>
        <v>0</v>
      </c>
      <c r="U24" s="15" t="s">
        <v>12</v>
      </c>
      <c r="V24" s="16" t="s">
        <v>95</v>
      </c>
      <c r="W24" s="17" t="str">
        <f t="shared" si="6"/>
        <v>2</v>
      </c>
      <c r="X24" s="15" t="s">
        <v>2</v>
      </c>
      <c r="Y24" s="16" t="s">
        <v>12</v>
      </c>
      <c r="Z24" s="17">
        <f t="shared" si="12"/>
        <v>0</v>
      </c>
      <c r="AA24" s="15" t="s">
        <v>95</v>
      </c>
      <c r="AB24" s="16" t="s">
        <v>96</v>
      </c>
      <c r="AC24" s="17" t="str">
        <f t="shared" si="7"/>
        <v>2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'25.Spieltag'!AI24</f>
        <v>401</v>
      </c>
      <c r="AI24" s="20">
        <f t="shared" ref="AI24:AI26" si="17">AG24+AH24</f>
        <v>417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5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95</v>
      </c>
      <c r="Z25" s="17">
        <f t="shared" si="12"/>
        <v>0</v>
      </c>
      <c r="AA25" s="15" t="s">
        <v>95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6"/>
        <v>9</v>
      </c>
      <c r="AH25" s="19">
        <f>'25.Spieltag'!AI25</f>
        <v>417</v>
      </c>
      <c r="AI25" s="20">
        <f t="shared" si="17"/>
        <v>426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95</v>
      </c>
      <c r="E26" s="17" t="str">
        <f t="shared" si="11"/>
        <v>5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 t="str">
        <f t="shared" si="2"/>
        <v>3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>
        <f t="shared" si="4"/>
        <v>0</v>
      </c>
      <c r="R26" s="15" t="s">
        <v>12</v>
      </c>
      <c r="S26" s="16" t="s">
        <v>12</v>
      </c>
      <c r="T26" s="17" t="str">
        <f t="shared" si="5"/>
        <v>3</v>
      </c>
      <c r="U26" s="15" t="s">
        <v>12</v>
      </c>
      <c r="V26" s="16" t="s">
        <v>95</v>
      </c>
      <c r="W26" s="17" t="str">
        <f t="shared" si="6"/>
        <v>2</v>
      </c>
      <c r="X26" s="15" t="s">
        <v>2</v>
      </c>
      <c r="Y26" s="16" t="s">
        <v>95</v>
      </c>
      <c r="Z26" s="17">
        <f t="shared" si="12"/>
        <v>0</v>
      </c>
      <c r="AA26" s="15" t="s">
        <v>12</v>
      </c>
      <c r="AB26" s="16" t="s">
        <v>96</v>
      </c>
      <c r="AC26" s="17" t="str">
        <f t="shared" si="7"/>
        <v>2</v>
      </c>
      <c r="AD26" s="24"/>
      <c r="AE26" s="22"/>
      <c r="AF26" s="17"/>
      <c r="AG26" s="18">
        <f t="shared" si="16"/>
        <v>15</v>
      </c>
      <c r="AH26" s="19">
        <f>'25.Spieltag'!AI26</f>
        <v>392</v>
      </c>
      <c r="AI26" s="20">
        <f t="shared" si="17"/>
        <v>407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3</v>
      </c>
      <c r="O27" s="15" t="s">
        <v>12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12</v>
      </c>
      <c r="V27" s="16" t="s">
        <v>95</v>
      </c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95</v>
      </c>
      <c r="Z27" s="17">
        <f t="shared" si="12"/>
        <v>0</v>
      </c>
      <c r="AA27" s="15" t="s">
        <v>2</v>
      </c>
      <c r="AB27" s="16" t="s">
        <v>95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10</v>
      </c>
      <c r="AH27" s="19">
        <f>'25.Spieltag'!AI27</f>
        <v>339</v>
      </c>
      <c r="AI27" s="20">
        <f t="shared" ref="AI27:AI32" si="28">AG27+AH27</f>
        <v>349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95</v>
      </c>
      <c r="V28" s="16" t="s">
        <v>95</v>
      </c>
      <c r="W28" s="17">
        <f t="shared" si="25"/>
        <v>0</v>
      </c>
      <c r="X28" s="15" t="s">
        <v>2</v>
      </c>
      <c r="Y28" s="16" t="s">
        <v>95</v>
      </c>
      <c r="Z28" s="17">
        <f t="shared" si="12"/>
        <v>0</v>
      </c>
      <c r="AA28" s="15" t="s">
        <v>95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0</v>
      </c>
      <c r="AH28" s="19">
        <f>'25.Spieltag'!AI28</f>
        <v>302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2</v>
      </c>
      <c r="E29" s="17">
        <f t="shared" si="19"/>
        <v>0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12</v>
      </c>
      <c r="V29" s="16" t="s">
        <v>95</v>
      </c>
      <c r="W29" s="17" t="str">
        <f t="shared" si="25"/>
        <v>2</v>
      </c>
      <c r="X29" s="15" t="s">
        <v>12</v>
      </c>
      <c r="Y29" s="16" t="s">
        <v>95</v>
      </c>
      <c r="Z29" s="17">
        <f t="shared" si="12"/>
        <v>0</v>
      </c>
      <c r="AA29" s="15" t="s">
        <v>12</v>
      </c>
      <c r="AB29" s="16" t="s">
        <v>95</v>
      </c>
      <c r="AC29" s="17" t="str">
        <f t="shared" si="26"/>
        <v>2</v>
      </c>
      <c r="AD29" s="24"/>
      <c r="AE29" s="22"/>
      <c r="AF29" s="17"/>
      <c r="AG29" s="18">
        <f t="shared" si="27"/>
        <v>4</v>
      </c>
      <c r="AH29" s="19">
        <f>'25.Spieltag'!AI29</f>
        <v>436</v>
      </c>
      <c r="AI29" s="20">
        <f t="shared" si="28"/>
        <v>440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96</v>
      </c>
      <c r="J30" s="16" t="s">
        <v>95</v>
      </c>
      <c r="K30" s="17" t="str">
        <f t="shared" si="21"/>
        <v>3</v>
      </c>
      <c r="L30" s="15" t="s">
        <v>12</v>
      </c>
      <c r="M30" s="16" t="s">
        <v>12</v>
      </c>
      <c r="N30" s="17">
        <f t="shared" si="22"/>
        <v>0</v>
      </c>
      <c r="O30" s="15" t="s">
        <v>95</v>
      </c>
      <c r="P30" s="16" t="s">
        <v>96</v>
      </c>
      <c r="Q30" s="17">
        <f t="shared" si="23"/>
        <v>0</v>
      </c>
      <c r="R30" s="15" t="s">
        <v>12</v>
      </c>
      <c r="S30" s="16" t="s">
        <v>95</v>
      </c>
      <c r="T30" s="17">
        <f t="shared" si="24"/>
        <v>0</v>
      </c>
      <c r="U30" s="15" t="s">
        <v>12</v>
      </c>
      <c r="V30" s="16" t="s">
        <v>96</v>
      </c>
      <c r="W30" s="17" t="str">
        <f t="shared" si="25"/>
        <v>2</v>
      </c>
      <c r="X30" s="15" t="s">
        <v>2</v>
      </c>
      <c r="Y30" s="16" t="s">
        <v>95</v>
      </c>
      <c r="Z30" s="17">
        <f t="shared" si="12"/>
        <v>0</v>
      </c>
      <c r="AA30" s="15" t="s">
        <v>12</v>
      </c>
      <c r="AB30" s="16" t="s">
        <v>95</v>
      </c>
      <c r="AC30" s="17" t="str">
        <f t="shared" si="26"/>
        <v>2</v>
      </c>
      <c r="AD30" s="24"/>
      <c r="AE30" s="22"/>
      <c r="AF30" s="17"/>
      <c r="AG30" s="18">
        <f t="shared" si="27"/>
        <v>7</v>
      </c>
      <c r="AH30" s="19">
        <f>'25.Spieltag'!AI30</f>
        <v>352</v>
      </c>
      <c r="AI30" s="20">
        <f t="shared" si="28"/>
        <v>359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9"/>
        <v>0</v>
      </c>
      <c r="F31" s="15" t="s">
        <v>95</v>
      </c>
      <c r="G31" s="16" t="s">
        <v>95</v>
      </c>
      <c r="H31" s="17">
        <f t="shared" si="20"/>
        <v>0</v>
      </c>
      <c r="I31" s="15" t="s">
        <v>95</v>
      </c>
      <c r="J31" s="16" t="s">
        <v>96</v>
      </c>
      <c r="K31" s="17">
        <f t="shared" si="21"/>
        <v>0</v>
      </c>
      <c r="L31" s="15" t="s">
        <v>96</v>
      </c>
      <c r="M31" s="16" t="s">
        <v>12</v>
      </c>
      <c r="N31" s="17">
        <f t="shared" si="22"/>
        <v>0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95</v>
      </c>
      <c r="T31" s="17">
        <f t="shared" si="24"/>
        <v>0</v>
      </c>
      <c r="U31" s="15" t="s">
        <v>95</v>
      </c>
      <c r="V31" s="16" t="s">
        <v>12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0</v>
      </c>
      <c r="AA31" s="15" t="s">
        <v>12</v>
      </c>
      <c r="AB31" s="16" t="s">
        <v>95</v>
      </c>
      <c r="AC31" s="17" t="str">
        <f t="shared" si="26"/>
        <v>2</v>
      </c>
      <c r="AD31" s="24"/>
      <c r="AE31" s="22"/>
      <c r="AF31" s="17"/>
      <c r="AG31" s="18">
        <f t="shared" si="27"/>
        <v>2</v>
      </c>
      <c r="AH31" s="19">
        <f>'25.Spieltag'!AI31</f>
        <v>449</v>
      </c>
      <c r="AI31" s="20">
        <f t="shared" si="28"/>
        <v>451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19"/>
        <v>5</v>
      </c>
      <c r="F32" s="15" t="s">
        <v>12</v>
      </c>
      <c r="G32" s="16" t="s">
        <v>95</v>
      </c>
      <c r="H32" s="17" t="str">
        <f t="shared" si="20"/>
        <v>2</v>
      </c>
      <c r="I32" s="15" t="s">
        <v>96</v>
      </c>
      <c r="J32" s="16" t="s">
        <v>95</v>
      </c>
      <c r="K32" s="17" t="str">
        <f t="shared" si="21"/>
        <v>3</v>
      </c>
      <c r="L32" s="15" t="s">
        <v>95</v>
      </c>
      <c r="M32" s="16" t="s">
        <v>2</v>
      </c>
      <c r="N32" s="17">
        <f t="shared" si="22"/>
        <v>0</v>
      </c>
      <c r="O32" s="15" t="s">
        <v>95</v>
      </c>
      <c r="P32" s="16" t="s">
        <v>12</v>
      </c>
      <c r="Q32" s="17">
        <f t="shared" si="23"/>
        <v>0</v>
      </c>
      <c r="R32" s="15" t="s">
        <v>95</v>
      </c>
      <c r="S32" s="16" t="s">
        <v>95</v>
      </c>
      <c r="T32" s="17" t="str">
        <f t="shared" si="24"/>
        <v>5</v>
      </c>
      <c r="U32" s="15" t="s">
        <v>12</v>
      </c>
      <c r="V32" s="16" t="s">
        <v>96</v>
      </c>
      <c r="W32" s="17" t="str">
        <f t="shared" si="25"/>
        <v>2</v>
      </c>
      <c r="X32" s="15" t="s">
        <v>12</v>
      </c>
      <c r="Y32" s="16" t="s">
        <v>95</v>
      </c>
      <c r="Z32" s="17">
        <f t="shared" si="12"/>
        <v>0</v>
      </c>
      <c r="AA32" s="15" t="s">
        <v>12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17</v>
      </c>
      <c r="AH32" s="19">
        <f>'25.Spieltag'!AI32</f>
        <v>333</v>
      </c>
      <c r="AI32" s="20">
        <f t="shared" si="28"/>
        <v>350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95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12</v>
      </c>
      <c r="W33" s="17">
        <f t="shared" ref="W33" si="3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si="12"/>
        <v>0</v>
      </c>
      <c r="AA33" s="15" t="s">
        <v>12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10</v>
      </c>
      <c r="AH33" s="19">
        <f>'25.Spieltag'!AI33</f>
        <v>387</v>
      </c>
      <c r="AI33" s="20">
        <f t="shared" ref="AI33" si="38">AG33+AH33</f>
        <v>397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2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96</v>
      </c>
      <c r="Z34" s="17">
        <f t="shared" si="12"/>
        <v>0</v>
      </c>
      <c r="AA34" s="15" t="s">
        <v>2</v>
      </c>
      <c r="AB34" s="16" t="s">
        <v>95</v>
      </c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9">E34+H34+K34+N34+Q34+T34+W34+Z34+AC34+AF34</f>
        <v>4</v>
      </c>
      <c r="AH34" s="19">
        <f>'25.Spieltag'!AI34</f>
        <v>199</v>
      </c>
      <c r="AI34" s="20">
        <f t="shared" ref="AI34" si="50">AG34+AH34</f>
        <v>203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6" priority="1">
      <formula>($AG8&gt;40)</formula>
    </cfRule>
  </conditionalFormatting>
  <conditionalFormatting sqref="C4 F4 I4 R4 X4 C6 F6 I6 O6 R6 U6 X6">
    <cfRule type="cellIs" dxfId="45" priority="4" operator="equal">
      <formula>"Schalke 04"</formula>
    </cfRule>
  </conditionalFormatting>
  <conditionalFormatting sqref="L4 O4 U4 AA4 L6 AA6">
    <cfRule type="cellIs" dxfId="44" priority="3" operator="equal">
      <formula>"Schalke 04"</formula>
    </cfRule>
  </conditionalFormatting>
  <conditionalFormatting sqref="AG1:AG1048576">
    <cfRule type="top10" dxfId="43" priority="5" rank="3"/>
  </conditionalFormatting>
  <conditionalFormatting sqref="AK6:AK9">
    <cfRule type="top10" dxfId="42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A6" workbookViewId="0">
      <selection activeCell="X38" sqref="X3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12</v>
      </c>
      <c r="V7" s="65" t="s">
        <v>2</v>
      </c>
      <c r="W7" s="66" t="s">
        <v>1</v>
      </c>
      <c r="X7" s="65" t="s">
        <v>12</v>
      </c>
      <c r="Y7" s="65" t="s">
        <v>13</v>
      </c>
      <c r="Z7" s="66" t="s">
        <v>1</v>
      </c>
      <c r="AA7" s="65" t="s">
        <v>95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'26.Spieltag'!AI8</f>
        <v>446</v>
      </c>
      <c r="AI8" s="20">
        <f t="shared" ref="AI8:AI18" si="9">AG8+AH8</f>
        <v>454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 t="str">
        <f t="shared" si="1"/>
        <v>3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 t="str">
        <f t="shared" si="4"/>
        <v>2</v>
      </c>
      <c r="R9" s="15" t="s">
        <v>95</v>
      </c>
      <c r="S9" s="16" t="s">
        <v>12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97</v>
      </c>
      <c r="AC9" s="17" t="str">
        <f t="shared" si="7"/>
        <v>2</v>
      </c>
      <c r="AD9" s="24"/>
      <c r="AE9" s="22"/>
      <c r="AF9" s="17"/>
      <c r="AG9" s="18">
        <f t="shared" si="8"/>
        <v>7</v>
      </c>
      <c r="AH9" s="19">
        <f>'26.Spieltag'!AI9</f>
        <v>349</v>
      </c>
      <c r="AI9" s="20">
        <f t="shared" si="9"/>
        <v>356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3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 t="str">
        <f t="shared" si="6"/>
        <v>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16</v>
      </c>
      <c r="AH10" s="19">
        <f>'26.Spieltag'!AI10</f>
        <v>470</v>
      </c>
      <c r="AI10" s="20">
        <f t="shared" si="9"/>
        <v>486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84" t="str">
        <f>'1.Spieltag'!B11</f>
        <v>CathaHaupt1904</v>
      </c>
      <c r="C11" s="15" t="s">
        <v>96</v>
      </c>
      <c r="D11" s="16" t="s">
        <v>95</v>
      </c>
      <c r="E11" s="17">
        <f t="shared" si="11"/>
        <v>0</v>
      </c>
      <c r="F11" s="15" t="s">
        <v>12</v>
      </c>
      <c r="G11" s="16" t="s">
        <v>95</v>
      </c>
      <c r="H11" s="17" t="str">
        <f t="shared" si="1"/>
        <v>3</v>
      </c>
      <c r="I11" s="15" t="s">
        <v>95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95</v>
      </c>
      <c r="W11" s="17">
        <f t="shared" si="5"/>
        <v>0</v>
      </c>
      <c r="X11" s="15" t="s">
        <v>12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 t="str">
        <f t="shared" si="7"/>
        <v>2</v>
      </c>
      <c r="AD11" s="23"/>
      <c r="AE11" s="22"/>
      <c r="AF11" s="17"/>
      <c r="AG11" s="18">
        <f t="shared" si="8"/>
        <v>9</v>
      </c>
      <c r="AH11" s="19">
        <f>'26.Spieltag'!AI11</f>
        <v>419</v>
      </c>
      <c r="AI11" s="20">
        <f t="shared" si="9"/>
        <v>428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12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95</v>
      </c>
      <c r="S12" s="16" t="s">
        <v>12</v>
      </c>
      <c r="T12" s="17">
        <f t="shared" si="12"/>
        <v>0</v>
      </c>
      <c r="U12" s="15" t="s">
        <v>2</v>
      </c>
      <c r="V12" s="16" t="s">
        <v>95</v>
      </c>
      <c r="W12" s="17">
        <f t="shared" si="5"/>
        <v>0</v>
      </c>
      <c r="X12" s="15" t="s">
        <v>12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</v>
      </c>
      <c r="AH12" s="19">
        <f>'26.Spieltag'!AI12</f>
        <v>416</v>
      </c>
      <c r="AI12" s="20">
        <f t="shared" si="9"/>
        <v>418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95</v>
      </c>
      <c r="K13" s="17" t="str">
        <f t="shared" si="2"/>
        <v>2</v>
      </c>
      <c r="L13" s="15" t="s">
        <v>96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95</v>
      </c>
      <c r="W13" s="17">
        <f t="shared" si="5"/>
        <v>0</v>
      </c>
      <c r="X13" s="15" t="s">
        <v>96</v>
      </c>
      <c r="Y13" s="16" t="s">
        <v>95</v>
      </c>
      <c r="Z13" s="17" t="str">
        <f t="shared" si="6"/>
        <v>2</v>
      </c>
      <c r="AA13" s="15" t="s">
        <v>96</v>
      </c>
      <c r="AB13" s="16" t="s">
        <v>2</v>
      </c>
      <c r="AC13" s="17" t="str">
        <f t="shared" si="7"/>
        <v>2</v>
      </c>
      <c r="AD13" s="24"/>
      <c r="AE13" s="22"/>
      <c r="AF13" s="17"/>
      <c r="AG13" s="18">
        <f t="shared" si="8"/>
        <v>10</v>
      </c>
      <c r="AH13" s="19">
        <f>'26.Spieltag'!AI13</f>
        <v>336</v>
      </c>
      <c r="AI13" s="20">
        <f t="shared" si="9"/>
        <v>346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'26.Spieltag'!AI14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96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2</v>
      </c>
      <c r="L15" s="15" t="s">
        <v>12</v>
      </c>
      <c r="M15" s="16" t="s">
        <v>95</v>
      </c>
      <c r="N15" s="17" t="str">
        <f t="shared" si="3"/>
        <v>5</v>
      </c>
      <c r="O15" s="15" t="s">
        <v>95</v>
      </c>
      <c r="P15" s="16" t="s">
        <v>12</v>
      </c>
      <c r="Q15" s="17">
        <f t="shared" si="4"/>
        <v>0</v>
      </c>
      <c r="R15" s="15" t="s">
        <v>95</v>
      </c>
      <c r="S15" s="16" t="s">
        <v>12</v>
      </c>
      <c r="T15" s="17">
        <f t="shared" si="12"/>
        <v>0</v>
      </c>
      <c r="U15" s="15" t="s">
        <v>12</v>
      </c>
      <c r="V15" s="16" t="s">
        <v>95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'26.Spieltag'!AI15</f>
        <v>460</v>
      </c>
      <c r="AI15" s="20">
        <f t="shared" si="9"/>
        <v>473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/>
      <c r="D16" s="16"/>
      <c r="E16" s="17"/>
      <c r="F16" s="15"/>
      <c r="G16" s="16"/>
      <c r="H16" s="17"/>
      <c r="I16" s="15"/>
      <c r="J16" s="16"/>
      <c r="K16" s="17"/>
      <c r="L16" s="15"/>
      <c r="M16" s="16"/>
      <c r="N16" s="17"/>
      <c r="O16" s="15"/>
      <c r="P16" s="16"/>
      <c r="Q16" s="17"/>
      <c r="R16" s="15" t="s">
        <v>95</v>
      </c>
      <c r="S16" s="16" t="s">
        <v>12</v>
      </c>
      <c r="T16" s="17">
        <f t="shared" si="12"/>
        <v>0</v>
      </c>
      <c r="U16" s="15" t="s">
        <v>12</v>
      </c>
      <c r="V16" s="16" t="s">
        <v>95</v>
      </c>
      <c r="W16" s="17">
        <f t="shared" si="5"/>
        <v>0</v>
      </c>
      <c r="X16" s="15" t="s">
        <v>95</v>
      </c>
      <c r="Y16" s="16" t="s">
        <v>95</v>
      </c>
      <c r="Z16" s="17">
        <f t="shared" si="6"/>
        <v>0</v>
      </c>
      <c r="AA16" s="15" t="s">
        <v>95</v>
      </c>
      <c r="AB16" s="16" t="s">
        <v>12</v>
      </c>
      <c r="AC16" s="17" t="str">
        <f t="shared" si="7"/>
        <v>2</v>
      </c>
      <c r="AD16" s="24"/>
      <c r="AE16" s="22"/>
      <c r="AF16" s="17"/>
      <c r="AG16" s="18">
        <f t="shared" si="8"/>
        <v>2</v>
      </c>
      <c r="AH16" s="19">
        <f>'26.Spieltag'!AI16</f>
        <v>410</v>
      </c>
      <c r="AI16" s="20">
        <f t="shared" si="9"/>
        <v>412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2</v>
      </c>
      <c r="G17" s="16" t="s">
        <v>95</v>
      </c>
      <c r="H17" s="17" t="str">
        <f t="shared" si="1"/>
        <v>2</v>
      </c>
      <c r="I17" s="15" t="s">
        <v>2</v>
      </c>
      <c r="J17" s="16" t="s">
        <v>96</v>
      </c>
      <c r="K17" s="17" t="str">
        <f t="shared" si="2"/>
        <v>2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2</v>
      </c>
      <c r="Z17" s="17" t="str">
        <f t="shared" si="6"/>
        <v>2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'26.Spieltag'!AI17</f>
        <v>354</v>
      </c>
      <c r="AI17" s="20">
        <f t="shared" si="9"/>
        <v>368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12</v>
      </c>
      <c r="G18" s="16" t="s">
        <v>96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95</v>
      </c>
      <c r="M18" s="16" t="s">
        <v>96</v>
      </c>
      <c r="N18" s="17" t="str">
        <f t="shared" si="3"/>
        <v>3</v>
      </c>
      <c r="O18" s="15" t="s">
        <v>2</v>
      </c>
      <c r="P18" s="16" t="s">
        <v>12</v>
      </c>
      <c r="Q18" s="17" t="str">
        <f t="shared" si="4"/>
        <v>2</v>
      </c>
      <c r="R18" s="15" t="s">
        <v>95</v>
      </c>
      <c r="S18" s="16" t="s">
        <v>12</v>
      </c>
      <c r="T18" s="17">
        <f t="shared" si="12"/>
        <v>0</v>
      </c>
      <c r="U18" s="15" t="s">
        <v>12</v>
      </c>
      <c r="V18" s="16" t="s">
        <v>96</v>
      </c>
      <c r="W18" s="17">
        <f t="shared" si="5"/>
        <v>0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5</v>
      </c>
      <c r="AD18" s="24"/>
      <c r="AE18" s="22"/>
      <c r="AF18" s="17"/>
      <c r="AG18" s="18">
        <f t="shared" si="8"/>
        <v>12</v>
      </c>
      <c r="AH18" s="19">
        <f>'26.Spieltag'!AI18</f>
        <v>410</v>
      </c>
      <c r="AI18" s="20">
        <f t="shared" si="9"/>
        <v>422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3</v>
      </c>
      <c r="I19" s="15" t="s">
        <v>12</v>
      </c>
      <c r="J19" s="16" t="s">
        <v>95</v>
      </c>
      <c r="K19" s="17" t="str">
        <f t="shared" si="2"/>
        <v>2</v>
      </c>
      <c r="L19" s="15" t="s">
        <v>12</v>
      </c>
      <c r="M19" s="16" t="s">
        <v>95</v>
      </c>
      <c r="N19" s="17" t="str">
        <f t="shared" si="3"/>
        <v>5</v>
      </c>
      <c r="O19" s="15" t="s">
        <v>95</v>
      </c>
      <c r="P19" s="16" t="s">
        <v>96</v>
      </c>
      <c r="Q19" s="17" t="str">
        <f t="shared" si="4"/>
        <v>2</v>
      </c>
      <c r="R19" s="15" t="s">
        <v>96</v>
      </c>
      <c r="S19" s="16" t="s">
        <v>95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14</v>
      </c>
      <c r="AH19" s="19">
        <f>'26.Spieltag'!AI19</f>
        <v>416</v>
      </c>
      <c r="AI19" s="20">
        <f t="shared" ref="AI19:AI23" si="15">AG19+AH19</f>
        <v>430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12</v>
      </c>
      <c r="N20" s="17">
        <f t="shared" si="3"/>
        <v>0</v>
      </c>
      <c r="O20" s="15" t="s">
        <v>95</v>
      </c>
      <c r="P20" s="16" t="s">
        <v>95</v>
      </c>
      <c r="Q20" s="17">
        <f t="shared" si="4"/>
        <v>0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7</v>
      </c>
      <c r="AH20" s="19">
        <f>'26.Spieltag'!AI20</f>
        <v>426</v>
      </c>
      <c r="AI20" s="20">
        <f t="shared" si="15"/>
        <v>433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 t="str">
        <f t="shared" si="1"/>
        <v>3</v>
      </c>
      <c r="I21" s="15" t="s">
        <v>2</v>
      </c>
      <c r="J21" s="16" t="s">
        <v>95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95</v>
      </c>
      <c r="P21" s="16" t="s">
        <v>95</v>
      </c>
      <c r="Q21" s="17">
        <f t="shared" si="4"/>
        <v>0</v>
      </c>
      <c r="R21" s="15" t="s">
        <v>95</v>
      </c>
      <c r="S21" s="16" t="s">
        <v>12</v>
      </c>
      <c r="T21" s="17">
        <f t="shared" si="12"/>
        <v>0</v>
      </c>
      <c r="U21" s="15" t="s">
        <v>2</v>
      </c>
      <c r="V21" s="16" t="s">
        <v>12</v>
      </c>
      <c r="W21" s="17">
        <f t="shared" si="5"/>
        <v>0</v>
      </c>
      <c r="X21" s="15" t="s">
        <v>12</v>
      </c>
      <c r="Y21" s="16" t="s">
        <v>95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13</v>
      </c>
      <c r="AH21" s="19">
        <f>'26.Spieltag'!AI21</f>
        <v>455</v>
      </c>
      <c r="AI21" s="20">
        <f t="shared" si="15"/>
        <v>468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3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2</v>
      </c>
      <c r="R22" s="15" t="s">
        <v>96</v>
      </c>
      <c r="S22" s="16" t="s">
        <v>95</v>
      </c>
      <c r="T22" s="17">
        <f t="shared" si="12"/>
        <v>0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95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9</v>
      </c>
      <c r="AH22" s="19">
        <f>'26.Spieltag'!AI22</f>
        <v>432</v>
      </c>
      <c r="AI22" s="20">
        <f t="shared" si="15"/>
        <v>441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'26.Spieltag'!AI23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97</v>
      </c>
      <c r="N24" s="17">
        <f t="shared" si="3"/>
        <v>0</v>
      </c>
      <c r="O24" s="15" t="s">
        <v>95</v>
      </c>
      <c r="P24" s="16" t="s">
        <v>95</v>
      </c>
      <c r="Q24" s="17">
        <f t="shared" si="4"/>
        <v>0</v>
      </c>
      <c r="R24" s="15" t="s">
        <v>96</v>
      </c>
      <c r="S24" s="16" t="s">
        <v>95</v>
      </c>
      <c r="T24" s="17">
        <f t="shared" si="12"/>
        <v>0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3</v>
      </c>
      <c r="AH24" s="19">
        <f>'26.Spieltag'!AI24</f>
        <v>417</v>
      </c>
      <c r="AI24" s="20">
        <f t="shared" ref="AI24:AI26" si="17">AG24+AH24</f>
        <v>420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3</v>
      </c>
      <c r="L25" s="15" t="s">
        <v>2</v>
      </c>
      <c r="M25" s="16" t="s">
        <v>95</v>
      </c>
      <c r="N25" s="17" t="str">
        <f t="shared" si="3"/>
        <v>2</v>
      </c>
      <c r="O25" s="15" t="s">
        <v>95</v>
      </c>
      <c r="P25" s="16" t="s">
        <v>96</v>
      </c>
      <c r="Q25" s="17" t="str">
        <f t="shared" si="4"/>
        <v>2</v>
      </c>
      <c r="R25" s="15" t="s">
        <v>96</v>
      </c>
      <c r="S25" s="16" t="s">
        <v>95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95</v>
      </c>
      <c r="Y25" s="16" t="s">
        <v>12</v>
      </c>
      <c r="Z25" s="17" t="str">
        <f t="shared" si="6"/>
        <v>2</v>
      </c>
      <c r="AA25" s="15" t="s">
        <v>96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13</v>
      </c>
      <c r="AH25" s="19">
        <f>'26.Spieltag'!AI25</f>
        <v>426</v>
      </c>
      <c r="AI25" s="20">
        <f t="shared" si="17"/>
        <v>439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95</v>
      </c>
      <c r="D26" s="16" t="s">
        <v>96</v>
      </c>
      <c r="E26" s="17" t="str">
        <f t="shared" si="11"/>
        <v>2</v>
      </c>
      <c r="F26" s="15" t="s">
        <v>12</v>
      </c>
      <c r="G26" s="16" t="s">
        <v>95</v>
      </c>
      <c r="H26" s="17" t="str">
        <f t="shared" si="1"/>
        <v>3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 t="str">
        <f t="shared" si="4"/>
        <v>2</v>
      </c>
      <c r="R26" s="15" t="s">
        <v>95</v>
      </c>
      <c r="S26" s="16" t="s">
        <v>12</v>
      </c>
      <c r="T26" s="17">
        <f t="shared" si="12"/>
        <v>0</v>
      </c>
      <c r="U26" s="15" t="s">
        <v>12</v>
      </c>
      <c r="V26" s="16" t="s">
        <v>95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9</v>
      </c>
      <c r="AH26" s="19">
        <f>'26.Spieltag'!AI26</f>
        <v>407</v>
      </c>
      <c r="AI26" s="20">
        <f t="shared" si="17"/>
        <v>416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95</v>
      </c>
      <c r="T27" s="17">
        <f>IF(OR(EXACT($R$7,R27)*(EXACT($S$7,S27)))=TRUE,$AN$9,IF(($S$7-$R$7=S27-R27),$AN$8,IF(OR(EXACT($R$7&gt;$S$7,R27&gt;S27)*EXACT($R$7=$S$7,R27=S27)*EXACT($R$7&lt;$S$7,R27&lt;S27)),$AN$7,0)))*2</f>
        <v>10</v>
      </c>
      <c r="U27" s="15" t="s">
        <v>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14</v>
      </c>
      <c r="AH27" s="19">
        <f>'26.Spieltag'!AI27</f>
        <v>349</v>
      </c>
      <c r="AI27" s="20">
        <f t="shared" ref="AI27:AI32" si="28">AG27+AH27</f>
        <v>363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9"/>
        <v>2</v>
      </c>
      <c r="F28" s="15" t="s">
        <v>96</v>
      </c>
      <c r="G28" s="16" t="s">
        <v>95</v>
      </c>
      <c r="H28" s="17">
        <f t="shared" si="20"/>
        <v>0</v>
      </c>
      <c r="I28" s="15" t="s">
        <v>12</v>
      </c>
      <c r="J28" s="16" t="s">
        <v>96</v>
      </c>
      <c r="K28" s="17" t="str">
        <f t="shared" si="21"/>
        <v>3</v>
      </c>
      <c r="L28" s="15" t="s">
        <v>95</v>
      </c>
      <c r="M28" s="16" t="s">
        <v>12</v>
      </c>
      <c r="N28" s="17">
        <f t="shared" si="22"/>
        <v>0</v>
      </c>
      <c r="O28" s="15" t="s">
        <v>12</v>
      </c>
      <c r="P28" s="16" t="s">
        <v>95</v>
      </c>
      <c r="Q28" s="17" t="str">
        <f t="shared" si="23"/>
        <v>2</v>
      </c>
      <c r="R28" s="15" t="s">
        <v>96</v>
      </c>
      <c r="S28" s="16" t="s">
        <v>12</v>
      </c>
      <c r="T28" s="17">
        <f t="shared" si="12"/>
        <v>0</v>
      </c>
      <c r="U28" s="15" t="s">
        <v>95</v>
      </c>
      <c r="V28" s="16" t="s">
        <v>95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12</v>
      </c>
      <c r="AB28" s="16" t="s">
        <v>2</v>
      </c>
      <c r="AC28" s="17" t="str">
        <f t="shared" si="26"/>
        <v>2</v>
      </c>
      <c r="AD28" s="24"/>
      <c r="AE28" s="22"/>
      <c r="AF28" s="17"/>
      <c r="AG28" s="18">
        <f t="shared" si="27"/>
        <v>11</v>
      </c>
      <c r="AH28" s="19">
        <f>'26.Spieltag'!AI28</f>
        <v>302</v>
      </c>
      <c r="AI28" s="20">
        <f t="shared" si="28"/>
        <v>313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95</v>
      </c>
      <c r="E29" s="17">
        <f t="shared" si="19"/>
        <v>0</v>
      </c>
      <c r="F29" s="15" t="s">
        <v>12</v>
      </c>
      <c r="G29" s="16" t="s">
        <v>95</v>
      </c>
      <c r="H29" s="17" t="str">
        <f t="shared" si="20"/>
        <v>3</v>
      </c>
      <c r="I29" s="15" t="s">
        <v>12</v>
      </c>
      <c r="J29" s="16" t="s">
        <v>95</v>
      </c>
      <c r="K29" s="17" t="str">
        <f t="shared" si="21"/>
        <v>2</v>
      </c>
      <c r="L29" s="15" t="s">
        <v>2</v>
      </c>
      <c r="M29" s="16" t="s">
        <v>95</v>
      </c>
      <c r="N29" s="17" t="str">
        <f t="shared" si="22"/>
        <v>2</v>
      </c>
      <c r="O29" s="15" t="s">
        <v>12</v>
      </c>
      <c r="P29" s="16" t="s">
        <v>95</v>
      </c>
      <c r="Q29" s="17" t="str">
        <f t="shared" si="23"/>
        <v>2</v>
      </c>
      <c r="R29" s="15" t="s">
        <v>96</v>
      </c>
      <c r="S29" s="16" t="s">
        <v>95</v>
      </c>
      <c r="T29" s="17">
        <f t="shared" si="12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2</v>
      </c>
      <c r="AD29" s="24"/>
      <c r="AE29" s="22"/>
      <c r="AF29" s="17"/>
      <c r="AG29" s="18">
        <f t="shared" si="27"/>
        <v>11</v>
      </c>
      <c r="AH29" s="19">
        <f>'26.Spieltag'!AI29</f>
        <v>440</v>
      </c>
      <c r="AI29" s="20">
        <f t="shared" si="28"/>
        <v>451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20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19"/>
        <v>3</v>
      </c>
      <c r="F30" s="15" t="s">
        <v>12</v>
      </c>
      <c r="G30" s="16" t="s">
        <v>12</v>
      </c>
      <c r="H30" s="17">
        <f t="shared" si="20"/>
        <v>0</v>
      </c>
      <c r="I30" s="15" t="s">
        <v>95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>
        <f t="shared" si="22"/>
        <v>0</v>
      </c>
      <c r="O30" s="15" t="s">
        <v>12</v>
      </c>
      <c r="P30" s="16" t="s">
        <v>2</v>
      </c>
      <c r="Q30" s="17">
        <f t="shared" si="23"/>
        <v>0</v>
      </c>
      <c r="R30" s="15" t="s">
        <v>95</v>
      </c>
      <c r="S30" s="16" t="s">
        <v>12</v>
      </c>
      <c r="T30" s="17">
        <f t="shared" si="12"/>
        <v>0</v>
      </c>
      <c r="U30" s="15" t="s">
        <v>2</v>
      </c>
      <c r="V30" s="16" t="s">
        <v>96</v>
      </c>
      <c r="W30" s="17">
        <f t="shared" si="24"/>
        <v>0</v>
      </c>
      <c r="X30" s="15" t="s">
        <v>12</v>
      </c>
      <c r="Y30" s="16" t="s">
        <v>95</v>
      </c>
      <c r="Z30" s="17">
        <f t="shared" si="25"/>
        <v>0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5</v>
      </c>
      <c r="AH30" s="19">
        <f>'26.Spieltag'!AI30</f>
        <v>359</v>
      </c>
      <c r="AI30" s="20">
        <f t="shared" si="28"/>
        <v>364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9"/>
        <v>2</v>
      </c>
      <c r="F31" s="15" t="s">
        <v>12</v>
      </c>
      <c r="G31" s="16" t="s">
        <v>96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12</v>
      </c>
      <c r="M31" s="16" t="s">
        <v>96</v>
      </c>
      <c r="N31" s="17" t="str">
        <f t="shared" si="22"/>
        <v>2</v>
      </c>
      <c r="O31" s="15" t="s">
        <v>12</v>
      </c>
      <c r="P31" s="16" t="s">
        <v>95</v>
      </c>
      <c r="Q31" s="17" t="str">
        <f t="shared" si="23"/>
        <v>2</v>
      </c>
      <c r="R31" s="15" t="s">
        <v>95</v>
      </c>
      <c r="S31" s="16" t="s">
        <v>2</v>
      </c>
      <c r="T31" s="17">
        <f t="shared" si="12"/>
        <v>0</v>
      </c>
      <c r="U31" s="15" t="s">
        <v>12</v>
      </c>
      <c r="V31" s="16" t="s">
        <v>95</v>
      </c>
      <c r="W31" s="17">
        <f t="shared" si="24"/>
        <v>0</v>
      </c>
      <c r="X31" s="15" t="s">
        <v>95</v>
      </c>
      <c r="Y31" s="16" t="s">
        <v>95</v>
      </c>
      <c r="Z31" s="17">
        <f t="shared" si="25"/>
        <v>0</v>
      </c>
      <c r="AA31" s="15" t="s">
        <v>95</v>
      </c>
      <c r="AB31" s="16" t="s">
        <v>12</v>
      </c>
      <c r="AC31" s="17" t="str">
        <f t="shared" si="26"/>
        <v>2</v>
      </c>
      <c r="AD31" s="24"/>
      <c r="AE31" s="22"/>
      <c r="AF31" s="17"/>
      <c r="AG31" s="18">
        <f t="shared" si="27"/>
        <v>10</v>
      </c>
      <c r="AH31" s="19">
        <f>'26.Spieltag'!AI31</f>
        <v>451</v>
      </c>
      <c r="AI31" s="20">
        <f t="shared" si="28"/>
        <v>461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2</v>
      </c>
      <c r="F32" s="15" t="s">
        <v>2</v>
      </c>
      <c r="G32" s="16" t="s">
        <v>95</v>
      </c>
      <c r="H32" s="17" t="str">
        <f t="shared" si="20"/>
        <v>2</v>
      </c>
      <c r="I32" s="15" t="s">
        <v>2</v>
      </c>
      <c r="J32" s="16" t="s">
        <v>96</v>
      </c>
      <c r="K32" s="17" t="str">
        <f t="shared" si="21"/>
        <v>2</v>
      </c>
      <c r="L32" s="15" t="s">
        <v>12</v>
      </c>
      <c r="M32" s="16" t="s">
        <v>95</v>
      </c>
      <c r="N32" s="17" t="str">
        <f t="shared" si="22"/>
        <v>5</v>
      </c>
      <c r="O32" s="15" t="s">
        <v>95</v>
      </c>
      <c r="P32" s="16" t="s">
        <v>96</v>
      </c>
      <c r="Q32" s="17" t="str">
        <f t="shared" si="23"/>
        <v>2</v>
      </c>
      <c r="R32" s="15" t="s">
        <v>95</v>
      </c>
      <c r="S32" s="16" t="s">
        <v>12</v>
      </c>
      <c r="T32" s="17">
        <f t="shared" si="12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2</v>
      </c>
      <c r="Z32" s="17" t="str">
        <f t="shared" si="25"/>
        <v>2</v>
      </c>
      <c r="AA32" s="15" t="s">
        <v>12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15</v>
      </c>
      <c r="AH32" s="19">
        <f>'26.Spieltag'!AI32</f>
        <v>350</v>
      </c>
      <c r="AI32" s="20">
        <f t="shared" si="28"/>
        <v>365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95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96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11</v>
      </c>
      <c r="AH33" s="19">
        <f>'26.Spieltag'!AI33</f>
        <v>397</v>
      </c>
      <c r="AI33" s="20">
        <f t="shared" ref="AI33" si="38">AG33+AH33</f>
        <v>408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95</v>
      </c>
      <c r="D34" s="16" t="s">
        <v>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 t="str">
        <f t="shared" ref="Q34" si="45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12</v>
      </c>
      <c r="T34" s="17">
        <f t="shared" si="12"/>
        <v>0</v>
      </c>
      <c r="U34" s="15" t="s">
        <v>2</v>
      </c>
      <c r="V34" s="16" t="s">
        <v>96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2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</v>
      </c>
      <c r="AH34" s="19">
        <f>'26.Spieltag'!AI34</f>
        <v>203</v>
      </c>
      <c r="AI34" s="20">
        <f t="shared" ref="AI34" si="50">AG34+AH34</f>
        <v>205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1" priority="1">
      <formula>($AG8&gt;40)</formula>
    </cfRule>
  </conditionalFormatting>
  <conditionalFormatting sqref="C4 I4 L4 O4 R4 U4 X4 AA4 C6 F6 I6 L6 R6 U6 X6 AA6">
    <cfRule type="cellIs" dxfId="40" priority="4" operator="equal">
      <formula>"Schalke 04"</formula>
    </cfRule>
  </conditionalFormatting>
  <conditionalFormatting sqref="F4 O6">
    <cfRule type="cellIs" dxfId="39" priority="3" operator="equal">
      <formula>"Schalke 04"</formula>
    </cfRule>
  </conditionalFormatting>
  <conditionalFormatting sqref="AG1:AG1048576">
    <cfRule type="top10" dxfId="38" priority="5" rank="3"/>
  </conditionalFormatting>
  <conditionalFormatting sqref="AK6:AK9">
    <cfRule type="top10" dxfId="37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workbookViewId="0">
      <selection activeCell="AF8" sqref="A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41</v>
      </c>
      <c r="B4" s="14"/>
      <c r="C4" s="14" t="s">
        <v>62</v>
      </c>
      <c r="F4" s="14" t="s">
        <v>60</v>
      </c>
      <c r="I4" s="14" t="s">
        <v>94</v>
      </c>
      <c r="L4" s="14" t="s">
        <v>93</v>
      </c>
      <c r="O4" s="14" t="s">
        <v>92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57</v>
      </c>
      <c r="I6" s="14" t="s">
        <v>68</v>
      </c>
      <c r="L6" s="14" t="s">
        <v>56</v>
      </c>
      <c r="O6" s="14" t="s">
        <v>67</v>
      </c>
      <c r="R6" s="14" t="s">
        <v>66</v>
      </c>
      <c r="U6" s="14" t="s">
        <v>58</v>
      </c>
      <c r="X6" s="14" t="s">
        <v>59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IF(OR(EXACT($X$7,X8)*(EXACT($Y$7,Y8)))=TRUE,$AN$9,IF(($Y$7-$X$7=Y8-X8),$AN$8,IF(OR(EXACT($X$7&gt;$Y$7,X8&gt;Y8)*EXACT($X$7=$Y$7,X8=Y8)*EXACT($X$7&lt;$Y$7,X8&lt;Y8)),$AN$7,0)))*4</f>
        <v>12</v>
      </c>
      <c r="AA8" s="15" t="s">
        <v>95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14</v>
      </c>
      <c r="AH8" s="19">
        <f>'27.Spieltag'!AI8</f>
        <v>454</v>
      </c>
      <c r="AI8" s="20">
        <f t="shared" ref="AI8:AI18" si="9">AG8+AH8</f>
        <v>468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12</v>
      </c>
      <c r="P9" s="16" t="s">
        <v>96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12</v>
      </c>
      <c r="V9" s="16" t="s">
        <v>12</v>
      </c>
      <c r="W9" s="17">
        <f t="shared" si="6"/>
        <v>0</v>
      </c>
      <c r="X9" s="15" t="s">
        <v>12</v>
      </c>
      <c r="Y9" s="16" t="s">
        <v>95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95</v>
      </c>
      <c r="AC9" s="17" t="str">
        <f t="shared" si="7"/>
        <v>5</v>
      </c>
      <c r="AD9" s="24"/>
      <c r="AE9" s="22"/>
      <c r="AF9" s="17"/>
      <c r="AG9" s="18">
        <f t="shared" si="8"/>
        <v>22</v>
      </c>
      <c r="AH9" s="19">
        <f>'27.Spieltag'!AI9</f>
        <v>356</v>
      </c>
      <c r="AI9" s="20">
        <f t="shared" si="9"/>
        <v>378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5</v>
      </c>
      <c r="L10" s="15" t="s">
        <v>95</v>
      </c>
      <c r="M10" s="16" t="s">
        <v>12</v>
      </c>
      <c r="N10" s="17" t="str">
        <f t="shared" si="3"/>
        <v>3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12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'27.Spieltag'!AI10</f>
        <v>486</v>
      </c>
      <c r="AI10" s="20">
        <f t="shared" si="9"/>
        <v>510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95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96</v>
      </c>
      <c r="N11" s="17">
        <f t="shared" si="3"/>
        <v>0</v>
      </c>
      <c r="O11" s="15" t="s">
        <v>12</v>
      </c>
      <c r="P11" s="16" t="s">
        <v>12</v>
      </c>
      <c r="Q11" s="17" t="str">
        <f t="shared" si="4"/>
        <v>3</v>
      </c>
      <c r="R11" s="15" t="s">
        <v>12</v>
      </c>
      <c r="S11" s="16" t="s">
        <v>2</v>
      </c>
      <c r="T11" s="17">
        <f t="shared" si="5"/>
        <v>0</v>
      </c>
      <c r="U11" s="15" t="s">
        <v>96</v>
      </c>
      <c r="V11" s="16" t="s">
        <v>12</v>
      </c>
      <c r="W11" s="17" t="str">
        <f t="shared" si="6"/>
        <v>5</v>
      </c>
      <c r="X11" s="15" t="s">
        <v>95</v>
      </c>
      <c r="Y11" s="16" t="s">
        <v>96</v>
      </c>
      <c r="Z11" s="17">
        <f t="shared" si="12"/>
        <v>20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30</v>
      </c>
      <c r="AH11" s="19">
        <f>'27.Spieltag'!AI11</f>
        <v>428</v>
      </c>
      <c r="AI11" s="20">
        <f t="shared" si="9"/>
        <v>458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96</v>
      </c>
      <c r="H12" s="17" t="str">
        <f t="shared" si="1"/>
        <v>2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 t="str">
        <f t="shared" si="5"/>
        <v>5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17</v>
      </c>
      <c r="AH12" s="19">
        <f>'27.Spieltag'!AI12</f>
        <v>418</v>
      </c>
      <c r="AI12" s="20">
        <f t="shared" si="9"/>
        <v>435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96</v>
      </c>
      <c r="V13" s="16" t="s">
        <v>2</v>
      </c>
      <c r="W13" s="17" t="str">
        <f t="shared" si="6"/>
        <v>2</v>
      </c>
      <c r="X13" s="15" t="s">
        <v>12</v>
      </c>
      <c r="Y13" s="16" t="s">
        <v>96</v>
      </c>
      <c r="Z13" s="17">
        <f t="shared" si="12"/>
        <v>8</v>
      </c>
      <c r="AA13" s="15" t="s">
        <v>95</v>
      </c>
      <c r="AB13" s="16" t="s">
        <v>95</v>
      </c>
      <c r="AC13" s="17" t="str">
        <f t="shared" si="7"/>
        <v>5</v>
      </c>
      <c r="AD13" s="24"/>
      <c r="AE13" s="22"/>
      <c r="AF13" s="17"/>
      <c r="AG13" s="18">
        <f t="shared" si="8"/>
        <v>18</v>
      </c>
      <c r="AH13" s="19">
        <f>'27.Spieltag'!AI13</f>
        <v>346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>
        <f t="shared" si="12"/>
        <v>0</v>
      </c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'27.Spieltag'!AI14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95</v>
      </c>
      <c r="J15" s="16" t="s">
        <v>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3</v>
      </c>
      <c r="O15" s="15" t="s">
        <v>12</v>
      </c>
      <c r="P15" s="16" t="s">
        <v>95</v>
      </c>
      <c r="Q15" s="17">
        <f t="shared" si="4"/>
        <v>0</v>
      </c>
      <c r="R15" s="15" t="s">
        <v>96</v>
      </c>
      <c r="S15" s="16" t="s">
        <v>12</v>
      </c>
      <c r="T15" s="17">
        <f t="shared" si="5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12</v>
      </c>
      <c r="Y15" s="16" t="s">
        <v>95</v>
      </c>
      <c r="Z15" s="17">
        <f t="shared" si="12"/>
        <v>12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'27.Spieltag'!AI15</f>
        <v>473</v>
      </c>
      <c r="AI15" s="20">
        <f t="shared" si="9"/>
        <v>493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2</v>
      </c>
      <c r="F16" s="15" t="s">
        <v>2</v>
      </c>
      <c r="G16" s="16" t="s">
        <v>95</v>
      </c>
      <c r="H16" s="17" t="str">
        <f t="shared" si="1"/>
        <v>2</v>
      </c>
      <c r="I16" s="15" t="s">
        <v>95</v>
      </c>
      <c r="J16" s="16" t="s">
        <v>95</v>
      </c>
      <c r="K16" s="17">
        <f t="shared" si="2"/>
        <v>0</v>
      </c>
      <c r="L16" s="15" t="s">
        <v>12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95</v>
      </c>
      <c r="W16" s="17">
        <f t="shared" si="6"/>
        <v>0</v>
      </c>
      <c r="X16" s="15" t="s">
        <v>97</v>
      </c>
      <c r="Y16" s="16" t="s">
        <v>95</v>
      </c>
      <c r="Z16" s="17">
        <f t="shared" si="12"/>
        <v>8</v>
      </c>
      <c r="AA16" s="15" t="s">
        <v>95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'27.Spieltag'!AI16</f>
        <v>412</v>
      </c>
      <c r="AI16" s="20">
        <f t="shared" si="9"/>
        <v>429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 t="str">
        <f t="shared" si="1"/>
        <v>2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95</v>
      </c>
      <c r="Q17" s="17">
        <f t="shared" si="4"/>
        <v>0</v>
      </c>
      <c r="R17" s="15" t="s">
        <v>12</v>
      </c>
      <c r="S17" s="16" t="s">
        <v>2</v>
      </c>
      <c r="T17" s="17">
        <f t="shared" si="5"/>
        <v>0</v>
      </c>
      <c r="U17" s="15" t="s">
        <v>95</v>
      </c>
      <c r="V17" s="16" t="s">
        <v>12</v>
      </c>
      <c r="W17" s="17" t="str">
        <f t="shared" si="6"/>
        <v>2</v>
      </c>
      <c r="X17" s="15" t="s">
        <v>12</v>
      </c>
      <c r="Y17" s="16" t="s">
        <v>96</v>
      </c>
      <c r="Z17" s="17">
        <f t="shared" si="12"/>
        <v>8</v>
      </c>
      <c r="AA17" s="15" t="s">
        <v>95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12</v>
      </c>
      <c r="AH17" s="19">
        <f>'27.Spieltag'!AI17</f>
        <v>368</v>
      </c>
      <c r="AI17" s="20">
        <f t="shared" si="9"/>
        <v>380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4"/>
        <v>0</v>
      </c>
      <c r="R18" s="15" t="s">
        <v>95</v>
      </c>
      <c r="S18" s="16" t="s">
        <v>12</v>
      </c>
      <c r="T18" s="17">
        <f t="shared" si="5"/>
        <v>0</v>
      </c>
      <c r="U18" s="15" t="s">
        <v>12</v>
      </c>
      <c r="V18" s="16" t="s">
        <v>12</v>
      </c>
      <c r="W18" s="17">
        <f t="shared" si="6"/>
        <v>0</v>
      </c>
      <c r="X18" s="15" t="s">
        <v>2</v>
      </c>
      <c r="Y18" s="16" t="s">
        <v>95</v>
      </c>
      <c r="Z18" s="17">
        <f t="shared" si="12"/>
        <v>8</v>
      </c>
      <c r="AA18" s="15" t="s">
        <v>96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'27.Spieltag'!AI18</f>
        <v>422</v>
      </c>
      <c r="AI18" s="20">
        <f t="shared" si="9"/>
        <v>434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12</v>
      </c>
      <c r="G19" s="16" t="s">
        <v>95</v>
      </c>
      <c r="H19" s="17" t="str">
        <f t="shared" si="1"/>
        <v>2</v>
      </c>
      <c r="I19" s="15" t="s">
        <v>95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 t="str">
        <f t="shared" si="3"/>
        <v>3</v>
      </c>
      <c r="O19" s="15" t="s">
        <v>12</v>
      </c>
      <c r="P19" s="16" t="s">
        <v>96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5</v>
      </c>
      <c r="U19" s="15" t="s">
        <v>12</v>
      </c>
      <c r="V19" s="16" t="s">
        <v>12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12</v>
      </c>
      <c r="AA19" s="15" t="s">
        <v>95</v>
      </c>
      <c r="AB19" s="16" t="s">
        <v>95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29</v>
      </c>
      <c r="AH19" s="19">
        <f>'27.Spieltag'!AI19</f>
        <v>430</v>
      </c>
      <c r="AI19" s="20">
        <f t="shared" ref="AI19:AI23" si="15">AG19+AH19</f>
        <v>459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95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96</v>
      </c>
      <c r="T20" s="17">
        <f t="shared" si="5"/>
        <v>0</v>
      </c>
      <c r="U20" s="15" t="s">
        <v>95</v>
      </c>
      <c r="V20" s="16" t="s">
        <v>12</v>
      </c>
      <c r="W20" s="17" t="str">
        <f t="shared" si="6"/>
        <v>2</v>
      </c>
      <c r="X20" s="15" t="s">
        <v>2</v>
      </c>
      <c r="Y20" s="16" t="s">
        <v>96</v>
      </c>
      <c r="Z20" s="17">
        <f t="shared" si="12"/>
        <v>8</v>
      </c>
      <c r="AA20" s="15" t="s">
        <v>95</v>
      </c>
      <c r="AB20" s="16" t="s">
        <v>12</v>
      </c>
      <c r="AC20" s="17">
        <f t="shared" si="7"/>
        <v>0</v>
      </c>
      <c r="AD20" s="24"/>
      <c r="AE20" s="22"/>
      <c r="AF20" s="17"/>
      <c r="AG20" s="18">
        <f t="shared" si="14"/>
        <v>14</v>
      </c>
      <c r="AH20" s="19">
        <f>'27.Spieltag'!AI20</f>
        <v>433</v>
      </c>
      <c r="AI20" s="20">
        <f t="shared" si="15"/>
        <v>447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95</v>
      </c>
      <c r="H21" s="17" t="str">
        <f t="shared" si="1"/>
        <v>2</v>
      </c>
      <c r="I21" s="15" t="s">
        <v>95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95</v>
      </c>
      <c r="Q21" s="17" t="str">
        <f t="shared" si="4"/>
        <v>3</v>
      </c>
      <c r="R21" s="15" t="s">
        <v>12</v>
      </c>
      <c r="S21" s="16" t="s">
        <v>12</v>
      </c>
      <c r="T21" s="17" t="str">
        <f t="shared" si="5"/>
        <v>3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12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20</v>
      </c>
      <c r="AH21" s="19">
        <f>'27.Spieltag'!AI21</f>
        <v>468</v>
      </c>
      <c r="AI21" s="20">
        <f t="shared" si="15"/>
        <v>488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9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5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2</v>
      </c>
      <c r="Y22" s="16" t="s">
        <v>95</v>
      </c>
      <c r="Z22" s="17">
        <f t="shared" si="12"/>
        <v>8</v>
      </c>
      <c r="AA22" s="15" t="s">
        <v>95</v>
      </c>
      <c r="AB22" s="16" t="s">
        <v>96</v>
      </c>
      <c r="AC22" s="17">
        <f t="shared" si="7"/>
        <v>0</v>
      </c>
      <c r="AD22" s="24"/>
      <c r="AE22" s="22"/>
      <c r="AF22" s="17"/>
      <c r="AG22" s="18">
        <f t="shared" si="14"/>
        <v>17</v>
      </c>
      <c r="AH22" s="19">
        <f>'27.Spieltag'!AI22</f>
        <v>441</v>
      </c>
      <c r="AI22" s="20">
        <f t="shared" si="15"/>
        <v>458</v>
      </c>
      <c r="AJ22" s="21">
        <f t="shared" si="10"/>
        <v>9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>
        <f t="shared" si="12"/>
        <v>0</v>
      </c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'27.Spieltag'!AI23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14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2</v>
      </c>
      <c r="G24" s="16" t="s">
        <v>12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96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95</v>
      </c>
      <c r="AB24" s="16" t="s">
        <v>95</v>
      </c>
      <c r="AC24" s="17" t="str">
        <f t="shared" si="7"/>
        <v>5</v>
      </c>
      <c r="AD24" s="24"/>
      <c r="AE24" s="22"/>
      <c r="AF24" s="17"/>
      <c r="AG24" s="18">
        <f t="shared" ref="AG24:AG26" si="16">E24+H24+K24+N24+Q24+T24+W24+Z24+AC24+AF24</f>
        <v>15</v>
      </c>
      <c r="AH24" s="19">
        <f>'27.Spieltag'!AI24</f>
        <v>420</v>
      </c>
      <c r="AI24" s="20">
        <f t="shared" ref="AI24:AI26" si="17">AG24+AH24</f>
        <v>435</v>
      </c>
      <c r="AJ24" s="21">
        <f t="shared" si="10"/>
        <v>14</v>
      </c>
      <c r="AK24" s="1"/>
    </row>
    <row r="25" spans="1:37" ht="28.15" customHeight="1" thickBot="1" x14ac:dyDescent="0.25">
      <c r="A25" s="25">
        <f t="shared" si="13"/>
        <v>7</v>
      </c>
      <c r="B25" s="18" t="str">
        <f>'1.Spieltag'!B25</f>
        <v>ReneMause</v>
      </c>
      <c r="C25" s="15" t="s">
        <v>95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96</v>
      </c>
      <c r="J25" s="16" t="s">
        <v>12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>
        <f t="shared" si="6"/>
        <v>0</v>
      </c>
      <c r="X25" s="15" t="s">
        <v>95</v>
      </c>
      <c r="Y25" s="16" t="s">
        <v>96</v>
      </c>
      <c r="Z25" s="17">
        <f t="shared" si="12"/>
        <v>20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'27.Spieltag'!AI25</f>
        <v>439</v>
      </c>
      <c r="AI25" s="20">
        <f t="shared" si="17"/>
        <v>461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2</v>
      </c>
      <c r="K26" s="17">
        <f t="shared" si="2"/>
        <v>0</v>
      </c>
      <c r="L26" s="15" t="s">
        <v>12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95</v>
      </c>
      <c r="S26" s="16" t="s">
        <v>95</v>
      </c>
      <c r="T26" s="17" t="str">
        <f t="shared" si="5"/>
        <v>5</v>
      </c>
      <c r="U26" s="15" t="s">
        <v>96</v>
      </c>
      <c r="V26" s="16" t="s">
        <v>12</v>
      </c>
      <c r="W26" s="17" t="str">
        <f t="shared" si="6"/>
        <v>5</v>
      </c>
      <c r="X26" s="15" t="s">
        <v>12</v>
      </c>
      <c r="Y26" s="16" t="s">
        <v>96</v>
      </c>
      <c r="Z26" s="17">
        <f t="shared" si="12"/>
        <v>8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6"/>
        <v>21</v>
      </c>
      <c r="AH26" s="19">
        <f>'27.Spieltag'!AI26</f>
        <v>416</v>
      </c>
      <c r="AI26" s="20">
        <f t="shared" si="17"/>
        <v>437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2</v>
      </c>
      <c r="I27" s="15" t="s">
        <v>96</v>
      </c>
      <c r="J27" s="16" t="s">
        <v>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95</v>
      </c>
      <c r="V27" s="16" t="s">
        <v>95</v>
      </c>
      <c r="W27" s="17">
        <f t="shared" ref="W27:W32" si="25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>
        <f t="shared" si="12"/>
        <v>8</v>
      </c>
      <c r="AA27" s="15" t="s">
        <v>96</v>
      </c>
      <c r="AB27" s="16" t="s">
        <v>12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13</v>
      </c>
      <c r="AH27" s="19">
        <f>'27.Spieltag'!AI27</f>
        <v>363</v>
      </c>
      <c r="AI27" s="20">
        <f t="shared" ref="AI27:AI32" si="28">AG27+AH27</f>
        <v>376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9"/>
        <v>2</v>
      </c>
      <c r="F28" s="15" t="s">
        <v>95</v>
      </c>
      <c r="G28" s="16" t="s">
        <v>12</v>
      </c>
      <c r="H28" s="17">
        <f t="shared" si="20"/>
        <v>0</v>
      </c>
      <c r="I28" s="15" t="s">
        <v>95</v>
      </c>
      <c r="J28" s="16" t="s">
        <v>95</v>
      </c>
      <c r="K28" s="17">
        <f t="shared" si="21"/>
        <v>0</v>
      </c>
      <c r="L28" s="15" t="s">
        <v>12</v>
      </c>
      <c r="M28" s="16" t="s">
        <v>96</v>
      </c>
      <c r="N28" s="17">
        <f t="shared" si="22"/>
        <v>0</v>
      </c>
      <c r="O28" s="15" t="s">
        <v>12</v>
      </c>
      <c r="P28" s="16" t="s">
        <v>95</v>
      </c>
      <c r="Q28" s="17">
        <f t="shared" si="23"/>
        <v>0</v>
      </c>
      <c r="R28" s="15" t="s">
        <v>96</v>
      </c>
      <c r="S28" s="16" t="s">
        <v>12</v>
      </c>
      <c r="T28" s="17">
        <f t="shared" si="24"/>
        <v>0</v>
      </c>
      <c r="U28" s="15" t="s">
        <v>95</v>
      </c>
      <c r="V28" s="16" t="s">
        <v>12</v>
      </c>
      <c r="W28" s="17" t="str">
        <f t="shared" si="25"/>
        <v>2</v>
      </c>
      <c r="X28" s="15" t="s">
        <v>2</v>
      </c>
      <c r="Y28" s="16" t="s">
        <v>95</v>
      </c>
      <c r="Z28" s="17">
        <f t="shared" si="12"/>
        <v>8</v>
      </c>
      <c r="AA28" s="15" t="s">
        <v>96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12</v>
      </c>
      <c r="AH28" s="19">
        <f>'27.Spieltag'!AI28</f>
        <v>313</v>
      </c>
      <c r="AI28" s="20">
        <f t="shared" si="28"/>
        <v>325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5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95</v>
      </c>
      <c r="H29" s="17" t="str">
        <f t="shared" si="20"/>
        <v>2</v>
      </c>
      <c r="I29" s="15" t="s">
        <v>95</v>
      </c>
      <c r="J29" s="16" t="s">
        <v>2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12</v>
      </c>
      <c r="P29" s="16" t="s">
        <v>95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95</v>
      </c>
      <c r="V29" s="16" t="s">
        <v>12</v>
      </c>
      <c r="W29" s="17" t="str">
        <f t="shared" si="25"/>
        <v>2</v>
      </c>
      <c r="X29" s="15" t="s">
        <v>97</v>
      </c>
      <c r="Y29" s="16" t="s">
        <v>95</v>
      </c>
      <c r="Z29" s="17">
        <f t="shared" si="12"/>
        <v>8</v>
      </c>
      <c r="AA29" s="15" t="s">
        <v>95</v>
      </c>
      <c r="AB29" s="16" t="s">
        <v>95</v>
      </c>
      <c r="AC29" s="17" t="str">
        <f t="shared" si="26"/>
        <v>5</v>
      </c>
      <c r="AD29" s="24"/>
      <c r="AE29" s="22"/>
      <c r="AF29" s="17"/>
      <c r="AG29" s="18">
        <f t="shared" si="27"/>
        <v>19</v>
      </c>
      <c r="AH29" s="19">
        <f>'27.Spieltag'!AI29</f>
        <v>451</v>
      </c>
      <c r="AI29" s="20">
        <f t="shared" si="28"/>
        <v>470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/>
      <c r="J30" s="16"/>
      <c r="K30" s="17"/>
      <c r="L30" s="15" t="s">
        <v>12</v>
      </c>
      <c r="M30" s="16" t="s">
        <v>95</v>
      </c>
      <c r="N30" s="17">
        <f t="shared" si="22"/>
        <v>0</v>
      </c>
      <c r="O30" s="15" t="s">
        <v>96</v>
      </c>
      <c r="P30" s="16" t="s">
        <v>96</v>
      </c>
      <c r="Q30" s="17" t="str">
        <f t="shared" si="23"/>
        <v>5</v>
      </c>
      <c r="R30" s="15" t="s">
        <v>12</v>
      </c>
      <c r="S30" s="16" t="s">
        <v>12</v>
      </c>
      <c r="T30" s="17" t="str">
        <f t="shared" si="24"/>
        <v>3</v>
      </c>
      <c r="U30" s="15" t="s">
        <v>96</v>
      </c>
      <c r="V30" s="16" t="s">
        <v>12</v>
      </c>
      <c r="W30" s="17" t="str">
        <f t="shared" si="25"/>
        <v>5</v>
      </c>
      <c r="X30" s="15" t="s">
        <v>2</v>
      </c>
      <c r="Y30" s="16" t="s">
        <v>95</v>
      </c>
      <c r="Z30" s="17">
        <f t="shared" si="12"/>
        <v>8</v>
      </c>
      <c r="AA30" s="15" t="s">
        <v>95</v>
      </c>
      <c r="AB30" s="16" t="s">
        <v>12</v>
      </c>
      <c r="AC30" s="17">
        <f t="shared" si="26"/>
        <v>0</v>
      </c>
      <c r="AD30" s="24"/>
      <c r="AE30" s="22"/>
      <c r="AF30" s="17"/>
      <c r="AG30" s="18">
        <f t="shared" si="27"/>
        <v>21</v>
      </c>
      <c r="AH30" s="19">
        <f>'27.Spieltag'!AI30</f>
        <v>364</v>
      </c>
      <c r="AI30" s="20">
        <f t="shared" si="28"/>
        <v>385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9"/>
        <v>0</v>
      </c>
      <c r="F31" s="15" t="s">
        <v>12</v>
      </c>
      <c r="G31" s="16" t="s">
        <v>95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 t="str">
        <f t="shared" si="22"/>
        <v>3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96</v>
      </c>
      <c r="T31" s="17">
        <f t="shared" si="24"/>
        <v>0</v>
      </c>
      <c r="U31" s="15" t="s">
        <v>12</v>
      </c>
      <c r="V31" s="16" t="s">
        <v>95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8</v>
      </c>
      <c r="AA31" s="15" t="s">
        <v>95</v>
      </c>
      <c r="AB31" s="16" t="s">
        <v>12</v>
      </c>
      <c r="AC31" s="17">
        <f t="shared" si="26"/>
        <v>0</v>
      </c>
      <c r="AD31" s="24"/>
      <c r="AE31" s="22"/>
      <c r="AF31" s="17"/>
      <c r="AG31" s="18">
        <f t="shared" si="27"/>
        <v>13</v>
      </c>
      <c r="AH31" s="19">
        <f>'27.Spieltag'!AI31</f>
        <v>461</v>
      </c>
      <c r="AI31" s="20">
        <f t="shared" si="28"/>
        <v>474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9"/>
        <v>0</v>
      </c>
      <c r="F32" s="15" t="s">
        <v>12</v>
      </c>
      <c r="G32" s="16" t="s">
        <v>95</v>
      </c>
      <c r="H32" s="17" t="str">
        <f t="shared" si="20"/>
        <v>2</v>
      </c>
      <c r="I32" s="15" t="s">
        <v>12</v>
      </c>
      <c r="J32" s="16" t="s">
        <v>12</v>
      </c>
      <c r="K32" s="17">
        <f t="shared" si="21"/>
        <v>0</v>
      </c>
      <c r="L32" s="15" t="s">
        <v>12</v>
      </c>
      <c r="M32" s="16" t="s">
        <v>12</v>
      </c>
      <c r="N32" s="17">
        <f t="shared" si="22"/>
        <v>0</v>
      </c>
      <c r="O32" s="15" t="s">
        <v>12</v>
      </c>
      <c r="P32" s="16" t="s">
        <v>95</v>
      </c>
      <c r="Q32" s="17">
        <f t="shared" si="23"/>
        <v>0</v>
      </c>
      <c r="R32" s="15" t="s">
        <v>12</v>
      </c>
      <c r="S32" s="16" t="s">
        <v>95</v>
      </c>
      <c r="T32" s="17">
        <f t="shared" si="24"/>
        <v>0</v>
      </c>
      <c r="U32" s="15" t="s">
        <v>12</v>
      </c>
      <c r="V32" s="16" t="s">
        <v>12</v>
      </c>
      <c r="W32" s="17">
        <f t="shared" si="25"/>
        <v>0</v>
      </c>
      <c r="X32" s="15" t="s">
        <v>12</v>
      </c>
      <c r="Y32" s="16" t="s">
        <v>95</v>
      </c>
      <c r="Z32" s="17">
        <f t="shared" si="12"/>
        <v>12</v>
      </c>
      <c r="AA32" s="15" t="s">
        <v>95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14</v>
      </c>
      <c r="AH32" s="19">
        <f>'27.Spieltag'!AI32</f>
        <v>365</v>
      </c>
      <c r="AI32" s="20">
        <f t="shared" si="28"/>
        <v>379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13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2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12</v>
      </c>
      <c r="W33" s="17" t="str">
        <f t="shared" ref="W33" si="35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si="12"/>
        <v>12</v>
      </c>
      <c r="AA33" s="15" t="s">
        <v>95</v>
      </c>
      <c r="AB33" s="16" t="s">
        <v>12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28</v>
      </c>
      <c r="AH33" s="19">
        <f>'27.Spieltag'!AI33</f>
        <v>408</v>
      </c>
      <c r="AI33" s="20">
        <f t="shared" ref="AI33" si="38">AG33+AH33</f>
        <v>436</v>
      </c>
      <c r="AJ33" s="21">
        <f t="shared" ref="AJ33" si="39">RANK(AI33,$AI$8:$AI$53)</f>
        <v>13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2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6">IF(OR(EXACT($R$7,R34)*(EXACT($S$7,S34)))=TRUE,$AN$9,IF(($S$7-$R$7=S34-R34),$AN$8,IF(OR(EXACT($R$7&gt;$S$7,R34&gt;S34)*EXACT($R$7=$S$7,R34=S34)*EXACT($R$7&lt;$S$7,R34&lt;S34)),$AN$7,0)))</f>
        <v>3</v>
      </c>
      <c r="U34" s="15" t="s">
        <v>12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si="12"/>
        <v>12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'27.Spieltag'!AI34</f>
        <v>205</v>
      </c>
      <c r="AI34" s="20">
        <f t="shared" ref="AI34" si="50">AG34+AH34</f>
        <v>227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6" priority="1">
      <formula>($AG8&gt;40)</formula>
    </cfRule>
  </conditionalFormatting>
  <conditionalFormatting sqref="C4 F4 I4 O4 R4 U4 L6 R6 U6 AA6">
    <cfRule type="cellIs" dxfId="35" priority="4" operator="equal">
      <formula>"Schalke 04"</formula>
    </cfRule>
  </conditionalFormatting>
  <conditionalFormatting sqref="L4 X4 AA4 C6 F6 I6 O6 X6">
    <cfRule type="cellIs" dxfId="34" priority="3" operator="equal">
      <formula>"Schalke 04"</formula>
    </cfRule>
  </conditionalFormatting>
  <conditionalFormatting sqref="AG1:AG1048576">
    <cfRule type="top10" dxfId="33" priority="5" rank="3"/>
  </conditionalFormatting>
  <conditionalFormatting sqref="AK6:AK9">
    <cfRule type="top10" dxfId="32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N53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42</v>
      </c>
      <c r="B4" s="14"/>
      <c r="C4" s="14" t="s">
        <v>57</v>
      </c>
      <c r="F4" s="14" t="s">
        <v>59</v>
      </c>
      <c r="I4" s="14" t="s">
        <v>64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66</v>
      </c>
      <c r="AA4" s="14" t="s">
        <v>58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92</v>
      </c>
      <c r="F6" s="14" t="s">
        <v>94</v>
      </c>
      <c r="I6" s="14" t="s">
        <v>93</v>
      </c>
      <c r="L6" s="14" t="s">
        <v>60</v>
      </c>
      <c r="O6" s="14" t="s">
        <v>63</v>
      </c>
      <c r="R6" s="14" t="s">
        <v>61</v>
      </c>
      <c r="U6" s="14" t="s">
        <v>65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97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97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96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20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8">E8+H8+K8+N8+Q8+T8+W8+Z8+AC8+AF8</f>
        <v>26</v>
      </c>
      <c r="AH8" s="19">
        <f>'28.Spieltag'!AI8</f>
        <v>468</v>
      </c>
      <c r="AI8" s="20">
        <f t="shared" ref="AI8:AI23" si="9">AG8+AH8</f>
        <v>494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96</v>
      </c>
      <c r="P9" s="16" t="s">
        <v>12</v>
      </c>
      <c r="Q9" s="17">
        <f t="shared" si="4"/>
        <v>0</v>
      </c>
      <c r="R9" s="15" t="s">
        <v>95</v>
      </c>
      <c r="S9" s="16" t="s">
        <v>95</v>
      </c>
      <c r="T9" s="17">
        <f t="shared" si="5"/>
        <v>0</v>
      </c>
      <c r="U9" s="15" t="s">
        <v>2</v>
      </c>
      <c r="V9" s="16" t="s">
        <v>95</v>
      </c>
      <c r="W9" s="17" t="str">
        <f t="shared" si="6"/>
        <v>2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20</v>
      </c>
      <c r="AA9" s="15" t="s">
        <v>12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25</v>
      </c>
      <c r="AH9" s="19">
        <f>'28.Spieltag'!AI9</f>
        <v>378</v>
      </c>
      <c r="AI9" s="20">
        <f t="shared" si="9"/>
        <v>403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95</v>
      </c>
      <c r="Y10" s="16" t="s">
        <v>12</v>
      </c>
      <c r="Z10" s="17">
        <f t="shared" si="12"/>
        <v>20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27</v>
      </c>
      <c r="AH10" s="19">
        <f>'28.Spieltag'!AI10</f>
        <v>510</v>
      </c>
      <c r="AI10" s="20">
        <f t="shared" si="9"/>
        <v>537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95</v>
      </c>
      <c r="H11" s="17">
        <f t="shared" si="1"/>
        <v>0</v>
      </c>
      <c r="I11" s="15" t="s">
        <v>95</v>
      </c>
      <c r="J11" s="16" t="s">
        <v>96</v>
      </c>
      <c r="K11" s="17">
        <f t="shared" si="2"/>
        <v>0</v>
      </c>
      <c r="L11" s="15" t="s">
        <v>12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>
        <f t="shared" si="4"/>
        <v>0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12</v>
      </c>
      <c r="W11" s="17">
        <f t="shared" si="6"/>
        <v>0</v>
      </c>
      <c r="X11" s="15" t="s">
        <v>95</v>
      </c>
      <c r="Y11" s="16" t="s">
        <v>12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3</v>
      </c>
      <c r="AD11" s="23"/>
      <c r="AE11" s="22"/>
      <c r="AF11" s="17"/>
      <c r="AG11" s="18">
        <f t="shared" si="8"/>
        <v>23</v>
      </c>
      <c r="AH11" s="19">
        <f>'28.Spieltag'!AI11</f>
        <v>458</v>
      </c>
      <c r="AI11" s="20">
        <f t="shared" si="9"/>
        <v>481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>
        <f t="shared" si="5"/>
        <v>0</v>
      </c>
      <c r="U12" s="15" t="s">
        <v>12</v>
      </c>
      <c r="V12" s="16" t="s">
        <v>95</v>
      </c>
      <c r="W12" s="17" t="str">
        <f t="shared" si="6"/>
        <v>2</v>
      </c>
      <c r="X12" s="15" t="s">
        <v>95</v>
      </c>
      <c r="Y12" s="16" t="s">
        <v>12</v>
      </c>
      <c r="Z12" s="17">
        <f t="shared" si="12"/>
        <v>20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'28.Spieltag'!AI12</f>
        <v>435</v>
      </c>
      <c r="AI12" s="20">
        <f t="shared" si="9"/>
        <v>457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/>
      <c r="M13" s="16"/>
      <c r="N13" s="17"/>
      <c r="O13" s="15"/>
      <c r="P13" s="16"/>
      <c r="Q13" s="17"/>
      <c r="R13" s="15"/>
      <c r="S13" s="16"/>
      <c r="T13" s="17"/>
      <c r="U13" s="15"/>
      <c r="V13" s="16"/>
      <c r="W13" s="17"/>
      <c r="X13" s="15"/>
      <c r="Y13" s="16"/>
      <c r="Z13" s="17"/>
      <c r="AA13" s="15"/>
      <c r="AB13" s="16"/>
      <c r="AC13" s="17"/>
      <c r="AD13" s="24"/>
      <c r="AE13" s="22"/>
      <c r="AF13" s="17"/>
      <c r="AG13" s="18">
        <f t="shared" si="8"/>
        <v>0</v>
      </c>
      <c r="AH13" s="19">
        <f>'28.Spieltag'!AI13</f>
        <v>364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'28.Spieltag'!AI14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12</v>
      </c>
      <c r="Q15" s="17" t="str">
        <f t="shared" si="4"/>
        <v>3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95</v>
      </c>
      <c r="Y15" s="16" t="s">
        <v>12</v>
      </c>
      <c r="Z15" s="17">
        <f t="shared" si="12"/>
        <v>20</v>
      </c>
      <c r="AA15" s="15" t="s">
        <v>12</v>
      </c>
      <c r="AB15" s="16" t="s">
        <v>96</v>
      </c>
      <c r="AC15" s="17" t="str">
        <f t="shared" si="7"/>
        <v>2</v>
      </c>
      <c r="AD15" s="24"/>
      <c r="AE15" s="22"/>
      <c r="AF15" s="17"/>
      <c r="AG15" s="18">
        <f t="shared" si="8"/>
        <v>29</v>
      </c>
      <c r="AH15" s="19">
        <f>'28.Spieltag'!AI15</f>
        <v>493</v>
      </c>
      <c r="AI15" s="20">
        <f t="shared" si="9"/>
        <v>522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96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2</v>
      </c>
      <c r="X16" s="15" t="s">
        <v>96</v>
      </c>
      <c r="Y16" s="16" t="s">
        <v>12</v>
      </c>
      <c r="Z16" s="17">
        <f t="shared" si="12"/>
        <v>8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13</v>
      </c>
      <c r="AH16" s="19">
        <f>'28.Spieltag'!AI16</f>
        <v>429</v>
      </c>
      <c r="AI16" s="20">
        <f t="shared" si="9"/>
        <v>442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 t="str">
        <f t="shared" si="1"/>
        <v>2</v>
      </c>
      <c r="I17" s="15" t="s">
        <v>12</v>
      </c>
      <c r="J17" s="16" t="s">
        <v>95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2</v>
      </c>
      <c r="S17" s="16" t="s">
        <v>95</v>
      </c>
      <c r="T17" s="17">
        <f t="shared" si="5"/>
        <v>0</v>
      </c>
      <c r="U17" s="15" t="s">
        <v>12</v>
      </c>
      <c r="V17" s="16" t="s">
        <v>95</v>
      </c>
      <c r="W17" s="17" t="str">
        <f t="shared" si="6"/>
        <v>2</v>
      </c>
      <c r="X17" s="15" t="s">
        <v>95</v>
      </c>
      <c r="Y17" s="16" t="s">
        <v>95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6</v>
      </c>
      <c r="AH17" s="19">
        <f>'28.Spieltag'!AI17</f>
        <v>380</v>
      </c>
      <c r="AI17" s="20">
        <f t="shared" si="9"/>
        <v>386</v>
      </c>
      <c r="AJ17" s="21">
        <f t="shared" si="10"/>
        <v>20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12</v>
      </c>
      <c r="G18" s="16" t="s">
        <v>96</v>
      </c>
      <c r="H18" s="17" t="str">
        <f t="shared" si="1"/>
        <v>2</v>
      </c>
      <c r="I18" s="15" t="s">
        <v>12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95</v>
      </c>
      <c r="W18" s="17">
        <f t="shared" si="6"/>
        <v>0</v>
      </c>
      <c r="X18" s="15" t="s">
        <v>96</v>
      </c>
      <c r="Y18" s="16" t="s">
        <v>95</v>
      </c>
      <c r="Z18" s="17">
        <f t="shared" si="12"/>
        <v>12</v>
      </c>
      <c r="AA18" s="15" t="s">
        <v>2</v>
      </c>
      <c r="AB18" s="16" t="s">
        <v>12</v>
      </c>
      <c r="AC18" s="17" t="str">
        <f t="shared" si="7"/>
        <v>3</v>
      </c>
      <c r="AD18" s="24"/>
      <c r="AE18" s="22"/>
      <c r="AF18" s="17"/>
      <c r="AG18" s="18">
        <f t="shared" si="8"/>
        <v>22</v>
      </c>
      <c r="AH18" s="19">
        <f>'28.Spieltag'!AI18</f>
        <v>434</v>
      </c>
      <c r="AI18" s="20">
        <f t="shared" si="9"/>
        <v>456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>
        <f t="shared" si="3"/>
        <v>0</v>
      </c>
      <c r="O19" s="15" t="s">
        <v>96</v>
      </c>
      <c r="P19" s="16" t="s">
        <v>96</v>
      </c>
      <c r="Q19" s="17" t="str">
        <f t="shared" si="4"/>
        <v>5</v>
      </c>
      <c r="R19" s="15" t="s">
        <v>95</v>
      </c>
      <c r="S19" s="16" t="s">
        <v>95</v>
      </c>
      <c r="T19" s="17">
        <f t="shared" si="5"/>
        <v>0</v>
      </c>
      <c r="U19" s="15" t="s">
        <v>12</v>
      </c>
      <c r="V19" s="16" t="s">
        <v>96</v>
      </c>
      <c r="W19" s="17" t="str">
        <f t="shared" si="6"/>
        <v>2</v>
      </c>
      <c r="X19" s="15" t="s">
        <v>96</v>
      </c>
      <c r="Y19" s="16" t="s">
        <v>95</v>
      </c>
      <c r="Z19" s="17">
        <f t="shared" si="12"/>
        <v>12</v>
      </c>
      <c r="AA19" s="15" t="s">
        <v>12</v>
      </c>
      <c r="AB19" s="16" t="s">
        <v>96</v>
      </c>
      <c r="AC19" s="17" t="str">
        <f t="shared" si="7"/>
        <v>2</v>
      </c>
      <c r="AD19" s="24"/>
      <c r="AE19" s="22"/>
      <c r="AF19" s="17"/>
      <c r="AG19" s="18">
        <f t="shared" si="8"/>
        <v>21</v>
      </c>
      <c r="AH19" s="19">
        <f>'28.Spieltag'!AI19</f>
        <v>459</v>
      </c>
      <c r="AI19" s="20">
        <f t="shared" si="9"/>
        <v>480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95</v>
      </c>
      <c r="H20" s="17">
        <f t="shared" si="1"/>
        <v>0</v>
      </c>
      <c r="I20" s="15" t="s">
        <v>95</v>
      </c>
      <c r="J20" s="16" t="s">
        <v>96</v>
      </c>
      <c r="K20" s="17">
        <f t="shared" si="2"/>
        <v>0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95</v>
      </c>
      <c r="T20" s="17">
        <f t="shared" si="5"/>
        <v>0</v>
      </c>
      <c r="U20" s="15" t="s">
        <v>95</v>
      </c>
      <c r="V20" s="16" t="s">
        <v>96</v>
      </c>
      <c r="W20" s="17" t="str">
        <f t="shared" si="6"/>
        <v>2</v>
      </c>
      <c r="X20" s="15" t="s">
        <v>96</v>
      </c>
      <c r="Y20" s="16" t="s">
        <v>96</v>
      </c>
      <c r="Z20" s="17">
        <f>IF(OR(EXACT($X$7,X20)*(EXACT($Y$7,Y20)))=TRUE,$AN$9,IF(($Y$7-$X$7=Y20-X20),$AN$8,IF(OR(EXACT($X$7&gt;$Y$7,X20&gt;Y20)*EXACT($X$7=$Y$7,X20=Y20)*EXACT($X$7&lt;$Y$7,X20&lt;Y20)),$AN$7,0)))*2</f>
        <v>0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8"/>
        <v>5</v>
      </c>
      <c r="AH20" s="19">
        <f>'28.Spieltag'!AI20</f>
        <v>447</v>
      </c>
      <c r="AI20" s="20">
        <f t="shared" si="9"/>
        <v>452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95</v>
      </c>
      <c r="S21" s="16" t="s">
        <v>96</v>
      </c>
      <c r="T21" s="17">
        <f t="shared" si="5"/>
        <v>0</v>
      </c>
      <c r="U21" s="15" t="s">
        <v>12</v>
      </c>
      <c r="V21" s="16" t="s">
        <v>95</v>
      </c>
      <c r="W21" s="17" t="str">
        <f t="shared" si="6"/>
        <v>2</v>
      </c>
      <c r="X21" s="15" t="s">
        <v>12</v>
      </c>
      <c r="Y21" s="16" t="s">
        <v>12</v>
      </c>
      <c r="Z21" s="17">
        <f t="shared" si="12"/>
        <v>0</v>
      </c>
      <c r="AA21" s="15" t="s">
        <v>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8"/>
        <v>4</v>
      </c>
      <c r="AH21" s="19">
        <f>'28.Spieltag'!AI21</f>
        <v>488</v>
      </c>
      <c r="AI21" s="20">
        <f t="shared" si="9"/>
        <v>492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95</v>
      </c>
      <c r="J22" s="16" t="s">
        <v>96</v>
      </c>
      <c r="K22" s="17">
        <f t="shared" si="2"/>
        <v>0</v>
      </c>
      <c r="L22" s="15" t="s">
        <v>12</v>
      </c>
      <c r="M22" s="16" t="s">
        <v>12</v>
      </c>
      <c r="N22" s="17">
        <f t="shared" si="3"/>
        <v>0</v>
      </c>
      <c r="O22" s="15" t="s">
        <v>95</v>
      </c>
      <c r="P22" s="16" t="s">
        <v>95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20</v>
      </c>
      <c r="AA22" s="15" t="s">
        <v>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 t="shared" si="8"/>
        <v>29</v>
      </c>
      <c r="AH22" s="19">
        <f>'28.Spieltag'!AI22</f>
        <v>458</v>
      </c>
      <c r="AI22" s="20">
        <f t="shared" si="9"/>
        <v>487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'28.Spieltag'!AI23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>
        <f t="shared" si="2"/>
        <v>0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2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16</v>
      </c>
      <c r="AH24" s="19">
        <f>'28.Spieltag'!AI24</f>
        <v>435</v>
      </c>
      <c r="AI24" s="20">
        <f t="shared" ref="AI24:AI26" si="14">AG24+AH24</f>
        <v>451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96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>
        <f t="shared" si="3"/>
        <v>0</v>
      </c>
      <c r="O25" s="15" t="s">
        <v>96</v>
      </c>
      <c r="P25" s="16" t="s">
        <v>96</v>
      </c>
      <c r="Q25" s="17" t="str">
        <f t="shared" si="4"/>
        <v>5</v>
      </c>
      <c r="R25" s="15" t="s">
        <v>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96</v>
      </c>
      <c r="Y25" s="16" t="s">
        <v>95</v>
      </c>
      <c r="Z25" s="17">
        <f t="shared" si="12"/>
        <v>12</v>
      </c>
      <c r="AA25" s="15" t="s">
        <v>2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3"/>
        <v>23</v>
      </c>
      <c r="AH25" s="19">
        <f>'28.Spieltag'!AI25</f>
        <v>461</v>
      </c>
      <c r="AI25" s="20">
        <f t="shared" si="14"/>
        <v>484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12</v>
      </c>
      <c r="M26" s="16" t="s">
        <v>12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12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95</v>
      </c>
      <c r="Y26" s="16" t="s">
        <v>12</v>
      </c>
      <c r="Z26" s="17">
        <f t="shared" si="12"/>
        <v>20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3"/>
        <v>23</v>
      </c>
      <c r="AH26" s="19">
        <f>'28.Spieltag'!AI26</f>
        <v>437</v>
      </c>
      <c r="AI26" s="20">
        <f t="shared" si="14"/>
        <v>460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>
        <f t="shared" ref="H27:H31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 t="str">
        <f t="shared" ref="K27:K31" si="19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1" si="2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1" si="2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si="12"/>
        <v>0</v>
      </c>
      <c r="AA27" s="15" t="s">
        <v>95</v>
      </c>
      <c r="AB27" s="16" t="s">
        <v>12</v>
      </c>
      <c r="AC27" s="17">
        <f t="shared" ref="AC27:AC31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'28.Spieltag'!AI27</f>
        <v>376</v>
      </c>
      <c r="AI27" s="20">
        <f t="shared" ref="AI27:AI32" si="26">AG27+AH27</f>
        <v>378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95</v>
      </c>
      <c r="D28" s="16" t="s">
        <v>12</v>
      </c>
      <c r="E28" s="17" t="str">
        <f t="shared" si="17"/>
        <v>5</v>
      </c>
      <c r="F28" s="15" t="s">
        <v>12</v>
      </c>
      <c r="G28" s="16" t="s">
        <v>96</v>
      </c>
      <c r="H28" s="17" t="str">
        <f t="shared" si="18"/>
        <v>2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12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>
        <f t="shared" si="22"/>
        <v>0</v>
      </c>
      <c r="U28" s="15" t="s">
        <v>96</v>
      </c>
      <c r="V28" s="16" t="s">
        <v>95</v>
      </c>
      <c r="W28" s="17">
        <f t="shared" si="2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2</v>
      </c>
      <c r="AB28" s="16" t="s">
        <v>12</v>
      </c>
      <c r="AC28" s="17" t="str">
        <f t="shared" si="24"/>
        <v>3</v>
      </c>
      <c r="AD28" s="24"/>
      <c r="AE28" s="22"/>
      <c r="AF28" s="17"/>
      <c r="AG28" s="18">
        <f t="shared" si="25"/>
        <v>18</v>
      </c>
      <c r="AH28" s="19">
        <f>'28.Spieltag'!AI28</f>
        <v>325</v>
      </c>
      <c r="AI28" s="20">
        <f t="shared" si="26"/>
        <v>343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 t="str">
        <f t="shared" si="18"/>
        <v>2</v>
      </c>
      <c r="I29" s="15" t="s">
        <v>12</v>
      </c>
      <c r="J29" s="16" t="s">
        <v>95</v>
      </c>
      <c r="K29" s="17">
        <f t="shared" si="19"/>
        <v>0</v>
      </c>
      <c r="L29" s="15" t="s">
        <v>12</v>
      </c>
      <c r="M29" s="16" t="s">
        <v>95</v>
      </c>
      <c r="N29" s="17">
        <f t="shared" si="20"/>
        <v>0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95</v>
      </c>
      <c r="W29" s="17" t="str">
        <f t="shared" si="23"/>
        <v>2</v>
      </c>
      <c r="X29" s="15" t="s">
        <v>95</v>
      </c>
      <c r="Y29" s="16" t="s">
        <v>12</v>
      </c>
      <c r="Z29" s="17">
        <f t="shared" si="12"/>
        <v>20</v>
      </c>
      <c r="AA29" s="15" t="s">
        <v>12</v>
      </c>
      <c r="AB29" s="16" t="s">
        <v>95</v>
      </c>
      <c r="AC29" s="17" t="str">
        <f t="shared" si="24"/>
        <v>3</v>
      </c>
      <c r="AD29" s="24"/>
      <c r="AE29" s="22"/>
      <c r="AF29" s="17"/>
      <c r="AG29" s="18">
        <f t="shared" si="25"/>
        <v>27</v>
      </c>
      <c r="AH29" s="19">
        <f>'28.Spieltag'!AI29</f>
        <v>470</v>
      </c>
      <c r="AI29" s="20">
        <f t="shared" si="26"/>
        <v>497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2</v>
      </c>
      <c r="J30" s="16" t="s">
        <v>12</v>
      </c>
      <c r="K30" s="17">
        <f t="shared" si="19"/>
        <v>0</v>
      </c>
      <c r="L30" s="15" t="s">
        <v>95</v>
      </c>
      <c r="M30" s="16" t="s">
        <v>96</v>
      </c>
      <c r="N30" s="17">
        <f t="shared" si="20"/>
        <v>0</v>
      </c>
      <c r="O30" s="15" t="s">
        <v>95</v>
      </c>
      <c r="P30" s="16" t="s">
        <v>12</v>
      </c>
      <c r="Q30" s="17">
        <f t="shared" si="21"/>
        <v>0</v>
      </c>
      <c r="R30" s="15" t="s">
        <v>95</v>
      </c>
      <c r="S30" s="16" t="s">
        <v>95</v>
      </c>
      <c r="T30" s="17">
        <f t="shared" si="22"/>
        <v>0</v>
      </c>
      <c r="U30" s="15" t="s">
        <v>96</v>
      </c>
      <c r="V30" s="16" t="s">
        <v>95</v>
      </c>
      <c r="W30" s="17">
        <f t="shared" si="23"/>
        <v>0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96</v>
      </c>
      <c r="AC30" s="17">
        <f t="shared" si="24"/>
        <v>0</v>
      </c>
      <c r="AD30" s="24"/>
      <c r="AE30" s="22"/>
      <c r="AF30" s="17"/>
      <c r="AG30" s="18">
        <f t="shared" si="25"/>
        <v>8</v>
      </c>
      <c r="AH30" s="19">
        <f>'28.Spieltag'!AI30</f>
        <v>385</v>
      </c>
      <c r="AI30" s="20">
        <f t="shared" si="26"/>
        <v>393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17"/>
        <v>0</v>
      </c>
      <c r="F31" s="15" t="s">
        <v>12</v>
      </c>
      <c r="G31" s="16" t="s">
        <v>95</v>
      </c>
      <c r="H31" s="17" t="str">
        <f t="shared" si="18"/>
        <v>2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>
        <f t="shared" si="22"/>
        <v>0</v>
      </c>
      <c r="U31" s="15" t="s">
        <v>12</v>
      </c>
      <c r="V31" s="16" t="s">
        <v>96</v>
      </c>
      <c r="W31" s="17" t="str">
        <f t="shared" si="23"/>
        <v>2</v>
      </c>
      <c r="X31" s="15" t="s">
        <v>96</v>
      </c>
      <c r="Y31" s="16" t="s">
        <v>95</v>
      </c>
      <c r="Z31" s="17">
        <f t="shared" si="12"/>
        <v>12</v>
      </c>
      <c r="AA31" s="15" t="s">
        <v>95</v>
      </c>
      <c r="AB31" s="16" t="s">
        <v>95</v>
      </c>
      <c r="AC31" s="17">
        <f t="shared" si="24"/>
        <v>0</v>
      </c>
      <c r="AD31" s="24"/>
      <c r="AE31" s="22"/>
      <c r="AF31" s="17"/>
      <c r="AG31" s="18">
        <f t="shared" si="25"/>
        <v>16</v>
      </c>
      <c r="AH31" s="19">
        <f>'28.Spieltag'!AI31</f>
        <v>474</v>
      </c>
      <c r="AI31" s="20">
        <f t="shared" si="26"/>
        <v>490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'28.Spieltag'!AI32</f>
        <v>379</v>
      </c>
      <c r="AI32" s="20">
        <f t="shared" si="26"/>
        <v>379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95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3</v>
      </c>
      <c r="O33" s="15" t="s">
        <v>95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si="12"/>
        <v>20</v>
      </c>
      <c r="AA33" s="15" t="s">
        <v>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32</v>
      </c>
      <c r="AH33" s="19">
        <f>'28.Spieltag'!AI33</f>
        <v>436</v>
      </c>
      <c r="AI33" s="20">
        <f t="shared" ref="AI33" si="36">AG33+AH33</f>
        <v>468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2</v>
      </c>
      <c r="Z34" s="17">
        <f t="shared" si="12"/>
        <v>12</v>
      </c>
      <c r="AA34" s="15" t="s">
        <v>95</v>
      </c>
      <c r="AB34" s="16" t="s">
        <v>95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15</v>
      </c>
      <c r="AH34" s="19">
        <f>'28.Spieltag'!AI34</f>
        <v>227</v>
      </c>
      <c r="AI34" s="20">
        <f t="shared" ref="AI34" si="48">AG34+AH34</f>
        <v>242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1" priority="1">
      <formula>($AG8&gt;40)</formula>
    </cfRule>
  </conditionalFormatting>
  <conditionalFormatting sqref="C4 F4 I4 L4 O4 R4 U4 X4 AA4 C6 O6 U6 X6 AA6">
    <cfRule type="cellIs" dxfId="30" priority="4" operator="equal">
      <formula>"Schalke 04"</formula>
    </cfRule>
  </conditionalFormatting>
  <conditionalFormatting sqref="F6 I6 L6 R6">
    <cfRule type="cellIs" dxfId="29" priority="3" operator="equal">
      <formula>"Schalke 04"</formula>
    </cfRule>
  </conditionalFormatting>
  <conditionalFormatting sqref="AG1:AG1048576">
    <cfRule type="top10" dxfId="28" priority="5" rank="3"/>
  </conditionalFormatting>
  <conditionalFormatting sqref="AK6:AK9">
    <cfRule type="top10" dxfId="27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N53"/>
  <sheetViews>
    <sheetView topLeftCell="A12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43</v>
      </c>
      <c r="B4" s="14"/>
      <c r="C4" s="14" t="s">
        <v>92</v>
      </c>
      <c r="F4" s="14" t="s">
        <v>66</v>
      </c>
      <c r="I4" s="14" t="s">
        <v>62</v>
      </c>
      <c r="L4" s="14" t="s">
        <v>94</v>
      </c>
      <c r="O4" s="14" t="s">
        <v>93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60</v>
      </c>
      <c r="F6" s="14" t="s">
        <v>59</v>
      </c>
      <c r="I6" s="14" t="s">
        <v>57</v>
      </c>
      <c r="L6" s="14" t="s">
        <v>64</v>
      </c>
      <c r="O6" s="14" t="s">
        <v>91</v>
      </c>
      <c r="R6" s="14" t="s">
        <v>58</v>
      </c>
      <c r="U6" s="14" t="s">
        <v>68</v>
      </c>
      <c r="X6" s="14" t="s">
        <v>67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96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12</v>
      </c>
      <c r="W7" s="66" t="s">
        <v>1</v>
      </c>
      <c r="X7" s="65" t="s">
        <v>97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6</v>
      </c>
      <c r="B8" s="18" t="str">
        <f>'1.Spieltag'!B8</f>
        <v>ahaupt1904</v>
      </c>
      <c r="C8" s="15" t="s">
        <v>95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96</v>
      </c>
      <c r="Z8" s="17">
        <f>IF(OR(EXACT($X$7,X8)*(EXACT($Y$7,Y8)))=TRUE,$AN$9,IF(($Y$7-$X$7=Y8-X8),$AN$8,IF(OR(EXACT($X$7&gt;$Y$7,X8&gt;Y8)*EXACT($X$7=$Y$7,X8=Y8)*EXACT($X$7&lt;$Y$7,X8&lt;Y8)),$AN$7,0)))*4</f>
        <v>8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23" si="8">E8+H8+K8+N8+Q8+T8+W8+Z8+AC8+AF8</f>
        <v>10</v>
      </c>
      <c r="AH8" s="19">
        <f>'29.Spieltag'!AI8</f>
        <v>494</v>
      </c>
      <c r="AI8" s="20">
        <f t="shared" ref="AI8:AI23" si="9">AG8+AH8</f>
        <v>504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>
        <f t="shared" si="4"/>
        <v>0</v>
      </c>
      <c r="R9" s="15" t="s">
        <v>12</v>
      </c>
      <c r="S9" s="16" t="s">
        <v>12</v>
      </c>
      <c r="T9" s="17" t="str">
        <f t="shared" si="5"/>
        <v>3</v>
      </c>
      <c r="U9" s="15" t="s">
        <v>2</v>
      </c>
      <c r="V9" s="16" t="s">
        <v>95</v>
      </c>
      <c r="W9" s="17" t="str">
        <f t="shared" si="6"/>
        <v>2</v>
      </c>
      <c r="X9" s="15" t="s">
        <v>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19</v>
      </c>
      <c r="AH9" s="19">
        <f>'29.Spieltag'!AI9</f>
        <v>403</v>
      </c>
      <c r="AI9" s="20">
        <f t="shared" si="9"/>
        <v>422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2</v>
      </c>
      <c r="S10" s="16" t="s">
        <v>12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>
        <f t="shared" si="12"/>
        <v>8</v>
      </c>
      <c r="AA10" s="15" t="s">
        <v>95</v>
      </c>
      <c r="AB10" s="16" t="s">
        <v>12</v>
      </c>
      <c r="AC10" s="17">
        <f t="shared" si="7"/>
        <v>0</v>
      </c>
      <c r="AD10" s="24"/>
      <c r="AE10" s="22"/>
      <c r="AF10" s="17"/>
      <c r="AG10" s="18">
        <f t="shared" si="8"/>
        <v>17</v>
      </c>
      <c r="AH10" s="19">
        <f>'29.Spieltag'!AI10</f>
        <v>537</v>
      </c>
      <c r="AI10" s="20">
        <f t="shared" si="9"/>
        <v>554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12</v>
      </c>
      <c r="G11" s="16" t="s">
        <v>95</v>
      </c>
      <c r="H11" s="17" t="str">
        <f t="shared" si="1"/>
        <v>2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12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95</v>
      </c>
      <c r="T11" s="17" t="str">
        <f t="shared" si="5"/>
        <v>5</v>
      </c>
      <c r="U11" s="15" t="s">
        <v>96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8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'29.Spieltag'!AI11</f>
        <v>481</v>
      </c>
      <c r="AI11" s="20">
        <f t="shared" si="9"/>
        <v>500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2</v>
      </c>
      <c r="G12" s="16" t="s">
        <v>95</v>
      </c>
      <c r="H12" s="17" t="str">
        <f t="shared" si="1"/>
        <v>2</v>
      </c>
      <c r="I12" s="15" t="s">
        <v>12</v>
      </c>
      <c r="J12" s="16" t="s">
        <v>95</v>
      </c>
      <c r="K12" s="17" t="str">
        <f t="shared" si="2"/>
        <v>2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12</v>
      </c>
      <c r="S12" s="16" t="s">
        <v>12</v>
      </c>
      <c r="T12" s="17" t="str">
        <f t="shared" si="5"/>
        <v>3</v>
      </c>
      <c r="U12" s="15" t="s">
        <v>12</v>
      </c>
      <c r="V12" s="16" t="s">
        <v>95</v>
      </c>
      <c r="W12" s="17" t="str">
        <f t="shared" si="6"/>
        <v>3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'29.Spieltag'!AI12</f>
        <v>457</v>
      </c>
      <c r="AI12" s="20">
        <f t="shared" si="9"/>
        <v>479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2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96</v>
      </c>
      <c r="K13" s="17" t="str">
        <f t="shared" si="2"/>
        <v>5</v>
      </c>
      <c r="L13" s="15" t="s">
        <v>95</v>
      </c>
      <c r="M13" s="16" t="s">
        <v>12</v>
      </c>
      <c r="N13" s="17">
        <f t="shared" si="3"/>
        <v>0</v>
      </c>
      <c r="O13" s="15" t="s">
        <v>12</v>
      </c>
      <c r="P13" s="16" t="s">
        <v>95</v>
      </c>
      <c r="Q13" s="17" t="str">
        <f t="shared" si="4"/>
        <v>2</v>
      </c>
      <c r="R13" s="15" t="s">
        <v>97</v>
      </c>
      <c r="S13" s="16" t="s">
        <v>12</v>
      </c>
      <c r="T13" s="17">
        <f t="shared" si="5"/>
        <v>0</v>
      </c>
      <c r="U13" s="15" t="s">
        <v>96</v>
      </c>
      <c r="V13" s="16" t="s">
        <v>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8</v>
      </c>
      <c r="AA13" s="15" t="s">
        <v>96</v>
      </c>
      <c r="AB13" s="16" t="s">
        <v>2</v>
      </c>
      <c r="AC13" s="17">
        <f t="shared" si="7"/>
        <v>0</v>
      </c>
      <c r="AD13" s="24"/>
      <c r="AE13" s="22"/>
      <c r="AF13" s="17"/>
      <c r="AG13" s="18">
        <f t="shared" si="8"/>
        <v>19</v>
      </c>
      <c r="AH13" s="19">
        <f>'29.Spieltag'!AI13</f>
        <v>364</v>
      </c>
      <c r="AI13" s="20">
        <f t="shared" si="9"/>
        <v>383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'29.Spieltag'!AI14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96</v>
      </c>
      <c r="J15" s="16" t="s">
        <v>95</v>
      </c>
      <c r="K15" s="17">
        <f t="shared" si="2"/>
        <v>0</v>
      </c>
      <c r="L15" s="15" t="s">
        <v>12</v>
      </c>
      <c r="M15" s="16" t="s">
        <v>12</v>
      </c>
      <c r="N15" s="17" t="str">
        <f t="shared" si="3"/>
        <v>3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96</v>
      </c>
      <c r="V15" s="16" t="s">
        <v>12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8</v>
      </c>
      <c r="AA15" s="15" t="s">
        <v>96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'29.Spieltag'!AI15</f>
        <v>522</v>
      </c>
      <c r="AI15" s="20">
        <f t="shared" si="9"/>
        <v>535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12</v>
      </c>
      <c r="W16" s="17">
        <f t="shared" si="6"/>
        <v>0</v>
      </c>
      <c r="X16" s="15" t="s">
        <v>97</v>
      </c>
      <c r="Y16" s="16" t="s">
        <v>96</v>
      </c>
      <c r="Z16" s="17">
        <f t="shared" si="12"/>
        <v>8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'29.Spieltag'!AI16</f>
        <v>442</v>
      </c>
      <c r="AI16" s="20">
        <f t="shared" si="9"/>
        <v>459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12</v>
      </c>
      <c r="H17" s="17" t="str">
        <f t="shared" si="1"/>
        <v>2</v>
      </c>
      <c r="I17" s="15" t="s">
        <v>12</v>
      </c>
      <c r="J17" s="16" t="s">
        <v>95</v>
      </c>
      <c r="K17" s="17" t="str">
        <f t="shared" si="2"/>
        <v>2</v>
      </c>
      <c r="L17" s="15" t="s">
        <v>12</v>
      </c>
      <c r="M17" s="16" t="s">
        <v>12</v>
      </c>
      <c r="N17" s="17" t="str">
        <f t="shared" si="3"/>
        <v>3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>
        <f t="shared" si="5"/>
        <v>0</v>
      </c>
      <c r="U17" s="15" t="s">
        <v>95</v>
      </c>
      <c r="V17" s="16" t="s">
        <v>95</v>
      </c>
      <c r="W17" s="17">
        <f t="shared" si="6"/>
        <v>0</v>
      </c>
      <c r="X17" s="15" t="s">
        <v>97</v>
      </c>
      <c r="Y17" s="16" t="s">
        <v>96</v>
      </c>
      <c r="Z17" s="17">
        <f t="shared" si="12"/>
        <v>8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15</v>
      </c>
      <c r="AH17" s="19">
        <f>'29.Spieltag'!AI17</f>
        <v>386</v>
      </c>
      <c r="AI17" s="20">
        <f t="shared" si="9"/>
        <v>401</v>
      </c>
      <c r="AJ17" s="21">
        <f t="shared" si="10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12</v>
      </c>
      <c r="H18" s="17">
        <f t="shared" si="1"/>
        <v>0</v>
      </c>
      <c r="I18" s="15" t="s">
        <v>95</v>
      </c>
      <c r="J18" s="16" t="s">
        <v>96</v>
      </c>
      <c r="K18" s="17" t="str">
        <f t="shared" si="2"/>
        <v>2</v>
      </c>
      <c r="L18" s="15" t="s">
        <v>95</v>
      </c>
      <c r="M18" s="16" t="s">
        <v>95</v>
      </c>
      <c r="N18" s="17" t="str">
        <f t="shared" si="3"/>
        <v>5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96</v>
      </c>
      <c r="T18" s="17">
        <f t="shared" si="5"/>
        <v>0</v>
      </c>
      <c r="U18" s="15" t="s">
        <v>95</v>
      </c>
      <c r="V18" s="16" t="s">
        <v>12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8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17</v>
      </c>
      <c r="AH18" s="19">
        <f>'29.Spieltag'!AI18</f>
        <v>456</v>
      </c>
      <c r="AI18" s="20">
        <f t="shared" si="9"/>
        <v>473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12</v>
      </c>
      <c r="J19" s="16" t="s">
        <v>96</v>
      </c>
      <c r="K19" s="17" t="str">
        <f t="shared" si="2"/>
        <v>5</v>
      </c>
      <c r="L19" s="15" t="s">
        <v>95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95</v>
      </c>
      <c r="T19" s="17" t="str">
        <f t="shared" si="5"/>
        <v>5</v>
      </c>
      <c r="U19" s="15" t="s">
        <v>95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8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si="8"/>
        <v>27</v>
      </c>
      <c r="AH19" s="19">
        <f>'29.Spieltag'!AI19</f>
        <v>480</v>
      </c>
      <c r="AI19" s="20">
        <f t="shared" si="9"/>
        <v>507</v>
      </c>
      <c r="AJ19" s="21">
        <f t="shared" si="10"/>
        <v>5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95</v>
      </c>
      <c r="D20" s="16" t="s">
        <v>12</v>
      </c>
      <c r="E20" s="17">
        <f t="shared" si="11"/>
        <v>0</v>
      </c>
      <c r="F20" s="15" t="s">
        <v>12</v>
      </c>
      <c r="G20" s="16" t="s">
        <v>95</v>
      </c>
      <c r="H20" s="17" t="str">
        <f t="shared" si="1"/>
        <v>2</v>
      </c>
      <c r="I20" s="15" t="s">
        <v>95</v>
      </c>
      <c r="J20" s="16" t="s">
        <v>96</v>
      </c>
      <c r="K20" s="17" t="str">
        <f t="shared" si="2"/>
        <v>2</v>
      </c>
      <c r="L20" s="15" t="s">
        <v>12</v>
      </c>
      <c r="M20" s="16" t="s">
        <v>12</v>
      </c>
      <c r="N20" s="17" t="str">
        <f t="shared" si="3"/>
        <v>3</v>
      </c>
      <c r="O20" s="15" t="s">
        <v>12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95</v>
      </c>
      <c r="V20" s="16" t="s">
        <v>95</v>
      </c>
      <c r="W20" s="17">
        <f t="shared" si="6"/>
        <v>0</v>
      </c>
      <c r="X20" s="15" t="s">
        <v>2</v>
      </c>
      <c r="Y20" s="16" t="s">
        <v>95</v>
      </c>
      <c r="Z20" s="17">
        <f t="shared" si="12"/>
        <v>8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8"/>
        <v>15</v>
      </c>
      <c r="AH20" s="19">
        <f>'29.Spieltag'!AI20</f>
        <v>452</v>
      </c>
      <c r="AI20" s="20">
        <f t="shared" si="9"/>
        <v>467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4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2</v>
      </c>
      <c r="L21" s="15" t="s">
        <v>95</v>
      </c>
      <c r="M21" s="16" t="s">
        <v>95</v>
      </c>
      <c r="N21" s="17" t="str">
        <f t="shared" si="3"/>
        <v>5</v>
      </c>
      <c r="O21" s="15" t="s">
        <v>12</v>
      </c>
      <c r="P21" s="16" t="s">
        <v>95</v>
      </c>
      <c r="Q21" s="17" t="str">
        <f t="shared" si="4"/>
        <v>2</v>
      </c>
      <c r="R21" s="15" t="s">
        <v>12</v>
      </c>
      <c r="S21" s="16" t="s">
        <v>12</v>
      </c>
      <c r="T21" s="17" t="str">
        <f t="shared" si="5"/>
        <v>3</v>
      </c>
      <c r="U21" s="15" t="s">
        <v>95</v>
      </c>
      <c r="V21" s="16" t="s">
        <v>2</v>
      </c>
      <c r="W21" s="17">
        <f t="shared" si="6"/>
        <v>0</v>
      </c>
      <c r="X21" s="15" t="s">
        <v>2</v>
      </c>
      <c r="Y21" s="16" t="s">
        <v>95</v>
      </c>
      <c r="Z21" s="17">
        <f t="shared" si="12"/>
        <v>8</v>
      </c>
      <c r="AA21" s="15" t="s">
        <v>12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8"/>
        <v>27</v>
      </c>
      <c r="AH21" s="19">
        <f>'29.Spieltag'!AI21</f>
        <v>492</v>
      </c>
      <c r="AI21" s="20">
        <f t="shared" si="9"/>
        <v>519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0"/>
        <v>6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>
        <f t="shared" si="2"/>
        <v>0</v>
      </c>
      <c r="L22" s="15" t="s">
        <v>95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2</v>
      </c>
      <c r="Y22" s="16" t="s">
        <v>96</v>
      </c>
      <c r="Z22" s="17">
        <f t="shared" si="12"/>
        <v>12</v>
      </c>
      <c r="AA22" s="15" t="s">
        <v>95</v>
      </c>
      <c r="AB22" s="16" t="s">
        <v>95</v>
      </c>
      <c r="AC22" s="17" t="str">
        <f t="shared" si="7"/>
        <v>5</v>
      </c>
      <c r="AD22" s="24"/>
      <c r="AE22" s="22"/>
      <c r="AF22" s="17"/>
      <c r="AG22" s="18">
        <f t="shared" si="8"/>
        <v>17</v>
      </c>
      <c r="AH22" s="19">
        <f>'29.Spieltag'!AI22</f>
        <v>487</v>
      </c>
      <c r="AI22" s="20">
        <f t="shared" si="9"/>
        <v>504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'29.Spieltag'!AI23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2</v>
      </c>
      <c r="F24" s="15" t="s">
        <v>2</v>
      </c>
      <c r="G24" s="16" t="s">
        <v>95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3"/>
        <v>0</v>
      </c>
      <c r="O24" s="15" t="s">
        <v>97</v>
      </c>
      <c r="P24" s="16" t="s">
        <v>2</v>
      </c>
      <c r="Q24" s="17" t="str">
        <f t="shared" si="4"/>
        <v>2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12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12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14</v>
      </c>
      <c r="AH24" s="19">
        <f>'29.Spieltag'!AI24</f>
        <v>451</v>
      </c>
      <c r="AI24" s="20">
        <f t="shared" ref="AI24:AI26" si="14">AG24+AH24</f>
        <v>465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10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2</v>
      </c>
      <c r="G25" s="16" t="s">
        <v>95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5</v>
      </c>
      <c r="L25" s="15" t="s">
        <v>12</v>
      </c>
      <c r="M25" s="16" t="s">
        <v>96</v>
      </c>
      <c r="N25" s="17">
        <f t="shared" si="3"/>
        <v>0</v>
      </c>
      <c r="O25" s="15" t="s">
        <v>12</v>
      </c>
      <c r="P25" s="16" t="s">
        <v>95</v>
      </c>
      <c r="Q25" s="17" t="str">
        <f t="shared" si="4"/>
        <v>2</v>
      </c>
      <c r="R25" s="15" t="s">
        <v>2</v>
      </c>
      <c r="S25" s="16" t="s">
        <v>95</v>
      </c>
      <c r="T25" s="17">
        <f t="shared" si="5"/>
        <v>0</v>
      </c>
      <c r="U25" s="15" t="s">
        <v>95</v>
      </c>
      <c r="V25" s="16" t="s">
        <v>12</v>
      </c>
      <c r="W25" s="17">
        <f t="shared" si="6"/>
        <v>0</v>
      </c>
      <c r="X25" s="15" t="s">
        <v>124</v>
      </c>
      <c r="Y25" s="16" t="s">
        <v>97</v>
      </c>
      <c r="Z25" s="17">
        <f t="shared" si="12"/>
        <v>0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3"/>
        <v>11</v>
      </c>
      <c r="AH25" s="19">
        <f>'29.Spieltag'!AI25</f>
        <v>484</v>
      </c>
      <c r="AI25" s="20">
        <f t="shared" si="14"/>
        <v>495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95</v>
      </c>
      <c r="P26" s="16" t="s">
        <v>96</v>
      </c>
      <c r="Q26" s="17" t="str">
        <f t="shared" si="4"/>
        <v>2</v>
      </c>
      <c r="R26" s="15" t="s">
        <v>12</v>
      </c>
      <c r="S26" s="16" t="s">
        <v>12</v>
      </c>
      <c r="T26" s="17" t="str">
        <f t="shared" si="5"/>
        <v>3</v>
      </c>
      <c r="U26" s="15" t="s">
        <v>95</v>
      </c>
      <c r="V26" s="16" t="s">
        <v>95</v>
      </c>
      <c r="W26" s="17">
        <f t="shared" si="6"/>
        <v>0</v>
      </c>
      <c r="X26" s="15" t="s">
        <v>2</v>
      </c>
      <c r="Y26" s="16" t="s">
        <v>96</v>
      </c>
      <c r="Z26" s="17">
        <f t="shared" si="12"/>
        <v>12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3"/>
        <v>17</v>
      </c>
      <c r="AH26" s="19">
        <f>'29.Spieltag'!AI26</f>
        <v>460</v>
      </c>
      <c r="AI26" s="20">
        <f t="shared" si="14"/>
        <v>477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96</v>
      </c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2</v>
      </c>
      <c r="I27" s="15" t="s">
        <v>2</v>
      </c>
      <c r="J27" s="16" t="s">
        <v>95</v>
      </c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3</v>
      </c>
      <c r="L27" s="15" t="s">
        <v>96</v>
      </c>
      <c r="M27" s="16" t="s">
        <v>95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 t="s">
        <v>97</v>
      </c>
      <c r="S27" s="16" t="s">
        <v>97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13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si="12"/>
        <v>12</v>
      </c>
      <c r="AA27" s="15" t="s">
        <v>12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25</v>
      </c>
      <c r="AH27" s="19">
        <f>'29.Spieltag'!AI27</f>
        <v>378</v>
      </c>
      <c r="AI27" s="20">
        <f t="shared" ref="AI27:AI32" si="26">AG27+AH27</f>
        <v>403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7"/>
        <v>2</v>
      </c>
      <c r="F28" s="15" t="s">
        <v>12</v>
      </c>
      <c r="G28" s="16" t="s">
        <v>12</v>
      </c>
      <c r="H28" s="17">
        <f t="shared" si="18"/>
        <v>0</v>
      </c>
      <c r="I28" s="15" t="s">
        <v>95</v>
      </c>
      <c r="J28" s="16" t="s">
        <v>96</v>
      </c>
      <c r="K28" s="17" t="str">
        <f t="shared" si="19"/>
        <v>2</v>
      </c>
      <c r="L28" s="15" t="s">
        <v>95</v>
      </c>
      <c r="M28" s="16" t="s">
        <v>95</v>
      </c>
      <c r="N28" s="17" t="str">
        <f t="shared" si="20"/>
        <v>5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96</v>
      </c>
      <c r="T28" s="17">
        <f t="shared" si="22"/>
        <v>0</v>
      </c>
      <c r="U28" s="15" t="s">
        <v>95</v>
      </c>
      <c r="V28" s="16" t="s">
        <v>12</v>
      </c>
      <c r="W28" s="17">
        <f t="shared" si="23"/>
        <v>0</v>
      </c>
      <c r="X28" s="15" t="s">
        <v>12</v>
      </c>
      <c r="Y28" s="16" t="s">
        <v>96</v>
      </c>
      <c r="Z28" s="17">
        <f t="shared" si="12"/>
        <v>8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17</v>
      </c>
      <c r="AH28" s="19">
        <f>'29.Spieltag'!AI28</f>
        <v>343</v>
      </c>
      <c r="AI28" s="20">
        <f t="shared" si="26"/>
        <v>360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7"/>
        <v>2</v>
      </c>
      <c r="F29" s="15" t="s">
        <v>12</v>
      </c>
      <c r="G29" s="16" t="s">
        <v>96</v>
      </c>
      <c r="H29" s="17" t="str">
        <f t="shared" si="18"/>
        <v>2</v>
      </c>
      <c r="I29" s="15" t="s">
        <v>12</v>
      </c>
      <c r="J29" s="16" t="s">
        <v>95</v>
      </c>
      <c r="K29" s="17" t="str">
        <f t="shared" si="19"/>
        <v>2</v>
      </c>
      <c r="L29" s="15" t="s">
        <v>95</v>
      </c>
      <c r="M29" s="16" t="s">
        <v>95</v>
      </c>
      <c r="N29" s="17" t="str">
        <f t="shared" si="20"/>
        <v>5</v>
      </c>
      <c r="O29" s="15" t="s">
        <v>12</v>
      </c>
      <c r="P29" s="16" t="s">
        <v>95</v>
      </c>
      <c r="Q29" s="17" t="str">
        <f t="shared" si="21"/>
        <v>2</v>
      </c>
      <c r="R29" s="15" t="s">
        <v>95</v>
      </c>
      <c r="S29" s="16" t="s">
        <v>95</v>
      </c>
      <c r="T29" s="17" t="str">
        <f t="shared" si="22"/>
        <v>5</v>
      </c>
      <c r="U29" s="15" t="s">
        <v>95</v>
      </c>
      <c r="V29" s="16" t="s">
        <v>2</v>
      </c>
      <c r="W29" s="17">
        <f t="shared" si="23"/>
        <v>0</v>
      </c>
      <c r="X29" s="15" t="s">
        <v>2</v>
      </c>
      <c r="Y29" s="16" t="s">
        <v>96</v>
      </c>
      <c r="Z29" s="17">
        <f t="shared" si="12"/>
        <v>12</v>
      </c>
      <c r="AA29" s="15" t="s">
        <v>95</v>
      </c>
      <c r="AB29" s="16" t="s">
        <v>12</v>
      </c>
      <c r="AC29" s="17">
        <f t="shared" si="24"/>
        <v>0</v>
      </c>
      <c r="AD29" s="24"/>
      <c r="AE29" s="22"/>
      <c r="AF29" s="17"/>
      <c r="AG29" s="18">
        <f t="shared" si="25"/>
        <v>30</v>
      </c>
      <c r="AH29" s="19">
        <f>'29.Spieltag'!AI29</f>
        <v>497</v>
      </c>
      <c r="AI29" s="20">
        <f t="shared" si="26"/>
        <v>527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95</v>
      </c>
      <c r="J30" s="16" t="s">
        <v>96</v>
      </c>
      <c r="K30" s="17" t="str">
        <f t="shared" si="19"/>
        <v>2</v>
      </c>
      <c r="L30" s="15" t="s">
        <v>95</v>
      </c>
      <c r="M30" s="16" t="s">
        <v>95</v>
      </c>
      <c r="N30" s="17" t="str">
        <f t="shared" si="20"/>
        <v>5</v>
      </c>
      <c r="O30" s="15" t="s">
        <v>12</v>
      </c>
      <c r="P30" s="16" t="s">
        <v>95</v>
      </c>
      <c r="Q30" s="17" t="str">
        <f t="shared" si="21"/>
        <v>2</v>
      </c>
      <c r="R30" s="15" t="s">
        <v>96</v>
      </c>
      <c r="S30" s="16" t="s">
        <v>95</v>
      </c>
      <c r="T30" s="17">
        <f t="shared" si="22"/>
        <v>0</v>
      </c>
      <c r="U30" s="15" t="s">
        <v>95</v>
      </c>
      <c r="V30" s="16" t="s">
        <v>97</v>
      </c>
      <c r="W30" s="17">
        <f t="shared" si="23"/>
        <v>0</v>
      </c>
      <c r="X30" s="15" t="s">
        <v>2</v>
      </c>
      <c r="Y30" s="16" t="s">
        <v>95</v>
      </c>
      <c r="Z30" s="17">
        <f t="shared" si="12"/>
        <v>8</v>
      </c>
      <c r="AA30" s="15" t="s">
        <v>96</v>
      </c>
      <c r="AB30" s="16" t="s">
        <v>96</v>
      </c>
      <c r="AC30" s="17" t="str">
        <f t="shared" si="24"/>
        <v>3</v>
      </c>
      <c r="AD30" s="24"/>
      <c r="AE30" s="22"/>
      <c r="AF30" s="17"/>
      <c r="AG30" s="18">
        <f t="shared" si="25"/>
        <v>20</v>
      </c>
      <c r="AH30" s="19">
        <f>'29.Spieltag'!AI30</f>
        <v>393</v>
      </c>
      <c r="AI30" s="20">
        <f t="shared" si="26"/>
        <v>413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7"/>
        <v>2</v>
      </c>
      <c r="F31" s="15" t="s">
        <v>95</v>
      </c>
      <c r="G31" s="16" t="s">
        <v>12</v>
      </c>
      <c r="H31" s="17">
        <f t="shared" si="18"/>
        <v>0</v>
      </c>
      <c r="I31" s="15" t="s">
        <v>95</v>
      </c>
      <c r="J31" s="16" t="s">
        <v>95</v>
      </c>
      <c r="K31" s="17">
        <f t="shared" si="19"/>
        <v>0</v>
      </c>
      <c r="L31" s="15" t="s">
        <v>12</v>
      </c>
      <c r="M31" s="16" t="s">
        <v>95</v>
      </c>
      <c r="N31" s="17">
        <f t="shared" si="20"/>
        <v>0</v>
      </c>
      <c r="O31" s="15" t="s">
        <v>95</v>
      </c>
      <c r="P31" s="16" t="s">
        <v>95</v>
      </c>
      <c r="Q31" s="17">
        <f t="shared" si="21"/>
        <v>0</v>
      </c>
      <c r="R31" s="15" t="s">
        <v>12</v>
      </c>
      <c r="S31" s="16" t="s">
        <v>12</v>
      </c>
      <c r="T31" s="17" t="str">
        <f t="shared" si="22"/>
        <v>3</v>
      </c>
      <c r="U31" s="15" t="s">
        <v>95</v>
      </c>
      <c r="V31" s="16" t="s">
        <v>12</v>
      </c>
      <c r="W31" s="17">
        <f t="shared" si="23"/>
        <v>0</v>
      </c>
      <c r="X31" s="15" t="s">
        <v>2</v>
      </c>
      <c r="Y31" s="16" t="s">
        <v>95</v>
      </c>
      <c r="Z31" s="17">
        <f t="shared" si="12"/>
        <v>8</v>
      </c>
      <c r="AA31" s="15" t="s">
        <v>95</v>
      </c>
      <c r="AB31" s="16" t="s">
        <v>12</v>
      </c>
      <c r="AC31" s="17">
        <f t="shared" si="24"/>
        <v>0</v>
      </c>
      <c r="AD31" s="24"/>
      <c r="AE31" s="22"/>
      <c r="AF31" s="17"/>
      <c r="AG31" s="18">
        <f t="shared" si="25"/>
        <v>13</v>
      </c>
      <c r="AH31" s="19">
        <f>'29.Spieltag'!AI31</f>
        <v>490</v>
      </c>
      <c r="AI31" s="20">
        <f t="shared" si="26"/>
        <v>503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16"/>
        <v>22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7"/>
        <v>0</v>
      </c>
      <c r="F32" s="15" t="s">
        <v>95</v>
      </c>
      <c r="G32" s="16" t="s">
        <v>96</v>
      </c>
      <c r="H32" s="17" t="str">
        <f t="shared" si="18"/>
        <v>2</v>
      </c>
      <c r="I32" s="15" t="s">
        <v>95</v>
      </c>
      <c r="J32" s="16" t="s">
        <v>95</v>
      </c>
      <c r="K32" s="17">
        <f t="shared" si="19"/>
        <v>0</v>
      </c>
      <c r="L32" s="15" t="s">
        <v>96</v>
      </c>
      <c r="M32" s="16" t="s">
        <v>96</v>
      </c>
      <c r="N32" s="17" t="str">
        <f t="shared" si="20"/>
        <v>3</v>
      </c>
      <c r="O32" s="15" t="s">
        <v>2</v>
      </c>
      <c r="P32" s="16" t="s">
        <v>95</v>
      </c>
      <c r="Q32" s="17" t="str">
        <f t="shared" si="21"/>
        <v>3</v>
      </c>
      <c r="R32" s="15" t="s">
        <v>12</v>
      </c>
      <c r="S32" s="16" t="s">
        <v>95</v>
      </c>
      <c r="T32" s="17">
        <f t="shared" si="22"/>
        <v>0</v>
      </c>
      <c r="U32" s="15" t="s">
        <v>12</v>
      </c>
      <c r="V32" s="16" t="s">
        <v>95</v>
      </c>
      <c r="W32" s="17" t="str">
        <f t="shared" si="23"/>
        <v>3</v>
      </c>
      <c r="X32" s="15" t="s">
        <v>12</v>
      </c>
      <c r="Y32" s="16" t="s">
        <v>96</v>
      </c>
      <c r="Z32" s="17">
        <f t="shared" si="12"/>
        <v>8</v>
      </c>
      <c r="AA32" s="15" t="s">
        <v>96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19</v>
      </c>
      <c r="AH32" s="19">
        <f>'29.Spieltag'!AI32</f>
        <v>379</v>
      </c>
      <c r="AI32" s="20">
        <f t="shared" si="26"/>
        <v>398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96</v>
      </c>
      <c r="K33" s="17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12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2</v>
      </c>
      <c r="W33" s="17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si="12"/>
        <v>8</v>
      </c>
      <c r="AA33" s="15" t="s">
        <v>95</v>
      </c>
      <c r="AB33" s="16" t="s">
        <v>12</v>
      </c>
      <c r="AC33" s="17">
        <f t="shared" ref="AC33" si="3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5">E33+H33+K33+N33+Q33+T33+W33+Z33+AC33+AF33</f>
        <v>18</v>
      </c>
      <c r="AH33" s="19">
        <f>'29.Spieltag'!AI33</f>
        <v>468</v>
      </c>
      <c r="AI33" s="20">
        <f t="shared" ref="AI33" si="36">AG33+AH33</f>
        <v>486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12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95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5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3</v>
      </c>
      <c r="X34" s="15" t="s">
        <v>12</v>
      </c>
      <c r="Y34" s="16" t="s">
        <v>95</v>
      </c>
      <c r="Z34" s="17">
        <f t="shared" si="12"/>
        <v>8</v>
      </c>
      <c r="AA34" s="15" t="s">
        <v>95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7">E34+H34+K34+N34+Q34+T34+W34+Z34+AC34+AF34</f>
        <v>26</v>
      </c>
      <c r="AH34" s="19">
        <f>'29.Spieltag'!AI34</f>
        <v>242</v>
      </c>
      <c r="AI34" s="20">
        <f t="shared" ref="AI34" si="48">AG34+AH34</f>
        <v>268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6" priority="1">
      <formula>($AG8&gt;40)</formula>
    </cfRule>
  </conditionalFormatting>
  <conditionalFormatting sqref="C4 I4 R4 U4 X4 F6">
    <cfRule type="cellIs" dxfId="25" priority="4" operator="equal">
      <formula>"Schalke 04"</formula>
    </cfRule>
  </conditionalFormatting>
  <conditionalFormatting sqref="F4 L4 O4 AA4 C6 I6 L6 O6 R6 U6 X6 AA6">
    <cfRule type="cellIs" dxfId="24" priority="3" operator="equal">
      <formula>"Schalke 04"</formula>
    </cfRule>
  </conditionalFormatting>
  <conditionalFormatting sqref="AG1:AG1048576">
    <cfRule type="top10" dxfId="23" priority="5" rank="3"/>
  </conditionalFormatting>
  <conditionalFormatting sqref="AK6:AK9">
    <cfRule type="top10" dxfId="22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4:AN53"/>
  <sheetViews>
    <sheetView tabSelected="1" workbookViewId="0">
      <selection activeCell="AP16" sqref="AP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44</v>
      </c>
      <c r="B4" s="14"/>
      <c r="C4" s="14" t="s">
        <v>57</v>
      </c>
      <c r="F4" s="14" t="s">
        <v>60</v>
      </c>
      <c r="I4" s="14" t="s">
        <v>59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58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92</v>
      </c>
      <c r="O6" s="14" t="s">
        <v>94</v>
      </c>
      <c r="R6" s="14" t="s">
        <v>66</v>
      </c>
      <c r="U6" s="14" t="s">
        <v>63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12</v>
      </c>
      <c r="D8" s="16" t="s">
        <v>95</v>
      </c>
      <c r="E8" s="17" t="s">
        <v>12</v>
      </c>
      <c r="F8" s="15" t="s">
        <v>12</v>
      </c>
      <c r="G8" s="16" t="s">
        <v>95</v>
      </c>
      <c r="H8" s="17">
        <v>0</v>
      </c>
      <c r="I8" s="15" t="s">
        <v>95</v>
      </c>
      <c r="J8" s="16" t="s">
        <v>12</v>
      </c>
      <c r="K8" s="17" t="s">
        <v>12</v>
      </c>
      <c r="L8" s="15" t="s">
        <v>12</v>
      </c>
      <c r="M8" s="16" t="s">
        <v>95</v>
      </c>
      <c r="N8" s="17">
        <v>0</v>
      </c>
      <c r="O8" s="15" t="s">
        <v>95</v>
      </c>
      <c r="P8" s="16" t="s">
        <v>12</v>
      </c>
      <c r="Q8" s="17" t="s">
        <v>2</v>
      </c>
      <c r="R8" s="15" t="s">
        <v>12</v>
      </c>
      <c r="S8" s="16" t="s">
        <v>95</v>
      </c>
      <c r="T8" s="17">
        <v>0</v>
      </c>
      <c r="U8" s="15" t="s">
        <v>95</v>
      </c>
      <c r="V8" s="16" t="s">
        <v>12</v>
      </c>
      <c r="W8" s="17">
        <v>0</v>
      </c>
      <c r="X8" s="15" t="s">
        <v>95</v>
      </c>
      <c r="Y8" s="16" t="s">
        <v>12</v>
      </c>
      <c r="Z8" s="17">
        <v>12</v>
      </c>
      <c r="AA8" s="15" t="s">
        <v>12</v>
      </c>
      <c r="AB8" s="16" t="s">
        <v>95</v>
      </c>
      <c r="AC8" s="17" t="s">
        <v>2</v>
      </c>
      <c r="AD8" s="24"/>
      <c r="AE8" s="22"/>
      <c r="AF8" s="17"/>
      <c r="AG8" s="18">
        <v>22</v>
      </c>
      <c r="AH8" s="19">
        <v>554</v>
      </c>
      <c r="AI8" s="20">
        <v>576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79</v>
      </c>
      <c r="C9" s="15" t="s">
        <v>12</v>
      </c>
      <c r="D9" s="16" t="s">
        <v>95</v>
      </c>
      <c r="E9" s="17" t="s">
        <v>12</v>
      </c>
      <c r="F9" s="15" t="s">
        <v>12</v>
      </c>
      <c r="G9" s="16" t="s">
        <v>95</v>
      </c>
      <c r="H9" s="17">
        <v>0</v>
      </c>
      <c r="I9" s="15" t="s">
        <v>95</v>
      </c>
      <c r="J9" s="16" t="s">
        <v>12</v>
      </c>
      <c r="K9" s="17" t="s">
        <v>12</v>
      </c>
      <c r="L9" s="15" t="s">
        <v>12</v>
      </c>
      <c r="M9" s="16" t="s">
        <v>95</v>
      </c>
      <c r="N9" s="17">
        <v>0</v>
      </c>
      <c r="O9" s="15" t="s">
        <v>96</v>
      </c>
      <c r="P9" s="16" t="s">
        <v>95</v>
      </c>
      <c r="Q9" s="17" t="s">
        <v>2</v>
      </c>
      <c r="R9" s="15" t="s">
        <v>95</v>
      </c>
      <c r="S9" s="16" t="s">
        <v>12</v>
      </c>
      <c r="T9" s="17">
        <v>0</v>
      </c>
      <c r="U9" s="15" t="s">
        <v>12</v>
      </c>
      <c r="V9" s="16" t="s">
        <v>95</v>
      </c>
      <c r="W9" s="17" t="s">
        <v>13</v>
      </c>
      <c r="X9" s="15" t="s">
        <v>95</v>
      </c>
      <c r="Y9" s="16" t="s">
        <v>12</v>
      </c>
      <c r="Z9" s="17">
        <v>12</v>
      </c>
      <c r="AA9" s="15" t="s">
        <v>12</v>
      </c>
      <c r="AB9" s="16" t="s">
        <v>95</v>
      </c>
      <c r="AC9" s="17" t="s">
        <v>2</v>
      </c>
      <c r="AD9" s="24"/>
      <c r="AE9" s="22"/>
      <c r="AF9" s="17"/>
      <c r="AG9" s="18">
        <v>27</v>
      </c>
      <c r="AH9" s="19">
        <v>535</v>
      </c>
      <c r="AI9" s="20">
        <v>562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75</v>
      </c>
      <c r="C10" s="15" t="s">
        <v>12</v>
      </c>
      <c r="D10" s="16" t="s">
        <v>95</v>
      </c>
      <c r="E10" s="17" t="s">
        <v>12</v>
      </c>
      <c r="F10" s="15" t="s">
        <v>12</v>
      </c>
      <c r="G10" s="16" t="s">
        <v>96</v>
      </c>
      <c r="H10" s="17">
        <v>0</v>
      </c>
      <c r="I10" s="15" t="s">
        <v>95</v>
      </c>
      <c r="J10" s="16" t="s">
        <v>12</v>
      </c>
      <c r="K10" s="17" t="s">
        <v>12</v>
      </c>
      <c r="L10" s="15" t="s">
        <v>12</v>
      </c>
      <c r="M10" s="16" t="s">
        <v>95</v>
      </c>
      <c r="N10" s="17">
        <v>0</v>
      </c>
      <c r="O10" s="15" t="s">
        <v>95</v>
      </c>
      <c r="P10" s="16" t="s">
        <v>95</v>
      </c>
      <c r="Q10" s="17">
        <v>0</v>
      </c>
      <c r="R10" s="15" t="s">
        <v>95</v>
      </c>
      <c r="S10" s="16" t="s">
        <v>95</v>
      </c>
      <c r="T10" s="17" t="s">
        <v>2</v>
      </c>
      <c r="U10" s="15" t="s">
        <v>12</v>
      </c>
      <c r="V10" s="16" t="s">
        <v>95</v>
      </c>
      <c r="W10" s="17" t="s">
        <v>13</v>
      </c>
      <c r="X10" s="15" t="s">
        <v>95</v>
      </c>
      <c r="Y10" s="16" t="s">
        <v>12</v>
      </c>
      <c r="Z10" s="17">
        <v>12</v>
      </c>
      <c r="AA10" s="15" t="s">
        <v>12</v>
      </c>
      <c r="AB10" s="16" t="s">
        <v>95</v>
      </c>
      <c r="AC10" s="17" t="s">
        <v>2</v>
      </c>
      <c r="AD10" s="24"/>
      <c r="AE10" s="22"/>
      <c r="AF10" s="17"/>
      <c r="AG10" s="18">
        <v>27</v>
      </c>
      <c r="AH10" s="19">
        <v>527</v>
      </c>
      <c r="AI10" s="20">
        <v>554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84</v>
      </c>
      <c r="C11" s="15" t="s">
        <v>95</v>
      </c>
      <c r="D11" s="16" t="s">
        <v>2</v>
      </c>
      <c r="E11" s="17">
        <v>0</v>
      </c>
      <c r="F11" s="15" t="s">
        <v>2</v>
      </c>
      <c r="G11" s="16" t="s">
        <v>95</v>
      </c>
      <c r="H11" s="17">
        <v>0</v>
      </c>
      <c r="I11" s="15" t="s">
        <v>95</v>
      </c>
      <c r="J11" s="16" t="s">
        <v>12</v>
      </c>
      <c r="K11" s="17" t="s">
        <v>12</v>
      </c>
      <c r="L11" s="15" t="s">
        <v>12</v>
      </c>
      <c r="M11" s="16" t="s">
        <v>96</v>
      </c>
      <c r="N11" s="17">
        <v>0</v>
      </c>
      <c r="O11" s="15" t="s">
        <v>12</v>
      </c>
      <c r="P11" s="16" t="s">
        <v>12</v>
      </c>
      <c r="Q11" s="17">
        <v>0</v>
      </c>
      <c r="R11" s="15" t="s">
        <v>12</v>
      </c>
      <c r="S11" s="16" t="s">
        <v>95</v>
      </c>
      <c r="T11" s="17">
        <v>0</v>
      </c>
      <c r="U11" s="15" t="s">
        <v>2</v>
      </c>
      <c r="V11" s="16" t="s">
        <v>12</v>
      </c>
      <c r="W11" s="17" t="s">
        <v>2</v>
      </c>
      <c r="X11" s="15" t="s">
        <v>95</v>
      </c>
      <c r="Y11" s="16" t="s">
        <v>2</v>
      </c>
      <c r="Z11" s="17">
        <v>8</v>
      </c>
      <c r="AA11" s="15" t="s">
        <v>2</v>
      </c>
      <c r="AB11" s="16" t="s">
        <v>12</v>
      </c>
      <c r="AC11" s="17" t="s">
        <v>2</v>
      </c>
      <c r="AD11" s="24"/>
      <c r="AE11" s="22"/>
      <c r="AF11" s="17"/>
      <c r="AG11" s="18">
        <v>16</v>
      </c>
      <c r="AH11" s="19">
        <v>519</v>
      </c>
      <c r="AI11" s="20">
        <v>535</v>
      </c>
      <c r="AJ11" s="21">
        <v>4</v>
      </c>
      <c r="AK11" s="1"/>
    </row>
    <row r="12" spans="1:40" ht="24.95" customHeight="1" thickBot="1" x14ac:dyDescent="0.25">
      <c r="A12" s="25">
        <v>5</v>
      </c>
      <c r="B12" s="84" t="s">
        <v>104</v>
      </c>
      <c r="C12" s="15" t="s">
        <v>95</v>
      </c>
      <c r="D12" s="16" t="s">
        <v>12</v>
      </c>
      <c r="E12" s="17">
        <v>0</v>
      </c>
      <c r="F12" s="15" t="s">
        <v>12</v>
      </c>
      <c r="G12" s="16" t="s">
        <v>12</v>
      </c>
      <c r="H12" s="17">
        <v>0</v>
      </c>
      <c r="I12" s="15" t="s">
        <v>95</v>
      </c>
      <c r="J12" s="16" t="s">
        <v>12</v>
      </c>
      <c r="K12" s="17" t="s">
        <v>12</v>
      </c>
      <c r="L12" s="15" t="s">
        <v>95</v>
      </c>
      <c r="M12" s="16" t="s">
        <v>96</v>
      </c>
      <c r="N12" s="17">
        <v>0</v>
      </c>
      <c r="O12" s="15" t="s">
        <v>96</v>
      </c>
      <c r="P12" s="16" t="s">
        <v>95</v>
      </c>
      <c r="Q12" s="17" t="s">
        <v>2</v>
      </c>
      <c r="R12" s="15" t="s">
        <v>12</v>
      </c>
      <c r="S12" s="16" t="s">
        <v>12</v>
      </c>
      <c r="T12" s="17" t="s">
        <v>2</v>
      </c>
      <c r="U12" s="15" t="s">
        <v>95</v>
      </c>
      <c r="V12" s="16" t="s">
        <v>12</v>
      </c>
      <c r="W12" s="17">
        <v>0</v>
      </c>
      <c r="X12" s="15" t="s">
        <v>12</v>
      </c>
      <c r="Y12" s="16" t="s">
        <v>2</v>
      </c>
      <c r="Z12" s="17">
        <v>20</v>
      </c>
      <c r="AA12" s="15" t="s">
        <v>95</v>
      </c>
      <c r="AB12" s="16" t="s">
        <v>96</v>
      </c>
      <c r="AC12" s="17" t="s">
        <v>13</v>
      </c>
      <c r="AD12" s="23"/>
      <c r="AE12" s="22"/>
      <c r="AF12" s="17"/>
      <c r="AG12" s="18">
        <v>33</v>
      </c>
      <c r="AH12" s="19">
        <v>500</v>
      </c>
      <c r="AI12" s="20">
        <v>533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103</v>
      </c>
      <c r="C13" s="15" t="s">
        <v>96</v>
      </c>
      <c r="D13" s="16" t="s">
        <v>95</v>
      </c>
      <c r="E13" s="17">
        <v>0</v>
      </c>
      <c r="F13" s="15" t="s">
        <v>12</v>
      </c>
      <c r="G13" s="16" t="s">
        <v>95</v>
      </c>
      <c r="H13" s="17">
        <v>0</v>
      </c>
      <c r="I13" s="15" t="s">
        <v>95</v>
      </c>
      <c r="J13" s="16" t="s">
        <v>12</v>
      </c>
      <c r="K13" s="17" t="s">
        <v>12</v>
      </c>
      <c r="L13" s="15" t="s">
        <v>2</v>
      </c>
      <c r="M13" s="16" t="s">
        <v>95</v>
      </c>
      <c r="N13" s="17">
        <v>0</v>
      </c>
      <c r="O13" s="15" t="s">
        <v>95</v>
      </c>
      <c r="P13" s="16" t="s">
        <v>95</v>
      </c>
      <c r="Q13" s="17">
        <v>0</v>
      </c>
      <c r="R13" s="15" t="s">
        <v>95</v>
      </c>
      <c r="S13" s="16" t="s">
        <v>95</v>
      </c>
      <c r="T13" s="17" t="s">
        <v>2</v>
      </c>
      <c r="U13" s="15" t="s">
        <v>12</v>
      </c>
      <c r="V13" s="16" t="s">
        <v>95</v>
      </c>
      <c r="W13" s="17" t="s">
        <v>13</v>
      </c>
      <c r="X13" s="15" t="s">
        <v>95</v>
      </c>
      <c r="Y13" s="16" t="s">
        <v>12</v>
      </c>
      <c r="Z13" s="17">
        <v>12</v>
      </c>
      <c r="AA13" s="15" t="s">
        <v>95</v>
      </c>
      <c r="AB13" s="16" t="s">
        <v>95</v>
      </c>
      <c r="AC13" s="17">
        <v>0</v>
      </c>
      <c r="AD13" s="24"/>
      <c r="AE13" s="22"/>
      <c r="AF13" s="17"/>
      <c r="AG13" s="18">
        <v>22</v>
      </c>
      <c r="AH13" s="19">
        <v>507</v>
      </c>
      <c r="AI13" s="20">
        <v>529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80</v>
      </c>
      <c r="C14" s="15" t="s">
        <v>12</v>
      </c>
      <c r="D14" s="16" t="s">
        <v>95</v>
      </c>
      <c r="E14" s="17" t="s">
        <v>12</v>
      </c>
      <c r="F14" s="15" t="s">
        <v>12</v>
      </c>
      <c r="G14" s="16" t="s">
        <v>96</v>
      </c>
      <c r="H14" s="17">
        <v>0</v>
      </c>
      <c r="I14" s="15" t="s">
        <v>12</v>
      </c>
      <c r="J14" s="16" t="s">
        <v>12</v>
      </c>
      <c r="K14" s="17">
        <v>0</v>
      </c>
      <c r="L14" s="15" t="s">
        <v>12</v>
      </c>
      <c r="M14" s="16" t="s">
        <v>95</v>
      </c>
      <c r="N14" s="17">
        <v>0</v>
      </c>
      <c r="O14" s="15" t="s">
        <v>95</v>
      </c>
      <c r="P14" s="16" t="s">
        <v>12</v>
      </c>
      <c r="Q14" s="17" t="s">
        <v>2</v>
      </c>
      <c r="R14" s="15" t="s">
        <v>12</v>
      </c>
      <c r="S14" s="16" t="s">
        <v>95</v>
      </c>
      <c r="T14" s="17">
        <v>0</v>
      </c>
      <c r="U14" s="15" t="s">
        <v>12</v>
      </c>
      <c r="V14" s="16" t="s">
        <v>96</v>
      </c>
      <c r="W14" s="17" t="s">
        <v>12</v>
      </c>
      <c r="X14" s="15" t="s">
        <v>95</v>
      </c>
      <c r="Y14" s="16" t="s">
        <v>12</v>
      </c>
      <c r="Z14" s="17">
        <v>12</v>
      </c>
      <c r="AA14" s="15" t="s">
        <v>12</v>
      </c>
      <c r="AB14" s="16" t="s">
        <v>95</v>
      </c>
      <c r="AC14" s="17" t="s">
        <v>2</v>
      </c>
      <c r="AD14" s="24"/>
      <c r="AE14" s="22"/>
      <c r="AF14" s="17"/>
      <c r="AG14" s="18">
        <v>22</v>
      </c>
      <c r="AH14" s="19">
        <v>504</v>
      </c>
      <c r="AI14" s="20">
        <v>526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73</v>
      </c>
      <c r="C15" s="15" t="s">
        <v>12</v>
      </c>
      <c r="D15" s="16" t="s">
        <v>96</v>
      </c>
      <c r="E15" s="17" t="s">
        <v>2</v>
      </c>
      <c r="F15" s="15" t="s">
        <v>12</v>
      </c>
      <c r="G15" s="16" t="s">
        <v>95</v>
      </c>
      <c r="H15" s="17">
        <v>0</v>
      </c>
      <c r="I15" s="15" t="s">
        <v>12</v>
      </c>
      <c r="J15" s="16" t="s">
        <v>95</v>
      </c>
      <c r="K15" s="17">
        <v>0</v>
      </c>
      <c r="L15" s="15" t="s">
        <v>12</v>
      </c>
      <c r="M15" s="16" t="s">
        <v>96</v>
      </c>
      <c r="N15" s="17">
        <v>0</v>
      </c>
      <c r="O15" s="15" t="s">
        <v>96</v>
      </c>
      <c r="P15" s="16" t="s">
        <v>12</v>
      </c>
      <c r="Q15" s="17" t="s">
        <v>12</v>
      </c>
      <c r="R15" s="15" t="s">
        <v>95</v>
      </c>
      <c r="S15" s="16" t="s">
        <v>12</v>
      </c>
      <c r="T15" s="17">
        <v>0</v>
      </c>
      <c r="U15" s="15" t="s">
        <v>12</v>
      </c>
      <c r="V15" s="16" t="s">
        <v>96</v>
      </c>
      <c r="W15" s="17" t="s">
        <v>12</v>
      </c>
      <c r="X15" s="15" t="s">
        <v>95</v>
      </c>
      <c r="Y15" s="16" t="s">
        <v>2</v>
      </c>
      <c r="Z15" s="17">
        <v>8</v>
      </c>
      <c r="AA15" s="15" t="s">
        <v>12</v>
      </c>
      <c r="AB15" s="16" t="s">
        <v>96</v>
      </c>
      <c r="AC15" s="17" t="s">
        <v>12</v>
      </c>
      <c r="AD15" s="24"/>
      <c r="AE15" s="22"/>
      <c r="AF15" s="17"/>
      <c r="AG15" s="18">
        <v>17</v>
      </c>
      <c r="AH15" s="19">
        <v>503</v>
      </c>
      <c r="AI15" s="20">
        <v>520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105</v>
      </c>
      <c r="C16" s="15" t="s">
        <v>12</v>
      </c>
      <c r="D16" s="16" t="s">
        <v>95</v>
      </c>
      <c r="E16" s="17" t="s">
        <v>12</v>
      </c>
      <c r="F16" s="15" t="s">
        <v>2</v>
      </c>
      <c r="G16" s="16" t="s">
        <v>95</v>
      </c>
      <c r="H16" s="17">
        <v>0</v>
      </c>
      <c r="I16" s="15" t="s">
        <v>95</v>
      </c>
      <c r="J16" s="16" t="s">
        <v>12</v>
      </c>
      <c r="K16" s="17" t="s">
        <v>12</v>
      </c>
      <c r="L16" s="15" t="s">
        <v>12</v>
      </c>
      <c r="M16" s="16" t="s">
        <v>96</v>
      </c>
      <c r="N16" s="17">
        <v>0</v>
      </c>
      <c r="O16" s="15" t="s">
        <v>12</v>
      </c>
      <c r="P16" s="16" t="s">
        <v>12</v>
      </c>
      <c r="Q16" s="17">
        <v>0</v>
      </c>
      <c r="R16" s="15" t="s">
        <v>95</v>
      </c>
      <c r="S16" s="16" t="s">
        <v>95</v>
      </c>
      <c r="T16" s="17" t="s">
        <v>2</v>
      </c>
      <c r="U16" s="15" t="s">
        <v>12</v>
      </c>
      <c r="V16" s="16" t="s">
        <v>96</v>
      </c>
      <c r="W16" s="17" t="s">
        <v>12</v>
      </c>
      <c r="X16" s="15" t="s">
        <v>12</v>
      </c>
      <c r="Y16" s="16" t="s">
        <v>12</v>
      </c>
      <c r="Z16" s="17">
        <v>0</v>
      </c>
      <c r="AA16" s="15" t="s">
        <v>12</v>
      </c>
      <c r="AB16" s="16" t="s">
        <v>95</v>
      </c>
      <c r="AC16" s="17" t="s">
        <v>2</v>
      </c>
      <c r="AD16" s="24"/>
      <c r="AE16" s="22"/>
      <c r="AF16" s="17"/>
      <c r="AG16" s="18">
        <v>12</v>
      </c>
      <c r="AH16" s="19">
        <v>504</v>
      </c>
      <c r="AI16" s="20">
        <v>516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70</v>
      </c>
      <c r="C17" s="15" t="s">
        <v>95</v>
      </c>
      <c r="D17" s="16" t="s">
        <v>96</v>
      </c>
      <c r="E17" s="17" t="s">
        <v>12</v>
      </c>
      <c r="F17" s="15" t="s">
        <v>2</v>
      </c>
      <c r="G17" s="16" t="s">
        <v>95</v>
      </c>
      <c r="H17" s="17">
        <v>0</v>
      </c>
      <c r="I17" s="15" t="s">
        <v>96</v>
      </c>
      <c r="J17" s="16" t="s">
        <v>12</v>
      </c>
      <c r="K17" s="17" t="s">
        <v>2</v>
      </c>
      <c r="L17" s="15" t="s">
        <v>95</v>
      </c>
      <c r="M17" s="16" t="s">
        <v>96</v>
      </c>
      <c r="N17" s="17">
        <v>0</v>
      </c>
      <c r="O17" s="15" t="s">
        <v>95</v>
      </c>
      <c r="P17" s="16" t="s">
        <v>96</v>
      </c>
      <c r="Q17" s="17">
        <v>0</v>
      </c>
      <c r="R17" s="15" t="s">
        <v>12</v>
      </c>
      <c r="S17" s="16" t="s">
        <v>95</v>
      </c>
      <c r="T17" s="17">
        <v>0</v>
      </c>
      <c r="U17" s="15" t="s">
        <v>95</v>
      </c>
      <c r="V17" s="16" t="s">
        <v>96</v>
      </c>
      <c r="W17" s="17" t="s">
        <v>2</v>
      </c>
      <c r="X17" s="15" t="s">
        <v>95</v>
      </c>
      <c r="Y17" s="16" t="s">
        <v>12</v>
      </c>
      <c r="Z17" s="17">
        <v>12</v>
      </c>
      <c r="AA17" s="15" t="s">
        <v>96</v>
      </c>
      <c r="AB17" s="16" t="s">
        <v>95</v>
      </c>
      <c r="AC17" s="17">
        <v>0</v>
      </c>
      <c r="AD17" s="24"/>
      <c r="AE17" s="22"/>
      <c r="AF17" s="17"/>
      <c r="AG17" s="18">
        <v>20</v>
      </c>
      <c r="AH17" s="19">
        <v>495</v>
      </c>
      <c r="AI17" s="20">
        <v>515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72</v>
      </c>
      <c r="C18" s="15"/>
      <c r="D18" s="16"/>
      <c r="E18" s="17"/>
      <c r="F18" s="15"/>
      <c r="G18" s="16"/>
      <c r="H18" s="17"/>
      <c r="I18" s="15" t="s">
        <v>95</v>
      </c>
      <c r="J18" s="16" t="s">
        <v>12</v>
      </c>
      <c r="K18" s="17" t="s">
        <v>12</v>
      </c>
      <c r="L18" s="15" t="s">
        <v>2</v>
      </c>
      <c r="M18" s="16" t="s">
        <v>95</v>
      </c>
      <c r="N18" s="17">
        <v>0</v>
      </c>
      <c r="O18" s="15" t="s">
        <v>95</v>
      </c>
      <c r="P18" s="16" t="s">
        <v>2</v>
      </c>
      <c r="Q18" s="17" t="s">
        <v>12</v>
      </c>
      <c r="R18" s="15" t="s">
        <v>12</v>
      </c>
      <c r="S18" s="16" t="s">
        <v>12</v>
      </c>
      <c r="T18" s="17" t="s">
        <v>2</v>
      </c>
      <c r="U18" s="15" t="s">
        <v>12</v>
      </c>
      <c r="V18" s="16" t="s">
        <v>96</v>
      </c>
      <c r="W18" s="17" t="s">
        <v>12</v>
      </c>
      <c r="X18" s="15" t="s">
        <v>96</v>
      </c>
      <c r="Y18" s="16" t="s">
        <v>95</v>
      </c>
      <c r="Z18" s="17">
        <v>12</v>
      </c>
      <c r="AA18" s="15" t="s">
        <v>12</v>
      </c>
      <c r="AB18" s="16" t="s">
        <v>95</v>
      </c>
      <c r="AC18" s="17" t="s">
        <v>2</v>
      </c>
      <c r="AD18" s="24"/>
      <c r="AE18" s="22"/>
      <c r="AF18" s="17"/>
      <c r="AG18" s="18">
        <v>24</v>
      </c>
      <c r="AH18" s="19">
        <v>486</v>
      </c>
      <c r="AI18" s="20">
        <v>510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/>
      <c r="D19" s="16"/>
      <c r="E19" s="17"/>
      <c r="F19" s="15"/>
      <c r="G19" s="16"/>
      <c r="H19" s="17"/>
      <c r="I19" s="15" t="s">
        <v>95</v>
      </c>
      <c r="J19" s="16" t="s">
        <v>12</v>
      </c>
      <c r="K19" s="17" t="s">
        <v>12</v>
      </c>
      <c r="L19" s="15" t="s">
        <v>96</v>
      </c>
      <c r="M19" s="16" t="s">
        <v>12</v>
      </c>
      <c r="N19" s="17" t="s">
        <v>12</v>
      </c>
      <c r="O19" s="15" t="s">
        <v>95</v>
      </c>
      <c r="P19" s="16" t="s">
        <v>96</v>
      </c>
      <c r="Q19" s="17">
        <v>0</v>
      </c>
      <c r="R19" s="15" t="s">
        <v>12</v>
      </c>
      <c r="S19" s="16" t="s">
        <v>12</v>
      </c>
      <c r="T19" s="17" t="s">
        <v>2</v>
      </c>
      <c r="U19" s="15" t="s">
        <v>12</v>
      </c>
      <c r="V19" s="16" t="s">
        <v>96</v>
      </c>
      <c r="W19" s="17" t="s">
        <v>12</v>
      </c>
      <c r="X19" s="15" t="s">
        <v>96</v>
      </c>
      <c r="Y19" s="16" t="s">
        <v>95</v>
      </c>
      <c r="Z19" s="17">
        <v>12</v>
      </c>
      <c r="AA19" s="15" t="s">
        <v>95</v>
      </c>
      <c r="AB19" s="16" t="s">
        <v>12</v>
      </c>
      <c r="AC19" s="17">
        <v>0</v>
      </c>
      <c r="AD19" s="24"/>
      <c r="AE19" s="22"/>
      <c r="AF19" s="17"/>
      <c r="AG19" s="18">
        <v>21</v>
      </c>
      <c r="AH19" s="19">
        <v>473</v>
      </c>
      <c r="AI19" s="20">
        <v>494</v>
      </c>
      <c r="AJ19" s="21">
        <v>12</v>
      </c>
      <c r="AK19" s="1"/>
    </row>
    <row r="20" spans="1:37" ht="24.95" customHeight="1" thickBot="1" x14ac:dyDescent="0.25">
      <c r="A20" s="25">
        <v>13</v>
      </c>
      <c r="B20" s="18" t="s">
        <v>99</v>
      </c>
      <c r="C20" s="15" t="s">
        <v>12</v>
      </c>
      <c r="D20" s="16" t="s">
        <v>12</v>
      </c>
      <c r="E20" s="17">
        <v>0</v>
      </c>
      <c r="F20" s="15" t="s">
        <v>2</v>
      </c>
      <c r="G20" s="16" t="s">
        <v>95</v>
      </c>
      <c r="H20" s="17">
        <v>0</v>
      </c>
      <c r="I20" s="15" t="s">
        <v>12</v>
      </c>
      <c r="J20" s="16" t="s">
        <v>12</v>
      </c>
      <c r="K20" s="17">
        <v>0</v>
      </c>
      <c r="L20" s="15" t="s">
        <v>12</v>
      </c>
      <c r="M20" s="16" t="s">
        <v>12</v>
      </c>
      <c r="N20" s="17">
        <v>0</v>
      </c>
      <c r="O20" s="15" t="s">
        <v>12</v>
      </c>
      <c r="P20" s="16" t="s">
        <v>95</v>
      </c>
      <c r="Q20" s="17">
        <v>0</v>
      </c>
      <c r="R20" s="15" t="s">
        <v>12</v>
      </c>
      <c r="S20" s="16" t="s">
        <v>12</v>
      </c>
      <c r="T20" s="17" t="s">
        <v>2</v>
      </c>
      <c r="U20" s="15" t="s">
        <v>2</v>
      </c>
      <c r="V20" s="16" t="s">
        <v>95</v>
      </c>
      <c r="W20" s="17" t="s">
        <v>12</v>
      </c>
      <c r="X20" s="15" t="s">
        <v>12</v>
      </c>
      <c r="Y20" s="16" t="s">
        <v>12</v>
      </c>
      <c r="Z20" s="17">
        <v>0</v>
      </c>
      <c r="AA20" s="15" t="s">
        <v>12</v>
      </c>
      <c r="AB20" s="16" t="s">
        <v>12</v>
      </c>
      <c r="AC20" s="17">
        <v>0</v>
      </c>
      <c r="AD20" s="24"/>
      <c r="AE20" s="22"/>
      <c r="AF20" s="17"/>
      <c r="AG20" s="18">
        <v>5</v>
      </c>
      <c r="AH20" s="19">
        <v>479</v>
      </c>
      <c r="AI20" s="20">
        <v>484</v>
      </c>
      <c r="AJ20" s="21">
        <v>13</v>
      </c>
      <c r="AK20" s="1"/>
    </row>
    <row r="21" spans="1:37" ht="24.95" customHeight="1" thickBot="1" x14ac:dyDescent="0.25">
      <c r="A21" s="25">
        <v>13</v>
      </c>
      <c r="B21" s="18" t="s">
        <v>71</v>
      </c>
      <c r="C21" s="15" t="s">
        <v>12</v>
      </c>
      <c r="D21" s="16" t="s">
        <v>97</v>
      </c>
      <c r="E21" s="17">
        <v>0</v>
      </c>
      <c r="F21" s="15" t="s">
        <v>95</v>
      </c>
      <c r="G21" s="16" t="s">
        <v>95</v>
      </c>
      <c r="H21" s="17">
        <v>0</v>
      </c>
      <c r="I21" s="15" t="s">
        <v>12</v>
      </c>
      <c r="J21" s="16" t="s">
        <v>2</v>
      </c>
      <c r="K21" s="17" t="s">
        <v>12</v>
      </c>
      <c r="L21" s="15" t="s">
        <v>97</v>
      </c>
      <c r="M21" s="16" t="s">
        <v>96</v>
      </c>
      <c r="N21" s="17">
        <v>0</v>
      </c>
      <c r="O21" s="15" t="s">
        <v>95</v>
      </c>
      <c r="P21" s="16" t="s">
        <v>96</v>
      </c>
      <c r="Q21" s="17">
        <v>0</v>
      </c>
      <c r="R21" s="15" t="s">
        <v>12</v>
      </c>
      <c r="S21" s="16" t="s">
        <v>95</v>
      </c>
      <c r="T21" s="17">
        <v>0</v>
      </c>
      <c r="U21" s="15" t="s">
        <v>12</v>
      </c>
      <c r="V21" s="16" t="s">
        <v>96</v>
      </c>
      <c r="W21" s="17" t="s">
        <v>12</v>
      </c>
      <c r="X21" s="15" t="s">
        <v>96</v>
      </c>
      <c r="Y21" s="16" t="s">
        <v>95</v>
      </c>
      <c r="Z21" s="17">
        <v>12</v>
      </c>
      <c r="AA21" s="15" t="s">
        <v>12</v>
      </c>
      <c r="AB21" s="16" t="s">
        <v>95</v>
      </c>
      <c r="AC21" s="17" t="s">
        <v>2</v>
      </c>
      <c r="AD21" s="24"/>
      <c r="AE21" s="22"/>
      <c r="AF21" s="17"/>
      <c r="AG21" s="18">
        <v>19</v>
      </c>
      <c r="AH21" s="19">
        <v>465</v>
      </c>
      <c r="AI21" s="20">
        <v>484</v>
      </c>
      <c r="AJ21" s="21">
        <v>13</v>
      </c>
      <c r="AK21" s="1"/>
    </row>
    <row r="22" spans="1:37" ht="24.95" customHeight="1" thickBot="1" x14ac:dyDescent="0.25">
      <c r="A22" s="25">
        <v>15</v>
      </c>
      <c r="B22" s="18" t="s">
        <v>69</v>
      </c>
      <c r="C22" s="15" t="s">
        <v>2</v>
      </c>
      <c r="D22" s="16" t="s">
        <v>96</v>
      </c>
      <c r="E22" s="17" t="s">
        <v>12</v>
      </c>
      <c r="F22" s="15" t="s">
        <v>2</v>
      </c>
      <c r="G22" s="16" t="s">
        <v>95</v>
      </c>
      <c r="H22" s="17">
        <v>0</v>
      </c>
      <c r="I22" s="15" t="s">
        <v>95</v>
      </c>
      <c r="J22" s="16" t="s">
        <v>12</v>
      </c>
      <c r="K22" s="17" t="s">
        <v>12</v>
      </c>
      <c r="L22" s="15" t="s">
        <v>12</v>
      </c>
      <c r="M22" s="16" t="s">
        <v>12</v>
      </c>
      <c r="N22" s="17">
        <v>0</v>
      </c>
      <c r="O22" s="15" t="s">
        <v>2</v>
      </c>
      <c r="P22" s="16" t="s">
        <v>96</v>
      </c>
      <c r="Q22" s="17">
        <v>0</v>
      </c>
      <c r="R22" s="15" t="s">
        <v>97</v>
      </c>
      <c r="S22" s="16" t="s">
        <v>12</v>
      </c>
      <c r="T22" s="17">
        <v>0</v>
      </c>
      <c r="U22" s="15" t="s">
        <v>97</v>
      </c>
      <c r="V22" s="16" t="s">
        <v>95</v>
      </c>
      <c r="W22" s="17" t="s">
        <v>12</v>
      </c>
      <c r="X22" s="15" t="s">
        <v>96</v>
      </c>
      <c r="Y22" s="16" t="s">
        <v>12</v>
      </c>
      <c r="Z22" s="17">
        <v>8</v>
      </c>
      <c r="AA22" s="15" t="s">
        <v>2</v>
      </c>
      <c r="AB22" s="16" t="s">
        <v>95</v>
      </c>
      <c r="AC22" s="17" t="s">
        <v>12</v>
      </c>
      <c r="AD22" s="24"/>
      <c r="AE22" s="22"/>
      <c r="AF22" s="17"/>
      <c r="AG22" s="18">
        <v>16</v>
      </c>
      <c r="AH22" s="19">
        <v>467</v>
      </c>
      <c r="AI22" s="20">
        <v>483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100</v>
      </c>
      <c r="C23" s="15" t="s">
        <v>95</v>
      </c>
      <c r="D23" s="16" t="s">
        <v>12</v>
      </c>
      <c r="E23" s="17">
        <v>0</v>
      </c>
      <c r="F23" s="15" t="s">
        <v>2</v>
      </c>
      <c r="G23" s="16" t="s">
        <v>95</v>
      </c>
      <c r="H23" s="17">
        <v>0</v>
      </c>
      <c r="I23" s="15" t="s">
        <v>12</v>
      </c>
      <c r="J23" s="16" t="s">
        <v>95</v>
      </c>
      <c r="K23" s="17">
        <v>0</v>
      </c>
      <c r="L23" s="15" t="s">
        <v>95</v>
      </c>
      <c r="M23" s="16" t="s">
        <v>95</v>
      </c>
      <c r="N23" s="17">
        <v>0</v>
      </c>
      <c r="O23" s="15" t="s">
        <v>12</v>
      </c>
      <c r="P23" s="16" t="s">
        <v>12</v>
      </c>
      <c r="Q23" s="17">
        <v>0</v>
      </c>
      <c r="R23" s="15" t="s">
        <v>95</v>
      </c>
      <c r="S23" s="16" t="s">
        <v>95</v>
      </c>
      <c r="T23" s="17" t="s">
        <v>2</v>
      </c>
      <c r="U23" s="15" t="s">
        <v>12</v>
      </c>
      <c r="V23" s="16" t="s">
        <v>95</v>
      </c>
      <c r="W23" s="17" t="s">
        <v>13</v>
      </c>
      <c r="X23" s="15" t="s">
        <v>95</v>
      </c>
      <c r="Y23" s="16" t="s">
        <v>12</v>
      </c>
      <c r="Z23" s="17">
        <v>12</v>
      </c>
      <c r="AA23" s="15" t="s">
        <v>2</v>
      </c>
      <c r="AB23" s="16" t="s">
        <v>95</v>
      </c>
      <c r="AC23" s="17" t="s">
        <v>12</v>
      </c>
      <c r="AD23" s="24"/>
      <c r="AE23" s="22"/>
      <c r="AF23" s="17"/>
      <c r="AG23" s="18">
        <v>22</v>
      </c>
      <c r="AH23" s="19">
        <v>459</v>
      </c>
      <c r="AI23" s="20">
        <v>481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76</v>
      </c>
      <c r="C24" s="15"/>
      <c r="D24" s="16"/>
      <c r="E24" s="17"/>
      <c r="F24" s="15"/>
      <c r="G24" s="16"/>
      <c r="H24" s="17"/>
      <c r="I24" s="15"/>
      <c r="J24" s="16"/>
      <c r="K24" s="17"/>
      <c r="L24" s="15"/>
      <c r="M24" s="16"/>
      <c r="N24" s="17"/>
      <c r="O24" s="15"/>
      <c r="P24" s="16"/>
      <c r="Q24" s="17"/>
      <c r="R24" s="15"/>
      <c r="S24" s="16"/>
      <c r="T24" s="17"/>
      <c r="U24" s="15"/>
      <c r="V24" s="16"/>
      <c r="W24" s="17"/>
      <c r="X24" s="15"/>
      <c r="Y24" s="16"/>
      <c r="Z24" s="17"/>
      <c r="AA24" s="15"/>
      <c r="AB24" s="16"/>
      <c r="AC24" s="17"/>
      <c r="AD24" s="24"/>
      <c r="AE24" s="22"/>
      <c r="AF24" s="17"/>
      <c r="AG24" s="18">
        <v>0</v>
      </c>
      <c r="AH24" s="19">
        <v>477</v>
      </c>
      <c r="AI24" s="20">
        <v>477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101</v>
      </c>
      <c r="C25" s="15" t="s">
        <v>95</v>
      </c>
      <c r="D25" s="16" t="s">
        <v>12</v>
      </c>
      <c r="E25" s="17">
        <v>0</v>
      </c>
      <c r="F25" s="15" t="s">
        <v>12</v>
      </c>
      <c r="G25" s="16" t="s">
        <v>96</v>
      </c>
      <c r="H25" s="17">
        <v>0</v>
      </c>
      <c r="I25" s="15" t="s">
        <v>12</v>
      </c>
      <c r="J25" s="16" t="s">
        <v>95</v>
      </c>
      <c r="K25" s="17">
        <v>0</v>
      </c>
      <c r="L25" s="15" t="s">
        <v>96</v>
      </c>
      <c r="M25" s="16" t="s">
        <v>95</v>
      </c>
      <c r="N25" s="17" t="s">
        <v>13</v>
      </c>
      <c r="O25" s="15" t="s">
        <v>95</v>
      </c>
      <c r="P25" s="16" t="s">
        <v>12</v>
      </c>
      <c r="Q25" s="17" t="s">
        <v>2</v>
      </c>
      <c r="R25" s="15" t="s">
        <v>95</v>
      </c>
      <c r="S25" s="16" t="s">
        <v>95</v>
      </c>
      <c r="T25" s="17" t="s">
        <v>2</v>
      </c>
      <c r="U25" s="15" t="s">
        <v>95</v>
      </c>
      <c r="V25" s="16" t="s">
        <v>95</v>
      </c>
      <c r="W25" s="17">
        <v>0</v>
      </c>
      <c r="X25" s="15" t="s">
        <v>95</v>
      </c>
      <c r="Y25" s="16" t="s">
        <v>12</v>
      </c>
      <c r="Z25" s="17">
        <v>12</v>
      </c>
      <c r="AA25" s="15" t="s">
        <v>12</v>
      </c>
      <c r="AB25" s="16" t="s">
        <v>95</v>
      </c>
      <c r="AC25" s="17" t="s">
        <v>2</v>
      </c>
      <c r="AD25" s="24"/>
      <c r="AE25" s="22"/>
      <c r="AF25" s="17"/>
      <c r="AG25" s="18">
        <v>26</v>
      </c>
      <c r="AH25" s="19">
        <v>422</v>
      </c>
      <c r="AI25" s="20">
        <v>448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74</v>
      </c>
      <c r="C26" s="15" t="s">
        <v>96</v>
      </c>
      <c r="D26" s="16" t="s">
        <v>2</v>
      </c>
      <c r="E26" s="17">
        <v>0</v>
      </c>
      <c r="F26" s="15" t="s">
        <v>12</v>
      </c>
      <c r="G26" s="16" t="s">
        <v>96</v>
      </c>
      <c r="H26" s="17">
        <v>0</v>
      </c>
      <c r="I26" s="15" t="s">
        <v>12</v>
      </c>
      <c r="J26" s="16" t="s">
        <v>12</v>
      </c>
      <c r="K26" s="17">
        <v>0</v>
      </c>
      <c r="L26" s="15" t="s">
        <v>95</v>
      </c>
      <c r="M26" s="16" t="s">
        <v>96</v>
      </c>
      <c r="N26" s="17">
        <v>0</v>
      </c>
      <c r="O26" s="15" t="s">
        <v>95</v>
      </c>
      <c r="P26" s="16" t="s">
        <v>12</v>
      </c>
      <c r="Q26" s="17" t="s">
        <v>2</v>
      </c>
      <c r="R26" s="15" t="s">
        <v>12</v>
      </c>
      <c r="S26" s="16" t="s">
        <v>95</v>
      </c>
      <c r="T26" s="17">
        <v>0</v>
      </c>
      <c r="U26" s="15" t="s">
        <v>95</v>
      </c>
      <c r="V26" s="16" t="s">
        <v>96</v>
      </c>
      <c r="W26" s="17" t="s">
        <v>2</v>
      </c>
      <c r="X26" s="15" t="s">
        <v>95</v>
      </c>
      <c r="Y26" s="16" t="s">
        <v>2</v>
      </c>
      <c r="Z26" s="17">
        <v>8</v>
      </c>
      <c r="AA26" s="15" t="s">
        <v>96</v>
      </c>
      <c r="AB26" s="16" t="s">
        <v>95</v>
      </c>
      <c r="AC26" s="17">
        <v>0</v>
      </c>
      <c r="AD26" s="24"/>
      <c r="AE26" s="22"/>
      <c r="AF26" s="17"/>
      <c r="AG26" s="18">
        <v>14</v>
      </c>
      <c r="AH26" s="19">
        <v>413</v>
      </c>
      <c r="AI26" s="20">
        <v>427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81</v>
      </c>
      <c r="C27" s="15" t="s">
        <v>95</v>
      </c>
      <c r="D27" s="16" t="s">
        <v>95</v>
      </c>
      <c r="E27" s="17">
        <v>0</v>
      </c>
      <c r="F27" s="15" t="s">
        <v>12</v>
      </c>
      <c r="G27" s="16" t="s">
        <v>95</v>
      </c>
      <c r="H27" s="17">
        <v>0</v>
      </c>
      <c r="I27" s="15" t="s">
        <v>95</v>
      </c>
      <c r="J27" s="16" t="s">
        <v>95</v>
      </c>
      <c r="K27" s="17">
        <v>0</v>
      </c>
      <c r="L27" s="15" t="s">
        <v>95</v>
      </c>
      <c r="M27" s="16" t="s">
        <v>95</v>
      </c>
      <c r="N27" s="17">
        <v>0</v>
      </c>
      <c r="O27" s="15" t="s">
        <v>12</v>
      </c>
      <c r="P27" s="16" t="s">
        <v>95</v>
      </c>
      <c r="Q27" s="17">
        <v>0</v>
      </c>
      <c r="R27" s="15" t="s">
        <v>12</v>
      </c>
      <c r="S27" s="16" t="s">
        <v>12</v>
      </c>
      <c r="T27" s="17" t="s">
        <v>2</v>
      </c>
      <c r="U27" s="15" t="s">
        <v>95</v>
      </c>
      <c r="V27" s="16" t="s">
        <v>12</v>
      </c>
      <c r="W27" s="17">
        <v>0</v>
      </c>
      <c r="X27" s="15" t="s">
        <v>95</v>
      </c>
      <c r="Y27" s="16" t="s">
        <v>12</v>
      </c>
      <c r="Z27" s="17">
        <v>12</v>
      </c>
      <c r="AA27" s="15" t="s">
        <v>95</v>
      </c>
      <c r="AB27" s="16" t="s">
        <v>96</v>
      </c>
      <c r="AC27" s="17" t="s">
        <v>13</v>
      </c>
      <c r="AD27" s="24"/>
      <c r="AE27" s="22"/>
      <c r="AF27" s="17"/>
      <c r="AG27" s="18">
        <v>20</v>
      </c>
      <c r="AH27" s="19">
        <v>398</v>
      </c>
      <c r="AI27" s="20">
        <v>418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86</v>
      </c>
      <c r="C28" s="15" t="s">
        <v>95</v>
      </c>
      <c r="D28" s="16" t="s">
        <v>2</v>
      </c>
      <c r="E28" s="17">
        <v>0</v>
      </c>
      <c r="F28" s="15" t="s">
        <v>95</v>
      </c>
      <c r="G28" s="16" t="s">
        <v>95</v>
      </c>
      <c r="H28" s="17">
        <v>0</v>
      </c>
      <c r="I28" s="15" t="s">
        <v>95</v>
      </c>
      <c r="J28" s="16" t="s">
        <v>2</v>
      </c>
      <c r="K28" s="17" t="s">
        <v>13</v>
      </c>
      <c r="L28" s="15" t="s">
        <v>95</v>
      </c>
      <c r="M28" s="16" t="s">
        <v>95</v>
      </c>
      <c r="N28" s="17">
        <v>0</v>
      </c>
      <c r="O28" s="15" t="s">
        <v>95</v>
      </c>
      <c r="P28" s="16" t="s">
        <v>12</v>
      </c>
      <c r="Q28" s="17" t="s">
        <v>2</v>
      </c>
      <c r="R28" s="15" t="s">
        <v>12</v>
      </c>
      <c r="S28" s="16" t="s">
        <v>95</v>
      </c>
      <c r="T28" s="17">
        <v>0</v>
      </c>
      <c r="U28" s="15" t="s">
        <v>12</v>
      </c>
      <c r="V28" s="16" t="s">
        <v>12</v>
      </c>
      <c r="W28" s="17">
        <v>0</v>
      </c>
      <c r="X28" s="15" t="s">
        <v>95</v>
      </c>
      <c r="Y28" s="16" t="s">
        <v>95</v>
      </c>
      <c r="Z28" s="17">
        <v>0</v>
      </c>
      <c r="AA28" s="15" t="s">
        <v>12</v>
      </c>
      <c r="AB28" s="16" t="s">
        <v>95</v>
      </c>
      <c r="AC28" s="17" t="s">
        <v>2</v>
      </c>
      <c r="AD28" s="24"/>
      <c r="AE28" s="22"/>
      <c r="AF28" s="17"/>
      <c r="AG28" s="18">
        <v>11</v>
      </c>
      <c r="AH28" s="19">
        <v>403</v>
      </c>
      <c r="AI28" s="20">
        <v>414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98</v>
      </c>
      <c r="C29" s="15" t="s">
        <v>12</v>
      </c>
      <c r="D29" s="16" t="s">
        <v>12</v>
      </c>
      <c r="E29" s="17">
        <v>0</v>
      </c>
      <c r="F29" s="15" t="s">
        <v>2</v>
      </c>
      <c r="G29" s="16" t="s">
        <v>95</v>
      </c>
      <c r="H29" s="17">
        <v>0</v>
      </c>
      <c r="I29" s="15" t="s">
        <v>95</v>
      </c>
      <c r="J29" s="16" t="s">
        <v>12</v>
      </c>
      <c r="K29" s="17" t="s">
        <v>12</v>
      </c>
      <c r="L29" s="15" t="s">
        <v>12</v>
      </c>
      <c r="M29" s="16" t="s">
        <v>95</v>
      </c>
      <c r="N29" s="17">
        <v>0</v>
      </c>
      <c r="O29" s="15" t="s">
        <v>2</v>
      </c>
      <c r="P29" s="16" t="s">
        <v>12</v>
      </c>
      <c r="Q29" s="17">
        <v>0</v>
      </c>
      <c r="R29" s="15" t="s">
        <v>12</v>
      </c>
      <c r="S29" s="16" t="s">
        <v>12</v>
      </c>
      <c r="T29" s="17" t="s">
        <v>2</v>
      </c>
      <c r="U29" s="15" t="s">
        <v>2</v>
      </c>
      <c r="V29" s="16" t="s">
        <v>95</v>
      </c>
      <c r="W29" s="17" t="s">
        <v>12</v>
      </c>
      <c r="X29" s="15" t="s">
        <v>12</v>
      </c>
      <c r="Y29" s="16" t="s">
        <v>12</v>
      </c>
      <c r="Z29" s="17">
        <v>0</v>
      </c>
      <c r="AA29" s="15" t="s">
        <v>2</v>
      </c>
      <c r="AB29" s="16" t="s">
        <v>95</v>
      </c>
      <c r="AC29" s="17" t="s">
        <v>12</v>
      </c>
      <c r="AD29" s="24"/>
      <c r="AE29" s="22"/>
      <c r="AF29" s="17"/>
      <c r="AG29" s="18">
        <v>9</v>
      </c>
      <c r="AH29" s="19">
        <v>401</v>
      </c>
      <c r="AI29" s="20">
        <v>410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96</v>
      </c>
      <c r="D30" s="16" t="s">
        <v>12</v>
      </c>
      <c r="E30" s="17">
        <v>0</v>
      </c>
      <c r="F30" s="15" t="s">
        <v>2</v>
      </c>
      <c r="G30" s="16" t="s">
        <v>95</v>
      </c>
      <c r="H30" s="17">
        <v>0</v>
      </c>
      <c r="I30" s="15" t="s">
        <v>95</v>
      </c>
      <c r="J30" s="16" t="s">
        <v>12</v>
      </c>
      <c r="K30" s="17" t="s">
        <v>12</v>
      </c>
      <c r="L30" s="15" t="s">
        <v>12</v>
      </c>
      <c r="M30" s="16" t="s">
        <v>96</v>
      </c>
      <c r="N30" s="17">
        <v>0</v>
      </c>
      <c r="O30" s="15" t="s">
        <v>95</v>
      </c>
      <c r="P30" s="16" t="s">
        <v>95</v>
      </c>
      <c r="Q30" s="17">
        <v>0</v>
      </c>
      <c r="R30" s="15" t="s">
        <v>96</v>
      </c>
      <c r="S30" s="16" t="s">
        <v>2</v>
      </c>
      <c r="T30" s="17">
        <v>0</v>
      </c>
      <c r="U30" s="15" t="s">
        <v>95</v>
      </c>
      <c r="V30" s="16" t="s">
        <v>96</v>
      </c>
      <c r="W30" s="17" t="s">
        <v>2</v>
      </c>
      <c r="X30" s="15" t="s">
        <v>95</v>
      </c>
      <c r="Y30" s="16" t="s">
        <v>2</v>
      </c>
      <c r="Z30" s="17">
        <v>8</v>
      </c>
      <c r="AA30" s="15" t="s">
        <v>96</v>
      </c>
      <c r="AB30" s="16" t="s">
        <v>96</v>
      </c>
      <c r="AC30" s="17">
        <v>0</v>
      </c>
      <c r="AD30" s="24"/>
      <c r="AE30" s="22"/>
      <c r="AF30" s="17"/>
      <c r="AG30" s="18">
        <v>13</v>
      </c>
      <c r="AH30" s="19">
        <v>383</v>
      </c>
      <c r="AI30" s="20">
        <v>396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95</v>
      </c>
      <c r="D31" s="16" t="s">
        <v>12</v>
      </c>
      <c r="E31" s="17">
        <v>0</v>
      </c>
      <c r="F31" s="15" t="s">
        <v>12</v>
      </c>
      <c r="G31" s="16" t="s">
        <v>12</v>
      </c>
      <c r="H31" s="17">
        <v>0</v>
      </c>
      <c r="I31" s="15" t="s">
        <v>95</v>
      </c>
      <c r="J31" s="16" t="s">
        <v>12</v>
      </c>
      <c r="K31" s="17" t="s">
        <v>12</v>
      </c>
      <c r="L31" s="15" t="s">
        <v>95</v>
      </c>
      <c r="M31" s="16" t="s">
        <v>96</v>
      </c>
      <c r="N31" s="17">
        <v>0</v>
      </c>
      <c r="O31" s="15" t="s">
        <v>96</v>
      </c>
      <c r="P31" s="16" t="s">
        <v>95</v>
      </c>
      <c r="Q31" s="17" t="s">
        <v>2</v>
      </c>
      <c r="R31" s="15" t="s">
        <v>12</v>
      </c>
      <c r="S31" s="16" t="s">
        <v>12</v>
      </c>
      <c r="T31" s="17" t="s">
        <v>2</v>
      </c>
      <c r="U31" s="15" t="s">
        <v>95</v>
      </c>
      <c r="V31" s="16" t="s">
        <v>12</v>
      </c>
      <c r="W31" s="17">
        <v>0</v>
      </c>
      <c r="X31" s="15" t="s">
        <v>96</v>
      </c>
      <c r="Y31" s="16" t="s">
        <v>12</v>
      </c>
      <c r="Z31" s="17">
        <v>8</v>
      </c>
      <c r="AA31" s="15" t="s">
        <v>95</v>
      </c>
      <c r="AB31" s="16" t="s">
        <v>96</v>
      </c>
      <c r="AC31" s="17" t="s">
        <v>13</v>
      </c>
      <c r="AD31" s="24"/>
      <c r="AE31" s="22"/>
      <c r="AF31" s="17"/>
      <c r="AG31" s="18">
        <v>21</v>
      </c>
      <c r="AH31" s="19">
        <v>360</v>
      </c>
      <c r="AI31" s="20">
        <v>381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v>0</v>
      </c>
      <c r="AH32" s="19">
        <v>290</v>
      </c>
      <c r="AI32" s="20">
        <v>290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112</v>
      </c>
      <c r="C33" s="15" t="s">
        <v>95</v>
      </c>
      <c r="D33" s="16" t="s">
        <v>12</v>
      </c>
      <c r="E33" s="17">
        <v>0</v>
      </c>
      <c r="F33" s="15" t="s">
        <v>12</v>
      </c>
      <c r="G33" s="16" t="s">
        <v>95</v>
      </c>
      <c r="H33" s="17">
        <v>0</v>
      </c>
      <c r="I33" s="15" t="s">
        <v>12</v>
      </c>
      <c r="J33" s="16" t="s">
        <v>12</v>
      </c>
      <c r="K33" s="17">
        <v>0</v>
      </c>
      <c r="L33" s="15" t="s">
        <v>2</v>
      </c>
      <c r="M33" s="16" t="s">
        <v>95</v>
      </c>
      <c r="N33" s="17">
        <v>0</v>
      </c>
      <c r="O33" s="15" t="s">
        <v>12</v>
      </c>
      <c r="P33" s="16" t="s">
        <v>95</v>
      </c>
      <c r="Q33" s="17">
        <v>0</v>
      </c>
      <c r="R33" s="15" t="s">
        <v>2</v>
      </c>
      <c r="S33" s="16" t="s">
        <v>95</v>
      </c>
      <c r="T33" s="17">
        <v>0</v>
      </c>
      <c r="U33" s="15" t="s">
        <v>95</v>
      </c>
      <c r="V33" s="16" t="s">
        <v>12</v>
      </c>
      <c r="W33" s="17">
        <v>0</v>
      </c>
      <c r="X33" s="15" t="s">
        <v>95</v>
      </c>
      <c r="Y33" s="16" t="s">
        <v>12</v>
      </c>
      <c r="Z33" s="17">
        <v>12</v>
      </c>
      <c r="AA33" s="15" t="s">
        <v>12</v>
      </c>
      <c r="AB33" s="16" t="s">
        <v>96</v>
      </c>
      <c r="AC33" s="17" t="s">
        <v>12</v>
      </c>
      <c r="AD33" s="24"/>
      <c r="AE33" s="22"/>
      <c r="AF33" s="17"/>
      <c r="AG33" s="18">
        <v>14</v>
      </c>
      <c r="AH33" s="19">
        <v>268</v>
      </c>
      <c r="AI33" s="20">
        <v>282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77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v>0</v>
      </c>
      <c r="AH34" s="19">
        <v>189</v>
      </c>
      <c r="AI34" s="20">
        <v>189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1" priority="1">
      <formula>($AG8&gt;40)</formula>
    </cfRule>
  </conditionalFormatting>
  <conditionalFormatting sqref="C4 F4 I4 L4 R4 U4 X4 AA4 L6 O6 R6 U6 X6 AA6">
    <cfRule type="cellIs" dxfId="20" priority="4" operator="equal">
      <formula>"Schalke 04"</formula>
    </cfRule>
  </conditionalFormatting>
  <conditionalFormatting sqref="O4 C6 F6 I6">
    <cfRule type="cellIs" dxfId="19" priority="3" operator="equal">
      <formula>"Schalke 04"</formula>
    </cfRule>
  </conditionalFormatting>
  <conditionalFormatting sqref="AG1:AG1048576">
    <cfRule type="top10" dxfId="18" priority="5" rank="3"/>
  </conditionalFormatting>
  <conditionalFormatting sqref="AK6:AK9">
    <cfRule type="top10" dxfId="17" priority="1674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O3" activePane="bottomRight" state="frozen"/>
      <selection activeCell="AU6" sqref="AU6"/>
      <selection pane="topRight" activeCell="AU6" sqref="AU6"/>
      <selection pane="bottomLeft" activeCell="AU6" sqref="AU6"/>
      <selection pane="bottomRight" activeCell="BA25" sqref="BA25"/>
    </sheetView>
  </sheetViews>
  <sheetFormatPr baseColWidth="10" defaultRowHeight="12.75" x14ac:dyDescent="0.2"/>
  <cols>
    <col min="1" max="1" width="4.85546875" bestFit="1" customWidth="1"/>
    <col min="2" max="2" width="14.71093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115</v>
      </c>
      <c r="BN1" t="s">
        <v>107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8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18</v>
      </c>
      <c r="Z3" s="52">
        <v>8</v>
      </c>
      <c r="AA3" s="52">
        <v>20</v>
      </c>
      <c r="AB3" s="52">
        <v>4</v>
      </c>
      <c r="AC3" s="52">
        <v>8</v>
      </c>
      <c r="AD3" s="52">
        <v>14</v>
      </c>
      <c r="AE3" s="52">
        <v>26</v>
      </c>
      <c r="AF3" s="52">
        <v>10</v>
      </c>
      <c r="AG3" s="52">
        <v>12</v>
      </c>
      <c r="AH3" s="52">
        <v>45</v>
      </c>
      <c r="AI3" s="52">
        <v>45</v>
      </c>
      <c r="AJ3" s="52">
        <v>45</v>
      </c>
      <c r="AK3" s="56">
        <v>651</v>
      </c>
      <c r="AL3" s="55">
        <v>3</v>
      </c>
      <c r="AM3" s="55">
        <v>4</v>
      </c>
      <c r="AN3" s="55">
        <v>8</v>
      </c>
      <c r="AO3" s="55">
        <v>8</v>
      </c>
      <c r="AP3" s="56">
        <v>628</v>
      </c>
      <c r="AQ3" s="60">
        <v>23</v>
      </c>
      <c r="AS3" s="50">
        <v>1</v>
      </c>
      <c r="AT3" s="54" t="s">
        <v>79</v>
      </c>
      <c r="AU3" s="53">
        <v>34</v>
      </c>
      <c r="AW3" s="74" t="s">
        <v>125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18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28</v>
      </c>
      <c r="Z4" s="52">
        <v>3</v>
      </c>
      <c r="AA4" s="52">
        <v>15</v>
      </c>
      <c r="AB4" s="52">
        <v>10</v>
      </c>
      <c r="AC4" s="52">
        <v>7</v>
      </c>
      <c r="AD4" s="52">
        <v>22</v>
      </c>
      <c r="AE4" s="52">
        <v>25</v>
      </c>
      <c r="AF4" s="52">
        <v>19</v>
      </c>
      <c r="AG4" s="52">
        <v>26</v>
      </c>
      <c r="AH4" s="52">
        <v>45</v>
      </c>
      <c r="AI4" s="52">
        <v>45</v>
      </c>
      <c r="AJ4" s="52">
        <v>45</v>
      </c>
      <c r="AK4" s="56">
        <v>583</v>
      </c>
      <c r="AL4" s="55">
        <v>0</v>
      </c>
      <c r="AM4" s="55">
        <v>2</v>
      </c>
      <c r="AN4" s="55">
        <v>3</v>
      </c>
      <c r="AO4" s="55">
        <v>4</v>
      </c>
      <c r="AP4" s="56">
        <v>574</v>
      </c>
      <c r="AQ4" s="60">
        <v>9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117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24</v>
      </c>
      <c r="Z5" s="52">
        <v>13</v>
      </c>
      <c r="AA5" s="52">
        <v>22</v>
      </c>
      <c r="AB5" s="52">
        <v>9</v>
      </c>
      <c r="AC5" s="52">
        <v>16</v>
      </c>
      <c r="AD5" s="52">
        <v>24</v>
      </c>
      <c r="AE5" s="52">
        <v>27</v>
      </c>
      <c r="AF5" s="52">
        <v>17</v>
      </c>
      <c r="AG5" s="52">
        <v>22</v>
      </c>
      <c r="AH5" s="52">
        <v>45</v>
      </c>
      <c r="AI5" s="52">
        <v>45</v>
      </c>
      <c r="AJ5" s="52">
        <v>45</v>
      </c>
      <c r="AK5" s="56">
        <v>711</v>
      </c>
      <c r="AL5" s="55">
        <v>2</v>
      </c>
      <c r="AM5" s="55">
        <v>3</v>
      </c>
      <c r="AN5" s="55">
        <v>9</v>
      </c>
      <c r="AO5" s="55">
        <v>10</v>
      </c>
      <c r="AP5" s="56">
        <v>687</v>
      </c>
      <c r="AQ5" s="60">
        <v>24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5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24</v>
      </c>
      <c r="Z6" s="52">
        <v>10</v>
      </c>
      <c r="AA6" s="52">
        <v>29</v>
      </c>
      <c r="AB6" s="52">
        <v>6</v>
      </c>
      <c r="AC6" s="52">
        <v>9</v>
      </c>
      <c r="AD6" s="52">
        <v>30</v>
      </c>
      <c r="AE6" s="52">
        <v>23</v>
      </c>
      <c r="AF6" s="52">
        <v>19</v>
      </c>
      <c r="AG6" s="52">
        <v>33</v>
      </c>
      <c r="AH6" s="52">
        <v>45</v>
      </c>
      <c r="AI6" s="52">
        <v>45</v>
      </c>
      <c r="AJ6" s="52">
        <v>45</v>
      </c>
      <c r="AK6" s="49">
        <v>668</v>
      </c>
      <c r="AL6" s="55">
        <v>2</v>
      </c>
      <c r="AM6" s="55">
        <v>3</v>
      </c>
      <c r="AN6" s="55">
        <v>5</v>
      </c>
      <c r="AO6" s="55">
        <v>6</v>
      </c>
      <c r="AP6" s="56">
        <v>652</v>
      </c>
      <c r="AQ6" s="60">
        <v>16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13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22</v>
      </c>
      <c r="Z7" s="52">
        <v>5</v>
      </c>
      <c r="AA7" s="52">
        <v>16</v>
      </c>
      <c r="AB7" s="52">
        <v>16</v>
      </c>
      <c r="AC7" s="52">
        <v>2</v>
      </c>
      <c r="AD7" s="52">
        <v>17</v>
      </c>
      <c r="AE7" s="52">
        <v>22</v>
      </c>
      <c r="AF7" s="52">
        <v>22</v>
      </c>
      <c r="AG7" s="52">
        <v>5</v>
      </c>
      <c r="AH7" s="52">
        <v>45</v>
      </c>
      <c r="AI7" s="52">
        <v>45</v>
      </c>
      <c r="AJ7" s="52">
        <v>45</v>
      </c>
      <c r="AK7" s="56">
        <v>619</v>
      </c>
      <c r="AL7" s="55">
        <v>2</v>
      </c>
      <c r="AM7" s="55">
        <v>2</v>
      </c>
      <c r="AN7" s="55">
        <v>5</v>
      </c>
      <c r="AO7" s="55">
        <v>5</v>
      </c>
      <c r="AP7" s="56">
        <v>605</v>
      </c>
      <c r="AQ7" s="60">
        <v>14</v>
      </c>
      <c r="AS7" s="50">
        <v>5</v>
      </c>
      <c r="AT7" s="54" t="s">
        <v>108</v>
      </c>
      <c r="AU7" s="71">
        <v>20</v>
      </c>
      <c r="AW7" s="74" t="s">
        <v>106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23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17</v>
      </c>
      <c r="Z8" s="52">
        <v>11</v>
      </c>
      <c r="AA8" s="52">
        <v>10</v>
      </c>
      <c r="AB8" s="52">
        <v>4</v>
      </c>
      <c r="AC8" s="52">
        <v>10</v>
      </c>
      <c r="AD8" s="52">
        <v>18</v>
      </c>
      <c r="AE8" s="52">
        <v>0</v>
      </c>
      <c r="AF8" s="52">
        <v>19</v>
      </c>
      <c r="AG8" s="52">
        <v>13</v>
      </c>
      <c r="AH8" s="52">
        <v>45</v>
      </c>
      <c r="AI8" s="52">
        <v>45</v>
      </c>
      <c r="AJ8" s="52">
        <v>45</v>
      </c>
      <c r="AK8" s="56">
        <v>531</v>
      </c>
      <c r="AL8" s="55">
        <v>0</v>
      </c>
      <c r="AM8" s="55">
        <v>2</v>
      </c>
      <c r="AN8" s="55">
        <v>2</v>
      </c>
      <c r="AO8" s="55">
        <v>4</v>
      </c>
      <c r="AP8" s="56">
        <v>523</v>
      </c>
      <c r="AQ8" s="60">
        <v>8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27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45</v>
      </c>
      <c r="AI9" s="52">
        <v>45</v>
      </c>
      <c r="AJ9" s="52">
        <v>45</v>
      </c>
      <c r="AK9" s="56">
        <v>324</v>
      </c>
      <c r="AL9" s="55">
        <v>0</v>
      </c>
      <c r="AM9" s="55">
        <v>0</v>
      </c>
      <c r="AN9" s="55">
        <v>0</v>
      </c>
      <c r="AO9" s="55">
        <v>0</v>
      </c>
      <c r="AP9" s="56">
        <v>324</v>
      </c>
      <c r="AQ9" s="60">
        <v>0</v>
      </c>
      <c r="AS9" s="50">
        <v>7</v>
      </c>
      <c r="AT9" s="51" t="s">
        <v>103</v>
      </c>
      <c r="AU9" s="53">
        <v>37</v>
      </c>
      <c r="BC9" s="95">
        <v>24</v>
      </c>
      <c r="BD9" s="98" t="s">
        <v>79</v>
      </c>
      <c r="BE9" s="73">
        <v>20</v>
      </c>
      <c r="BF9" s="98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2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18</v>
      </c>
      <c r="Z10" s="52">
        <v>20</v>
      </c>
      <c r="AA10" s="52">
        <v>28</v>
      </c>
      <c r="AB10" s="52">
        <v>5</v>
      </c>
      <c r="AC10" s="52">
        <v>13</v>
      </c>
      <c r="AD10" s="52">
        <v>20</v>
      </c>
      <c r="AE10" s="52">
        <v>29</v>
      </c>
      <c r="AF10" s="52">
        <v>13</v>
      </c>
      <c r="AG10" s="52">
        <v>27</v>
      </c>
      <c r="AH10" s="52">
        <v>45</v>
      </c>
      <c r="AI10" s="52">
        <v>45</v>
      </c>
      <c r="AJ10" s="52">
        <v>45</v>
      </c>
      <c r="AK10" s="56">
        <v>697</v>
      </c>
      <c r="AL10" s="55">
        <v>5</v>
      </c>
      <c r="AM10" s="55">
        <v>7</v>
      </c>
      <c r="AN10" s="55">
        <v>7</v>
      </c>
      <c r="AO10" s="55">
        <v>10</v>
      </c>
      <c r="AP10" s="56">
        <v>668</v>
      </c>
      <c r="AQ10" s="60">
        <v>29</v>
      </c>
      <c r="AS10" s="50">
        <v>8</v>
      </c>
      <c r="AT10" s="78" t="s">
        <v>84</v>
      </c>
      <c r="AU10" s="53">
        <v>37</v>
      </c>
      <c r="AX10" s="83" t="s">
        <v>115</v>
      </c>
      <c r="BC10" s="95">
        <v>25</v>
      </c>
      <c r="BD10" s="98" t="s">
        <v>122</v>
      </c>
      <c r="BE10" s="73">
        <v>20</v>
      </c>
      <c r="BF10" s="98"/>
      <c r="BG10" s="73"/>
      <c r="BH10" s="51"/>
      <c r="BI10" s="73"/>
      <c r="BK10" s="83" t="s">
        <v>107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14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20</v>
      </c>
      <c r="Z11" s="52">
        <v>2</v>
      </c>
      <c r="AA11" s="52">
        <v>19</v>
      </c>
      <c r="AB11" s="52">
        <v>15</v>
      </c>
      <c r="AC11" s="52">
        <v>2</v>
      </c>
      <c r="AD11" s="52">
        <v>17</v>
      </c>
      <c r="AE11" s="52">
        <v>13</v>
      </c>
      <c r="AF11" s="52">
        <v>17</v>
      </c>
      <c r="AG11" s="52">
        <v>22</v>
      </c>
      <c r="AH11" s="52">
        <v>45</v>
      </c>
      <c r="AI11" s="52">
        <v>45</v>
      </c>
      <c r="AJ11" s="52">
        <v>45</v>
      </c>
      <c r="AK11" s="56">
        <v>616</v>
      </c>
      <c r="AL11" s="55">
        <v>2</v>
      </c>
      <c r="AM11" s="55">
        <v>2</v>
      </c>
      <c r="AN11" s="55">
        <v>5</v>
      </c>
      <c r="AO11" s="55">
        <v>5</v>
      </c>
      <c r="AP11" s="56">
        <v>602</v>
      </c>
      <c r="AQ11" s="60">
        <v>14</v>
      </c>
      <c r="AS11" s="50">
        <v>9</v>
      </c>
      <c r="AT11" s="51" t="s">
        <v>74</v>
      </c>
      <c r="AU11" s="53">
        <v>22</v>
      </c>
      <c r="BC11" s="95">
        <v>26</v>
      </c>
      <c r="BD11" s="78" t="s">
        <v>81</v>
      </c>
      <c r="BE11" s="73">
        <v>20</v>
      </c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22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25</v>
      </c>
      <c r="Z12" s="52">
        <v>0</v>
      </c>
      <c r="AA12" s="52">
        <v>19</v>
      </c>
      <c r="AB12" s="52">
        <v>7</v>
      </c>
      <c r="AC12" s="52">
        <v>14</v>
      </c>
      <c r="AD12" s="52">
        <v>12</v>
      </c>
      <c r="AE12" s="52">
        <v>6</v>
      </c>
      <c r="AF12" s="52">
        <v>15</v>
      </c>
      <c r="AG12" s="52">
        <v>9</v>
      </c>
      <c r="AH12" s="52">
        <v>45</v>
      </c>
      <c r="AI12" s="52">
        <v>45</v>
      </c>
      <c r="AJ12" s="52">
        <v>45</v>
      </c>
      <c r="AK12" s="56">
        <v>545</v>
      </c>
      <c r="AL12" s="55">
        <v>0</v>
      </c>
      <c r="AM12" s="55">
        <v>0</v>
      </c>
      <c r="AN12" s="55">
        <v>3</v>
      </c>
      <c r="AO12" s="55">
        <v>5</v>
      </c>
      <c r="AP12" s="56">
        <v>537</v>
      </c>
      <c r="AQ12" s="60">
        <v>8</v>
      </c>
      <c r="AS12" s="50">
        <v>10</v>
      </c>
      <c r="AT12" s="51" t="s">
        <v>110</v>
      </c>
      <c r="AU12" s="53">
        <v>28</v>
      </c>
      <c r="AX12" s="76" t="s">
        <v>48</v>
      </c>
      <c r="AY12" s="77" t="s">
        <v>88</v>
      </c>
      <c r="BC12" s="50">
        <v>27</v>
      </c>
      <c r="BD12" s="51" t="s">
        <v>123</v>
      </c>
      <c r="BE12" s="73">
        <v>20</v>
      </c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111</v>
      </c>
      <c r="BR12" s="73">
        <v>10</v>
      </c>
      <c r="BS12" s="51"/>
      <c r="BT12" s="73"/>
    </row>
    <row r="13" spans="1:72" ht="15.75" thickBot="1" x14ac:dyDescent="0.3">
      <c r="A13" s="21">
        <v>12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22</v>
      </c>
      <c r="Z13" s="52">
        <v>16</v>
      </c>
      <c r="AA13" s="52">
        <v>24</v>
      </c>
      <c r="AB13" s="52">
        <v>3</v>
      </c>
      <c r="AC13" s="52">
        <v>12</v>
      </c>
      <c r="AD13" s="52">
        <v>12</v>
      </c>
      <c r="AE13" s="52">
        <v>22</v>
      </c>
      <c r="AF13" s="52">
        <v>17</v>
      </c>
      <c r="AG13" s="52">
        <v>21</v>
      </c>
      <c r="AH13" s="52">
        <v>45</v>
      </c>
      <c r="AI13" s="52">
        <v>45</v>
      </c>
      <c r="AJ13" s="52">
        <v>45</v>
      </c>
      <c r="AK13" s="49">
        <v>629</v>
      </c>
      <c r="AL13" s="55">
        <v>3</v>
      </c>
      <c r="AM13" s="55">
        <v>3</v>
      </c>
      <c r="AN13" s="55">
        <v>6</v>
      </c>
      <c r="AO13" s="55">
        <v>7</v>
      </c>
      <c r="AP13" s="56">
        <v>610</v>
      </c>
      <c r="AQ13" s="60">
        <v>19</v>
      </c>
      <c r="AS13" s="50">
        <v>11</v>
      </c>
      <c r="AT13" s="52" t="s">
        <v>98</v>
      </c>
      <c r="AU13" s="53">
        <v>23</v>
      </c>
      <c r="AX13" s="78" t="s">
        <v>117</v>
      </c>
      <c r="AY13" s="79">
        <v>20</v>
      </c>
      <c r="BC13" s="50">
        <v>28</v>
      </c>
      <c r="BD13" s="98" t="s">
        <v>122</v>
      </c>
      <c r="BE13" s="73">
        <v>20</v>
      </c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6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20</v>
      </c>
      <c r="Z14" s="52">
        <v>4</v>
      </c>
      <c r="AA14" s="52">
        <v>20</v>
      </c>
      <c r="AB14" s="52">
        <v>4</v>
      </c>
      <c r="AC14" s="52">
        <v>14</v>
      </c>
      <c r="AD14" s="52">
        <v>29</v>
      </c>
      <c r="AE14" s="52">
        <v>21</v>
      </c>
      <c r="AF14" s="52">
        <v>27</v>
      </c>
      <c r="AG14" s="52">
        <v>22</v>
      </c>
      <c r="AH14" s="52">
        <v>45</v>
      </c>
      <c r="AI14" s="52">
        <v>45</v>
      </c>
      <c r="AJ14" s="52">
        <v>45</v>
      </c>
      <c r="AK14" s="56">
        <v>664</v>
      </c>
      <c r="AL14" s="55">
        <v>0</v>
      </c>
      <c r="AM14" s="55">
        <v>4</v>
      </c>
      <c r="AN14" s="55">
        <v>4</v>
      </c>
      <c r="AO14" s="55">
        <v>5</v>
      </c>
      <c r="AP14" s="56">
        <v>651</v>
      </c>
      <c r="AQ14" s="60">
        <v>13</v>
      </c>
      <c r="AS14" s="50">
        <v>12</v>
      </c>
      <c r="AT14" s="51" t="s">
        <v>73</v>
      </c>
      <c r="AU14" s="53">
        <v>35</v>
      </c>
      <c r="AX14" s="78" t="s">
        <v>123</v>
      </c>
      <c r="AY14" s="79">
        <v>20</v>
      </c>
      <c r="BC14" s="50">
        <v>29</v>
      </c>
      <c r="BD14" s="51" t="s">
        <v>72</v>
      </c>
      <c r="BE14" s="73">
        <v>20</v>
      </c>
      <c r="BF14" s="51"/>
      <c r="BG14" s="73"/>
      <c r="BH14" s="51"/>
      <c r="BI14" s="73"/>
      <c r="BK14" s="78" t="s">
        <v>112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16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29</v>
      </c>
      <c r="Z15" s="52">
        <v>10</v>
      </c>
      <c r="AA15" s="52">
        <v>22</v>
      </c>
      <c r="AB15" s="52">
        <v>12</v>
      </c>
      <c r="AC15" s="52">
        <v>7</v>
      </c>
      <c r="AD15" s="52">
        <v>14</v>
      </c>
      <c r="AE15" s="52">
        <v>5</v>
      </c>
      <c r="AF15" s="52">
        <v>15</v>
      </c>
      <c r="AG15" s="52">
        <v>16</v>
      </c>
      <c r="AH15" s="52">
        <v>45</v>
      </c>
      <c r="AI15" s="52">
        <v>45</v>
      </c>
      <c r="AJ15" s="52">
        <v>45</v>
      </c>
      <c r="AK15" s="56">
        <v>618</v>
      </c>
      <c r="AL15" s="55">
        <v>4</v>
      </c>
      <c r="AM15" s="55">
        <v>5</v>
      </c>
      <c r="AN15" s="55">
        <v>7</v>
      </c>
      <c r="AO15" s="55">
        <v>7</v>
      </c>
      <c r="AP15" s="56">
        <v>595</v>
      </c>
      <c r="AQ15" s="60">
        <v>23</v>
      </c>
      <c r="AS15" s="50">
        <v>13</v>
      </c>
      <c r="AT15" s="51" t="s">
        <v>76</v>
      </c>
      <c r="AU15" s="53">
        <v>20</v>
      </c>
      <c r="AX15" s="100" t="s">
        <v>122</v>
      </c>
      <c r="AY15" s="101">
        <v>60</v>
      </c>
      <c r="BC15" s="50">
        <v>30</v>
      </c>
      <c r="BD15" s="51" t="s">
        <v>75</v>
      </c>
      <c r="BE15" s="73">
        <v>20</v>
      </c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4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28</v>
      </c>
      <c r="Z16" s="52">
        <v>11</v>
      </c>
      <c r="AA16" s="52">
        <v>16</v>
      </c>
      <c r="AB16" s="52">
        <v>5</v>
      </c>
      <c r="AC16" s="52">
        <v>13</v>
      </c>
      <c r="AD16" s="52">
        <v>20</v>
      </c>
      <c r="AE16" s="52">
        <v>4</v>
      </c>
      <c r="AF16" s="52">
        <v>27</v>
      </c>
      <c r="AG16" s="52">
        <v>16</v>
      </c>
      <c r="AH16" s="52">
        <v>45</v>
      </c>
      <c r="AI16" s="52">
        <v>45</v>
      </c>
      <c r="AJ16" s="52">
        <v>45</v>
      </c>
      <c r="AK16" s="56">
        <v>670</v>
      </c>
      <c r="AL16" s="55">
        <v>2</v>
      </c>
      <c r="AM16" s="55">
        <v>4</v>
      </c>
      <c r="AN16" s="55">
        <v>5</v>
      </c>
      <c r="AO16" s="55">
        <v>5</v>
      </c>
      <c r="AP16" s="56">
        <v>654</v>
      </c>
      <c r="AQ16" s="60">
        <v>16</v>
      </c>
      <c r="AS16" s="50">
        <v>14</v>
      </c>
      <c r="AT16" s="51" t="s">
        <v>112</v>
      </c>
      <c r="AU16" s="53">
        <v>34</v>
      </c>
      <c r="AX16" s="78" t="s">
        <v>79</v>
      </c>
      <c r="AY16" s="79">
        <v>20</v>
      </c>
      <c r="BC16" s="50">
        <v>31</v>
      </c>
      <c r="BD16" s="98" t="s">
        <v>122</v>
      </c>
      <c r="BE16" s="73">
        <v>20</v>
      </c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112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7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23</v>
      </c>
      <c r="Z17" s="52">
        <v>7</v>
      </c>
      <c r="AA17" s="52">
        <v>22</v>
      </c>
      <c r="AB17" s="52">
        <v>11</v>
      </c>
      <c r="AC17" s="52">
        <v>9</v>
      </c>
      <c r="AD17" s="52">
        <v>17</v>
      </c>
      <c r="AE17" s="52">
        <v>29</v>
      </c>
      <c r="AF17" s="52">
        <v>17</v>
      </c>
      <c r="AG17" s="52">
        <v>22</v>
      </c>
      <c r="AH17" s="52">
        <v>45</v>
      </c>
      <c r="AI17" s="52">
        <v>45</v>
      </c>
      <c r="AJ17" s="52">
        <v>45</v>
      </c>
      <c r="AK17" s="56">
        <v>661</v>
      </c>
      <c r="AL17" s="55">
        <v>4</v>
      </c>
      <c r="AM17" s="55">
        <v>5</v>
      </c>
      <c r="AN17" s="55">
        <v>7</v>
      </c>
      <c r="AO17" s="55">
        <v>9</v>
      </c>
      <c r="AP17" s="56">
        <v>636</v>
      </c>
      <c r="AQ17" s="60">
        <v>25</v>
      </c>
      <c r="AS17" s="50">
        <v>15</v>
      </c>
      <c r="AT17" s="54" t="s">
        <v>114</v>
      </c>
      <c r="AU17" s="53">
        <v>30</v>
      </c>
      <c r="AX17" s="78" t="s">
        <v>120</v>
      </c>
      <c r="AY17" s="79">
        <v>10</v>
      </c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113</v>
      </c>
      <c r="BT17" s="73">
        <v>10</v>
      </c>
    </row>
    <row r="18" spans="1:72" ht="15.75" thickBot="1" x14ac:dyDescent="0.3">
      <c r="A18" s="21">
        <v>25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13</v>
      </c>
      <c r="Z18" s="52">
        <v>13</v>
      </c>
      <c r="AA18" s="52">
        <v>0</v>
      </c>
      <c r="AB18" s="52">
        <v>12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45</v>
      </c>
      <c r="AI18" s="52">
        <v>45</v>
      </c>
      <c r="AJ18" s="52">
        <v>45</v>
      </c>
      <c r="AK18" s="56">
        <v>425</v>
      </c>
      <c r="AL18" s="55">
        <v>0</v>
      </c>
      <c r="AM18" s="55">
        <v>0</v>
      </c>
      <c r="AN18" s="55">
        <v>0</v>
      </c>
      <c r="AO18" s="55">
        <v>0</v>
      </c>
      <c r="AP18" s="56">
        <v>425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103</v>
      </c>
      <c r="AY18" s="79">
        <v>10</v>
      </c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15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29</v>
      </c>
      <c r="Z19" s="52">
        <v>7</v>
      </c>
      <c r="AA19" s="52">
        <v>16</v>
      </c>
      <c r="AB19" s="52">
        <v>16</v>
      </c>
      <c r="AC19" s="52">
        <v>3</v>
      </c>
      <c r="AD19" s="52">
        <v>15</v>
      </c>
      <c r="AE19" s="52">
        <v>16</v>
      </c>
      <c r="AF19" s="52">
        <v>14</v>
      </c>
      <c r="AG19" s="52">
        <v>19</v>
      </c>
      <c r="AH19" s="52">
        <v>45</v>
      </c>
      <c r="AI19" s="52">
        <v>45</v>
      </c>
      <c r="AJ19" s="52">
        <v>45</v>
      </c>
      <c r="AK19" s="56">
        <v>619</v>
      </c>
      <c r="AL19" s="55">
        <v>3</v>
      </c>
      <c r="AM19" s="55">
        <v>3</v>
      </c>
      <c r="AN19" s="55">
        <v>5</v>
      </c>
      <c r="AO19" s="55">
        <v>7</v>
      </c>
      <c r="AP19" s="56">
        <v>601</v>
      </c>
      <c r="AQ19" s="60">
        <v>18</v>
      </c>
      <c r="AS19" s="92">
        <v>17</v>
      </c>
      <c r="AT19" s="93" t="s">
        <v>76</v>
      </c>
      <c r="AU19" s="94">
        <v>26</v>
      </c>
      <c r="AX19" s="78" t="s">
        <v>69</v>
      </c>
      <c r="AY19" s="79">
        <v>10</v>
      </c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11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25</v>
      </c>
      <c r="Z20" s="52">
        <v>12</v>
      </c>
      <c r="AA20" s="52">
        <v>16</v>
      </c>
      <c r="AB20" s="52">
        <v>9</v>
      </c>
      <c r="AC20" s="52">
        <v>13</v>
      </c>
      <c r="AD20" s="52">
        <v>22</v>
      </c>
      <c r="AE20" s="52">
        <v>23</v>
      </c>
      <c r="AF20" s="52">
        <v>11</v>
      </c>
      <c r="AG20" s="52">
        <v>20</v>
      </c>
      <c r="AH20" s="52">
        <v>45</v>
      </c>
      <c r="AI20" s="52">
        <v>45</v>
      </c>
      <c r="AJ20" s="52">
        <v>45</v>
      </c>
      <c r="AK20" s="56">
        <v>650</v>
      </c>
      <c r="AL20" s="55">
        <v>5</v>
      </c>
      <c r="AM20" s="55">
        <v>5</v>
      </c>
      <c r="AN20" s="55">
        <v>9</v>
      </c>
      <c r="AO20" s="55">
        <v>9</v>
      </c>
      <c r="AP20" s="56">
        <v>622</v>
      </c>
      <c r="AQ20" s="60">
        <v>28</v>
      </c>
      <c r="AS20" s="89">
        <v>18</v>
      </c>
      <c r="AT20" s="90" t="s">
        <v>116</v>
      </c>
      <c r="AU20" s="91">
        <v>20</v>
      </c>
      <c r="AX20" s="78" t="s">
        <v>84</v>
      </c>
      <c r="AY20" s="79">
        <v>20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17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11</v>
      </c>
      <c r="Z21" s="52">
        <v>13</v>
      </c>
      <c r="AA21" s="52">
        <v>18</v>
      </c>
      <c r="AB21" s="52">
        <v>15</v>
      </c>
      <c r="AC21" s="52">
        <v>9</v>
      </c>
      <c r="AD21" s="52">
        <v>21</v>
      </c>
      <c r="AE21" s="52">
        <v>23</v>
      </c>
      <c r="AF21" s="52">
        <v>17</v>
      </c>
      <c r="AG21" s="52">
        <v>0</v>
      </c>
      <c r="AH21" s="52">
        <v>45</v>
      </c>
      <c r="AI21" s="52">
        <v>45</v>
      </c>
      <c r="AJ21" s="52">
        <v>45</v>
      </c>
      <c r="AK21" s="56">
        <v>612</v>
      </c>
      <c r="AL21" s="55">
        <v>0</v>
      </c>
      <c r="AM21" s="55">
        <v>7</v>
      </c>
      <c r="AN21" s="55">
        <v>8</v>
      </c>
      <c r="AO21" s="55">
        <v>8</v>
      </c>
      <c r="AP21" s="56">
        <v>589</v>
      </c>
      <c r="AQ21" s="60">
        <v>23</v>
      </c>
      <c r="AS21" s="50">
        <v>19</v>
      </c>
      <c r="AT21" s="51" t="s">
        <v>117</v>
      </c>
      <c r="AU21" s="53">
        <v>22</v>
      </c>
      <c r="AX21" s="85" t="s">
        <v>80</v>
      </c>
      <c r="AY21" s="86">
        <v>20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21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18</v>
      </c>
      <c r="Z22" s="52">
        <v>10</v>
      </c>
      <c r="AA22" s="52">
        <v>16</v>
      </c>
      <c r="AB22" s="52">
        <v>10</v>
      </c>
      <c r="AC22" s="52">
        <v>14</v>
      </c>
      <c r="AD22" s="52">
        <v>13</v>
      </c>
      <c r="AE22" s="52">
        <v>2</v>
      </c>
      <c r="AF22" s="52">
        <v>25</v>
      </c>
      <c r="AG22" s="52">
        <v>11</v>
      </c>
      <c r="AH22" s="52">
        <v>45</v>
      </c>
      <c r="AI22" s="52">
        <v>45</v>
      </c>
      <c r="AJ22" s="52">
        <v>45</v>
      </c>
      <c r="AK22" s="56">
        <v>549</v>
      </c>
      <c r="AL22" s="55">
        <v>0</v>
      </c>
      <c r="AM22" s="55">
        <v>2</v>
      </c>
      <c r="AN22" s="55">
        <v>2</v>
      </c>
      <c r="AO22" s="55">
        <v>2</v>
      </c>
      <c r="AP22" s="56">
        <v>543</v>
      </c>
      <c r="AQ22" s="60">
        <v>6</v>
      </c>
      <c r="AS22" s="50">
        <v>20</v>
      </c>
      <c r="AT22" s="51" t="s">
        <v>73</v>
      </c>
      <c r="AU22" s="53">
        <v>15</v>
      </c>
      <c r="AX22" s="78" t="s">
        <v>71</v>
      </c>
      <c r="AY22" s="79">
        <v>10</v>
      </c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18</v>
      </c>
      <c r="Z23" s="52">
        <v>10</v>
      </c>
      <c r="AA23" s="52">
        <v>11</v>
      </c>
      <c r="AB23" s="52">
        <v>0</v>
      </c>
      <c r="AC23" s="52">
        <v>11</v>
      </c>
      <c r="AD23" s="52">
        <v>12</v>
      </c>
      <c r="AE23" s="52">
        <v>18</v>
      </c>
      <c r="AF23" s="52">
        <v>17</v>
      </c>
      <c r="AG23" s="52">
        <v>21</v>
      </c>
      <c r="AH23" s="52">
        <v>45</v>
      </c>
      <c r="AI23" s="52">
        <v>45</v>
      </c>
      <c r="AJ23" s="52">
        <v>45</v>
      </c>
      <c r="AK23" s="56">
        <v>516</v>
      </c>
      <c r="AL23" s="55">
        <v>0</v>
      </c>
      <c r="AM23" s="55">
        <v>0</v>
      </c>
      <c r="AN23" s="55">
        <v>0</v>
      </c>
      <c r="AO23" s="55">
        <v>0</v>
      </c>
      <c r="AP23" s="56">
        <v>516</v>
      </c>
      <c r="AQ23" s="60">
        <v>0</v>
      </c>
      <c r="AS23" s="50">
        <v>21</v>
      </c>
      <c r="AT23" s="51" t="s">
        <v>118</v>
      </c>
      <c r="AU23" s="53">
        <v>17</v>
      </c>
      <c r="AX23" s="78" t="s">
        <v>75</v>
      </c>
      <c r="AY23" s="79">
        <v>20</v>
      </c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3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23</v>
      </c>
      <c r="Z24" s="52">
        <v>16</v>
      </c>
      <c r="AA24" s="52">
        <v>13</v>
      </c>
      <c r="AB24" s="52">
        <v>4</v>
      </c>
      <c r="AC24" s="52">
        <v>11</v>
      </c>
      <c r="AD24" s="52">
        <v>19</v>
      </c>
      <c r="AE24" s="52">
        <v>27</v>
      </c>
      <c r="AF24" s="52">
        <v>30</v>
      </c>
      <c r="AG24" s="52">
        <v>27</v>
      </c>
      <c r="AH24" s="52">
        <v>45</v>
      </c>
      <c r="AI24" s="52">
        <v>45</v>
      </c>
      <c r="AJ24" s="52">
        <v>45</v>
      </c>
      <c r="AK24" s="56">
        <v>689</v>
      </c>
      <c r="AL24" s="55">
        <v>2</v>
      </c>
      <c r="AM24" s="55">
        <v>4</v>
      </c>
      <c r="AN24" s="55">
        <v>8</v>
      </c>
      <c r="AO24" s="55">
        <v>9</v>
      </c>
      <c r="AP24" s="56">
        <v>666</v>
      </c>
      <c r="AQ24" s="60">
        <v>23</v>
      </c>
      <c r="AS24" s="50">
        <v>22</v>
      </c>
      <c r="AT24" s="54" t="s">
        <v>119</v>
      </c>
      <c r="AU24" s="53">
        <v>34</v>
      </c>
      <c r="AX24" s="78" t="s">
        <v>73</v>
      </c>
      <c r="AY24" s="79">
        <v>20</v>
      </c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20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21</v>
      </c>
      <c r="Z25" s="52">
        <v>3</v>
      </c>
      <c r="AA25" s="52">
        <v>21</v>
      </c>
      <c r="AB25" s="52">
        <v>7</v>
      </c>
      <c r="AC25" s="52">
        <v>5</v>
      </c>
      <c r="AD25" s="52">
        <v>21</v>
      </c>
      <c r="AE25" s="52">
        <v>8</v>
      </c>
      <c r="AF25" s="52">
        <v>20</v>
      </c>
      <c r="AG25" s="52">
        <v>14</v>
      </c>
      <c r="AH25" s="52">
        <v>45</v>
      </c>
      <c r="AI25" s="52">
        <v>45</v>
      </c>
      <c r="AJ25" s="52">
        <v>45</v>
      </c>
      <c r="AK25" s="56">
        <v>562</v>
      </c>
      <c r="AL25" s="55">
        <v>3</v>
      </c>
      <c r="AM25" s="55">
        <v>5</v>
      </c>
      <c r="AN25" s="55">
        <v>5</v>
      </c>
      <c r="AO25" s="55">
        <v>5</v>
      </c>
      <c r="AP25" s="56">
        <v>544</v>
      </c>
      <c r="AQ25" s="60">
        <v>18</v>
      </c>
      <c r="AS25" s="50">
        <v>23</v>
      </c>
      <c r="AT25" s="54" t="s">
        <v>121</v>
      </c>
      <c r="AU25" s="51">
        <v>29</v>
      </c>
      <c r="AX25" s="78" t="s">
        <v>81</v>
      </c>
      <c r="AY25" s="79">
        <v>30</v>
      </c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10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19</v>
      </c>
      <c r="Z26" s="52">
        <v>12</v>
      </c>
      <c r="AA26" s="52">
        <v>14</v>
      </c>
      <c r="AB26" s="52">
        <v>2</v>
      </c>
      <c r="AC26" s="52">
        <v>10</v>
      </c>
      <c r="AD26" s="52">
        <v>13</v>
      </c>
      <c r="AE26" s="52">
        <v>16</v>
      </c>
      <c r="AF26" s="52">
        <v>13</v>
      </c>
      <c r="AG26" s="52">
        <v>17</v>
      </c>
      <c r="AH26" s="52">
        <v>45</v>
      </c>
      <c r="AI26" s="52">
        <v>45</v>
      </c>
      <c r="AJ26" s="52">
        <v>45</v>
      </c>
      <c r="AK26" s="56">
        <v>655</v>
      </c>
      <c r="AL26" s="55">
        <v>2</v>
      </c>
      <c r="AM26" s="55">
        <v>9</v>
      </c>
      <c r="AN26" s="55">
        <v>10</v>
      </c>
      <c r="AO26" s="55">
        <v>10</v>
      </c>
      <c r="AP26" s="56">
        <v>624</v>
      </c>
      <c r="AQ26" s="60">
        <v>31</v>
      </c>
      <c r="AS26" s="50">
        <v>24</v>
      </c>
      <c r="AT26" s="51" t="s">
        <v>79</v>
      </c>
      <c r="AU26" s="51">
        <v>20</v>
      </c>
      <c r="AX26" s="99" t="s">
        <v>72</v>
      </c>
      <c r="AY26" s="79">
        <v>20</v>
      </c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19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29</v>
      </c>
      <c r="Z27" s="52">
        <v>7</v>
      </c>
      <c r="AA27" s="52">
        <v>10</v>
      </c>
      <c r="AB27" s="52">
        <v>17</v>
      </c>
      <c r="AC27" s="52">
        <v>15</v>
      </c>
      <c r="AD27" s="52">
        <v>14</v>
      </c>
      <c r="AE27" s="52">
        <v>0</v>
      </c>
      <c r="AF27" s="52">
        <v>19</v>
      </c>
      <c r="AG27" s="52">
        <v>20</v>
      </c>
      <c r="AH27" s="52">
        <v>45</v>
      </c>
      <c r="AI27" s="52">
        <v>45</v>
      </c>
      <c r="AJ27" s="52">
        <v>45</v>
      </c>
      <c r="AK27" s="56">
        <v>553</v>
      </c>
      <c r="AL27" s="55">
        <v>0</v>
      </c>
      <c r="AM27" s="55">
        <v>0</v>
      </c>
      <c r="AN27" s="55">
        <v>0</v>
      </c>
      <c r="AO27" s="55">
        <v>3</v>
      </c>
      <c r="AP27" s="56">
        <v>550</v>
      </c>
      <c r="AQ27" s="60">
        <v>3</v>
      </c>
      <c r="AS27" s="50">
        <v>25</v>
      </c>
      <c r="AT27" s="51" t="s">
        <v>104</v>
      </c>
      <c r="AU27" s="51">
        <v>29</v>
      </c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9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26</v>
      </c>
      <c r="Z28" s="52">
        <v>8</v>
      </c>
      <c r="AA28" s="52">
        <v>18</v>
      </c>
      <c r="AB28" s="52">
        <v>10</v>
      </c>
      <c r="AC28" s="52">
        <v>11</v>
      </c>
      <c r="AD28" s="52">
        <v>28</v>
      </c>
      <c r="AE28" s="52">
        <v>32</v>
      </c>
      <c r="AF28" s="52">
        <v>18</v>
      </c>
      <c r="AG28" s="52">
        <v>24</v>
      </c>
      <c r="AH28" s="52">
        <v>45</v>
      </c>
      <c r="AI28" s="52">
        <v>45</v>
      </c>
      <c r="AJ28" s="52">
        <v>45</v>
      </c>
      <c r="AK28" s="56">
        <v>645</v>
      </c>
      <c r="AL28" s="55">
        <v>0</v>
      </c>
      <c r="AM28" s="55">
        <v>4</v>
      </c>
      <c r="AN28" s="55">
        <v>7</v>
      </c>
      <c r="AO28" s="55">
        <v>8</v>
      </c>
      <c r="AP28" s="56">
        <v>626</v>
      </c>
      <c r="AQ28" s="60">
        <v>19</v>
      </c>
      <c r="AS28" s="50">
        <v>26</v>
      </c>
      <c r="AT28" s="51" t="s">
        <v>81</v>
      </c>
      <c r="AU28" s="51">
        <v>17</v>
      </c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26</v>
      </c>
      <c r="B29" s="52" t="s">
        <v>112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13</v>
      </c>
      <c r="Z29" s="52">
        <v>12</v>
      </c>
      <c r="AA29" s="52">
        <v>22</v>
      </c>
      <c r="AB29" s="52">
        <v>4</v>
      </c>
      <c r="AC29" s="52">
        <v>2</v>
      </c>
      <c r="AD29" s="52">
        <v>22</v>
      </c>
      <c r="AE29" s="52">
        <v>15</v>
      </c>
      <c r="AF29" s="52">
        <v>26</v>
      </c>
      <c r="AG29" s="52">
        <v>14</v>
      </c>
      <c r="AH29" s="52">
        <v>45</v>
      </c>
      <c r="AI29" s="52">
        <v>45</v>
      </c>
      <c r="AJ29" s="52">
        <v>45</v>
      </c>
      <c r="AK29" s="56">
        <v>417</v>
      </c>
      <c r="AL29" s="55">
        <v>0</v>
      </c>
      <c r="AM29" s="55">
        <v>0</v>
      </c>
      <c r="AN29" s="55">
        <v>0</v>
      </c>
      <c r="AO29" s="55">
        <v>0</v>
      </c>
      <c r="AP29" s="56">
        <v>417</v>
      </c>
      <c r="AQ29" s="60">
        <v>0</v>
      </c>
      <c r="AS29" s="50">
        <v>27</v>
      </c>
      <c r="AT29" s="51" t="s">
        <v>123</v>
      </c>
      <c r="AU29" s="51">
        <v>16</v>
      </c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 t="s">
        <v>104</v>
      </c>
      <c r="AU30" s="51">
        <v>30</v>
      </c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 t="s">
        <v>72</v>
      </c>
      <c r="AU31" s="51">
        <v>32</v>
      </c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4" t="s">
        <v>75</v>
      </c>
      <c r="AU32" s="51">
        <v>30</v>
      </c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 t="s">
        <v>104</v>
      </c>
      <c r="AU33" s="51">
        <v>33</v>
      </c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290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250</v>
      </c>
      <c r="BF38" s="88"/>
      <c r="BG38" s="88">
        <v>30</v>
      </c>
      <c r="BH38" s="88"/>
      <c r="BI38" s="88">
        <v>10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290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563</v>
      </c>
      <c r="Z51" s="61">
        <v>243</v>
      </c>
      <c r="AA51" s="61">
        <v>457</v>
      </c>
      <c r="AB51" s="61">
        <v>217</v>
      </c>
      <c r="AC51" s="61">
        <v>240</v>
      </c>
      <c r="AD51" s="61">
        <v>466</v>
      </c>
      <c r="AE51" s="61">
        <v>432</v>
      </c>
      <c r="AF51" s="61">
        <v>464</v>
      </c>
      <c r="AG51" s="61">
        <v>453</v>
      </c>
      <c r="AH51" s="61">
        <v>1215</v>
      </c>
      <c r="AI51" s="61">
        <v>1215</v>
      </c>
      <c r="AJ51" s="61">
        <v>1215</v>
      </c>
      <c r="AK51" s="61">
        <v>16079</v>
      </c>
      <c r="AL51" s="61">
        <v>44</v>
      </c>
      <c r="AM51" s="61">
        <v>85</v>
      </c>
      <c r="AN51" s="61">
        <v>130</v>
      </c>
      <c r="AO51" s="61">
        <v>151</v>
      </c>
      <c r="AP51" s="61">
        <v>15669</v>
      </c>
      <c r="AQ51" s="61">
        <v>410</v>
      </c>
    </row>
  </sheetData>
  <sortState xmlns:xlrd2="http://schemas.microsoft.com/office/spreadsheetml/2017/richdata2" ref="AX13:AY25">
    <sortCondition ref="AX13:AX25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6" priority="3" bottom="1" rank="4"/>
  </conditionalFormatting>
  <conditionalFormatting sqref="AU3:AU36">
    <cfRule type="top10" dxfId="15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4:AN53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45</v>
      </c>
      <c r="B4" s="14"/>
      <c r="C4" s="14" t="s">
        <v>92</v>
      </c>
      <c r="F4" s="14" t="s">
        <v>94</v>
      </c>
      <c r="I4" s="14" t="s">
        <v>93</v>
      </c>
      <c r="L4" s="14" t="s">
        <v>11</v>
      </c>
      <c r="O4" s="14" t="s">
        <v>66</v>
      </c>
      <c r="R4" s="14" t="s">
        <v>62</v>
      </c>
      <c r="U4" s="14" t="s">
        <v>59</v>
      </c>
      <c r="X4" s="14" t="s">
        <v>61</v>
      </c>
      <c r="AA4" s="14" t="s">
        <v>63</v>
      </c>
      <c r="AE4" s="64"/>
      <c r="AF4" s="64"/>
      <c r="AJ4" s="41"/>
    </row>
    <row r="5" spans="1:40" ht="13.5" thickBot="1" x14ac:dyDescent="0.25">
      <c r="B5" s="14"/>
      <c r="F5" s="1"/>
      <c r="O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91</v>
      </c>
      <c r="I6" s="14" t="s">
        <v>60</v>
      </c>
      <c r="L6" s="14" t="s">
        <v>57</v>
      </c>
      <c r="O6" s="14" t="s">
        <v>58</v>
      </c>
      <c r="R6" s="14" t="s">
        <v>56</v>
      </c>
      <c r="U6" s="14" t="s">
        <v>68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504</v>
      </c>
      <c r="AI8" s="20">
        <f t="shared" ref="AI8:AI34" si="11">AG8+AH8</f>
        <v>504</v>
      </c>
      <c r="AJ8" s="21">
        <f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422</v>
      </c>
      <c r="AI9" s="20">
        <f t="shared" si="11"/>
        <v>422</v>
      </c>
      <c r="AJ9" s="21">
        <f t="shared" ref="AJ9:AJ34" si="12">RANK(AI9,$AI$8:$AI$53)</f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554</v>
      </c>
      <c r="AI10" s="20">
        <f t="shared" si="11"/>
        <v>554</v>
      </c>
      <c r="AJ10" s="21">
        <f t="shared" si="12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500</v>
      </c>
      <c r="AI11" s="20">
        <f t="shared" si="11"/>
        <v>500</v>
      </c>
      <c r="AJ11" s="21">
        <f t="shared" si="12"/>
        <v>9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479</v>
      </c>
      <c r="AI12" s="20">
        <f t="shared" si="11"/>
        <v>479</v>
      </c>
      <c r="AJ12" s="21">
        <f t="shared" si="12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383</v>
      </c>
      <c r="AI13" s="20">
        <f t="shared" si="11"/>
        <v>383</v>
      </c>
      <c r="AJ13" s="21">
        <f t="shared" si="12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189</v>
      </c>
      <c r="AI14" s="20">
        <f t="shared" si="11"/>
        <v>189</v>
      </c>
      <c r="AJ14" s="21">
        <f t="shared" si="12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535</v>
      </c>
      <c r="AI15" s="20">
        <f t="shared" si="11"/>
        <v>535</v>
      </c>
      <c r="AJ15" s="21">
        <f t="shared" si="12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459</v>
      </c>
      <c r="AI16" s="20">
        <f t="shared" si="11"/>
        <v>459</v>
      </c>
      <c r="AJ16" s="21">
        <f t="shared" si="12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401</v>
      </c>
      <c r="AI17" s="20">
        <f t="shared" si="11"/>
        <v>401</v>
      </c>
      <c r="AJ17" s="21">
        <f t="shared" si="12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473</v>
      </c>
      <c r="AI18" s="20">
        <f t="shared" si="11"/>
        <v>473</v>
      </c>
      <c r="AJ18" s="21">
        <f t="shared" si="12"/>
        <v>14</v>
      </c>
      <c r="AK18" s="1"/>
    </row>
    <row r="19" spans="1:37" ht="24.95" customHeight="1" thickBot="1" x14ac:dyDescent="0.25">
      <c r="A19" s="25">
        <f t="shared" ref="A19:A26" si="13">AJ19</f>
        <v>5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507</v>
      </c>
      <c r="AI19" s="20">
        <f t="shared" si="11"/>
        <v>507</v>
      </c>
      <c r="AJ19" s="21">
        <f t="shared" si="12"/>
        <v>5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467</v>
      </c>
      <c r="AI20" s="20">
        <f t="shared" si="11"/>
        <v>467</v>
      </c>
      <c r="AJ20" s="21">
        <f t="shared" si="12"/>
        <v>15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519</v>
      </c>
      <c r="AI21" s="20">
        <f t="shared" si="11"/>
        <v>519</v>
      </c>
      <c r="AJ21" s="21">
        <f t="shared" si="12"/>
        <v>4</v>
      </c>
      <c r="AK21" s="1"/>
    </row>
    <row r="22" spans="1:37" ht="24.95" customHeight="1" thickBot="1" x14ac:dyDescent="0.25">
      <c r="A22" s="25">
        <f t="shared" si="13"/>
        <v>6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504</v>
      </c>
      <c r="AI22" s="20">
        <f t="shared" si="11"/>
        <v>504</v>
      </c>
      <c r="AJ22" s="21">
        <f t="shared" si="12"/>
        <v>6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290</v>
      </c>
      <c r="AI23" s="20">
        <f t="shared" si="11"/>
        <v>290</v>
      </c>
      <c r="AJ23" s="21">
        <f t="shared" si="12"/>
        <v>25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465</v>
      </c>
      <c r="AI24" s="20">
        <f t="shared" si="11"/>
        <v>465</v>
      </c>
      <c r="AJ24" s="21">
        <f t="shared" si="12"/>
        <v>16</v>
      </c>
      <c r="AK24" s="1"/>
    </row>
    <row r="25" spans="1:37" ht="28.15" customHeight="1" thickBot="1" x14ac:dyDescent="0.25">
      <c r="A25" s="25">
        <f t="shared" si="13"/>
        <v>10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495</v>
      </c>
      <c r="AI25" s="20">
        <f t="shared" si="11"/>
        <v>495</v>
      </c>
      <c r="AJ25" s="21">
        <f t="shared" si="12"/>
        <v>10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477</v>
      </c>
      <c r="AI26" s="20">
        <f t="shared" si="11"/>
        <v>477</v>
      </c>
      <c r="AJ26" s="21">
        <f t="shared" si="12"/>
        <v>13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403</v>
      </c>
      <c r="AI27" s="20">
        <f t="shared" si="11"/>
        <v>403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360</v>
      </c>
      <c r="AI28" s="20">
        <f t="shared" si="11"/>
        <v>360</v>
      </c>
      <c r="AJ28" s="21">
        <f t="shared" si="12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527</v>
      </c>
      <c r="AI29" s="20">
        <f t="shared" si="11"/>
        <v>527</v>
      </c>
      <c r="AJ29" s="21">
        <f t="shared" si="12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413</v>
      </c>
      <c r="AI30" s="20">
        <f t="shared" si="11"/>
        <v>413</v>
      </c>
      <c r="AJ30" s="21">
        <f t="shared" si="12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503</v>
      </c>
      <c r="AI31" s="20">
        <f t="shared" si="11"/>
        <v>503</v>
      </c>
      <c r="AJ31" s="21">
        <f t="shared" si="12"/>
        <v>8</v>
      </c>
      <c r="AK31" s="1"/>
    </row>
    <row r="32" spans="1:37" ht="28.15" customHeight="1" thickBot="1" x14ac:dyDescent="0.25">
      <c r="A32" s="25">
        <f t="shared" si="16"/>
        <v>22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398</v>
      </c>
      <c r="AI32" s="20">
        <f t="shared" si="11"/>
        <v>398</v>
      </c>
      <c r="AJ32" s="21">
        <f t="shared" si="12"/>
        <v>22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486</v>
      </c>
      <c r="AI33" s="20">
        <f t="shared" si="11"/>
        <v>486</v>
      </c>
      <c r="AJ33" s="21">
        <f t="shared" si="12"/>
        <v>11</v>
      </c>
      <c r="AK33" s="1"/>
    </row>
    <row r="34" spans="1:37" ht="28.15" customHeight="1" thickBot="1" x14ac:dyDescent="0.25">
      <c r="A34" s="25">
        <f t="shared" ref="A34" si="19">AJ34</f>
        <v>26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268</v>
      </c>
      <c r="AI34" s="20">
        <f t="shared" si="11"/>
        <v>268</v>
      </c>
      <c r="AJ34" s="21">
        <f t="shared" si="12"/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4 F4 I4 O4 F6 I6 L6 X6">
    <cfRule type="cellIs" dxfId="13" priority="3" operator="equal">
      <formula>"Schalke 04"</formula>
    </cfRule>
  </conditionalFormatting>
  <conditionalFormatting sqref="L4 R4 U4 X4 AA4 C6 O6 R6 U6 AA6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4:AN53"/>
  <sheetViews>
    <sheetView workbookViewId="0">
      <selection activeCell="M2" sqref="M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46</v>
      </c>
      <c r="B4" s="14"/>
      <c r="C4" s="14" t="s">
        <v>58</v>
      </c>
      <c r="F4" s="14" t="s">
        <v>60</v>
      </c>
      <c r="I4" s="14" t="s">
        <v>92</v>
      </c>
      <c r="L4" s="14" t="s">
        <v>91</v>
      </c>
      <c r="O4" s="14" t="s">
        <v>65</v>
      </c>
      <c r="R4" s="14" t="s">
        <v>64</v>
      </c>
      <c r="U4" s="14" t="s">
        <v>57</v>
      </c>
      <c r="X4" s="14" t="s">
        <v>56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94</v>
      </c>
      <c r="I6" s="14" t="s">
        <v>62</v>
      </c>
      <c r="L6" s="14" t="s">
        <v>61</v>
      </c>
      <c r="O6" s="14" t="s">
        <v>93</v>
      </c>
      <c r="R6" s="14" t="s">
        <v>11</v>
      </c>
      <c r="U6" s="14" t="s">
        <v>66</v>
      </c>
      <c r="X6" s="14" t="s">
        <v>63</v>
      </c>
      <c r="AA6" s="14" t="s">
        <v>68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504</v>
      </c>
      <c r="AI8" s="20">
        <f t="shared" ref="AI8:AI18" si="10">AG8+AH8</f>
        <v>549</v>
      </c>
      <c r="AJ8" s="21">
        <f t="shared" ref="AJ8:AJ32" si="11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422</v>
      </c>
      <c r="AI9" s="20">
        <f t="shared" si="10"/>
        <v>467</v>
      </c>
      <c r="AJ9" s="21">
        <f t="shared" si="11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554</v>
      </c>
      <c r="AI10" s="20">
        <f t="shared" si="10"/>
        <v>599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500</v>
      </c>
      <c r="AI11" s="20">
        <f t="shared" si="10"/>
        <v>545</v>
      </c>
      <c r="AJ11" s="21">
        <f t="shared" si="11"/>
        <v>9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479</v>
      </c>
      <c r="AI12" s="20">
        <f t="shared" si="10"/>
        <v>524</v>
      </c>
      <c r="AJ12" s="21">
        <f t="shared" si="11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383</v>
      </c>
      <c r="AI13" s="20">
        <f t="shared" si="10"/>
        <v>428</v>
      </c>
      <c r="AJ13" s="21">
        <f t="shared" si="11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189</v>
      </c>
      <c r="AI14" s="20">
        <f t="shared" si="10"/>
        <v>234</v>
      </c>
      <c r="AJ14" s="21">
        <f t="shared" si="11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535</v>
      </c>
      <c r="AI15" s="20">
        <f t="shared" si="10"/>
        <v>580</v>
      </c>
      <c r="AJ15" s="21">
        <f t="shared" si="11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459</v>
      </c>
      <c r="AI16" s="20">
        <f t="shared" si="10"/>
        <v>504</v>
      </c>
      <c r="AJ16" s="21">
        <f t="shared" si="11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401</v>
      </c>
      <c r="AI17" s="20">
        <f t="shared" si="10"/>
        <v>446</v>
      </c>
      <c r="AJ17" s="21">
        <f t="shared" si="11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473</v>
      </c>
      <c r="AI18" s="20">
        <f t="shared" si="10"/>
        <v>518</v>
      </c>
      <c r="AJ18" s="21">
        <f t="shared" si="11"/>
        <v>14</v>
      </c>
      <c r="AK18" s="1"/>
    </row>
    <row r="19" spans="1:37" ht="24.95" customHeight="1" thickBot="1" x14ac:dyDescent="0.25">
      <c r="A19" s="25">
        <f t="shared" ref="A19:A26" si="13">AJ19</f>
        <v>5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507</v>
      </c>
      <c r="AI19" s="20">
        <f t="shared" ref="AI19:AI23" si="15">AG19+AH19</f>
        <v>552</v>
      </c>
      <c r="AJ19" s="21">
        <f t="shared" si="11"/>
        <v>5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467</v>
      </c>
      <c r="AI20" s="20">
        <f t="shared" si="15"/>
        <v>512</v>
      </c>
      <c r="AJ20" s="21">
        <f t="shared" si="11"/>
        <v>15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519</v>
      </c>
      <c r="AI21" s="20">
        <f t="shared" si="15"/>
        <v>564</v>
      </c>
      <c r="AJ21" s="21">
        <f t="shared" si="11"/>
        <v>4</v>
      </c>
      <c r="AK21" s="1"/>
    </row>
    <row r="22" spans="1:37" ht="24.95" customHeight="1" thickBot="1" x14ac:dyDescent="0.25">
      <c r="A22" s="25">
        <f t="shared" si="13"/>
        <v>6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504</v>
      </c>
      <c r="AI22" s="20">
        <f t="shared" si="15"/>
        <v>549</v>
      </c>
      <c r="AJ22" s="21">
        <f t="shared" si="11"/>
        <v>6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290</v>
      </c>
      <c r="AI23" s="20">
        <f t="shared" si="15"/>
        <v>335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465</v>
      </c>
      <c r="AI24" s="20">
        <f t="shared" ref="AI24:AI26" si="17">AG24+AH24</f>
        <v>510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10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495</v>
      </c>
      <c r="AI25" s="20">
        <f t="shared" si="17"/>
        <v>540</v>
      </c>
      <c r="AJ25" s="21">
        <f t="shared" si="11"/>
        <v>10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477</v>
      </c>
      <c r="AI26" s="20">
        <f t="shared" si="17"/>
        <v>522</v>
      </c>
      <c r="AJ26" s="21">
        <f t="shared" si="11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403</v>
      </c>
      <c r="AI27" s="20">
        <f t="shared" ref="AI27:AI32" si="29">AG27+AH27</f>
        <v>448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360</v>
      </c>
      <c r="AI28" s="20">
        <f t="shared" si="29"/>
        <v>405</v>
      </c>
      <c r="AJ28" s="21">
        <f t="shared" si="11"/>
        <v>24</v>
      </c>
      <c r="AK28" s="1"/>
    </row>
    <row r="29" spans="1:37" ht="28.15" customHeight="1" thickBot="1" x14ac:dyDescent="0.25">
      <c r="A29" s="25">
        <f t="shared" si="18"/>
        <v>3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527</v>
      </c>
      <c r="AI29" s="20">
        <f t="shared" si="29"/>
        <v>572</v>
      </c>
      <c r="AJ29" s="21">
        <f t="shared" si="11"/>
        <v>3</v>
      </c>
      <c r="AK29" s="1"/>
    </row>
    <row r="30" spans="1:37" ht="28.15" customHeight="1" thickBot="1" x14ac:dyDescent="0.25">
      <c r="A30" s="25">
        <f t="shared" si="18"/>
        <v>19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413</v>
      </c>
      <c r="AI30" s="20">
        <f t="shared" si="29"/>
        <v>458</v>
      </c>
      <c r="AJ30" s="21">
        <f t="shared" si="11"/>
        <v>19</v>
      </c>
      <c r="AK30" s="1"/>
    </row>
    <row r="31" spans="1:37" ht="28.15" customHeight="1" thickBot="1" x14ac:dyDescent="0.25">
      <c r="A31" s="25">
        <f t="shared" si="18"/>
        <v>8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503</v>
      </c>
      <c r="AI31" s="20">
        <f t="shared" si="29"/>
        <v>548</v>
      </c>
      <c r="AJ31" s="21">
        <f t="shared" si="11"/>
        <v>8</v>
      </c>
      <c r="AK31" s="1"/>
    </row>
    <row r="32" spans="1:37" ht="28.15" customHeight="1" thickBot="1" x14ac:dyDescent="0.25">
      <c r="A32" s="25">
        <f t="shared" si="18"/>
        <v>22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398</v>
      </c>
      <c r="AI32" s="20">
        <f t="shared" si="29"/>
        <v>443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18"/>
        <v>11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486</v>
      </c>
      <c r="AI33" s="20">
        <f t="shared" ref="AI33" si="40">AG33+AH33</f>
        <v>531</v>
      </c>
      <c r="AJ33" s="21">
        <f t="shared" ref="AJ33" si="41">RANK(AI33,$AI$8:$AI$53)</f>
        <v>11</v>
      </c>
      <c r="AK33" s="1"/>
    </row>
    <row r="34" spans="1:37" ht="28.15" customHeight="1" thickBot="1" x14ac:dyDescent="0.25">
      <c r="A34" s="25">
        <f t="shared" ref="A34" si="42">AJ34</f>
        <v>26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268</v>
      </c>
      <c r="AI34" s="20">
        <f t="shared" ref="AI34" si="53">AG34+AH34</f>
        <v>313</v>
      </c>
      <c r="AJ34" s="21">
        <f t="shared" ref="AJ34" si="54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4 F4 O4 R4 U4 AA4 F6 L6 U6 AA6">
    <cfRule type="cellIs" dxfId="8" priority="3" operator="equal">
      <formula>"Schalke 04"</formula>
    </cfRule>
  </conditionalFormatting>
  <conditionalFormatting sqref="I4 L4 X4 C6 I6 O6 R6 X6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47</v>
      </c>
      <c r="B4" s="14"/>
      <c r="C4" s="14" t="s">
        <v>66</v>
      </c>
      <c r="F4" s="14" t="s">
        <v>62</v>
      </c>
      <c r="I4" s="14" t="s">
        <v>59</v>
      </c>
      <c r="L4" s="14" t="s">
        <v>61</v>
      </c>
      <c r="O4" s="14" t="s">
        <v>68</v>
      </c>
      <c r="R4" s="14" t="s">
        <v>63</v>
      </c>
      <c r="U4" s="14" t="s">
        <v>11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60</v>
      </c>
      <c r="I6" s="14" t="s">
        <v>91</v>
      </c>
      <c r="L6" s="14" t="s">
        <v>64</v>
      </c>
      <c r="O6" s="14" t="s">
        <v>58</v>
      </c>
      <c r="R6" s="14" t="s">
        <v>57</v>
      </c>
      <c r="U6" s="14" t="s">
        <v>65</v>
      </c>
      <c r="X6" s="14" t="s">
        <v>56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6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549</v>
      </c>
      <c r="AI8" s="20">
        <f t="shared" ref="AI8:AI23" si="10">AG8+AH8</f>
        <v>594</v>
      </c>
      <c r="AJ8" s="21">
        <f t="shared" ref="AJ8:AJ32" si="11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467</v>
      </c>
      <c r="AI9" s="20">
        <f t="shared" si="10"/>
        <v>512</v>
      </c>
      <c r="AJ9" s="21">
        <f t="shared" si="11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599</v>
      </c>
      <c r="AI10" s="20">
        <f t="shared" si="10"/>
        <v>644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545</v>
      </c>
      <c r="AI11" s="20">
        <f t="shared" si="10"/>
        <v>590</v>
      </c>
      <c r="AJ11" s="21">
        <f t="shared" si="11"/>
        <v>9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524</v>
      </c>
      <c r="AI12" s="20">
        <f t="shared" si="10"/>
        <v>569</v>
      </c>
      <c r="AJ12" s="21">
        <f t="shared" si="11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428</v>
      </c>
      <c r="AI13" s="20">
        <f t="shared" si="10"/>
        <v>473</v>
      </c>
      <c r="AJ13" s="21">
        <f t="shared" si="11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234</v>
      </c>
      <c r="AI14" s="20">
        <f t="shared" si="10"/>
        <v>279</v>
      </c>
      <c r="AJ14" s="21">
        <f t="shared" si="11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580</v>
      </c>
      <c r="AI15" s="20">
        <f t="shared" si="10"/>
        <v>625</v>
      </c>
      <c r="AJ15" s="21">
        <f t="shared" si="11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504</v>
      </c>
      <c r="AI16" s="20">
        <f t="shared" si="10"/>
        <v>549</v>
      </c>
      <c r="AJ16" s="21">
        <f t="shared" si="11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446</v>
      </c>
      <c r="AI17" s="20">
        <f t="shared" si="10"/>
        <v>491</v>
      </c>
      <c r="AJ17" s="21">
        <f t="shared" si="11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518</v>
      </c>
      <c r="AI18" s="20">
        <f t="shared" si="10"/>
        <v>563</v>
      </c>
      <c r="AJ18" s="21">
        <f t="shared" si="11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552</v>
      </c>
      <c r="AI19" s="20">
        <f t="shared" si="10"/>
        <v>597</v>
      </c>
      <c r="AJ19" s="21">
        <f t="shared" si="11"/>
        <v>5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512</v>
      </c>
      <c r="AI20" s="20">
        <f t="shared" si="10"/>
        <v>557</v>
      </c>
      <c r="AJ20" s="21">
        <f t="shared" si="11"/>
        <v>15</v>
      </c>
      <c r="AK20" s="1"/>
    </row>
    <row r="21" spans="1:37" ht="24.95" customHeight="1" thickBot="1" x14ac:dyDescent="0.25">
      <c r="A21" s="25">
        <f t="shared" si="0"/>
        <v>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564</v>
      </c>
      <c r="AI21" s="20">
        <f t="shared" si="10"/>
        <v>609</v>
      </c>
      <c r="AJ21" s="21">
        <f t="shared" si="11"/>
        <v>4</v>
      </c>
      <c r="AK21" s="1"/>
    </row>
    <row r="22" spans="1:37" ht="24.95" customHeight="1" thickBot="1" x14ac:dyDescent="0.25">
      <c r="A22" s="25">
        <f t="shared" si="0"/>
        <v>6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549</v>
      </c>
      <c r="AI22" s="20">
        <f t="shared" si="10"/>
        <v>594</v>
      </c>
      <c r="AJ22" s="21">
        <f t="shared" si="11"/>
        <v>6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335</v>
      </c>
      <c r="AI23" s="20">
        <f t="shared" si="10"/>
        <v>380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510</v>
      </c>
      <c r="AI24" s="20">
        <f t="shared" ref="AI24:AI26" si="15">AG24+AH24</f>
        <v>555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ref="A25:A26" si="16">AJ25</f>
        <v>10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540</v>
      </c>
      <c r="AI25" s="20">
        <f t="shared" si="15"/>
        <v>585</v>
      </c>
      <c r="AJ25" s="21">
        <f t="shared" si="11"/>
        <v>10</v>
      </c>
      <c r="AK25" s="1"/>
    </row>
    <row r="26" spans="1:37" ht="28.15" customHeight="1" thickBot="1" x14ac:dyDescent="0.25">
      <c r="A26" s="25">
        <f t="shared" si="16"/>
        <v>13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522</v>
      </c>
      <c r="AI26" s="20">
        <f t="shared" si="15"/>
        <v>567</v>
      </c>
      <c r="AJ26" s="21">
        <f t="shared" si="11"/>
        <v>13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448</v>
      </c>
      <c r="AI27" s="20">
        <f t="shared" ref="AI27:AI32" si="28">AG27+AH27</f>
        <v>493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405</v>
      </c>
      <c r="AI28" s="20">
        <f t="shared" si="28"/>
        <v>450</v>
      </c>
      <c r="AJ28" s="21">
        <f t="shared" si="11"/>
        <v>24</v>
      </c>
      <c r="AK28" s="1"/>
    </row>
    <row r="29" spans="1:37" ht="28.15" customHeight="1" thickBot="1" x14ac:dyDescent="0.25">
      <c r="A29" s="25">
        <f t="shared" si="17"/>
        <v>3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572</v>
      </c>
      <c r="AI29" s="20">
        <f t="shared" si="28"/>
        <v>617</v>
      </c>
      <c r="AJ29" s="21">
        <f t="shared" si="11"/>
        <v>3</v>
      </c>
      <c r="AK29" s="1"/>
    </row>
    <row r="30" spans="1:37" ht="28.15" customHeight="1" thickBot="1" x14ac:dyDescent="0.25">
      <c r="A30" s="25">
        <f t="shared" si="17"/>
        <v>19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458</v>
      </c>
      <c r="AI30" s="20">
        <f t="shared" si="28"/>
        <v>503</v>
      </c>
      <c r="AJ30" s="21">
        <f t="shared" si="11"/>
        <v>19</v>
      </c>
      <c r="AK30" s="1"/>
    </row>
    <row r="31" spans="1:37" ht="28.15" customHeight="1" thickBot="1" x14ac:dyDescent="0.25">
      <c r="A31" s="25">
        <f t="shared" si="17"/>
        <v>8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548</v>
      </c>
      <c r="AI31" s="20">
        <f t="shared" si="28"/>
        <v>593</v>
      </c>
      <c r="AJ31" s="21">
        <f t="shared" si="11"/>
        <v>8</v>
      </c>
      <c r="AK31" s="1"/>
    </row>
    <row r="32" spans="1:37" ht="28.15" customHeight="1" thickBot="1" x14ac:dyDescent="0.25">
      <c r="A32" s="25">
        <f t="shared" si="17"/>
        <v>22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443</v>
      </c>
      <c r="AI32" s="20">
        <f t="shared" si="28"/>
        <v>488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17"/>
        <v>11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531</v>
      </c>
      <c r="AI33" s="20">
        <f t="shared" ref="AI33" si="39">AG33+AH33</f>
        <v>576</v>
      </c>
      <c r="AJ33" s="21">
        <f t="shared" ref="AJ33" si="40">RANK(AI33,$AI$8:$AI$53)</f>
        <v>11</v>
      </c>
      <c r="AK33" s="1"/>
    </row>
    <row r="34" spans="1:37" ht="28.15" customHeight="1" thickBot="1" x14ac:dyDescent="0.25">
      <c r="A34" s="25">
        <f t="shared" ref="A34" si="41">AJ34</f>
        <v>26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313</v>
      </c>
      <c r="AI34" s="20">
        <f t="shared" ref="AI34" si="52">AG34+AH34</f>
        <v>358</v>
      </c>
      <c r="AJ34" s="21">
        <f t="shared" ref="AJ34" si="53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4 I4 L4 O4 L6 X6">
    <cfRule type="cellIs" dxfId="3" priority="4" operator="equal">
      <formula>"Schalke 04"</formula>
    </cfRule>
  </conditionalFormatting>
  <conditionalFormatting sqref="F4 R4 U4 X4 AA4 C6 F6 I6 O6 R6 U6 AA6">
    <cfRule type="cellIs" dxfId="2" priority="3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30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Ergebnisse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'31.Spieltag'!Druckbereich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2026-04-27T06:58:13Z</cp:lastPrinted>
  <dcterms:created xsi:type="dcterms:W3CDTF">1998-11-12T06:25:58Z</dcterms:created>
  <dcterms:modified xsi:type="dcterms:W3CDTF">2026-04-27T07:10:43Z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