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80276115456/WOPIServiceId_TP_DROPBOX_PLUS/WOPIUserId_-/"/>
    </mc:Choice>
  </mc:AlternateContent>
  <xr:revisionPtr revIDLastSave="11" documentId="8_{08A3CD92-9E99-4989-8900-B4F3B5653DF3}" xr6:coauthVersionLast="47" xr6:coauthVersionMax="47" xr10:uidLastSave="{D0AE2477-88BC-4F99-9B3F-CEB4015D0ADA}"/>
  <bookViews>
    <workbookView xWindow="-120" yWindow="-120" windowWidth="29040" windowHeight="15720" tabRatio="571" activeTab="6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Ergebnisse" sheetId="35" r:id="rId8"/>
    <sheet name="8.Spieltag" sheetId="31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'1.Spieltag'!$A$4:$AJ$36</definedName>
    <definedName name="_xlnm.Print_Area" localSheetId="10">'10.Spieltag'!$A$1:$AJ$18</definedName>
    <definedName name="_xlnm.Print_Area" localSheetId="11">'11.Spieltag'!$A$1:$AJ$18</definedName>
    <definedName name="_xlnm.Print_Area" localSheetId="12">'12.Spieltag'!$A$4:$AI$34</definedName>
    <definedName name="_xlnm.Print_Area" localSheetId="13">'13.Spieltag'!$A$4:$AJ$25</definedName>
    <definedName name="_xlnm.Print_Area" localSheetId="14">'14.Spieltag'!$A$4:$AJ$25</definedName>
    <definedName name="_xlnm.Print_Area" localSheetId="15">'15.Spieltag'!$A$4:$AJ$25</definedName>
    <definedName name="_xlnm.Print_Area" localSheetId="16">'16.Spieltag'!$A$4:$AJ$25</definedName>
    <definedName name="_xlnm.Print_Area" localSheetId="17">'17.Spieltag'!$A$4:$AJ$24</definedName>
    <definedName name="_xlnm.Print_Area" localSheetId="18">'18.Spieltag'!$A$1:$AJ$24</definedName>
    <definedName name="_xlnm.Print_Area" localSheetId="19">'19.Spieltag'!$A$4:$AJ$24</definedName>
    <definedName name="_xlnm.Print_Area" localSheetId="1">'2.Spieltag '!$A$25:$AC$36</definedName>
    <definedName name="_xlnm.Print_Area" localSheetId="20">'20.Spieltag'!$A$4:$AJ$24</definedName>
    <definedName name="_xlnm.Print_Area" localSheetId="21">'21.Spieltag'!$A$4:$AJ$24</definedName>
    <definedName name="_xlnm.Print_Area" localSheetId="22">'22.Spieltag'!$A$1:$AJ$24</definedName>
    <definedName name="_xlnm.Print_Area" localSheetId="23">'23.Spieltag'!$A$4:$AJ$25</definedName>
    <definedName name="_xlnm.Print_Area" localSheetId="24">'24.Spieltag'!$A$4:$AJ$25</definedName>
    <definedName name="_xlnm.Print_Area" localSheetId="26">'26.Spieltag'!$A$1:$AJ$24</definedName>
    <definedName name="_xlnm.Print_Area" localSheetId="27">'27.Spieltag'!$A$4:$AJ$24</definedName>
    <definedName name="_xlnm.Print_Area" localSheetId="28">'28.Spieltag'!$A$1:$AJ$24</definedName>
    <definedName name="_xlnm.Print_Area" localSheetId="2">'3.Spieltag'!$A$4:$AJ$38</definedName>
    <definedName name="_xlnm.Print_Area" localSheetId="30">'30.Spieltag'!$A$4:$AJ$18</definedName>
    <definedName name="_xlnm.Print_Area" localSheetId="32">'32.Spieltag'!$A$4:$AJ$24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'6.Spieltag'!$A$4:$AJ$38</definedName>
    <definedName name="_xlnm.Print_Area" localSheetId="6">'7.Spieltag'!$A$4:$AJ$38</definedName>
    <definedName name="_xlnm.Print_Area" localSheetId="8">'8.Spieltag'!$A$4:$AJ$25</definedName>
    <definedName name="_xlnm.Print_Area" localSheetId="9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23" i="8" l="1"/>
  <c r="T16" i="8"/>
  <c r="Z24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3" i="9"/>
  <c r="Z25" i="9"/>
  <c r="Z26" i="9"/>
  <c r="Z27" i="9"/>
  <c r="Z28" i="9"/>
  <c r="Z29" i="9"/>
  <c r="Z30" i="9"/>
  <c r="Z31" i="9"/>
  <c r="Z32" i="9"/>
  <c r="Z33" i="9"/>
  <c r="Z34" i="9"/>
  <c r="Z35" i="9"/>
  <c r="Z36" i="9"/>
  <c r="Z37" i="9"/>
  <c r="Z38" i="9"/>
  <c r="Z8" i="9"/>
  <c r="E9" i="19"/>
  <c r="E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28" i="19"/>
  <c r="E29" i="19"/>
  <c r="E30" i="19"/>
  <c r="E31" i="19"/>
  <c r="E32" i="19"/>
  <c r="E35" i="19"/>
  <c r="E36" i="19"/>
  <c r="E37" i="19"/>
  <c r="E38" i="19"/>
  <c r="E8" i="19"/>
  <c r="W9" i="19"/>
  <c r="Z26" i="19"/>
  <c r="H25" i="19"/>
  <c r="K25" i="19"/>
  <c r="N25" i="19"/>
  <c r="Q25" i="19"/>
  <c r="W23" i="38"/>
  <c r="B37" i="19"/>
  <c r="B37" i="9"/>
  <c r="B37" i="8"/>
  <c r="B37" i="31"/>
  <c r="B37" i="30"/>
  <c r="B37" i="29"/>
  <c r="B37" i="28"/>
  <c r="B37" i="26"/>
  <c r="B37" i="25"/>
  <c r="B37" i="24"/>
  <c r="B37" i="23"/>
  <c r="B37" i="22"/>
  <c r="B37" i="21"/>
  <c r="B37" i="20"/>
  <c r="B37" i="10"/>
  <c r="B37" i="18"/>
  <c r="B37" i="7"/>
  <c r="B37" i="15"/>
  <c r="B37" i="14"/>
  <c r="B37" i="13"/>
  <c r="B37" i="12"/>
  <c r="B37" i="11"/>
  <c r="B37" i="6"/>
  <c r="B37" i="2"/>
  <c r="B37" i="3"/>
  <c r="B37" i="4"/>
  <c r="B37" i="5"/>
  <c r="B37" i="27"/>
  <c r="B37" i="16"/>
  <c r="B37" i="34"/>
  <c r="B37" i="38"/>
  <c r="W19" i="38"/>
  <c r="W10" i="38"/>
  <c r="W8" i="38"/>
  <c r="W31" i="38"/>
  <c r="W24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34" i="38"/>
  <c r="B35" i="38"/>
  <c r="B36" i="38"/>
  <c r="W36" i="38"/>
  <c r="W25" i="38"/>
  <c r="W22" i="38"/>
  <c r="W21" i="38"/>
  <c r="W18" i="38"/>
  <c r="W17" i="38"/>
  <c r="W16" i="38"/>
  <c r="W9" i="38"/>
  <c r="W11" i="38"/>
  <c r="W12" i="38"/>
  <c r="W13" i="38"/>
  <c r="W14" i="38"/>
  <c r="W15" i="38"/>
  <c r="W20" i="38"/>
  <c r="W26" i="38"/>
  <c r="W27" i="38"/>
  <c r="W28" i="38"/>
  <c r="W29" i="38"/>
  <c r="W30" i="38"/>
  <c r="W32" i="38"/>
  <c r="W33" i="38"/>
  <c r="W34" i="38"/>
  <c r="W35" i="38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30" i="31"/>
  <c r="B31" i="31"/>
  <c r="B32" i="31"/>
  <c r="B33" i="31"/>
  <c r="B34" i="31"/>
  <c r="B35" i="31"/>
  <c r="B36" i="31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B27" i="29"/>
  <c r="B28" i="29"/>
  <c r="B29" i="29"/>
  <c r="B30" i="29"/>
  <c r="B31" i="29"/>
  <c r="B32" i="29"/>
  <c r="B33" i="29"/>
  <c r="B34" i="29"/>
  <c r="B35" i="29"/>
  <c r="B36" i="29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31" i="28"/>
  <c r="B32" i="28"/>
  <c r="B33" i="28"/>
  <c r="B34" i="28"/>
  <c r="B35" i="28"/>
  <c r="B36" i="28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B30" i="26"/>
  <c r="B31" i="26"/>
  <c r="B32" i="26"/>
  <c r="B33" i="26"/>
  <c r="B34" i="26"/>
  <c r="B35" i="26"/>
  <c r="B36" i="26"/>
  <c r="B9" i="25"/>
  <c r="B10" i="25"/>
  <c r="B11" i="25"/>
  <c r="B12" i="25"/>
  <c r="B13" i="25"/>
  <c r="B14" i="25"/>
  <c r="B15" i="25"/>
  <c r="B16" i="25"/>
  <c r="B17" i="25"/>
  <c r="B18" i="25"/>
  <c r="B19" i="25"/>
  <c r="B20" i="25"/>
  <c r="B21" i="25"/>
  <c r="B22" i="25"/>
  <c r="B23" i="25"/>
  <c r="B24" i="25"/>
  <c r="B25" i="25"/>
  <c r="B26" i="25"/>
  <c r="B27" i="25"/>
  <c r="B28" i="25"/>
  <c r="B29" i="25"/>
  <c r="B30" i="25"/>
  <c r="B31" i="25"/>
  <c r="B32" i="25"/>
  <c r="B33" i="25"/>
  <c r="B34" i="25"/>
  <c r="B35" i="25"/>
  <c r="B36" i="25"/>
  <c r="B9" i="24"/>
  <c r="B10" i="24"/>
  <c r="B11" i="24"/>
  <c r="B12" i="24"/>
  <c r="B13" i="24"/>
  <c r="B14" i="24"/>
  <c r="B15" i="24"/>
  <c r="B16" i="24"/>
  <c r="B17" i="24"/>
  <c r="B18" i="24"/>
  <c r="B19" i="24"/>
  <c r="B20" i="24"/>
  <c r="B21" i="24"/>
  <c r="B22" i="24"/>
  <c r="B23" i="24"/>
  <c r="B24" i="24"/>
  <c r="B25" i="24"/>
  <c r="B26" i="24"/>
  <c r="B27" i="24"/>
  <c r="B28" i="24"/>
  <c r="B29" i="24"/>
  <c r="B30" i="24"/>
  <c r="B31" i="24"/>
  <c r="B32" i="24"/>
  <c r="B33" i="24"/>
  <c r="B34" i="24"/>
  <c r="B35" i="24"/>
  <c r="B36" i="24"/>
  <c r="B9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29" i="23"/>
  <c r="B30" i="23"/>
  <c r="B31" i="23"/>
  <c r="B32" i="23"/>
  <c r="B33" i="23"/>
  <c r="B34" i="23"/>
  <c r="B35" i="23"/>
  <c r="B36" i="23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9" i="21"/>
  <c r="B10" i="21"/>
  <c r="B11" i="21"/>
  <c r="B12" i="21"/>
  <c r="B13" i="21"/>
  <c r="B14" i="21"/>
  <c r="B15" i="21"/>
  <c r="B16" i="21"/>
  <c r="B17" i="21"/>
  <c r="B18" i="21"/>
  <c r="B19" i="21"/>
  <c r="B20" i="21"/>
  <c r="B21" i="21"/>
  <c r="B22" i="21"/>
  <c r="B23" i="21"/>
  <c r="B24" i="21"/>
  <c r="B25" i="21"/>
  <c r="B26" i="21"/>
  <c r="B27" i="21"/>
  <c r="B28" i="21"/>
  <c r="B29" i="21"/>
  <c r="B30" i="21"/>
  <c r="B31" i="21"/>
  <c r="B32" i="21"/>
  <c r="B33" i="21"/>
  <c r="B34" i="21"/>
  <c r="B35" i="21"/>
  <c r="B36" i="21"/>
  <c r="B9" i="20"/>
  <c r="B10" i="20"/>
  <c r="B11" i="20"/>
  <c r="B12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9" i="27"/>
  <c r="B10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23" i="27"/>
  <c r="B24" i="27"/>
  <c r="B25" i="27"/>
  <c r="B26" i="27"/>
  <c r="B27" i="27"/>
  <c r="B28" i="27"/>
  <c r="B29" i="27"/>
  <c r="B30" i="27"/>
  <c r="B31" i="27"/>
  <c r="B32" i="27"/>
  <c r="B33" i="27"/>
  <c r="B34" i="27"/>
  <c r="B35" i="27"/>
  <c r="B36" i="27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9" i="34"/>
  <c r="B10" i="34"/>
  <c r="B11" i="34"/>
  <c r="B12" i="34"/>
  <c r="B13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8" i="9"/>
  <c r="B8" i="8"/>
  <c r="B8" i="31"/>
  <c r="B8" i="30"/>
  <c r="B8" i="29"/>
  <c r="B8" i="28"/>
  <c r="B8" i="26"/>
  <c r="B8" i="25"/>
  <c r="B8" i="24"/>
  <c r="B8" i="23"/>
  <c r="B8" i="22"/>
  <c r="B8" i="21"/>
  <c r="B8" i="20"/>
  <c r="B8" i="10"/>
  <c r="B8" i="18"/>
  <c r="B8" i="7"/>
  <c r="B8" i="15"/>
  <c r="B8" i="14"/>
  <c r="B8" i="13"/>
  <c r="B8" i="12"/>
  <c r="B8" i="11"/>
  <c r="B8" i="6"/>
  <c r="B8" i="2"/>
  <c r="B8" i="3"/>
  <c r="B8" i="4"/>
  <c r="B8" i="5"/>
  <c r="B8" i="27"/>
  <c r="B8" i="16"/>
  <c r="B8" i="34"/>
  <c r="B8" i="19"/>
  <c r="B8" i="38"/>
  <c r="E31" i="1"/>
  <c r="H31" i="1"/>
  <c r="K31" i="1"/>
  <c r="N31" i="1"/>
  <c r="Q31" i="1"/>
  <c r="AC34" i="1"/>
  <c r="AC21" i="1"/>
  <c r="Z26" i="1"/>
  <c r="AC24" i="1"/>
  <c r="AC32" i="1"/>
  <c r="AC16" i="1"/>
  <c r="AC36" i="1"/>
  <c r="AC33" i="1"/>
  <c r="AC26" i="1"/>
  <c r="AC17" i="1"/>
  <c r="AC18" i="1"/>
  <c r="AC10" i="1"/>
  <c r="AC22" i="1"/>
  <c r="AC31" i="1"/>
  <c r="AC13" i="1"/>
  <c r="AC30" i="1"/>
  <c r="AC20" i="1"/>
  <c r="AC15" i="1"/>
  <c r="AC8" i="1"/>
  <c r="AC19" i="1"/>
  <c r="AC12" i="1"/>
  <c r="AC29" i="1"/>
  <c r="AC35" i="1"/>
  <c r="AC23" i="1"/>
  <c r="AC11" i="1"/>
  <c r="AC28" i="1"/>
  <c r="AC14" i="1"/>
  <c r="AC27" i="1"/>
  <c r="AC9" i="1"/>
  <c r="AC25" i="1"/>
  <c r="AC38" i="9"/>
  <c r="W38" i="9"/>
  <c r="T38" i="9"/>
  <c r="Q38" i="9"/>
  <c r="N38" i="9"/>
  <c r="K38" i="9"/>
  <c r="H38" i="9"/>
  <c r="E38" i="9"/>
  <c r="B38" i="9"/>
  <c r="AC37" i="9"/>
  <c r="W37" i="9"/>
  <c r="T37" i="9"/>
  <c r="Q37" i="9"/>
  <c r="N37" i="9"/>
  <c r="K37" i="9"/>
  <c r="H37" i="9"/>
  <c r="AC36" i="9"/>
  <c r="W36" i="9"/>
  <c r="T36" i="9"/>
  <c r="Q36" i="9"/>
  <c r="N36" i="9"/>
  <c r="K36" i="9"/>
  <c r="H36" i="9"/>
  <c r="E36" i="9"/>
  <c r="AC35" i="9"/>
  <c r="W35" i="9"/>
  <c r="T35" i="9"/>
  <c r="Q35" i="9"/>
  <c r="N35" i="9"/>
  <c r="K35" i="9"/>
  <c r="H35" i="9"/>
  <c r="E35" i="9"/>
  <c r="AC34" i="9"/>
  <c r="W34" i="9"/>
  <c r="T34" i="9"/>
  <c r="Q34" i="9"/>
  <c r="N34" i="9"/>
  <c r="K34" i="9"/>
  <c r="H34" i="9"/>
  <c r="E34" i="9"/>
  <c r="AC33" i="9"/>
  <c r="W33" i="9"/>
  <c r="T33" i="9"/>
  <c r="Q33" i="9"/>
  <c r="N33" i="9"/>
  <c r="K33" i="9"/>
  <c r="H33" i="9"/>
  <c r="E33" i="9"/>
  <c r="AC32" i="9"/>
  <c r="W32" i="9"/>
  <c r="T32" i="9"/>
  <c r="Q32" i="9"/>
  <c r="N32" i="9"/>
  <c r="K32" i="9"/>
  <c r="H32" i="9"/>
  <c r="E32" i="9"/>
  <c r="AC31" i="9"/>
  <c r="W31" i="9"/>
  <c r="T31" i="9"/>
  <c r="Q31" i="9"/>
  <c r="N31" i="9"/>
  <c r="K31" i="9"/>
  <c r="H31" i="9"/>
  <c r="E31" i="9"/>
  <c r="AC30" i="9"/>
  <c r="W30" i="9"/>
  <c r="T30" i="9"/>
  <c r="Q30" i="9"/>
  <c r="N30" i="9"/>
  <c r="K30" i="9"/>
  <c r="H30" i="9"/>
  <c r="E30" i="9"/>
  <c r="AC29" i="9"/>
  <c r="W29" i="9"/>
  <c r="T29" i="9"/>
  <c r="Q29" i="9"/>
  <c r="N29" i="9"/>
  <c r="K29" i="9"/>
  <c r="H29" i="9"/>
  <c r="E29" i="9"/>
  <c r="AC28" i="9"/>
  <c r="W28" i="9"/>
  <c r="T28" i="9"/>
  <c r="Q28" i="9"/>
  <c r="N28" i="9"/>
  <c r="K28" i="9"/>
  <c r="H28" i="9"/>
  <c r="E28" i="9"/>
  <c r="AC27" i="9"/>
  <c r="W27" i="9"/>
  <c r="T27" i="9"/>
  <c r="Q27" i="9"/>
  <c r="N27" i="9"/>
  <c r="K27" i="9"/>
  <c r="H27" i="9"/>
  <c r="E27" i="9"/>
  <c r="AC26" i="9"/>
  <c r="W26" i="9"/>
  <c r="T26" i="9"/>
  <c r="Q26" i="9"/>
  <c r="N26" i="9"/>
  <c r="K26" i="9"/>
  <c r="H26" i="9"/>
  <c r="E26" i="9"/>
  <c r="AC25" i="9"/>
  <c r="W25" i="9"/>
  <c r="T25" i="9"/>
  <c r="Q25" i="9"/>
  <c r="N25" i="9"/>
  <c r="K25" i="9"/>
  <c r="H25" i="9"/>
  <c r="E25" i="9"/>
  <c r="AC24" i="9"/>
  <c r="W24" i="9"/>
  <c r="T24" i="9"/>
  <c r="Q24" i="9"/>
  <c r="N24" i="9"/>
  <c r="K24" i="9"/>
  <c r="H24" i="9"/>
  <c r="E24" i="9"/>
  <c r="AC23" i="9"/>
  <c r="W23" i="9"/>
  <c r="T23" i="9"/>
  <c r="Q23" i="9"/>
  <c r="N23" i="9"/>
  <c r="K23" i="9"/>
  <c r="H23" i="9"/>
  <c r="E23" i="9"/>
  <c r="AC22" i="9"/>
  <c r="W22" i="9"/>
  <c r="T22" i="9"/>
  <c r="Q22" i="9"/>
  <c r="N22" i="9"/>
  <c r="K22" i="9"/>
  <c r="H22" i="9"/>
  <c r="E22" i="9"/>
  <c r="AC21" i="9"/>
  <c r="W21" i="9"/>
  <c r="T21" i="9"/>
  <c r="Q21" i="9"/>
  <c r="N21" i="9"/>
  <c r="K21" i="9"/>
  <c r="H21" i="9"/>
  <c r="E21" i="9"/>
  <c r="AC20" i="9"/>
  <c r="W20" i="9"/>
  <c r="T20" i="9"/>
  <c r="Q20" i="9"/>
  <c r="N20" i="9"/>
  <c r="K20" i="9"/>
  <c r="H20" i="9"/>
  <c r="E20" i="9"/>
  <c r="AC19" i="9"/>
  <c r="W19" i="9"/>
  <c r="T19" i="9"/>
  <c r="Q19" i="9"/>
  <c r="N19" i="9"/>
  <c r="K19" i="9"/>
  <c r="H19" i="9"/>
  <c r="E19" i="9"/>
  <c r="AC18" i="9"/>
  <c r="W18" i="9"/>
  <c r="T18" i="9"/>
  <c r="Q18" i="9"/>
  <c r="N18" i="9"/>
  <c r="K18" i="9"/>
  <c r="H18" i="9"/>
  <c r="E18" i="9"/>
  <c r="AC17" i="9"/>
  <c r="W17" i="9"/>
  <c r="T17" i="9"/>
  <c r="Q17" i="9"/>
  <c r="N17" i="9"/>
  <c r="K17" i="9"/>
  <c r="H17" i="9"/>
  <c r="E17" i="9"/>
  <c r="AC16" i="9"/>
  <c r="W16" i="9"/>
  <c r="T16" i="9"/>
  <c r="Q16" i="9"/>
  <c r="N16" i="9"/>
  <c r="K16" i="9"/>
  <c r="H16" i="9"/>
  <c r="E16" i="9"/>
  <c r="AC15" i="9"/>
  <c r="W15" i="9"/>
  <c r="T15" i="9"/>
  <c r="Q15" i="9"/>
  <c r="N15" i="9"/>
  <c r="K15" i="9"/>
  <c r="H15" i="9"/>
  <c r="E15" i="9"/>
  <c r="AC14" i="9"/>
  <c r="W14" i="9"/>
  <c r="T14" i="9"/>
  <c r="Q14" i="9"/>
  <c r="N14" i="9"/>
  <c r="K14" i="9"/>
  <c r="H14" i="9"/>
  <c r="E14" i="9"/>
  <c r="AC13" i="9"/>
  <c r="W13" i="9"/>
  <c r="T13" i="9"/>
  <c r="Q13" i="9"/>
  <c r="N13" i="9"/>
  <c r="K13" i="9"/>
  <c r="H13" i="9"/>
  <c r="E13" i="9"/>
  <c r="AC12" i="9"/>
  <c r="W12" i="9"/>
  <c r="T12" i="9"/>
  <c r="Q12" i="9"/>
  <c r="N12" i="9"/>
  <c r="K12" i="9"/>
  <c r="H12" i="9"/>
  <c r="E12" i="9"/>
  <c r="AC11" i="9"/>
  <c r="W11" i="9"/>
  <c r="T11" i="9"/>
  <c r="Q11" i="9"/>
  <c r="N11" i="9"/>
  <c r="K11" i="9"/>
  <c r="H11" i="9"/>
  <c r="E11" i="9"/>
  <c r="AC10" i="9"/>
  <c r="W10" i="9"/>
  <c r="T10" i="9"/>
  <c r="Q10" i="9"/>
  <c r="N10" i="9"/>
  <c r="K10" i="9"/>
  <c r="H10" i="9"/>
  <c r="E10" i="9"/>
  <c r="AC9" i="9"/>
  <c r="W9" i="9"/>
  <c r="T9" i="9"/>
  <c r="Q9" i="9"/>
  <c r="N9" i="9"/>
  <c r="K9" i="9"/>
  <c r="H9" i="9"/>
  <c r="E9" i="9"/>
  <c r="AC8" i="9"/>
  <c r="W8" i="9"/>
  <c r="T8" i="9"/>
  <c r="Q8" i="9"/>
  <c r="N8" i="9"/>
  <c r="K8" i="9"/>
  <c r="H8" i="9"/>
  <c r="E8" i="9"/>
  <c r="AC50" i="8"/>
  <c r="Z50" i="8"/>
  <c r="W50" i="8"/>
  <c r="T50" i="8"/>
  <c r="Q50" i="8"/>
  <c r="N50" i="8"/>
  <c r="K50" i="8"/>
  <c r="H50" i="8"/>
  <c r="E50" i="8"/>
  <c r="B50" i="8"/>
  <c r="AC49" i="8"/>
  <c r="Z49" i="8"/>
  <c r="W49" i="8"/>
  <c r="T49" i="8"/>
  <c r="Q49" i="8"/>
  <c r="N49" i="8"/>
  <c r="K49" i="8"/>
  <c r="H49" i="8"/>
  <c r="E49" i="8"/>
  <c r="B49" i="8"/>
  <c r="AC48" i="8"/>
  <c r="Z48" i="8"/>
  <c r="W48" i="8"/>
  <c r="T48" i="8"/>
  <c r="Q48" i="8"/>
  <c r="N48" i="8"/>
  <c r="K48" i="8"/>
  <c r="H48" i="8"/>
  <c r="E48" i="8"/>
  <c r="B48" i="8"/>
  <c r="AC47" i="8"/>
  <c r="Z47" i="8"/>
  <c r="W47" i="8"/>
  <c r="T47" i="8"/>
  <c r="Q47" i="8"/>
  <c r="N47" i="8"/>
  <c r="K47" i="8"/>
  <c r="H47" i="8"/>
  <c r="E47" i="8"/>
  <c r="B47" i="8"/>
  <c r="AC46" i="8"/>
  <c r="Z46" i="8"/>
  <c r="W46" i="8"/>
  <c r="T46" i="8"/>
  <c r="Q46" i="8"/>
  <c r="N46" i="8"/>
  <c r="K46" i="8"/>
  <c r="H46" i="8"/>
  <c r="E46" i="8"/>
  <c r="B46" i="8"/>
  <c r="AC45" i="8"/>
  <c r="Z45" i="8"/>
  <c r="W45" i="8"/>
  <c r="T45" i="8"/>
  <c r="Q45" i="8"/>
  <c r="N45" i="8"/>
  <c r="K45" i="8"/>
  <c r="H45" i="8"/>
  <c r="E45" i="8"/>
  <c r="B45" i="8"/>
  <c r="AC44" i="8"/>
  <c r="Z44" i="8"/>
  <c r="W44" i="8"/>
  <c r="T44" i="8"/>
  <c r="Q44" i="8"/>
  <c r="N44" i="8"/>
  <c r="K44" i="8"/>
  <c r="H44" i="8"/>
  <c r="E44" i="8"/>
  <c r="B44" i="8"/>
  <c r="AC43" i="8"/>
  <c r="Z43" i="8"/>
  <c r="W43" i="8"/>
  <c r="T43" i="8"/>
  <c r="Q43" i="8"/>
  <c r="N43" i="8"/>
  <c r="K43" i="8"/>
  <c r="H43" i="8"/>
  <c r="E43" i="8"/>
  <c r="B43" i="8"/>
  <c r="AC42" i="8"/>
  <c r="Z42" i="8"/>
  <c r="W42" i="8"/>
  <c r="T42" i="8"/>
  <c r="Q42" i="8"/>
  <c r="N42" i="8"/>
  <c r="K42" i="8"/>
  <c r="H42" i="8"/>
  <c r="E42" i="8"/>
  <c r="B42" i="8"/>
  <c r="AC41" i="8"/>
  <c r="Z41" i="8"/>
  <c r="W41" i="8"/>
  <c r="T41" i="8"/>
  <c r="Q41" i="8"/>
  <c r="N41" i="8"/>
  <c r="K41" i="8"/>
  <c r="H41" i="8"/>
  <c r="E41" i="8"/>
  <c r="B41" i="8"/>
  <c r="AC40" i="8"/>
  <c r="Z40" i="8"/>
  <c r="W40" i="8"/>
  <c r="T40" i="8"/>
  <c r="Q40" i="8"/>
  <c r="N40" i="8"/>
  <c r="K40" i="8"/>
  <c r="H40" i="8"/>
  <c r="E40" i="8"/>
  <c r="B40" i="8"/>
  <c r="AC39" i="8"/>
  <c r="Z39" i="8"/>
  <c r="W39" i="8"/>
  <c r="T39" i="8"/>
  <c r="Q39" i="8"/>
  <c r="N39" i="8"/>
  <c r="K39" i="8"/>
  <c r="H39" i="8"/>
  <c r="E39" i="8"/>
  <c r="B39" i="8"/>
  <c r="AC38" i="8"/>
  <c r="Z38" i="8"/>
  <c r="W38" i="8"/>
  <c r="T38" i="8"/>
  <c r="Q38" i="8"/>
  <c r="N38" i="8"/>
  <c r="K38" i="8"/>
  <c r="H38" i="8"/>
  <c r="E38" i="8"/>
  <c r="B38" i="8"/>
  <c r="AC36" i="8"/>
  <c r="Z36" i="8"/>
  <c r="W36" i="8"/>
  <c r="T36" i="8"/>
  <c r="Q36" i="8"/>
  <c r="N36" i="8"/>
  <c r="K36" i="8"/>
  <c r="H36" i="8"/>
  <c r="E36" i="8"/>
  <c r="AC35" i="8"/>
  <c r="Z35" i="8"/>
  <c r="W35" i="8"/>
  <c r="T35" i="8"/>
  <c r="Q35" i="8"/>
  <c r="N35" i="8"/>
  <c r="K35" i="8"/>
  <c r="H35" i="8"/>
  <c r="E35" i="8"/>
  <c r="AC34" i="8"/>
  <c r="Z34" i="8"/>
  <c r="W34" i="8"/>
  <c r="T34" i="8"/>
  <c r="Q34" i="8"/>
  <c r="N34" i="8"/>
  <c r="K34" i="8"/>
  <c r="H34" i="8"/>
  <c r="E34" i="8"/>
  <c r="AC33" i="8"/>
  <c r="Z33" i="8"/>
  <c r="W33" i="8"/>
  <c r="T33" i="8"/>
  <c r="Q33" i="8"/>
  <c r="N33" i="8"/>
  <c r="K33" i="8"/>
  <c r="H33" i="8"/>
  <c r="E33" i="8"/>
  <c r="AC32" i="8"/>
  <c r="Z32" i="8"/>
  <c r="W32" i="8"/>
  <c r="T32" i="8"/>
  <c r="Q32" i="8"/>
  <c r="N32" i="8"/>
  <c r="K32" i="8"/>
  <c r="H32" i="8"/>
  <c r="E32" i="8"/>
  <c r="AC31" i="8"/>
  <c r="Z31" i="8"/>
  <c r="W31" i="8"/>
  <c r="T31" i="8"/>
  <c r="Q31" i="8"/>
  <c r="N31" i="8"/>
  <c r="K31" i="8"/>
  <c r="H31" i="8"/>
  <c r="E31" i="8"/>
  <c r="AC30" i="8"/>
  <c r="Z30" i="8"/>
  <c r="W30" i="8"/>
  <c r="T30" i="8"/>
  <c r="Q30" i="8"/>
  <c r="N30" i="8"/>
  <c r="K30" i="8"/>
  <c r="H30" i="8"/>
  <c r="E30" i="8"/>
  <c r="AC29" i="8"/>
  <c r="Z29" i="8"/>
  <c r="W29" i="8"/>
  <c r="T29" i="8"/>
  <c r="Q29" i="8"/>
  <c r="N29" i="8"/>
  <c r="K29" i="8"/>
  <c r="H29" i="8"/>
  <c r="E29" i="8"/>
  <c r="AC28" i="8"/>
  <c r="Z28" i="8"/>
  <c r="W28" i="8"/>
  <c r="T28" i="8"/>
  <c r="Q28" i="8"/>
  <c r="N28" i="8"/>
  <c r="K28" i="8"/>
  <c r="H28" i="8"/>
  <c r="E28" i="8"/>
  <c r="AC27" i="8"/>
  <c r="Z27" i="8"/>
  <c r="W27" i="8"/>
  <c r="T27" i="8"/>
  <c r="Q27" i="8"/>
  <c r="N27" i="8"/>
  <c r="K27" i="8"/>
  <c r="H27" i="8"/>
  <c r="E27" i="8"/>
  <c r="AC26" i="8"/>
  <c r="Z26" i="8"/>
  <c r="W26" i="8"/>
  <c r="T26" i="8"/>
  <c r="Q26" i="8"/>
  <c r="N26" i="8"/>
  <c r="K26" i="8"/>
  <c r="H26" i="8"/>
  <c r="E26" i="8"/>
  <c r="AC25" i="8"/>
  <c r="Z25" i="8"/>
  <c r="W25" i="8"/>
  <c r="T25" i="8"/>
  <c r="Q25" i="8"/>
  <c r="N25" i="8"/>
  <c r="K25" i="8"/>
  <c r="H25" i="8"/>
  <c r="E25" i="8"/>
  <c r="AC24" i="8"/>
  <c r="Z24" i="8"/>
  <c r="W24" i="8"/>
  <c r="T24" i="8"/>
  <c r="Q24" i="8"/>
  <c r="N24" i="8"/>
  <c r="K24" i="8"/>
  <c r="H24" i="8"/>
  <c r="E24" i="8"/>
  <c r="AC23" i="8"/>
  <c r="W23" i="8"/>
  <c r="T23" i="8"/>
  <c r="Q23" i="8"/>
  <c r="N23" i="8"/>
  <c r="K23" i="8"/>
  <c r="H23" i="8"/>
  <c r="E23" i="8"/>
  <c r="AC22" i="8"/>
  <c r="Z22" i="8"/>
  <c r="W22" i="8"/>
  <c r="T22" i="8"/>
  <c r="Q22" i="8"/>
  <c r="N22" i="8"/>
  <c r="K22" i="8"/>
  <c r="H22" i="8"/>
  <c r="E22" i="8"/>
  <c r="AC21" i="8"/>
  <c r="Z21" i="8"/>
  <c r="W21" i="8"/>
  <c r="T21" i="8"/>
  <c r="Q21" i="8"/>
  <c r="N21" i="8"/>
  <c r="K21" i="8"/>
  <c r="H21" i="8"/>
  <c r="E21" i="8"/>
  <c r="AC20" i="8"/>
  <c r="Z20" i="8"/>
  <c r="W20" i="8"/>
  <c r="T20" i="8"/>
  <c r="Q20" i="8"/>
  <c r="N20" i="8"/>
  <c r="K20" i="8"/>
  <c r="H20" i="8"/>
  <c r="E20" i="8"/>
  <c r="AC19" i="8"/>
  <c r="Z19" i="8"/>
  <c r="W19" i="8"/>
  <c r="T19" i="8"/>
  <c r="Q19" i="8"/>
  <c r="N19" i="8"/>
  <c r="K19" i="8"/>
  <c r="H19" i="8"/>
  <c r="E19" i="8"/>
  <c r="AC18" i="8"/>
  <c r="Z18" i="8"/>
  <c r="W18" i="8"/>
  <c r="T18" i="8"/>
  <c r="Q18" i="8"/>
  <c r="N18" i="8"/>
  <c r="K18" i="8"/>
  <c r="H18" i="8"/>
  <c r="E18" i="8"/>
  <c r="AC17" i="8"/>
  <c r="Z17" i="8"/>
  <c r="W17" i="8"/>
  <c r="T17" i="8"/>
  <c r="Q17" i="8"/>
  <c r="N17" i="8"/>
  <c r="K17" i="8"/>
  <c r="H17" i="8"/>
  <c r="E17" i="8"/>
  <c r="AC16" i="8"/>
  <c r="Z16" i="8"/>
  <c r="W16" i="8"/>
  <c r="Q16" i="8"/>
  <c r="N16" i="8"/>
  <c r="K16" i="8"/>
  <c r="H16" i="8"/>
  <c r="E16" i="8"/>
  <c r="AC15" i="8"/>
  <c r="Z15" i="8"/>
  <c r="W15" i="8"/>
  <c r="T15" i="8"/>
  <c r="Q15" i="8"/>
  <c r="N15" i="8"/>
  <c r="K15" i="8"/>
  <c r="H15" i="8"/>
  <c r="E15" i="8"/>
  <c r="AC14" i="8"/>
  <c r="Z14" i="8"/>
  <c r="W14" i="8"/>
  <c r="T14" i="8"/>
  <c r="Q14" i="8"/>
  <c r="N14" i="8"/>
  <c r="K14" i="8"/>
  <c r="H14" i="8"/>
  <c r="E14" i="8"/>
  <c r="AC13" i="8"/>
  <c r="Z13" i="8"/>
  <c r="W13" i="8"/>
  <c r="T13" i="8"/>
  <c r="Q13" i="8"/>
  <c r="N13" i="8"/>
  <c r="K13" i="8"/>
  <c r="H13" i="8"/>
  <c r="E13" i="8"/>
  <c r="AC12" i="8"/>
  <c r="Z12" i="8"/>
  <c r="W12" i="8"/>
  <c r="T12" i="8"/>
  <c r="Q12" i="8"/>
  <c r="N12" i="8"/>
  <c r="K12" i="8"/>
  <c r="H12" i="8"/>
  <c r="E12" i="8"/>
  <c r="AC11" i="8"/>
  <c r="Z11" i="8"/>
  <c r="W11" i="8"/>
  <c r="T11" i="8"/>
  <c r="Q11" i="8"/>
  <c r="N11" i="8"/>
  <c r="K11" i="8"/>
  <c r="H11" i="8"/>
  <c r="E11" i="8"/>
  <c r="AC10" i="8"/>
  <c r="Z10" i="8"/>
  <c r="W10" i="8"/>
  <c r="T10" i="8"/>
  <c r="Q10" i="8"/>
  <c r="N10" i="8"/>
  <c r="K10" i="8"/>
  <c r="H10" i="8"/>
  <c r="E10" i="8"/>
  <c r="AC9" i="8"/>
  <c r="Z9" i="8"/>
  <c r="W9" i="8"/>
  <c r="T9" i="8"/>
  <c r="Q9" i="8"/>
  <c r="N9" i="8"/>
  <c r="K9" i="8"/>
  <c r="H9" i="8"/>
  <c r="E9" i="8"/>
  <c r="AC8" i="8"/>
  <c r="Z8" i="8"/>
  <c r="W8" i="8"/>
  <c r="T8" i="8"/>
  <c r="Q8" i="8"/>
  <c r="N8" i="8"/>
  <c r="K8" i="8"/>
  <c r="H8" i="8"/>
  <c r="E8" i="8"/>
  <c r="AC50" i="31"/>
  <c r="Z50" i="31"/>
  <c r="AG50" i="31" s="1"/>
  <c r="W50" i="31"/>
  <c r="T50" i="31"/>
  <c r="Q50" i="31"/>
  <c r="N50" i="31"/>
  <c r="K50" i="31"/>
  <c r="H50" i="31"/>
  <c r="E50" i="31"/>
  <c r="B50" i="31"/>
  <c r="AC49" i="31"/>
  <c r="Z49" i="31"/>
  <c r="W49" i="31"/>
  <c r="T49" i="31"/>
  <c r="Q49" i="31"/>
  <c r="N49" i="31"/>
  <c r="K49" i="31"/>
  <c r="H49" i="31"/>
  <c r="E49" i="31"/>
  <c r="B49" i="31"/>
  <c r="AC48" i="31"/>
  <c r="Z48" i="31"/>
  <c r="W48" i="31"/>
  <c r="T48" i="31"/>
  <c r="AG48" i="31" s="1"/>
  <c r="Q48" i="31"/>
  <c r="N48" i="31"/>
  <c r="K48" i="31"/>
  <c r="H48" i="31"/>
  <c r="E48" i="31"/>
  <c r="B48" i="31"/>
  <c r="AC47" i="31"/>
  <c r="Z47" i="31"/>
  <c r="W47" i="31"/>
  <c r="T47" i="31"/>
  <c r="Q47" i="31"/>
  <c r="N47" i="31"/>
  <c r="K47" i="31"/>
  <c r="H47" i="31"/>
  <c r="E47" i="31"/>
  <c r="B47" i="31"/>
  <c r="AC46" i="31"/>
  <c r="Z46" i="31"/>
  <c r="W46" i="31"/>
  <c r="T46" i="31"/>
  <c r="Q46" i="31"/>
  <c r="N46" i="31"/>
  <c r="K46" i="31"/>
  <c r="H46" i="31"/>
  <c r="E46" i="31"/>
  <c r="B46" i="31"/>
  <c r="AC45" i="31"/>
  <c r="Z45" i="31"/>
  <c r="W45" i="31"/>
  <c r="T45" i="31"/>
  <c r="AG45" i="31" s="1"/>
  <c r="Q45" i="31"/>
  <c r="N45" i="31"/>
  <c r="K45" i="31"/>
  <c r="H45" i="31"/>
  <c r="E45" i="31"/>
  <c r="B45" i="31"/>
  <c r="AC44" i="31"/>
  <c r="Z44" i="31"/>
  <c r="W44" i="31"/>
  <c r="T44" i="31"/>
  <c r="AG44" i="31" s="1"/>
  <c r="Q44" i="31"/>
  <c r="N44" i="31"/>
  <c r="K44" i="31"/>
  <c r="H44" i="31"/>
  <c r="E44" i="31"/>
  <c r="B44" i="31"/>
  <c r="AC43" i="31"/>
  <c r="Z43" i="31"/>
  <c r="W43" i="31"/>
  <c r="T43" i="31"/>
  <c r="AG43" i="31" s="1"/>
  <c r="Q43" i="31"/>
  <c r="N43" i="31"/>
  <c r="K43" i="31"/>
  <c r="H43" i="31"/>
  <c r="E43" i="31"/>
  <c r="B43" i="31"/>
  <c r="AC42" i="31"/>
  <c r="Z42" i="31"/>
  <c r="W42" i="31"/>
  <c r="T42" i="31"/>
  <c r="Q42" i="31"/>
  <c r="N42" i="31"/>
  <c r="K42" i="31"/>
  <c r="H42" i="31"/>
  <c r="E42" i="31"/>
  <c r="B42" i="31"/>
  <c r="AC41" i="31"/>
  <c r="Z41" i="31"/>
  <c r="W41" i="31"/>
  <c r="T41" i="31"/>
  <c r="Q41" i="31"/>
  <c r="N41" i="31"/>
  <c r="K41" i="31"/>
  <c r="H41" i="31"/>
  <c r="E41" i="31"/>
  <c r="B41" i="31"/>
  <c r="AC40" i="31"/>
  <c r="Z40" i="31"/>
  <c r="W40" i="31"/>
  <c r="T40" i="31"/>
  <c r="Q40" i="31"/>
  <c r="N40" i="31"/>
  <c r="K40" i="31"/>
  <c r="H40" i="31"/>
  <c r="E40" i="31"/>
  <c r="B40" i="31"/>
  <c r="AC39" i="31"/>
  <c r="Z39" i="31"/>
  <c r="W39" i="31"/>
  <c r="T39" i="31"/>
  <c r="AG39" i="31" s="1"/>
  <c r="Q39" i="31"/>
  <c r="N39" i="31"/>
  <c r="K39" i="31"/>
  <c r="H39" i="31"/>
  <c r="E39" i="31"/>
  <c r="B39" i="31"/>
  <c r="AC38" i="31"/>
  <c r="Z38" i="31"/>
  <c r="W38" i="31"/>
  <c r="T38" i="31"/>
  <c r="Q38" i="31"/>
  <c r="N38" i="31"/>
  <c r="K38" i="31"/>
  <c r="H38" i="31"/>
  <c r="E38" i="31"/>
  <c r="B38" i="31"/>
  <c r="AC37" i="31"/>
  <c r="Z37" i="31"/>
  <c r="W37" i="31"/>
  <c r="T37" i="31"/>
  <c r="Q37" i="31"/>
  <c r="N37" i="31"/>
  <c r="K37" i="31"/>
  <c r="H37" i="31"/>
  <c r="E37" i="31"/>
  <c r="AC36" i="31"/>
  <c r="Z36" i="31"/>
  <c r="W36" i="31"/>
  <c r="T36" i="31"/>
  <c r="AG36" i="31" s="1"/>
  <c r="Q36" i="31"/>
  <c r="N36" i="31"/>
  <c r="K36" i="31"/>
  <c r="H36" i="31"/>
  <c r="E36" i="31"/>
  <c r="AC35" i="31"/>
  <c r="Z35" i="31"/>
  <c r="W35" i="31"/>
  <c r="T35" i="31"/>
  <c r="Q35" i="31"/>
  <c r="N35" i="31"/>
  <c r="K35" i="31"/>
  <c r="H35" i="31"/>
  <c r="E35" i="31"/>
  <c r="AC34" i="31"/>
  <c r="Z34" i="31"/>
  <c r="W34" i="31"/>
  <c r="T34" i="31"/>
  <c r="Q34" i="31"/>
  <c r="N34" i="31"/>
  <c r="K34" i="31"/>
  <c r="H34" i="31"/>
  <c r="E34" i="31"/>
  <c r="AC33" i="31"/>
  <c r="Z33" i="31"/>
  <c r="W33" i="31"/>
  <c r="T33" i="31"/>
  <c r="AG33" i="31" s="1"/>
  <c r="Q33" i="31"/>
  <c r="N33" i="31"/>
  <c r="K33" i="31"/>
  <c r="H33" i="31"/>
  <c r="E33" i="31"/>
  <c r="AC32" i="31"/>
  <c r="Z32" i="31"/>
  <c r="W32" i="31"/>
  <c r="T32" i="31"/>
  <c r="Q32" i="31"/>
  <c r="N32" i="31"/>
  <c r="K32" i="31"/>
  <c r="H32" i="31"/>
  <c r="E32" i="31"/>
  <c r="AG32" i="31" s="1"/>
  <c r="AC31" i="31"/>
  <c r="Z31" i="31"/>
  <c r="W31" i="31"/>
  <c r="T31" i="31"/>
  <c r="Q31" i="31"/>
  <c r="N31" i="31"/>
  <c r="K31" i="31"/>
  <c r="H31" i="31"/>
  <c r="E31" i="31"/>
  <c r="AG31" i="31" s="1"/>
  <c r="AC30" i="31"/>
  <c r="Z30" i="31"/>
  <c r="W30" i="31"/>
  <c r="T30" i="31"/>
  <c r="Q30" i="31"/>
  <c r="N30" i="31"/>
  <c r="K30" i="31"/>
  <c r="H30" i="31"/>
  <c r="E30" i="31"/>
  <c r="AG30" i="31" s="1"/>
  <c r="AC29" i="31"/>
  <c r="Z29" i="31"/>
  <c r="W29" i="31"/>
  <c r="T29" i="31"/>
  <c r="Q29" i="31"/>
  <c r="N29" i="31"/>
  <c r="K29" i="31"/>
  <c r="H29" i="31"/>
  <c r="E29" i="31"/>
  <c r="AC28" i="31"/>
  <c r="Z28" i="31"/>
  <c r="W28" i="31"/>
  <c r="T28" i="31"/>
  <c r="Q28" i="31"/>
  <c r="N28" i="31"/>
  <c r="K28" i="31"/>
  <c r="H28" i="31"/>
  <c r="E28" i="31"/>
  <c r="AC27" i="31"/>
  <c r="Z27" i="31"/>
  <c r="W27" i="31"/>
  <c r="T27" i="31"/>
  <c r="Q27" i="31"/>
  <c r="N27" i="31"/>
  <c r="K27" i="31"/>
  <c r="H27" i="31"/>
  <c r="E27" i="31"/>
  <c r="AG27" i="31" s="1"/>
  <c r="AC26" i="31"/>
  <c r="Z26" i="31"/>
  <c r="W26" i="31"/>
  <c r="T26" i="31"/>
  <c r="Q26" i="31"/>
  <c r="N26" i="31"/>
  <c r="K26" i="31"/>
  <c r="H26" i="31"/>
  <c r="E26" i="31"/>
  <c r="AG26" i="31" s="1"/>
  <c r="AG25" i="31"/>
  <c r="AC25" i="31"/>
  <c r="Z25" i="31"/>
  <c r="W25" i="31"/>
  <c r="T25" i="31"/>
  <c r="Q25" i="31"/>
  <c r="N25" i="31"/>
  <c r="K25" i="31"/>
  <c r="H25" i="31"/>
  <c r="E25" i="31"/>
  <c r="AC24" i="31"/>
  <c r="Z24" i="31"/>
  <c r="W24" i="31"/>
  <c r="T24" i="31"/>
  <c r="Q24" i="31"/>
  <c r="N24" i="31"/>
  <c r="K24" i="31"/>
  <c r="H24" i="31"/>
  <c r="E24" i="31"/>
  <c r="AG24" i="31" s="1"/>
  <c r="AG23" i="31"/>
  <c r="AC23" i="31"/>
  <c r="Z23" i="31"/>
  <c r="W23" i="31"/>
  <c r="T23" i="31"/>
  <c r="Q23" i="31"/>
  <c r="N23" i="31"/>
  <c r="K23" i="31"/>
  <c r="H23" i="31"/>
  <c r="E23" i="31"/>
  <c r="AC22" i="31"/>
  <c r="Z22" i="31"/>
  <c r="W22" i="31"/>
  <c r="T22" i="31"/>
  <c r="Q22" i="31"/>
  <c r="N22" i="31"/>
  <c r="K22" i="31"/>
  <c r="H22" i="31"/>
  <c r="E22" i="31"/>
  <c r="AC21" i="31"/>
  <c r="Z21" i="31"/>
  <c r="W21" i="31"/>
  <c r="T21" i="31"/>
  <c r="Q21" i="31"/>
  <c r="N21" i="31"/>
  <c r="K21" i="31"/>
  <c r="H21" i="31"/>
  <c r="E21" i="31"/>
  <c r="AC20" i="31"/>
  <c r="Z20" i="31"/>
  <c r="W20" i="31"/>
  <c r="T20" i="31"/>
  <c r="Q20" i="31"/>
  <c r="N20" i="31"/>
  <c r="K20" i="31"/>
  <c r="H20" i="31"/>
  <c r="E20" i="31"/>
  <c r="AC19" i="31"/>
  <c r="Z19" i="31"/>
  <c r="W19" i="31"/>
  <c r="T19" i="31"/>
  <c r="Q19" i="31"/>
  <c r="N19" i="31"/>
  <c r="K19" i="31"/>
  <c r="H19" i="31"/>
  <c r="E19" i="31"/>
  <c r="AG19" i="31" s="1"/>
  <c r="AC18" i="31"/>
  <c r="Z18" i="31"/>
  <c r="W18" i="31"/>
  <c r="T18" i="31"/>
  <c r="Q18" i="31"/>
  <c r="N18" i="31"/>
  <c r="K18" i="31"/>
  <c r="H18" i="31"/>
  <c r="AG18" i="31" s="1"/>
  <c r="E18" i="31"/>
  <c r="AC17" i="31"/>
  <c r="Z17" i="31"/>
  <c r="W17" i="31"/>
  <c r="T17" i="31"/>
  <c r="Q17" i="31"/>
  <c r="N17" i="31"/>
  <c r="K17" i="31"/>
  <c r="H17" i="31"/>
  <c r="E17" i="31"/>
  <c r="AG17" i="31" s="1"/>
  <c r="AC16" i="31"/>
  <c r="Z16" i="31"/>
  <c r="W16" i="31"/>
  <c r="T16" i="31"/>
  <c r="Q16" i="31"/>
  <c r="N16" i="31"/>
  <c r="K16" i="31"/>
  <c r="H16" i="31"/>
  <c r="E16" i="31"/>
  <c r="AC15" i="31"/>
  <c r="Z15" i="31"/>
  <c r="W15" i="31"/>
  <c r="T15" i="31"/>
  <c r="Q15" i="31"/>
  <c r="N15" i="31"/>
  <c r="K15" i="31"/>
  <c r="H15" i="31"/>
  <c r="E15" i="31"/>
  <c r="AC14" i="31"/>
  <c r="Z14" i="31"/>
  <c r="W14" i="31"/>
  <c r="T14" i="31"/>
  <c r="Q14" i="31"/>
  <c r="N14" i="31"/>
  <c r="K14" i="31"/>
  <c r="H14" i="31"/>
  <c r="E14" i="31"/>
  <c r="AG14" i="31" s="1"/>
  <c r="AG13" i="31"/>
  <c r="AC13" i="31"/>
  <c r="Z13" i="31"/>
  <c r="W13" i="31"/>
  <c r="T13" i="31"/>
  <c r="Q13" i="31"/>
  <c r="N13" i="31"/>
  <c r="K13" i="31"/>
  <c r="H13" i="31"/>
  <c r="E13" i="31"/>
  <c r="AG12" i="31"/>
  <c r="AC12" i="31"/>
  <c r="Z12" i="31"/>
  <c r="W12" i="31"/>
  <c r="T12" i="31"/>
  <c r="Q12" i="31"/>
  <c r="N12" i="31"/>
  <c r="K12" i="31"/>
  <c r="H12" i="31"/>
  <c r="E12" i="31"/>
  <c r="AG11" i="31"/>
  <c r="AC11" i="31"/>
  <c r="Z11" i="31"/>
  <c r="W11" i="31"/>
  <c r="T11" i="31"/>
  <c r="Q11" i="31"/>
  <c r="N11" i="31"/>
  <c r="K11" i="31"/>
  <c r="H11" i="31"/>
  <c r="E11" i="31"/>
  <c r="AG10" i="31"/>
  <c r="AC10" i="31"/>
  <c r="Z10" i="31"/>
  <c r="W10" i="31"/>
  <c r="T10" i="31"/>
  <c r="Q10" i="31"/>
  <c r="N10" i="31"/>
  <c r="K10" i="31"/>
  <c r="H10" i="31"/>
  <c r="E10" i="31"/>
  <c r="AG9" i="31"/>
  <c r="AC9" i="31"/>
  <c r="Z9" i="31"/>
  <c r="W9" i="31"/>
  <c r="T9" i="31"/>
  <c r="Q9" i="31"/>
  <c r="N9" i="31"/>
  <c r="K9" i="31"/>
  <c r="H9" i="31"/>
  <c r="E9" i="31"/>
  <c r="AG8" i="31"/>
  <c r="AC8" i="31"/>
  <c r="Z8" i="31"/>
  <c r="W8" i="31"/>
  <c r="T8" i="31"/>
  <c r="Q8" i="31"/>
  <c r="N8" i="31"/>
  <c r="K8" i="31"/>
  <c r="H8" i="31"/>
  <c r="E8" i="31"/>
  <c r="AG50" i="30"/>
  <c r="AC50" i="30"/>
  <c r="Z50" i="30"/>
  <c r="W50" i="30"/>
  <c r="T50" i="30"/>
  <c r="Q50" i="30"/>
  <c r="N50" i="30"/>
  <c r="K50" i="30"/>
  <c r="H50" i="30"/>
  <c r="E50" i="30"/>
  <c r="B50" i="30"/>
  <c r="AG49" i="30"/>
  <c r="AC49" i="30"/>
  <c r="Z49" i="30"/>
  <c r="W49" i="30"/>
  <c r="T49" i="30"/>
  <c r="Q49" i="30"/>
  <c r="N49" i="30"/>
  <c r="K49" i="30"/>
  <c r="H49" i="30"/>
  <c r="E49" i="30"/>
  <c r="B49" i="30"/>
  <c r="AG48" i="30"/>
  <c r="AC48" i="30"/>
  <c r="Z48" i="30"/>
  <c r="W48" i="30"/>
  <c r="T48" i="30"/>
  <c r="Q48" i="30"/>
  <c r="N48" i="30"/>
  <c r="K48" i="30"/>
  <c r="H48" i="30"/>
  <c r="E48" i="30"/>
  <c r="B48" i="30"/>
  <c r="AG47" i="30"/>
  <c r="AC47" i="30"/>
  <c r="Z47" i="30"/>
  <c r="W47" i="30"/>
  <c r="T47" i="30"/>
  <c r="Q47" i="30"/>
  <c r="N47" i="30"/>
  <c r="K47" i="30"/>
  <c r="H47" i="30"/>
  <c r="E47" i="30"/>
  <c r="B47" i="30"/>
  <c r="AG46" i="30"/>
  <c r="AC46" i="30"/>
  <c r="Z46" i="30"/>
  <c r="W46" i="30"/>
  <c r="T46" i="30"/>
  <c r="Q46" i="30"/>
  <c r="N46" i="30"/>
  <c r="K46" i="30"/>
  <c r="H46" i="30"/>
  <c r="E46" i="30"/>
  <c r="B46" i="30"/>
  <c r="AG45" i="30"/>
  <c r="AC45" i="30"/>
  <c r="Z45" i="30"/>
  <c r="W45" i="30"/>
  <c r="T45" i="30"/>
  <c r="Q45" i="30"/>
  <c r="N45" i="30"/>
  <c r="K45" i="30"/>
  <c r="H45" i="30"/>
  <c r="E45" i="30"/>
  <c r="B45" i="30"/>
  <c r="AG44" i="30"/>
  <c r="AC44" i="30"/>
  <c r="Z44" i="30"/>
  <c r="W44" i="30"/>
  <c r="T44" i="30"/>
  <c r="Q44" i="30"/>
  <c r="N44" i="30"/>
  <c r="K44" i="30"/>
  <c r="H44" i="30"/>
  <c r="E44" i="30"/>
  <c r="B44" i="30"/>
  <c r="AG43" i="30"/>
  <c r="AC43" i="30"/>
  <c r="Z43" i="30"/>
  <c r="W43" i="30"/>
  <c r="T43" i="30"/>
  <c r="Q43" i="30"/>
  <c r="N43" i="30"/>
  <c r="K43" i="30"/>
  <c r="H43" i="30"/>
  <c r="E43" i="30"/>
  <c r="B43" i="30"/>
  <c r="AG42" i="30"/>
  <c r="AC42" i="30"/>
  <c r="Z42" i="30"/>
  <c r="W42" i="30"/>
  <c r="T42" i="30"/>
  <c r="Q42" i="30"/>
  <c r="N42" i="30"/>
  <c r="K42" i="30"/>
  <c r="H42" i="30"/>
  <c r="E42" i="30"/>
  <c r="B42" i="30"/>
  <c r="AG41" i="30"/>
  <c r="AC41" i="30"/>
  <c r="Z41" i="30"/>
  <c r="W41" i="30"/>
  <c r="T41" i="30"/>
  <c r="Q41" i="30"/>
  <c r="N41" i="30"/>
  <c r="K41" i="30"/>
  <c r="H41" i="30"/>
  <c r="E41" i="30"/>
  <c r="B41" i="30"/>
  <c r="AG40" i="30"/>
  <c r="AC40" i="30"/>
  <c r="Z40" i="30"/>
  <c r="W40" i="30"/>
  <c r="T40" i="30"/>
  <c r="Q40" i="30"/>
  <c r="N40" i="30"/>
  <c r="K40" i="30"/>
  <c r="H40" i="30"/>
  <c r="E40" i="30"/>
  <c r="B40" i="30"/>
  <c r="AG39" i="30"/>
  <c r="AC39" i="30"/>
  <c r="Z39" i="30"/>
  <c r="W39" i="30"/>
  <c r="T39" i="30"/>
  <c r="Q39" i="30"/>
  <c r="N39" i="30"/>
  <c r="K39" i="30"/>
  <c r="H39" i="30"/>
  <c r="E39" i="30"/>
  <c r="B39" i="30"/>
  <c r="AG38" i="30"/>
  <c r="AC38" i="30"/>
  <c r="Z38" i="30"/>
  <c r="W38" i="30"/>
  <c r="T38" i="30"/>
  <c r="Q38" i="30"/>
  <c r="N38" i="30"/>
  <c r="K38" i="30"/>
  <c r="H38" i="30"/>
  <c r="E38" i="30"/>
  <c r="B38" i="30"/>
  <c r="AG37" i="30"/>
  <c r="AC37" i="30"/>
  <c r="Z37" i="30"/>
  <c r="W37" i="30"/>
  <c r="T37" i="30"/>
  <c r="Q37" i="30"/>
  <c r="N37" i="30"/>
  <c r="K37" i="30"/>
  <c r="H37" i="30"/>
  <c r="E37" i="30"/>
  <c r="AG36" i="30"/>
  <c r="AC36" i="30"/>
  <c r="Z36" i="30"/>
  <c r="W36" i="30"/>
  <c r="T36" i="30"/>
  <c r="Q36" i="30"/>
  <c r="N36" i="30"/>
  <c r="K36" i="30"/>
  <c r="H36" i="30"/>
  <c r="E36" i="30"/>
  <c r="AG35" i="30"/>
  <c r="AC35" i="30"/>
  <c r="Z35" i="30"/>
  <c r="W35" i="30"/>
  <c r="T35" i="30"/>
  <c r="Q35" i="30"/>
  <c r="N35" i="30"/>
  <c r="K35" i="30"/>
  <c r="H35" i="30"/>
  <c r="E35" i="30"/>
  <c r="AG34" i="30"/>
  <c r="AC34" i="30"/>
  <c r="Z34" i="30"/>
  <c r="W34" i="30"/>
  <c r="T34" i="30"/>
  <c r="Q34" i="30"/>
  <c r="N34" i="30"/>
  <c r="K34" i="30"/>
  <c r="H34" i="30"/>
  <c r="E34" i="30"/>
  <c r="AG33" i="30"/>
  <c r="AC33" i="30"/>
  <c r="Z33" i="30"/>
  <c r="W33" i="30"/>
  <c r="T33" i="30"/>
  <c r="Q33" i="30"/>
  <c r="N33" i="30"/>
  <c r="K33" i="30"/>
  <c r="H33" i="30"/>
  <c r="E33" i="30"/>
  <c r="AG32" i="30"/>
  <c r="AC32" i="30"/>
  <c r="Z32" i="30"/>
  <c r="W32" i="30"/>
  <c r="T32" i="30"/>
  <c r="Q32" i="30"/>
  <c r="N32" i="30"/>
  <c r="K32" i="30"/>
  <c r="H32" i="30"/>
  <c r="E32" i="30"/>
  <c r="AG31" i="30"/>
  <c r="AC31" i="30"/>
  <c r="Z31" i="30"/>
  <c r="W31" i="30"/>
  <c r="T31" i="30"/>
  <c r="Q31" i="30"/>
  <c r="N31" i="30"/>
  <c r="K31" i="30"/>
  <c r="H31" i="30"/>
  <c r="E31" i="30"/>
  <c r="AG30" i="30"/>
  <c r="AC30" i="30"/>
  <c r="Z30" i="30"/>
  <c r="W30" i="30"/>
  <c r="T30" i="30"/>
  <c r="Q30" i="30"/>
  <c r="N30" i="30"/>
  <c r="K30" i="30"/>
  <c r="H30" i="30"/>
  <c r="E30" i="30"/>
  <c r="AG29" i="30"/>
  <c r="AC29" i="30"/>
  <c r="Z29" i="30"/>
  <c r="W29" i="30"/>
  <c r="T29" i="30"/>
  <c r="Q29" i="30"/>
  <c r="N29" i="30"/>
  <c r="K29" i="30"/>
  <c r="H29" i="30"/>
  <c r="E29" i="30"/>
  <c r="AG28" i="30"/>
  <c r="AC28" i="30"/>
  <c r="Z28" i="30"/>
  <c r="W28" i="30"/>
  <c r="T28" i="30"/>
  <c r="Q28" i="30"/>
  <c r="N28" i="30"/>
  <c r="K28" i="30"/>
  <c r="H28" i="30"/>
  <c r="E28" i="30"/>
  <c r="AG27" i="30"/>
  <c r="AC27" i="30"/>
  <c r="Z27" i="30"/>
  <c r="W27" i="30"/>
  <c r="T27" i="30"/>
  <c r="Q27" i="30"/>
  <c r="N27" i="30"/>
  <c r="K27" i="30"/>
  <c r="H27" i="30"/>
  <c r="E27" i="30"/>
  <c r="AG26" i="30"/>
  <c r="AC26" i="30"/>
  <c r="Z26" i="30"/>
  <c r="W26" i="30"/>
  <c r="T26" i="30"/>
  <c r="Q26" i="30"/>
  <c r="N26" i="30"/>
  <c r="K26" i="30"/>
  <c r="H26" i="30"/>
  <c r="E26" i="30"/>
  <c r="AG25" i="30"/>
  <c r="AC25" i="30"/>
  <c r="Z25" i="30"/>
  <c r="W25" i="30"/>
  <c r="T25" i="30"/>
  <c r="Q25" i="30"/>
  <c r="N25" i="30"/>
  <c r="K25" i="30"/>
  <c r="H25" i="30"/>
  <c r="E25" i="30"/>
  <c r="AG24" i="30"/>
  <c r="AC24" i="30"/>
  <c r="Z24" i="30"/>
  <c r="W24" i="30"/>
  <c r="T24" i="30"/>
  <c r="Q24" i="30"/>
  <c r="N24" i="30"/>
  <c r="K24" i="30"/>
  <c r="H24" i="30"/>
  <c r="E24" i="30"/>
  <c r="AG23" i="30"/>
  <c r="AC23" i="30"/>
  <c r="Z23" i="30"/>
  <c r="W23" i="30"/>
  <c r="T23" i="30"/>
  <c r="Q23" i="30"/>
  <c r="N23" i="30"/>
  <c r="K23" i="30"/>
  <c r="H23" i="30"/>
  <c r="E23" i="30"/>
  <c r="AG22" i="30"/>
  <c r="AC22" i="30"/>
  <c r="Z22" i="30"/>
  <c r="W22" i="30"/>
  <c r="T22" i="30"/>
  <c r="Q22" i="30"/>
  <c r="N22" i="30"/>
  <c r="K22" i="30"/>
  <c r="H22" i="30"/>
  <c r="E22" i="30"/>
  <c r="AG21" i="30"/>
  <c r="AC21" i="30"/>
  <c r="Z21" i="30"/>
  <c r="W21" i="30"/>
  <c r="T21" i="30"/>
  <c r="Q21" i="30"/>
  <c r="N21" i="30"/>
  <c r="K21" i="30"/>
  <c r="H21" i="30"/>
  <c r="E21" i="30"/>
  <c r="AG20" i="30"/>
  <c r="AC20" i="30"/>
  <c r="Z20" i="30"/>
  <c r="W20" i="30"/>
  <c r="T20" i="30"/>
  <c r="Q20" i="30"/>
  <c r="N20" i="30"/>
  <c r="K20" i="30"/>
  <c r="H20" i="30"/>
  <c r="E20" i="30"/>
  <c r="AG19" i="30"/>
  <c r="AC19" i="30"/>
  <c r="Z19" i="30"/>
  <c r="W19" i="30"/>
  <c r="T19" i="30"/>
  <c r="Q19" i="30"/>
  <c r="N19" i="30"/>
  <c r="K19" i="30"/>
  <c r="H19" i="30"/>
  <c r="E19" i="30"/>
  <c r="AG18" i="30"/>
  <c r="AC18" i="30"/>
  <c r="Z18" i="30"/>
  <c r="W18" i="30"/>
  <c r="T18" i="30"/>
  <c r="Q18" i="30"/>
  <c r="N18" i="30"/>
  <c r="K18" i="30"/>
  <c r="H18" i="30"/>
  <c r="E18" i="30"/>
  <c r="AG17" i="30"/>
  <c r="AC17" i="30"/>
  <c r="Z17" i="30"/>
  <c r="W17" i="30"/>
  <c r="T17" i="30"/>
  <c r="Q17" i="30"/>
  <c r="N17" i="30"/>
  <c r="K17" i="30"/>
  <c r="H17" i="30"/>
  <c r="E17" i="30"/>
  <c r="AG16" i="30"/>
  <c r="AC16" i="30"/>
  <c r="Z16" i="30"/>
  <c r="W16" i="30"/>
  <c r="T16" i="30"/>
  <c r="Q16" i="30"/>
  <c r="N16" i="30"/>
  <c r="K16" i="30"/>
  <c r="H16" i="30"/>
  <c r="E16" i="30"/>
  <c r="AG15" i="30"/>
  <c r="AC15" i="30"/>
  <c r="Z15" i="30"/>
  <c r="W15" i="30"/>
  <c r="T15" i="30"/>
  <c r="Q15" i="30"/>
  <c r="N15" i="30"/>
  <c r="K15" i="30"/>
  <c r="H15" i="30"/>
  <c r="E15" i="30"/>
  <c r="AG14" i="30"/>
  <c r="AC14" i="30"/>
  <c r="Z14" i="30"/>
  <c r="W14" i="30"/>
  <c r="T14" i="30"/>
  <c r="Q14" i="30"/>
  <c r="N14" i="30"/>
  <c r="K14" i="30"/>
  <c r="H14" i="30"/>
  <c r="E14" i="30"/>
  <c r="AG13" i="30"/>
  <c r="AC13" i="30"/>
  <c r="Z13" i="30"/>
  <c r="W13" i="30"/>
  <c r="T13" i="30"/>
  <c r="Q13" i="30"/>
  <c r="N13" i="30"/>
  <c r="K13" i="30"/>
  <c r="H13" i="30"/>
  <c r="E13" i="30"/>
  <c r="AG12" i="30"/>
  <c r="AC12" i="30"/>
  <c r="Z12" i="30"/>
  <c r="W12" i="30"/>
  <c r="T12" i="30"/>
  <c r="Q12" i="30"/>
  <c r="N12" i="30"/>
  <c r="K12" i="30"/>
  <c r="H12" i="30"/>
  <c r="E12" i="30"/>
  <c r="AG11" i="30"/>
  <c r="AC11" i="30"/>
  <c r="Z11" i="30"/>
  <c r="W11" i="30"/>
  <c r="T11" i="30"/>
  <c r="Q11" i="30"/>
  <c r="N11" i="30"/>
  <c r="K11" i="30"/>
  <c r="H11" i="30"/>
  <c r="E11" i="30"/>
  <c r="AG10" i="30"/>
  <c r="AC10" i="30"/>
  <c r="Z10" i="30"/>
  <c r="W10" i="30"/>
  <c r="T10" i="30"/>
  <c r="Q10" i="30"/>
  <c r="N10" i="30"/>
  <c r="K10" i="30"/>
  <c r="H10" i="30"/>
  <c r="E10" i="30"/>
  <c r="AG9" i="30"/>
  <c r="AC9" i="30"/>
  <c r="Z9" i="30"/>
  <c r="W9" i="30"/>
  <c r="T9" i="30"/>
  <c r="Q9" i="30"/>
  <c r="N9" i="30"/>
  <c r="K9" i="30"/>
  <c r="H9" i="30"/>
  <c r="E9" i="30"/>
  <c r="AG8" i="30"/>
  <c r="AC8" i="30"/>
  <c r="Z8" i="30"/>
  <c r="W8" i="30"/>
  <c r="T8" i="30"/>
  <c r="Q8" i="30"/>
  <c r="N8" i="30"/>
  <c r="K8" i="30"/>
  <c r="H8" i="30"/>
  <c r="E8" i="30"/>
  <c r="AG50" i="29"/>
  <c r="AC50" i="29"/>
  <c r="Z50" i="29"/>
  <c r="W50" i="29"/>
  <c r="T50" i="29"/>
  <c r="Q50" i="29"/>
  <c r="N50" i="29"/>
  <c r="K50" i="29"/>
  <c r="H50" i="29"/>
  <c r="E50" i="29"/>
  <c r="B50" i="29"/>
  <c r="AG49" i="29"/>
  <c r="AC49" i="29"/>
  <c r="Z49" i="29"/>
  <c r="W49" i="29"/>
  <c r="T49" i="29"/>
  <c r="Q49" i="29"/>
  <c r="N49" i="29"/>
  <c r="K49" i="29"/>
  <c r="H49" i="29"/>
  <c r="E49" i="29"/>
  <c r="B49" i="29"/>
  <c r="AG48" i="29"/>
  <c r="AC48" i="29"/>
  <c r="Z48" i="29"/>
  <c r="W48" i="29"/>
  <c r="T48" i="29"/>
  <c r="Q48" i="29"/>
  <c r="N48" i="29"/>
  <c r="K48" i="29"/>
  <c r="H48" i="29"/>
  <c r="E48" i="29"/>
  <c r="B48" i="29"/>
  <c r="AG47" i="29"/>
  <c r="AC47" i="29"/>
  <c r="Z47" i="29"/>
  <c r="W47" i="29"/>
  <c r="T47" i="29"/>
  <c r="Q47" i="29"/>
  <c r="N47" i="29"/>
  <c r="K47" i="29"/>
  <c r="H47" i="29"/>
  <c r="E47" i="29"/>
  <c r="B47" i="29"/>
  <c r="AG46" i="29"/>
  <c r="AC46" i="29"/>
  <c r="Z46" i="29"/>
  <c r="W46" i="29"/>
  <c r="T46" i="29"/>
  <c r="Q46" i="29"/>
  <c r="N46" i="29"/>
  <c r="K46" i="29"/>
  <c r="H46" i="29"/>
  <c r="E46" i="29"/>
  <c r="B46" i="29"/>
  <c r="AG45" i="29"/>
  <c r="AC45" i="29"/>
  <c r="Z45" i="29"/>
  <c r="W45" i="29"/>
  <c r="T45" i="29"/>
  <c r="Q45" i="29"/>
  <c r="N45" i="29"/>
  <c r="K45" i="29"/>
  <c r="H45" i="29"/>
  <c r="E45" i="29"/>
  <c r="B45" i="29"/>
  <c r="AG44" i="29"/>
  <c r="AC44" i="29"/>
  <c r="Z44" i="29"/>
  <c r="W44" i="29"/>
  <c r="T44" i="29"/>
  <c r="Q44" i="29"/>
  <c r="N44" i="29"/>
  <c r="K44" i="29"/>
  <c r="H44" i="29"/>
  <c r="E44" i="29"/>
  <c r="B44" i="29"/>
  <c r="AG43" i="29"/>
  <c r="AC43" i="29"/>
  <c r="Z43" i="29"/>
  <c r="W43" i="29"/>
  <c r="T43" i="29"/>
  <c r="Q43" i="29"/>
  <c r="N43" i="29"/>
  <c r="K43" i="29"/>
  <c r="H43" i="29"/>
  <c r="E43" i="29"/>
  <c r="B43" i="29"/>
  <c r="AG42" i="29"/>
  <c r="AC42" i="29"/>
  <c r="Z42" i="29"/>
  <c r="W42" i="29"/>
  <c r="T42" i="29"/>
  <c r="Q42" i="29"/>
  <c r="N42" i="29"/>
  <c r="K42" i="29"/>
  <c r="H42" i="29"/>
  <c r="E42" i="29"/>
  <c r="B42" i="29"/>
  <c r="AG41" i="29"/>
  <c r="AC41" i="29"/>
  <c r="Z41" i="29"/>
  <c r="W41" i="29"/>
  <c r="T41" i="29"/>
  <c r="Q41" i="29"/>
  <c r="N41" i="29"/>
  <c r="K41" i="29"/>
  <c r="H41" i="29"/>
  <c r="E41" i="29"/>
  <c r="B41" i="29"/>
  <c r="AG40" i="29"/>
  <c r="AC40" i="29"/>
  <c r="Z40" i="29"/>
  <c r="W40" i="29"/>
  <c r="T40" i="29"/>
  <c r="Q40" i="29"/>
  <c r="N40" i="29"/>
  <c r="K40" i="29"/>
  <c r="H40" i="29"/>
  <c r="E40" i="29"/>
  <c r="B40" i="29"/>
  <c r="AG39" i="29"/>
  <c r="AC39" i="29"/>
  <c r="Z39" i="29"/>
  <c r="W39" i="29"/>
  <c r="T39" i="29"/>
  <c r="Q39" i="29"/>
  <c r="N39" i="29"/>
  <c r="K39" i="29"/>
  <c r="H39" i="29"/>
  <c r="E39" i="29"/>
  <c r="B39" i="29"/>
  <c r="AC38" i="29"/>
  <c r="Z38" i="29"/>
  <c r="W38" i="29"/>
  <c r="T38" i="29"/>
  <c r="AG38" i="29" s="1"/>
  <c r="Q38" i="29"/>
  <c r="N38" i="29"/>
  <c r="K38" i="29"/>
  <c r="H38" i="29"/>
  <c r="E38" i="29"/>
  <c r="B38" i="29"/>
  <c r="AC37" i="29"/>
  <c r="Z37" i="29"/>
  <c r="W37" i="29"/>
  <c r="T37" i="29"/>
  <c r="AG37" i="29" s="1"/>
  <c r="Q37" i="29"/>
  <c r="N37" i="29"/>
  <c r="K37" i="29"/>
  <c r="H37" i="29"/>
  <c r="E37" i="29"/>
  <c r="AC36" i="29"/>
  <c r="Z36" i="29"/>
  <c r="W36" i="29"/>
  <c r="T36" i="29"/>
  <c r="AG36" i="29" s="1"/>
  <c r="Q36" i="29"/>
  <c r="N36" i="29"/>
  <c r="K36" i="29"/>
  <c r="H36" i="29"/>
  <c r="E36" i="29"/>
  <c r="AC35" i="29"/>
  <c r="Z35" i="29"/>
  <c r="W35" i="29"/>
  <c r="T35" i="29"/>
  <c r="AG35" i="29" s="1"/>
  <c r="Q35" i="29"/>
  <c r="N35" i="29"/>
  <c r="K35" i="29"/>
  <c r="H35" i="29"/>
  <c r="E35" i="29"/>
  <c r="AC34" i="29"/>
  <c r="Z34" i="29"/>
  <c r="W34" i="29"/>
  <c r="T34" i="29"/>
  <c r="AG34" i="29" s="1"/>
  <c r="Q34" i="29"/>
  <c r="N34" i="29"/>
  <c r="K34" i="29"/>
  <c r="H34" i="29"/>
  <c r="E34" i="29"/>
  <c r="AC33" i="29"/>
  <c r="Z33" i="29"/>
  <c r="W33" i="29"/>
  <c r="T33" i="29"/>
  <c r="AG33" i="29" s="1"/>
  <c r="Q33" i="29"/>
  <c r="N33" i="29"/>
  <c r="K33" i="29"/>
  <c r="H33" i="29"/>
  <c r="E33" i="29"/>
  <c r="AC32" i="29"/>
  <c r="Z32" i="29"/>
  <c r="W32" i="29"/>
  <c r="T32" i="29"/>
  <c r="Q32" i="29"/>
  <c r="N32" i="29"/>
  <c r="K32" i="29"/>
  <c r="H32" i="29"/>
  <c r="E32" i="29"/>
  <c r="AG32" i="29" s="1"/>
  <c r="AC31" i="29"/>
  <c r="Z31" i="29"/>
  <c r="W31" i="29"/>
  <c r="T31" i="29"/>
  <c r="Q31" i="29"/>
  <c r="N31" i="29"/>
  <c r="K31" i="29"/>
  <c r="H31" i="29"/>
  <c r="E31" i="29"/>
  <c r="AG31" i="29" s="1"/>
  <c r="AC30" i="29"/>
  <c r="Z30" i="29"/>
  <c r="W30" i="29"/>
  <c r="T30" i="29"/>
  <c r="Q30" i="29"/>
  <c r="N30" i="29"/>
  <c r="K30" i="29"/>
  <c r="H30" i="29"/>
  <c r="E30" i="29"/>
  <c r="AG30" i="29" s="1"/>
  <c r="AC29" i="29"/>
  <c r="Z29" i="29"/>
  <c r="W29" i="29"/>
  <c r="T29" i="29"/>
  <c r="Q29" i="29"/>
  <c r="N29" i="29"/>
  <c r="K29" i="29"/>
  <c r="H29" i="29"/>
  <c r="AG29" i="29" s="1"/>
  <c r="E29" i="29"/>
  <c r="AC28" i="29"/>
  <c r="Z28" i="29"/>
  <c r="W28" i="29"/>
  <c r="T28" i="29"/>
  <c r="Q28" i="29"/>
  <c r="N28" i="29"/>
  <c r="K28" i="29"/>
  <c r="H28" i="29"/>
  <c r="E28" i="29"/>
  <c r="AG28" i="29" s="1"/>
  <c r="AC27" i="29"/>
  <c r="Z27" i="29"/>
  <c r="W27" i="29"/>
  <c r="T27" i="29"/>
  <c r="Q27" i="29"/>
  <c r="N27" i="29"/>
  <c r="AG27" i="29" s="1"/>
  <c r="K27" i="29"/>
  <c r="H27" i="29"/>
  <c r="E27" i="29"/>
  <c r="AC26" i="29"/>
  <c r="Z26" i="29"/>
  <c r="W26" i="29"/>
  <c r="T26" i="29"/>
  <c r="Q26" i="29"/>
  <c r="N26" i="29"/>
  <c r="K26" i="29"/>
  <c r="H26" i="29"/>
  <c r="E26" i="29"/>
  <c r="AG26" i="29" s="1"/>
  <c r="AG25" i="29"/>
  <c r="AC25" i="29"/>
  <c r="Z25" i="29"/>
  <c r="W25" i="29"/>
  <c r="T25" i="29"/>
  <c r="Q25" i="29"/>
  <c r="N25" i="29"/>
  <c r="K25" i="29"/>
  <c r="H25" i="29"/>
  <c r="E25" i="29"/>
  <c r="AC24" i="29"/>
  <c r="Z24" i="29"/>
  <c r="W24" i="29"/>
  <c r="T24" i="29"/>
  <c r="Q24" i="29"/>
  <c r="N24" i="29"/>
  <c r="K24" i="29"/>
  <c r="H24" i="29"/>
  <c r="E24" i="29"/>
  <c r="AG24" i="29" s="1"/>
  <c r="AC23" i="29"/>
  <c r="Z23" i="29"/>
  <c r="W23" i="29"/>
  <c r="T23" i="29"/>
  <c r="Q23" i="29"/>
  <c r="AG23" i="29" s="1"/>
  <c r="N23" i="29"/>
  <c r="K23" i="29"/>
  <c r="H23" i="29"/>
  <c r="E23" i="29"/>
  <c r="AC22" i="29"/>
  <c r="Z22" i="29"/>
  <c r="W22" i="29"/>
  <c r="AG22" i="29" s="1"/>
  <c r="T22" i="29"/>
  <c r="Q22" i="29"/>
  <c r="N22" i="29"/>
  <c r="K22" i="29"/>
  <c r="H22" i="29"/>
  <c r="E22" i="29"/>
  <c r="AC21" i="29"/>
  <c r="Z21" i="29"/>
  <c r="W21" i="29"/>
  <c r="T21" i="29"/>
  <c r="AG21" i="29" s="1"/>
  <c r="Q21" i="29"/>
  <c r="N21" i="29"/>
  <c r="K21" i="29"/>
  <c r="H21" i="29"/>
  <c r="E21" i="29"/>
  <c r="AC20" i="29"/>
  <c r="Z20" i="29"/>
  <c r="W20" i="29"/>
  <c r="T20" i="29"/>
  <c r="Q20" i="29"/>
  <c r="N20" i="29"/>
  <c r="K20" i="29"/>
  <c r="H20" i="29"/>
  <c r="E20" i="29"/>
  <c r="AC19" i="29"/>
  <c r="Z19" i="29"/>
  <c r="W19" i="29"/>
  <c r="T19" i="29"/>
  <c r="Q19" i="29"/>
  <c r="N19" i="29"/>
  <c r="K19" i="29"/>
  <c r="H19" i="29"/>
  <c r="E19" i="29"/>
  <c r="AG19" i="29" s="1"/>
  <c r="AC18" i="29"/>
  <c r="Z18" i="29"/>
  <c r="W18" i="29"/>
  <c r="T18" i="29"/>
  <c r="Q18" i="29"/>
  <c r="N18" i="29"/>
  <c r="K18" i="29"/>
  <c r="H18" i="29"/>
  <c r="E18" i="29"/>
  <c r="AG18" i="29" s="1"/>
  <c r="AC17" i="29"/>
  <c r="Z17" i="29"/>
  <c r="W17" i="29"/>
  <c r="T17" i="29"/>
  <c r="Q17" i="29"/>
  <c r="N17" i="29"/>
  <c r="K17" i="29"/>
  <c r="H17" i="29"/>
  <c r="AG17" i="29" s="1"/>
  <c r="E17" i="29"/>
  <c r="AC16" i="29"/>
  <c r="Z16" i="29"/>
  <c r="W16" i="29"/>
  <c r="T16" i="29"/>
  <c r="Q16" i="29"/>
  <c r="N16" i="29"/>
  <c r="K16" i="29"/>
  <c r="H16" i="29"/>
  <c r="E16" i="29"/>
  <c r="AG16" i="29" s="1"/>
  <c r="AC15" i="29"/>
  <c r="Z15" i="29"/>
  <c r="W15" i="29"/>
  <c r="T15" i="29"/>
  <c r="Q15" i="29"/>
  <c r="N15" i="29"/>
  <c r="AG15" i="29" s="1"/>
  <c r="K15" i="29"/>
  <c r="H15" i="29"/>
  <c r="E15" i="29"/>
  <c r="AC14" i="29"/>
  <c r="Z14" i="29"/>
  <c r="W14" i="29"/>
  <c r="T14" i="29"/>
  <c r="Q14" i="29"/>
  <c r="N14" i="29"/>
  <c r="K14" i="29"/>
  <c r="H14" i="29"/>
  <c r="E14" i="29"/>
  <c r="AG14" i="29" s="1"/>
  <c r="AG13" i="29"/>
  <c r="AC13" i="29"/>
  <c r="Z13" i="29"/>
  <c r="W13" i="29"/>
  <c r="T13" i="29"/>
  <c r="Q13" i="29"/>
  <c r="N13" i="29"/>
  <c r="K13" i="29"/>
  <c r="H13" i="29"/>
  <c r="E13" i="29"/>
  <c r="AC12" i="29"/>
  <c r="Z12" i="29"/>
  <c r="W12" i="29"/>
  <c r="T12" i="29"/>
  <c r="Q12" i="29"/>
  <c r="N12" i="29"/>
  <c r="K12" i="29"/>
  <c r="H12" i="29"/>
  <c r="E12" i="29"/>
  <c r="AC11" i="29"/>
  <c r="Z11" i="29"/>
  <c r="W11" i="29"/>
  <c r="T11" i="29"/>
  <c r="Q11" i="29"/>
  <c r="N11" i="29"/>
  <c r="K11" i="29"/>
  <c r="H11" i="29"/>
  <c r="E11" i="29"/>
  <c r="AC10" i="29"/>
  <c r="Z10" i="29"/>
  <c r="W10" i="29"/>
  <c r="AG10" i="29" s="1"/>
  <c r="T10" i="29"/>
  <c r="Q10" i="29"/>
  <c r="N10" i="29"/>
  <c r="K10" i="29"/>
  <c r="H10" i="29"/>
  <c r="E10" i="29"/>
  <c r="AC9" i="29"/>
  <c r="Z9" i="29"/>
  <c r="W9" i="29"/>
  <c r="T9" i="29"/>
  <c r="AG9" i="29" s="1"/>
  <c r="Q9" i="29"/>
  <c r="N9" i="29"/>
  <c r="K9" i="29"/>
  <c r="H9" i="29"/>
  <c r="E9" i="29"/>
  <c r="AC8" i="29"/>
  <c r="Z8" i="29"/>
  <c r="W8" i="29"/>
  <c r="T8" i="29"/>
  <c r="Q8" i="29"/>
  <c r="N8" i="29"/>
  <c r="K8" i="29"/>
  <c r="H8" i="29"/>
  <c r="E8" i="29"/>
  <c r="AG8" i="29" s="1"/>
  <c r="AC50" i="28"/>
  <c r="Z50" i="28"/>
  <c r="W50" i="28"/>
  <c r="T50" i="28"/>
  <c r="Q50" i="28"/>
  <c r="N50" i="28"/>
  <c r="K50" i="28"/>
  <c r="H50" i="28"/>
  <c r="E50" i="28"/>
  <c r="B50" i="28"/>
  <c r="AC49" i="28"/>
  <c r="Z49" i="28"/>
  <c r="W49" i="28"/>
  <c r="T49" i="28"/>
  <c r="Q49" i="28"/>
  <c r="N49" i="28"/>
  <c r="K49" i="28"/>
  <c r="H49" i="28"/>
  <c r="E49" i="28"/>
  <c r="AG49" i="28" s="1"/>
  <c r="B49" i="28"/>
  <c r="AC48" i="28"/>
  <c r="Z48" i="28"/>
  <c r="W48" i="28"/>
  <c r="T48" i="28"/>
  <c r="Q48" i="28"/>
  <c r="N48" i="28"/>
  <c r="K48" i="28"/>
  <c r="H48" i="28"/>
  <c r="E48" i="28"/>
  <c r="AG48" i="28" s="1"/>
  <c r="B48" i="28"/>
  <c r="AC47" i="28"/>
  <c r="Z47" i="28"/>
  <c r="W47" i="28"/>
  <c r="T47" i="28"/>
  <c r="Q47" i="28"/>
  <c r="N47" i="28"/>
  <c r="K47" i="28"/>
  <c r="H47" i="28"/>
  <c r="E47" i="28"/>
  <c r="AG47" i="28" s="1"/>
  <c r="B47" i="28"/>
  <c r="AC46" i="28"/>
  <c r="Z46" i="28"/>
  <c r="W46" i="28"/>
  <c r="T46" i="28"/>
  <c r="Q46" i="28"/>
  <c r="N46" i="28"/>
  <c r="K46" i="28"/>
  <c r="H46" i="28"/>
  <c r="E46" i="28"/>
  <c r="AG46" i="28" s="1"/>
  <c r="B46" i="28"/>
  <c r="AC45" i="28"/>
  <c r="Z45" i="28"/>
  <c r="W45" i="28"/>
  <c r="T45" i="28"/>
  <c r="Q45" i="28"/>
  <c r="N45" i="28"/>
  <c r="K45" i="28"/>
  <c r="H45" i="28"/>
  <c r="E45" i="28"/>
  <c r="B45" i="28"/>
  <c r="AC44" i="28"/>
  <c r="Z44" i="28"/>
  <c r="W44" i="28"/>
  <c r="T44" i="28"/>
  <c r="Q44" i="28"/>
  <c r="N44" i="28"/>
  <c r="K44" i="28"/>
  <c r="H44" i="28"/>
  <c r="E44" i="28"/>
  <c r="B44" i="28"/>
  <c r="AC43" i="28"/>
  <c r="Z43" i="28"/>
  <c r="W43" i="28"/>
  <c r="T43" i="28"/>
  <c r="Q43" i="28"/>
  <c r="N43" i="28"/>
  <c r="K43" i="28"/>
  <c r="H43" i="28"/>
  <c r="E43" i="28"/>
  <c r="B43" i="28"/>
  <c r="AC42" i="28"/>
  <c r="Z42" i="28"/>
  <c r="W42" i="28"/>
  <c r="T42" i="28"/>
  <c r="Q42" i="28"/>
  <c r="N42" i="28"/>
  <c r="K42" i="28"/>
  <c r="H42" i="28"/>
  <c r="E42" i="28"/>
  <c r="B42" i="28"/>
  <c r="AC41" i="28"/>
  <c r="Z41" i="28"/>
  <c r="W41" i="28"/>
  <c r="T41" i="28"/>
  <c r="Q41" i="28"/>
  <c r="N41" i="28"/>
  <c r="K41" i="28"/>
  <c r="H41" i="28"/>
  <c r="E41" i="28"/>
  <c r="AG41" i="28" s="1"/>
  <c r="B41" i="28"/>
  <c r="AC40" i="28"/>
  <c r="Z40" i="28"/>
  <c r="W40" i="28"/>
  <c r="T40" i="28"/>
  <c r="Q40" i="28"/>
  <c r="N40" i="28"/>
  <c r="K40" i="28"/>
  <c r="H40" i="28"/>
  <c r="E40" i="28"/>
  <c r="AG40" i="28" s="1"/>
  <c r="B40" i="28"/>
  <c r="AC39" i="28"/>
  <c r="Z39" i="28"/>
  <c r="W39" i="28"/>
  <c r="T39" i="28"/>
  <c r="Q39" i="28"/>
  <c r="N39" i="28"/>
  <c r="K39" i="28"/>
  <c r="H39" i="28"/>
  <c r="E39" i="28"/>
  <c r="AG39" i="28" s="1"/>
  <c r="B39" i="28"/>
  <c r="AC38" i="28"/>
  <c r="Z38" i="28"/>
  <c r="W38" i="28"/>
  <c r="T38" i="28"/>
  <c r="Q38" i="28"/>
  <c r="N38" i="28"/>
  <c r="K38" i="28"/>
  <c r="H38" i="28"/>
  <c r="E38" i="28"/>
  <c r="B38" i="28"/>
  <c r="AC37" i="28"/>
  <c r="Z37" i="28"/>
  <c r="W37" i="28"/>
  <c r="T37" i="28"/>
  <c r="Q37" i="28"/>
  <c r="N37" i="28"/>
  <c r="K37" i="28"/>
  <c r="H37" i="28"/>
  <c r="E37" i="28"/>
  <c r="AG37" i="28" s="1"/>
  <c r="AC36" i="28"/>
  <c r="Z36" i="28"/>
  <c r="W36" i="28"/>
  <c r="T36" i="28"/>
  <c r="Q36" i="28"/>
  <c r="N36" i="28"/>
  <c r="K36" i="28"/>
  <c r="H36" i="28"/>
  <c r="E36" i="28"/>
  <c r="AG36" i="28" s="1"/>
  <c r="AC35" i="28"/>
  <c r="Z35" i="28"/>
  <c r="W35" i="28"/>
  <c r="T35" i="28"/>
  <c r="Q35" i="28"/>
  <c r="N35" i="28"/>
  <c r="K35" i="28"/>
  <c r="H35" i="28"/>
  <c r="E35" i="28"/>
  <c r="AG35" i="28" s="1"/>
  <c r="AC34" i="28"/>
  <c r="Z34" i="28"/>
  <c r="W34" i="28"/>
  <c r="T34" i="28"/>
  <c r="Q34" i="28"/>
  <c r="N34" i="28"/>
  <c r="K34" i="28"/>
  <c r="H34" i="28"/>
  <c r="E34" i="28"/>
  <c r="AG34" i="28" s="1"/>
  <c r="AC33" i="28"/>
  <c r="Z33" i="28"/>
  <c r="W33" i="28"/>
  <c r="T33" i="28"/>
  <c r="Q33" i="28"/>
  <c r="N33" i="28"/>
  <c r="K33" i="28"/>
  <c r="H33" i="28"/>
  <c r="E33" i="28"/>
  <c r="AG33" i="28" s="1"/>
  <c r="AC32" i="28"/>
  <c r="Z32" i="28"/>
  <c r="W32" i="28"/>
  <c r="T32" i="28"/>
  <c r="Q32" i="28"/>
  <c r="N32" i="28"/>
  <c r="K32" i="28"/>
  <c r="H32" i="28"/>
  <c r="AG32" i="28" s="1"/>
  <c r="E32" i="28"/>
  <c r="AC31" i="28"/>
  <c r="Z31" i="28"/>
  <c r="W31" i="28"/>
  <c r="T31" i="28"/>
  <c r="Q31" i="28"/>
  <c r="N31" i="28"/>
  <c r="K31" i="28"/>
  <c r="H31" i="28"/>
  <c r="E31" i="28"/>
  <c r="AG31" i="28" s="1"/>
  <c r="AC30" i="28"/>
  <c r="Z30" i="28"/>
  <c r="W30" i="28"/>
  <c r="T30" i="28"/>
  <c r="Q30" i="28"/>
  <c r="N30" i="28"/>
  <c r="K30" i="28"/>
  <c r="AG30" i="28" s="1"/>
  <c r="H30" i="28"/>
  <c r="E30" i="28"/>
  <c r="AC29" i="28"/>
  <c r="Z29" i="28"/>
  <c r="W29" i="28"/>
  <c r="T29" i="28"/>
  <c r="Q29" i="28"/>
  <c r="N29" i="28"/>
  <c r="K29" i="28"/>
  <c r="H29" i="28"/>
  <c r="E29" i="28"/>
  <c r="AG29" i="28" s="1"/>
  <c r="AG28" i="28"/>
  <c r="AC28" i="28"/>
  <c r="Z28" i="28"/>
  <c r="W28" i="28"/>
  <c r="T28" i="28"/>
  <c r="Q28" i="28"/>
  <c r="N28" i="28"/>
  <c r="K28" i="28"/>
  <c r="H28" i="28"/>
  <c r="E28" i="28"/>
  <c r="AC27" i="28"/>
  <c r="Z27" i="28"/>
  <c r="W27" i="28"/>
  <c r="T27" i="28"/>
  <c r="Q27" i="28"/>
  <c r="N27" i="28"/>
  <c r="K27" i="28"/>
  <c r="H27" i="28"/>
  <c r="E27" i="28"/>
  <c r="AC26" i="28"/>
  <c r="Z26" i="28"/>
  <c r="W26" i="28"/>
  <c r="T26" i="28"/>
  <c r="Q26" i="28"/>
  <c r="N26" i="28"/>
  <c r="K26" i="28"/>
  <c r="H26" i="28"/>
  <c r="E26" i="28"/>
  <c r="AC25" i="28"/>
  <c r="Z25" i="28"/>
  <c r="W25" i="28"/>
  <c r="AG25" i="28" s="1"/>
  <c r="T25" i="28"/>
  <c r="Q25" i="28"/>
  <c r="N25" i="28"/>
  <c r="K25" i="28"/>
  <c r="H25" i="28"/>
  <c r="E25" i="28"/>
  <c r="AC24" i="28"/>
  <c r="Z24" i="28"/>
  <c r="W24" i="28"/>
  <c r="T24" i="28"/>
  <c r="AG24" i="28" s="1"/>
  <c r="Q24" i="28"/>
  <c r="N24" i="28"/>
  <c r="K24" i="28"/>
  <c r="H24" i="28"/>
  <c r="E24" i="28"/>
  <c r="AC23" i="28"/>
  <c r="Z23" i="28"/>
  <c r="W23" i="28"/>
  <c r="T23" i="28"/>
  <c r="Q23" i="28"/>
  <c r="N23" i="28"/>
  <c r="K23" i="28"/>
  <c r="H23" i="28"/>
  <c r="AG23" i="28" s="1"/>
  <c r="E23" i="28"/>
  <c r="AC22" i="28"/>
  <c r="Z22" i="28"/>
  <c r="W22" i="28"/>
  <c r="T22" i="28"/>
  <c r="Q22" i="28"/>
  <c r="N22" i="28"/>
  <c r="K22" i="28"/>
  <c r="H22" i="28"/>
  <c r="E22" i="28"/>
  <c r="AG22" i="28" s="1"/>
  <c r="AC21" i="28"/>
  <c r="Z21" i="28"/>
  <c r="W21" i="28"/>
  <c r="T21" i="28"/>
  <c r="Q21" i="28"/>
  <c r="N21" i="28"/>
  <c r="K21" i="28"/>
  <c r="H21" i="28"/>
  <c r="E21" i="28"/>
  <c r="AC20" i="28"/>
  <c r="Z20" i="28"/>
  <c r="W20" i="28"/>
  <c r="T20" i="28"/>
  <c r="Q20" i="28"/>
  <c r="N20" i="28"/>
  <c r="K20" i="28"/>
  <c r="H20" i="28"/>
  <c r="AG20" i="28" s="1"/>
  <c r="E20" i="28"/>
  <c r="AC19" i="28"/>
  <c r="Z19" i="28"/>
  <c r="W19" i="28"/>
  <c r="T19" i="28"/>
  <c r="Q19" i="28"/>
  <c r="N19" i="28"/>
  <c r="K19" i="28"/>
  <c r="H19" i="28"/>
  <c r="E19" i="28"/>
  <c r="AG19" i="28" s="1"/>
  <c r="AC18" i="28"/>
  <c r="Z18" i="28"/>
  <c r="W18" i="28"/>
  <c r="T18" i="28"/>
  <c r="Q18" i="28"/>
  <c r="N18" i="28"/>
  <c r="K18" i="28"/>
  <c r="AG18" i="28" s="1"/>
  <c r="H18" i="28"/>
  <c r="E18" i="28"/>
  <c r="AC17" i="28"/>
  <c r="Z17" i="28"/>
  <c r="W17" i="28"/>
  <c r="T17" i="28"/>
  <c r="Q17" i="28"/>
  <c r="N17" i="28"/>
  <c r="K17" i="28"/>
  <c r="H17" i="28"/>
  <c r="E17" i="28"/>
  <c r="AG17" i="28" s="1"/>
  <c r="AG16" i="28"/>
  <c r="AC16" i="28"/>
  <c r="Z16" i="28"/>
  <c r="W16" i="28"/>
  <c r="T16" i="28"/>
  <c r="Q16" i="28"/>
  <c r="N16" i="28"/>
  <c r="K16" i="28"/>
  <c r="H16" i="28"/>
  <c r="E16" i="28"/>
  <c r="AC15" i="28"/>
  <c r="Z15" i="28"/>
  <c r="W15" i="28"/>
  <c r="T15" i="28"/>
  <c r="Q15" i="28"/>
  <c r="N15" i="28"/>
  <c r="K15" i="28"/>
  <c r="H15" i="28"/>
  <c r="E15" i="28"/>
  <c r="AC14" i="28"/>
  <c r="Z14" i="28"/>
  <c r="W14" i="28"/>
  <c r="T14" i="28"/>
  <c r="Q14" i="28"/>
  <c r="N14" i="28"/>
  <c r="K14" i="28"/>
  <c r="H14" i="28"/>
  <c r="E14" i="28"/>
  <c r="AC13" i="28"/>
  <c r="Z13" i="28"/>
  <c r="W13" i="28"/>
  <c r="AG13" i="28" s="1"/>
  <c r="T13" i="28"/>
  <c r="Q13" i="28"/>
  <c r="N13" i="28"/>
  <c r="K13" i="28"/>
  <c r="H13" i="28"/>
  <c r="E13" i="28"/>
  <c r="AC12" i="28"/>
  <c r="Z12" i="28"/>
  <c r="W12" i="28"/>
  <c r="T12" i="28"/>
  <c r="AG12" i="28" s="1"/>
  <c r="Q12" i="28"/>
  <c r="N12" i="28"/>
  <c r="K12" i="28"/>
  <c r="H12" i="28"/>
  <c r="E12" i="28"/>
  <c r="AC11" i="28"/>
  <c r="Z11" i="28"/>
  <c r="W11" i="28"/>
  <c r="T11" i="28"/>
  <c r="Q11" i="28"/>
  <c r="N11" i="28"/>
  <c r="K11" i="28"/>
  <c r="H11" i="28"/>
  <c r="AG11" i="28" s="1"/>
  <c r="E11" i="28"/>
  <c r="AC10" i="28"/>
  <c r="Z10" i="28"/>
  <c r="W10" i="28"/>
  <c r="T10" i="28"/>
  <c r="Q10" i="28"/>
  <c r="N10" i="28"/>
  <c r="K10" i="28"/>
  <c r="H10" i="28"/>
  <c r="E10" i="28"/>
  <c r="AG10" i="28" s="1"/>
  <c r="AC9" i="28"/>
  <c r="Z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AG8" i="28" s="1"/>
  <c r="E8" i="28"/>
  <c r="AC50" i="26"/>
  <c r="Z50" i="26"/>
  <c r="W50" i="26"/>
  <c r="T50" i="26"/>
  <c r="Q50" i="26"/>
  <c r="N50" i="26"/>
  <c r="K50" i="26"/>
  <c r="H50" i="26"/>
  <c r="E50" i="26"/>
  <c r="AG50" i="26" s="1"/>
  <c r="B50" i="26"/>
  <c r="AC49" i="26"/>
  <c r="Z49" i="26"/>
  <c r="W49" i="26"/>
  <c r="T49" i="26"/>
  <c r="Q49" i="26"/>
  <c r="N49" i="26"/>
  <c r="K49" i="26"/>
  <c r="H49" i="26"/>
  <c r="E49" i="26"/>
  <c r="AG49" i="26" s="1"/>
  <c r="B49" i="26"/>
  <c r="AC48" i="26"/>
  <c r="Z48" i="26"/>
  <c r="W48" i="26"/>
  <c r="T48" i="26"/>
  <c r="Q48" i="26"/>
  <c r="N48" i="26"/>
  <c r="K48" i="26"/>
  <c r="H48" i="26"/>
  <c r="E48" i="26"/>
  <c r="AG48" i="26" s="1"/>
  <c r="B48" i="26"/>
  <c r="AC47" i="26"/>
  <c r="Z47" i="26"/>
  <c r="W47" i="26"/>
  <c r="T47" i="26"/>
  <c r="Q47" i="26"/>
  <c r="N47" i="26"/>
  <c r="K47" i="26"/>
  <c r="H47" i="26"/>
  <c r="E47" i="26"/>
  <c r="AG47" i="26" s="1"/>
  <c r="B47" i="26"/>
  <c r="AC46" i="26"/>
  <c r="Z46" i="26"/>
  <c r="W46" i="26"/>
  <c r="T46" i="26"/>
  <c r="Q46" i="26"/>
  <c r="N46" i="26"/>
  <c r="K46" i="26"/>
  <c r="H46" i="26"/>
  <c r="E46" i="26"/>
  <c r="AG46" i="26" s="1"/>
  <c r="B46" i="26"/>
  <c r="AC45" i="26"/>
  <c r="Z45" i="26"/>
  <c r="W45" i="26"/>
  <c r="T45" i="26"/>
  <c r="Q45" i="26"/>
  <c r="N45" i="26"/>
  <c r="K45" i="26"/>
  <c r="H45" i="26"/>
  <c r="E45" i="26"/>
  <c r="AG45" i="26" s="1"/>
  <c r="B45" i="26"/>
  <c r="AC44" i="26"/>
  <c r="Z44" i="26"/>
  <c r="W44" i="26"/>
  <c r="T44" i="26"/>
  <c r="Q44" i="26"/>
  <c r="N44" i="26"/>
  <c r="K44" i="26"/>
  <c r="H44" i="26"/>
  <c r="E44" i="26"/>
  <c r="AG44" i="26" s="1"/>
  <c r="B44" i="26"/>
  <c r="AC43" i="26"/>
  <c r="Z43" i="26"/>
  <c r="W43" i="26"/>
  <c r="T43" i="26"/>
  <c r="Q43" i="26"/>
  <c r="N43" i="26"/>
  <c r="K43" i="26"/>
  <c r="H43" i="26"/>
  <c r="E43" i="26"/>
  <c r="AG43" i="26" s="1"/>
  <c r="B43" i="26"/>
  <c r="AC42" i="26"/>
  <c r="Z42" i="26"/>
  <c r="W42" i="26"/>
  <c r="T42" i="26"/>
  <c r="Q42" i="26"/>
  <c r="N42" i="26"/>
  <c r="K42" i="26"/>
  <c r="H42" i="26"/>
  <c r="E42" i="26"/>
  <c r="AG42" i="26" s="1"/>
  <c r="B42" i="26"/>
  <c r="AC41" i="26"/>
  <c r="Z41" i="26"/>
  <c r="W41" i="26"/>
  <c r="T41" i="26"/>
  <c r="Q41" i="26"/>
  <c r="N41" i="26"/>
  <c r="K41" i="26"/>
  <c r="H41" i="26"/>
  <c r="E41" i="26"/>
  <c r="AG41" i="26" s="1"/>
  <c r="B41" i="26"/>
  <c r="AC40" i="26"/>
  <c r="Z40" i="26"/>
  <c r="W40" i="26"/>
  <c r="T40" i="26"/>
  <c r="Q40" i="26"/>
  <c r="N40" i="26"/>
  <c r="K40" i="26"/>
  <c r="H40" i="26"/>
  <c r="E40" i="26"/>
  <c r="AG40" i="26" s="1"/>
  <c r="B40" i="26"/>
  <c r="AC39" i="26"/>
  <c r="Z39" i="26"/>
  <c r="W39" i="26"/>
  <c r="T39" i="26"/>
  <c r="Q39" i="26"/>
  <c r="N39" i="26"/>
  <c r="K39" i="26"/>
  <c r="H39" i="26"/>
  <c r="E39" i="26"/>
  <c r="AG39" i="26" s="1"/>
  <c r="B39" i="26"/>
  <c r="AC38" i="26"/>
  <c r="Z38" i="26"/>
  <c r="W38" i="26"/>
  <c r="T38" i="26"/>
  <c r="Q38" i="26"/>
  <c r="N38" i="26"/>
  <c r="K38" i="26"/>
  <c r="H38" i="26"/>
  <c r="E38" i="26"/>
  <c r="AG38" i="26" s="1"/>
  <c r="B38" i="26"/>
  <c r="AC37" i="26"/>
  <c r="Z37" i="26"/>
  <c r="W37" i="26"/>
  <c r="T37" i="26"/>
  <c r="Q37" i="26"/>
  <c r="N37" i="26"/>
  <c r="K37" i="26"/>
  <c r="H37" i="26"/>
  <c r="E37" i="26"/>
  <c r="AG37" i="26" s="1"/>
  <c r="AC36" i="26"/>
  <c r="Z36" i="26"/>
  <c r="W36" i="26"/>
  <c r="T36" i="26"/>
  <c r="Q36" i="26"/>
  <c r="N36" i="26"/>
  <c r="K36" i="26"/>
  <c r="H36" i="26"/>
  <c r="E36" i="26"/>
  <c r="AG36" i="26" s="1"/>
  <c r="AC35" i="26"/>
  <c r="Z35" i="26"/>
  <c r="W35" i="26"/>
  <c r="T35" i="26"/>
  <c r="Q35" i="26"/>
  <c r="N35" i="26"/>
  <c r="K35" i="26"/>
  <c r="H35" i="26"/>
  <c r="E35" i="26"/>
  <c r="AG35" i="26" s="1"/>
  <c r="AC34" i="26"/>
  <c r="Z34" i="26"/>
  <c r="W34" i="26"/>
  <c r="T34" i="26"/>
  <c r="Q34" i="26"/>
  <c r="N34" i="26"/>
  <c r="K34" i="26"/>
  <c r="H34" i="26"/>
  <c r="E34" i="26"/>
  <c r="AG34" i="26" s="1"/>
  <c r="AC33" i="26"/>
  <c r="Z33" i="26"/>
  <c r="W33" i="26"/>
  <c r="T33" i="26"/>
  <c r="Q33" i="26"/>
  <c r="N33" i="26"/>
  <c r="K33" i="26"/>
  <c r="AG33" i="26" s="1"/>
  <c r="H33" i="26"/>
  <c r="E33" i="26"/>
  <c r="AC32" i="26"/>
  <c r="Z32" i="26"/>
  <c r="W32" i="26"/>
  <c r="T32" i="26"/>
  <c r="Q32" i="26"/>
  <c r="N32" i="26"/>
  <c r="K32" i="26"/>
  <c r="H32" i="26"/>
  <c r="E32" i="26"/>
  <c r="AG32" i="26" s="1"/>
  <c r="AG31" i="26"/>
  <c r="AC31" i="26"/>
  <c r="Z31" i="26"/>
  <c r="W31" i="26"/>
  <c r="T31" i="26"/>
  <c r="Q31" i="26"/>
  <c r="N31" i="26"/>
  <c r="K31" i="26"/>
  <c r="H31" i="26"/>
  <c r="E31" i="26"/>
  <c r="AC30" i="26"/>
  <c r="Z30" i="26"/>
  <c r="W30" i="26"/>
  <c r="T30" i="26"/>
  <c r="Q30" i="26"/>
  <c r="N30" i="26"/>
  <c r="K30" i="26"/>
  <c r="H30" i="26"/>
  <c r="E30" i="26"/>
  <c r="AC29" i="26"/>
  <c r="Z29" i="26"/>
  <c r="W29" i="26"/>
  <c r="T29" i="26"/>
  <c r="Q29" i="26"/>
  <c r="AG29" i="26" s="1"/>
  <c r="N29" i="26"/>
  <c r="K29" i="26"/>
  <c r="H29" i="26"/>
  <c r="E29" i="26"/>
  <c r="AC28" i="26"/>
  <c r="Z28" i="26"/>
  <c r="W28" i="26"/>
  <c r="AG28" i="26" s="1"/>
  <c r="T28" i="26"/>
  <c r="Q28" i="26"/>
  <c r="N28" i="26"/>
  <c r="K28" i="26"/>
  <c r="H28" i="26"/>
  <c r="E28" i="26"/>
  <c r="AC27" i="26"/>
  <c r="Z27" i="26"/>
  <c r="W27" i="26"/>
  <c r="T27" i="26"/>
  <c r="AG27" i="26" s="1"/>
  <c r="Q27" i="26"/>
  <c r="N27" i="26"/>
  <c r="K27" i="26"/>
  <c r="H27" i="26"/>
  <c r="E27" i="26"/>
  <c r="AC26" i="26"/>
  <c r="Z26" i="26"/>
  <c r="W26" i="26"/>
  <c r="T26" i="26"/>
  <c r="Q26" i="26"/>
  <c r="N26" i="26"/>
  <c r="K26" i="26"/>
  <c r="H26" i="26"/>
  <c r="AG26" i="26" s="1"/>
  <c r="E26" i="26"/>
  <c r="AC25" i="26"/>
  <c r="Z25" i="26"/>
  <c r="W25" i="26"/>
  <c r="T25" i="26"/>
  <c r="Q25" i="26"/>
  <c r="N25" i="26"/>
  <c r="K25" i="26"/>
  <c r="H25" i="26"/>
  <c r="E25" i="26"/>
  <c r="AC24" i="26"/>
  <c r="Z24" i="26"/>
  <c r="W24" i="26"/>
  <c r="T24" i="26"/>
  <c r="Q24" i="26"/>
  <c r="N24" i="26"/>
  <c r="K24" i="26"/>
  <c r="H24" i="26"/>
  <c r="E24" i="26"/>
  <c r="AC23" i="26"/>
  <c r="Z23" i="26"/>
  <c r="W23" i="26"/>
  <c r="T23" i="26"/>
  <c r="Q23" i="26"/>
  <c r="N23" i="26"/>
  <c r="K23" i="26"/>
  <c r="H23" i="26"/>
  <c r="AG23" i="26" s="1"/>
  <c r="E23" i="26"/>
  <c r="AC22" i="26"/>
  <c r="Z22" i="26"/>
  <c r="W22" i="26"/>
  <c r="T22" i="26"/>
  <c r="Q22" i="26"/>
  <c r="N22" i="26"/>
  <c r="K22" i="26"/>
  <c r="H22" i="26"/>
  <c r="E22" i="26"/>
  <c r="AG22" i="26" s="1"/>
  <c r="AC21" i="26"/>
  <c r="Z21" i="26"/>
  <c r="W21" i="26"/>
  <c r="T21" i="26"/>
  <c r="Q21" i="26"/>
  <c r="N21" i="26"/>
  <c r="K21" i="26"/>
  <c r="AG21" i="26" s="1"/>
  <c r="H21" i="26"/>
  <c r="E21" i="26"/>
  <c r="AC20" i="26"/>
  <c r="Z20" i="26"/>
  <c r="W20" i="26"/>
  <c r="T20" i="26"/>
  <c r="Q20" i="26"/>
  <c r="N20" i="26"/>
  <c r="K20" i="26"/>
  <c r="H20" i="26"/>
  <c r="E20" i="26"/>
  <c r="AG20" i="26" s="1"/>
  <c r="AG19" i="26"/>
  <c r="AC19" i="26"/>
  <c r="Z19" i="26"/>
  <c r="W19" i="26"/>
  <c r="T19" i="26"/>
  <c r="Q19" i="26"/>
  <c r="N19" i="26"/>
  <c r="K19" i="26"/>
  <c r="H19" i="26"/>
  <c r="E19" i="26"/>
  <c r="AC18" i="26"/>
  <c r="Z18" i="26"/>
  <c r="W18" i="26"/>
  <c r="T18" i="26"/>
  <c r="Q18" i="26"/>
  <c r="N18" i="26"/>
  <c r="K18" i="26"/>
  <c r="H18" i="26"/>
  <c r="E18" i="26"/>
  <c r="AG18" i="26" s="1"/>
  <c r="AC17" i="26"/>
  <c r="Z17" i="26"/>
  <c r="W17" i="26"/>
  <c r="T17" i="26"/>
  <c r="Q17" i="26"/>
  <c r="N17" i="26"/>
  <c r="K17" i="26"/>
  <c r="H17" i="26"/>
  <c r="E17" i="26"/>
  <c r="AC16" i="26"/>
  <c r="Z16" i="26"/>
  <c r="W16" i="26"/>
  <c r="AG16" i="26" s="1"/>
  <c r="T16" i="26"/>
  <c r="Q16" i="26"/>
  <c r="N16" i="26"/>
  <c r="K16" i="26"/>
  <c r="H16" i="26"/>
  <c r="E16" i="26"/>
  <c r="AC15" i="26"/>
  <c r="Z15" i="26"/>
  <c r="W15" i="26"/>
  <c r="T15" i="26"/>
  <c r="AG15" i="26" s="1"/>
  <c r="Q15" i="26"/>
  <c r="N15" i="26"/>
  <c r="K15" i="26"/>
  <c r="H15" i="26"/>
  <c r="E15" i="26"/>
  <c r="AC14" i="26"/>
  <c r="Z14" i="26"/>
  <c r="W14" i="26"/>
  <c r="T14" i="26"/>
  <c r="Q14" i="26"/>
  <c r="N14" i="26"/>
  <c r="K14" i="26"/>
  <c r="H14" i="26"/>
  <c r="E14" i="26"/>
  <c r="AC13" i="26"/>
  <c r="Z13" i="26"/>
  <c r="W13" i="26"/>
  <c r="T13" i="26"/>
  <c r="Q13" i="26"/>
  <c r="N13" i="26"/>
  <c r="K13" i="26"/>
  <c r="H13" i="26"/>
  <c r="E13" i="26"/>
  <c r="AG13" i="26" s="1"/>
  <c r="AC12" i="26"/>
  <c r="Z12" i="26"/>
  <c r="W12" i="26"/>
  <c r="T12" i="26"/>
  <c r="Q12" i="26"/>
  <c r="N12" i="26"/>
  <c r="K12" i="26"/>
  <c r="H12" i="26"/>
  <c r="E12" i="26"/>
  <c r="AG12" i="26" s="1"/>
  <c r="AC11" i="26"/>
  <c r="Z11" i="26"/>
  <c r="W11" i="26"/>
  <c r="T11" i="26"/>
  <c r="Q11" i="26"/>
  <c r="N11" i="26"/>
  <c r="K11" i="26"/>
  <c r="H11" i="26"/>
  <c r="AG11" i="26" s="1"/>
  <c r="E11" i="26"/>
  <c r="AC10" i="26"/>
  <c r="Z10" i="26"/>
  <c r="W10" i="26"/>
  <c r="T10" i="26"/>
  <c r="Q10" i="26"/>
  <c r="N10" i="26"/>
  <c r="K10" i="26"/>
  <c r="H10" i="26"/>
  <c r="E10" i="26"/>
  <c r="AG10" i="26" s="1"/>
  <c r="AC9" i="26"/>
  <c r="Z9" i="26"/>
  <c r="W9" i="26"/>
  <c r="T9" i="26"/>
  <c r="Q9" i="26"/>
  <c r="N9" i="26"/>
  <c r="K9" i="26"/>
  <c r="AG9" i="26" s="1"/>
  <c r="H9" i="26"/>
  <c r="E9" i="26"/>
  <c r="AC8" i="26"/>
  <c r="Z8" i="26"/>
  <c r="W8" i="26"/>
  <c r="T8" i="26"/>
  <c r="Q8" i="26"/>
  <c r="N8" i="26"/>
  <c r="K8" i="26"/>
  <c r="H8" i="26"/>
  <c r="E8" i="26"/>
  <c r="AC50" i="25"/>
  <c r="Z50" i="25"/>
  <c r="W50" i="25"/>
  <c r="T50" i="25"/>
  <c r="Q50" i="25"/>
  <c r="N50" i="25"/>
  <c r="K50" i="25"/>
  <c r="H50" i="25"/>
  <c r="E50" i="25"/>
  <c r="AG50" i="25" s="1"/>
  <c r="B50" i="25"/>
  <c r="AC49" i="25"/>
  <c r="Z49" i="25"/>
  <c r="W49" i="25"/>
  <c r="T49" i="25"/>
  <c r="Q49" i="25"/>
  <c r="N49" i="25"/>
  <c r="K49" i="25"/>
  <c r="H49" i="25"/>
  <c r="E49" i="25"/>
  <c r="AG49" i="25" s="1"/>
  <c r="B49" i="25"/>
  <c r="AC48" i="25"/>
  <c r="Z48" i="25"/>
  <c r="W48" i="25"/>
  <c r="T48" i="25"/>
  <c r="Q48" i="25"/>
  <c r="N48" i="25"/>
  <c r="K48" i="25"/>
  <c r="H48" i="25"/>
  <c r="E48" i="25"/>
  <c r="AG48" i="25" s="1"/>
  <c r="B48" i="25"/>
  <c r="AC47" i="25"/>
  <c r="Z47" i="25"/>
  <c r="W47" i="25"/>
  <c r="T47" i="25"/>
  <c r="Q47" i="25"/>
  <c r="N47" i="25"/>
  <c r="K47" i="25"/>
  <c r="H47" i="25"/>
  <c r="E47" i="25"/>
  <c r="AG47" i="25" s="1"/>
  <c r="B47" i="25"/>
  <c r="AC46" i="25"/>
  <c r="Z46" i="25"/>
  <c r="W46" i="25"/>
  <c r="T46" i="25"/>
  <c r="Q46" i="25"/>
  <c r="N46" i="25"/>
  <c r="K46" i="25"/>
  <c r="H46" i="25"/>
  <c r="E46" i="25"/>
  <c r="AG46" i="25" s="1"/>
  <c r="B46" i="25"/>
  <c r="AC45" i="25"/>
  <c r="Z45" i="25"/>
  <c r="W45" i="25"/>
  <c r="T45" i="25"/>
  <c r="Q45" i="25"/>
  <c r="N45" i="25"/>
  <c r="K45" i="25"/>
  <c r="H45" i="25"/>
  <c r="E45" i="25"/>
  <c r="AG45" i="25" s="1"/>
  <c r="B45" i="25"/>
  <c r="AC44" i="25"/>
  <c r="Z44" i="25"/>
  <c r="W44" i="25"/>
  <c r="T44" i="25"/>
  <c r="Q44" i="25"/>
  <c r="N44" i="25"/>
  <c r="K44" i="25"/>
  <c r="H44" i="25"/>
  <c r="E44" i="25"/>
  <c r="AG44" i="25" s="1"/>
  <c r="B44" i="25"/>
  <c r="AC43" i="25"/>
  <c r="Z43" i="25"/>
  <c r="W43" i="25"/>
  <c r="T43" i="25"/>
  <c r="Q43" i="25"/>
  <c r="N43" i="25"/>
  <c r="K43" i="25"/>
  <c r="H43" i="25"/>
  <c r="E43" i="25"/>
  <c r="AG43" i="25" s="1"/>
  <c r="B43" i="25"/>
  <c r="AC42" i="25"/>
  <c r="Z42" i="25"/>
  <c r="W42" i="25"/>
  <c r="T42" i="25"/>
  <c r="Q42" i="25"/>
  <c r="N42" i="25"/>
  <c r="K42" i="25"/>
  <c r="H42" i="25"/>
  <c r="E42" i="25"/>
  <c r="AG42" i="25" s="1"/>
  <c r="B42" i="25"/>
  <c r="AC41" i="25"/>
  <c r="Z41" i="25"/>
  <c r="W41" i="25"/>
  <c r="T41" i="25"/>
  <c r="Q41" i="25"/>
  <c r="N41" i="25"/>
  <c r="K41" i="25"/>
  <c r="H41" i="25"/>
  <c r="E41" i="25"/>
  <c r="AG41" i="25" s="1"/>
  <c r="B41" i="25"/>
  <c r="AC40" i="25"/>
  <c r="Z40" i="25"/>
  <c r="W40" i="25"/>
  <c r="T40" i="25"/>
  <c r="Q40" i="25"/>
  <c r="N40" i="25"/>
  <c r="K40" i="25"/>
  <c r="H40" i="25"/>
  <c r="E40" i="25"/>
  <c r="AG40" i="25" s="1"/>
  <c r="B40" i="25"/>
  <c r="AC39" i="25"/>
  <c r="Z39" i="25"/>
  <c r="W39" i="25"/>
  <c r="T39" i="25"/>
  <c r="Q39" i="25"/>
  <c r="N39" i="25"/>
  <c r="K39" i="25"/>
  <c r="H39" i="25"/>
  <c r="E39" i="25"/>
  <c r="AG39" i="25" s="1"/>
  <c r="B39" i="25"/>
  <c r="AC38" i="25"/>
  <c r="Z38" i="25"/>
  <c r="W38" i="25"/>
  <c r="T38" i="25"/>
  <c r="Q38" i="25"/>
  <c r="N38" i="25"/>
  <c r="K38" i="25"/>
  <c r="H38" i="25"/>
  <c r="E38" i="25"/>
  <c r="AG38" i="25" s="1"/>
  <c r="B38" i="25"/>
  <c r="AC37" i="25"/>
  <c r="Z37" i="25"/>
  <c r="W37" i="25"/>
  <c r="T37" i="25"/>
  <c r="Q37" i="25"/>
  <c r="N37" i="25"/>
  <c r="K37" i="25"/>
  <c r="H37" i="25"/>
  <c r="E37" i="25"/>
  <c r="AG37" i="25" s="1"/>
  <c r="AC36" i="25"/>
  <c r="Z36" i="25"/>
  <c r="W36" i="25"/>
  <c r="T36" i="25"/>
  <c r="Q36" i="25"/>
  <c r="N36" i="25"/>
  <c r="K36" i="25"/>
  <c r="H36" i="25"/>
  <c r="E36" i="25"/>
  <c r="AG36" i="25" s="1"/>
  <c r="AC35" i="25"/>
  <c r="Z35" i="25"/>
  <c r="W35" i="25"/>
  <c r="T35" i="25"/>
  <c r="Q35" i="25"/>
  <c r="N35" i="25"/>
  <c r="K35" i="25"/>
  <c r="H35" i="25"/>
  <c r="E35" i="25"/>
  <c r="AG35" i="25" s="1"/>
  <c r="AC34" i="25"/>
  <c r="Z34" i="25"/>
  <c r="W34" i="25"/>
  <c r="T34" i="25"/>
  <c r="Q34" i="25"/>
  <c r="N34" i="25"/>
  <c r="K34" i="25"/>
  <c r="H34" i="25"/>
  <c r="E34" i="25"/>
  <c r="AG34" i="25" s="1"/>
  <c r="AC33" i="25"/>
  <c r="Z33" i="25"/>
  <c r="W33" i="25"/>
  <c r="T33" i="25"/>
  <c r="Q33" i="25"/>
  <c r="N33" i="25"/>
  <c r="K33" i="25"/>
  <c r="H33" i="25"/>
  <c r="E33" i="25"/>
  <c r="AC32" i="25"/>
  <c r="Z32" i="25"/>
  <c r="W32" i="25"/>
  <c r="T32" i="25"/>
  <c r="Q32" i="25"/>
  <c r="N32" i="25"/>
  <c r="K32" i="25"/>
  <c r="H32" i="25"/>
  <c r="E32" i="25"/>
  <c r="AC31" i="25"/>
  <c r="Z31" i="25"/>
  <c r="W31" i="25"/>
  <c r="AG31" i="25" s="1"/>
  <c r="T31" i="25"/>
  <c r="Q31" i="25"/>
  <c r="N31" i="25"/>
  <c r="K31" i="25"/>
  <c r="H31" i="25"/>
  <c r="E31" i="25"/>
  <c r="AG30" i="25"/>
  <c r="AC30" i="25"/>
  <c r="Z30" i="25"/>
  <c r="W30" i="25"/>
  <c r="T30" i="25"/>
  <c r="Q30" i="25"/>
  <c r="N30" i="25"/>
  <c r="K30" i="25"/>
  <c r="H30" i="25"/>
  <c r="E30" i="25"/>
  <c r="AC29" i="25"/>
  <c r="Z29" i="25"/>
  <c r="W29" i="25"/>
  <c r="T29" i="25"/>
  <c r="Q29" i="25"/>
  <c r="N29" i="25"/>
  <c r="K29" i="25"/>
  <c r="H29" i="25"/>
  <c r="E29" i="25"/>
  <c r="AC28" i="25"/>
  <c r="Z28" i="25"/>
  <c r="W28" i="25"/>
  <c r="T28" i="25"/>
  <c r="Q28" i="25"/>
  <c r="N28" i="25"/>
  <c r="K28" i="25"/>
  <c r="H28" i="25"/>
  <c r="E28" i="25"/>
  <c r="AC27" i="25"/>
  <c r="Z27" i="25"/>
  <c r="W27" i="25"/>
  <c r="T27" i="25"/>
  <c r="Q27" i="25"/>
  <c r="N27" i="25"/>
  <c r="K27" i="25"/>
  <c r="H27" i="25"/>
  <c r="E27" i="25"/>
  <c r="AC26" i="25"/>
  <c r="Z26" i="25"/>
  <c r="W26" i="25"/>
  <c r="T26" i="25"/>
  <c r="Q26" i="25"/>
  <c r="N26" i="25"/>
  <c r="K26" i="25"/>
  <c r="H26" i="25"/>
  <c r="E26" i="25"/>
  <c r="AC25" i="25"/>
  <c r="Z25" i="25"/>
  <c r="W25" i="25"/>
  <c r="T25" i="25"/>
  <c r="Q25" i="25"/>
  <c r="N25" i="25"/>
  <c r="K25" i="25"/>
  <c r="H25" i="25"/>
  <c r="E25" i="25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G22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G21" i="25" s="1"/>
  <c r="AC20" i="25"/>
  <c r="Z20" i="25"/>
  <c r="W20" i="25"/>
  <c r="T20" i="25"/>
  <c r="Q20" i="25"/>
  <c r="N20" i="25"/>
  <c r="K20" i="25"/>
  <c r="H20" i="25"/>
  <c r="E20" i="25"/>
  <c r="AG19" i="25"/>
  <c r="AC19" i="25"/>
  <c r="Z19" i="25"/>
  <c r="W19" i="25"/>
  <c r="T19" i="25"/>
  <c r="Q19" i="25"/>
  <c r="N19" i="25"/>
  <c r="K19" i="25"/>
  <c r="H19" i="25"/>
  <c r="E19" i="25"/>
  <c r="AG18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Z14" i="25"/>
  <c r="W14" i="25"/>
  <c r="T14" i="25"/>
  <c r="Q14" i="25"/>
  <c r="N14" i="25"/>
  <c r="K14" i="25"/>
  <c r="H14" i="25"/>
  <c r="AG14" i="25" s="1"/>
  <c r="E14" i="25"/>
  <c r="AC13" i="25"/>
  <c r="Z13" i="25"/>
  <c r="W13" i="25"/>
  <c r="T13" i="25"/>
  <c r="Q13" i="25"/>
  <c r="N13" i="25"/>
  <c r="K13" i="25"/>
  <c r="H13" i="25"/>
  <c r="E13" i="25"/>
  <c r="AG13" i="25" s="1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Z10" i="25"/>
  <c r="W10" i="25"/>
  <c r="T10" i="25"/>
  <c r="Q10" i="25"/>
  <c r="N10" i="25"/>
  <c r="K10" i="25"/>
  <c r="H10" i="25"/>
  <c r="E10" i="25"/>
  <c r="AG10" i="25" s="1"/>
  <c r="AC9" i="25"/>
  <c r="Z9" i="25"/>
  <c r="W9" i="25"/>
  <c r="T9" i="25"/>
  <c r="Q9" i="25"/>
  <c r="N9" i="25"/>
  <c r="K9" i="25"/>
  <c r="H9" i="25"/>
  <c r="E9" i="25"/>
  <c r="AC8" i="25"/>
  <c r="Z8" i="25"/>
  <c r="W8" i="25"/>
  <c r="T8" i="25"/>
  <c r="Q8" i="25"/>
  <c r="AG8" i="25" s="1"/>
  <c r="N8" i="25"/>
  <c r="K8" i="25"/>
  <c r="H8" i="25"/>
  <c r="E8" i="25"/>
  <c r="AC50" i="24"/>
  <c r="Z50" i="24"/>
  <c r="W50" i="24"/>
  <c r="T50" i="24"/>
  <c r="Q50" i="24"/>
  <c r="N50" i="24"/>
  <c r="AG50" i="24" s="1"/>
  <c r="K50" i="24"/>
  <c r="H50" i="24"/>
  <c r="E50" i="24"/>
  <c r="B50" i="24"/>
  <c r="AC49" i="24"/>
  <c r="Z49" i="24"/>
  <c r="W49" i="24"/>
  <c r="T49" i="24"/>
  <c r="Q49" i="24"/>
  <c r="N49" i="24"/>
  <c r="AG49" i="24" s="1"/>
  <c r="K49" i="24"/>
  <c r="H49" i="24"/>
  <c r="E49" i="24"/>
  <c r="B49" i="24"/>
  <c r="AC48" i="24"/>
  <c r="Z48" i="24"/>
  <c r="W48" i="24"/>
  <c r="T48" i="24"/>
  <c r="Q48" i="24"/>
  <c r="N48" i="24"/>
  <c r="AG48" i="24" s="1"/>
  <c r="K48" i="24"/>
  <c r="H48" i="24"/>
  <c r="E48" i="24"/>
  <c r="B48" i="24"/>
  <c r="AC47" i="24"/>
  <c r="Z47" i="24"/>
  <c r="W47" i="24"/>
  <c r="T47" i="24"/>
  <c r="Q47" i="24"/>
  <c r="N47" i="24"/>
  <c r="AG47" i="24" s="1"/>
  <c r="K47" i="24"/>
  <c r="H47" i="24"/>
  <c r="E47" i="24"/>
  <c r="B47" i="24"/>
  <c r="AC46" i="24"/>
  <c r="Z46" i="24"/>
  <c r="W46" i="24"/>
  <c r="T46" i="24"/>
  <c r="Q46" i="24"/>
  <c r="N46" i="24"/>
  <c r="AG46" i="24" s="1"/>
  <c r="K46" i="24"/>
  <c r="H46" i="24"/>
  <c r="E46" i="24"/>
  <c r="B46" i="24"/>
  <c r="AC45" i="24"/>
  <c r="Z45" i="24"/>
  <c r="W45" i="24"/>
  <c r="T45" i="24"/>
  <c r="Q45" i="24"/>
  <c r="N45" i="24"/>
  <c r="AG45" i="24" s="1"/>
  <c r="K45" i="24"/>
  <c r="H45" i="24"/>
  <c r="E45" i="24"/>
  <c r="B45" i="24"/>
  <c r="AC44" i="24"/>
  <c r="Z44" i="24"/>
  <c r="W44" i="24"/>
  <c r="T44" i="24"/>
  <c r="Q44" i="24"/>
  <c r="N44" i="24"/>
  <c r="AG44" i="24" s="1"/>
  <c r="K44" i="24"/>
  <c r="H44" i="24"/>
  <c r="E44" i="24"/>
  <c r="B44" i="24"/>
  <c r="AC43" i="24"/>
  <c r="Z43" i="24"/>
  <c r="W43" i="24"/>
  <c r="T43" i="24"/>
  <c r="Q43" i="24"/>
  <c r="N43" i="24"/>
  <c r="AG43" i="24" s="1"/>
  <c r="K43" i="24"/>
  <c r="H43" i="24"/>
  <c r="E43" i="24"/>
  <c r="B43" i="24"/>
  <c r="AC42" i="24"/>
  <c r="Z42" i="24"/>
  <c r="W42" i="24"/>
  <c r="T42" i="24"/>
  <c r="Q42" i="24"/>
  <c r="N42" i="24"/>
  <c r="AG42" i="24" s="1"/>
  <c r="K42" i="24"/>
  <c r="H42" i="24"/>
  <c r="E42" i="24"/>
  <c r="B42" i="24"/>
  <c r="AC41" i="24"/>
  <c r="Z41" i="24"/>
  <c r="W41" i="24"/>
  <c r="T41" i="24"/>
  <c r="Q41" i="24"/>
  <c r="N41" i="24"/>
  <c r="AG41" i="24" s="1"/>
  <c r="K41" i="24"/>
  <c r="H41" i="24"/>
  <c r="E41" i="24"/>
  <c r="B41" i="24"/>
  <c r="AC40" i="24"/>
  <c r="Z40" i="24"/>
  <c r="W40" i="24"/>
  <c r="T40" i="24"/>
  <c r="Q40" i="24"/>
  <c r="N40" i="24"/>
  <c r="AG40" i="24" s="1"/>
  <c r="K40" i="24"/>
  <c r="H40" i="24"/>
  <c r="E40" i="24"/>
  <c r="B40" i="24"/>
  <c r="AC39" i="24"/>
  <c r="Z39" i="24"/>
  <c r="W39" i="24"/>
  <c r="T39" i="24"/>
  <c r="Q39" i="24"/>
  <c r="N39" i="24"/>
  <c r="AG39" i="24" s="1"/>
  <c r="K39" i="24"/>
  <c r="H39" i="24"/>
  <c r="E39" i="24"/>
  <c r="B39" i="24"/>
  <c r="AC38" i="24"/>
  <c r="Z38" i="24"/>
  <c r="W38" i="24"/>
  <c r="T38" i="24"/>
  <c r="Q38" i="24"/>
  <c r="N38" i="24"/>
  <c r="AG38" i="24" s="1"/>
  <c r="K38" i="24"/>
  <c r="H38" i="24"/>
  <c r="E38" i="24"/>
  <c r="B38" i="24"/>
  <c r="AC37" i="24"/>
  <c r="Z37" i="24"/>
  <c r="W37" i="24"/>
  <c r="T37" i="24"/>
  <c r="Q37" i="24"/>
  <c r="N37" i="24"/>
  <c r="AG37" i="24" s="1"/>
  <c r="K37" i="24"/>
  <c r="H37" i="24"/>
  <c r="E37" i="24"/>
  <c r="AC36" i="24"/>
  <c r="Z36" i="24"/>
  <c r="W36" i="24"/>
  <c r="T36" i="24"/>
  <c r="Q36" i="24"/>
  <c r="N36" i="24"/>
  <c r="AG36" i="24" s="1"/>
  <c r="K36" i="24"/>
  <c r="H36" i="24"/>
  <c r="E36" i="24"/>
  <c r="AC35" i="24"/>
  <c r="Z35" i="24"/>
  <c r="W35" i="24"/>
  <c r="T35" i="24"/>
  <c r="Q35" i="24"/>
  <c r="N35" i="24"/>
  <c r="AG35" i="24" s="1"/>
  <c r="K35" i="24"/>
  <c r="H35" i="24"/>
  <c r="E35" i="24"/>
  <c r="AC34" i="24"/>
  <c r="Z34" i="24"/>
  <c r="W34" i="24"/>
  <c r="T34" i="24"/>
  <c r="Q34" i="24"/>
  <c r="N34" i="24"/>
  <c r="AG34" i="24" s="1"/>
  <c r="K34" i="24"/>
  <c r="H34" i="24"/>
  <c r="E34" i="24"/>
  <c r="AC33" i="24"/>
  <c r="Z33" i="24"/>
  <c r="W33" i="24"/>
  <c r="T33" i="24"/>
  <c r="Q33" i="24"/>
  <c r="N33" i="24"/>
  <c r="K33" i="24"/>
  <c r="AG33" i="24" s="1"/>
  <c r="H33" i="24"/>
  <c r="E33" i="24"/>
  <c r="AC32" i="24"/>
  <c r="Z32" i="24"/>
  <c r="W32" i="24"/>
  <c r="T32" i="24"/>
  <c r="Q32" i="24"/>
  <c r="N32" i="24"/>
  <c r="K32" i="24"/>
  <c r="H32" i="24"/>
  <c r="E32" i="24"/>
  <c r="AC31" i="24"/>
  <c r="Z31" i="24"/>
  <c r="W31" i="24"/>
  <c r="T31" i="24"/>
  <c r="Q31" i="24"/>
  <c r="N31" i="24"/>
  <c r="K31" i="24"/>
  <c r="H31" i="24"/>
  <c r="E31" i="24"/>
  <c r="AC30" i="24"/>
  <c r="Z30" i="24"/>
  <c r="W30" i="24"/>
  <c r="T30" i="24"/>
  <c r="Q30" i="24"/>
  <c r="N30" i="24"/>
  <c r="K30" i="24"/>
  <c r="H30" i="24"/>
  <c r="E30" i="24"/>
  <c r="AC29" i="24"/>
  <c r="Z29" i="24"/>
  <c r="W29" i="24"/>
  <c r="T29" i="24"/>
  <c r="Q29" i="24"/>
  <c r="N29" i="24"/>
  <c r="K29" i="24"/>
  <c r="H29" i="24"/>
  <c r="E29" i="24"/>
  <c r="AC28" i="24"/>
  <c r="Z28" i="24"/>
  <c r="W28" i="24"/>
  <c r="T28" i="24"/>
  <c r="Q28" i="24"/>
  <c r="N28" i="24"/>
  <c r="K28" i="24"/>
  <c r="H28" i="24"/>
  <c r="E28" i="24"/>
  <c r="AG28" i="24" s="1"/>
  <c r="AG27" i="24"/>
  <c r="AC27" i="24"/>
  <c r="Z27" i="24"/>
  <c r="W27" i="24"/>
  <c r="T27" i="24"/>
  <c r="Q27" i="24"/>
  <c r="N27" i="24"/>
  <c r="K27" i="24"/>
  <c r="H27" i="24"/>
  <c r="E27" i="24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G25" i="24" s="1"/>
  <c r="AC24" i="24"/>
  <c r="Z24" i="24"/>
  <c r="W24" i="24"/>
  <c r="T24" i="24"/>
  <c r="Q24" i="24"/>
  <c r="N24" i="24"/>
  <c r="K24" i="24"/>
  <c r="H24" i="24"/>
  <c r="E24" i="24"/>
  <c r="AG23" i="24"/>
  <c r="AC23" i="24"/>
  <c r="Z23" i="24"/>
  <c r="W23" i="24"/>
  <c r="T23" i="24"/>
  <c r="Q23" i="24"/>
  <c r="N23" i="24"/>
  <c r="K23" i="24"/>
  <c r="H23" i="24"/>
  <c r="E23" i="24"/>
  <c r="AC22" i="24"/>
  <c r="AG22" i="24" s="1"/>
  <c r="Z22" i="24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AG21" i="24" s="1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AG16" i="24" s="1"/>
  <c r="N16" i="24"/>
  <c r="K16" i="24"/>
  <c r="H16" i="24"/>
  <c r="E16" i="24"/>
  <c r="AC15" i="24"/>
  <c r="Z15" i="24"/>
  <c r="W15" i="24"/>
  <c r="T15" i="24"/>
  <c r="Q15" i="24"/>
  <c r="N15" i="24"/>
  <c r="AG15" i="24" s="1"/>
  <c r="K15" i="24"/>
  <c r="H15" i="24"/>
  <c r="E15" i="24"/>
  <c r="AC14" i="24"/>
  <c r="Z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G13" i="24" s="1"/>
  <c r="AC12" i="24"/>
  <c r="Z12" i="24"/>
  <c r="W12" i="24"/>
  <c r="T12" i="24"/>
  <c r="Q12" i="24"/>
  <c r="N12" i="24"/>
  <c r="K12" i="24"/>
  <c r="H12" i="24"/>
  <c r="E12" i="24"/>
  <c r="AG12" i="24" s="1"/>
  <c r="AC11" i="24"/>
  <c r="Z11" i="24"/>
  <c r="W11" i="24"/>
  <c r="T11" i="24"/>
  <c r="Q11" i="24"/>
  <c r="N11" i="24"/>
  <c r="AG11" i="24" s="1"/>
  <c r="K11" i="24"/>
  <c r="H11" i="24"/>
  <c r="E11" i="24"/>
  <c r="AG10" i="24"/>
  <c r="AC10" i="24"/>
  <c r="Z10" i="24"/>
  <c r="W10" i="24"/>
  <c r="T10" i="24"/>
  <c r="Q10" i="24"/>
  <c r="N10" i="24"/>
  <c r="K10" i="24"/>
  <c r="H10" i="24"/>
  <c r="E10" i="24"/>
  <c r="AC9" i="24"/>
  <c r="Z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50" i="23"/>
  <c r="Z50" i="23"/>
  <c r="W50" i="23"/>
  <c r="T50" i="23"/>
  <c r="Q50" i="23"/>
  <c r="N50" i="23"/>
  <c r="K50" i="23"/>
  <c r="H50" i="23"/>
  <c r="E50" i="23"/>
  <c r="B50" i="23"/>
  <c r="AC49" i="23"/>
  <c r="Z49" i="23"/>
  <c r="W49" i="23"/>
  <c r="T49" i="23"/>
  <c r="Q49" i="23"/>
  <c r="N49" i="23"/>
  <c r="K49" i="23"/>
  <c r="H49" i="23"/>
  <c r="E49" i="23"/>
  <c r="AG49" i="23" s="1"/>
  <c r="B49" i="23"/>
  <c r="AC48" i="23"/>
  <c r="Z48" i="23"/>
  <c r="W48" i="23"/>
  <c r="T48" i="23"/>
  <c r="Q48" i="23"/>
  <c r="N48" i="23"/>
  <c r="K48" i="23"/>
  <c r="H48" i="23"/>
  <c r="E48" i="23"/>
  <c r="B48" i="23"/>
  <c r="AC47" i="23"/>
  <c r="Z47" i="23"/>
  <c r="W47" i="23"/>
  <c r="T47" i="23"/>
  <c r="Q47" i="23"/>
  <c r="N47" i="23"/>
  <c r="K47" i="23"/>
  <c r="H47" i="23"/>
  <c r="E47" i="23"/>
  <c r="B47" i="23"/>
  <c r="AC46" i="23"/>
  <c r="Z46" i="23"/>
  <c r="W46" i="23"/>
  <c r="T46" i="23"/>
  <c r="Q46" i="23"/>
  <c r="N46" i="23"/>
  <c r="K46" i="23"/>
  <c r="H46" i="23"/>
  <c r="E46" i="23"/>
  <c r="AG46" i="23" s="1"/>
  <c r="B46" i="23"/>
  <c r="AC45" i="23"/>
  <c r="Z45" i="23"/>
  <c r="W45" i="23"/>
  <c r="T45" i="23"/>
  <c r="Q45" i="23"/>
  <c r="N45" i="23"/>
  <c r="K45" i="23"/>
  <c r="H45" i="23"/>
  <c r="E45" i="23"/>
  <c r="B45" i="23"/>
  <c r="AC44" i="23"/>
  <c r="Z44" i="23"/>
  <c r="W44" i="23"/>
  <c r="T44" i="23"/>
  <c r="Q44" i="23"/>
  <c r="N44" i="23"/>
  <c r="K44" i="23"/>
  <c r="H44" i="23"/>
  <c r="E44" i="23"/>
  <c r="B44" i="23"/>
  <c r="AC43" i="23"/>
  <c r="Z43" i="23"/>
  <c r="W43" i="23"/>
  <c r="T43" i="23"/>
  <c r="Q43" i="23"/>
  <c r="N43" i="23"/>
  <c r="K43" i="23"/>
  <c r="H43" i="23"/>
  <c r="E43" i="23"/>
  <c r="B43" i="23"/>
  <c r="AC42" i="23"/>
  <c r="Z42" i="23"/>
  <c r="W42" i="23"/>
  <c r="T42" i="23"/>
  <c r="Q42" i="23"/>
  <c r="N42" i="23"/>
  <c r="K42" i="23"/>
  <c r="H42" i="23"/>
  <c r="E42" i="23"/>
  <c r="B42" i="23"/>
  <c r="AC41" i="23"/>
  <c r="Z41" i="23"/>
  <c r="W41" i="23"/>
  <c r="T41" i="23"/>
  <c r="Q41" i="23"/>
  <c r="N41" i="23"/>
  <c r="K41" i="23"/>
  <c r="H41" i="23"/>
  <c r="E41" i="23"/>
  <c r="B41" i="23"/>
  <c r="AC40" i="23"/>
  <c r="Z40" i="23"/>
  <c r="W40" i="23"/>
  <c r="T40" i="23"/>
  <c r="Q40" i="23"/>
  <c r="N40" i="23"/>
  <c r="K40" i="23"/>
  <c r="H40" i="23"/>
  <c r="E40" i="23"/>
  <c r="B40" i="23"/>
  <c r="AC39" i="23"/>
  <c r="Z39" i="23"/>
  <c r="W39" i="23"/>
  <c r="T39" i="23"/>
  <c r="Q39" i="23"/>
  <c r="N39" i="23"/>
  <c r="K39" i="23"/>
  <c r="H39" i="23"/>
  <c r="E39" i="23"/>
  <c r="B39" i="23"/>
  <c r="AC38" i="23"/>
  <c r="Z38" i="23"/>
  <c r="W38" i="23"/>
  <c r="T38" i="23"/>
  <c r="Q38" i="23"/>
  <c r="N38" i="23"/>
  <c r="K38" i="23"/>
  <c r="H38" i="23"/>
  <c r="E38" i="23"/>
  <c r="B38" i="23"/>
  <c r="AC37" i="23"/>
  <c r="Z37" i="23"/>
  <c r="W37" i="23"/>
  <c r="T37" i="23"/>
  <c r="Q37" i="23"/>
  <c r="N37" i="23"/>
  <c r="K37" i="23"/>
  <c r="H37" i="23"/>
  <c r="E37" i="23"/>
  <c r="AC36" i="23"/>
  <c r="Z36" i="23"/>
  <c r="W36" i="23"/>
  <c r="T36" i="23"/>
  <c r="Q36" i="23"/>
  <c r="N36" i="23"/>
  <c r="K36" i="23"/>
  <c r="H36" i="23"/>
  <c r="E36" i="23"/>
  <c r="AC35" i="23"/>
  <c r="Z35" i="23"/>
  <c r="W35" i="23"/>
  <c r="T35" i="23"/>
  <c r="Q35" i="23"/>
  <c r="N35" i="23"/>
  <c r="K35" i="23"/>
  <c r="H35" i="23"/>
  <c r="E35" i="23"/>
  <c r="AC34" i="23"/>
  <c r="Z34" i="23"/>
  <c r="W34" i="23"/>
  <c r="T34" i="23"/>
  <c r="Q34" i="23"/>
  <c r="N34" i="23"/>
  <c r="K34" i="23"/>
  <c r="H34" i="23"/>
  <c r="E34" i="23"/>
  <c r="AG34" i="23" s="1"/>
  <c r="AC33" i="23"/>
  <c r="Z33" i="23"/>
  <c r="W33" i="23"/>
  <c r="T33" i="23"/>
  <c r="Q33" i="23"/>
  <c r="N33" i="23"/>
  <c r="K33" i="23"/>
  <c r="H33" i="23"/>
  <c r="E33" i="23"/>
  <c r="AC32" i="23"/>
  <c r="Z32" i="23"/>
  <c r="W32" i="23"/>
  <c r="T32" i="23"/>
  <c r="Q32" i="23"/>
  <c r="N32" i="23"/>
  <c r="K32" i="23"/>
  <c r="H32" i="23"/>
  <c r="E32" i="23"/>
  <c r="AC31" i="23"/>
  <c r="Z31" i="23"/>
  <c r="W31" i="23"/>
  <c r="T31" i="23"/>
  <c r="Q31" i="23"/>
  <c r="N31" i="23"/>
  <c r="K31" i="23"/>
  <c r="H31" i="23"/>
  <c r="E31" i="23"/>
  <c r="AC30" i="23"/>
  <c r="Z30" i="23"/>
  <c r="W30" i="23"/>
  <c r="T30" i="23"/>
  <c r="Q30" i="23"/>
  <c r="N30" i="23"/>
  <c r="K30" i="23"/>
  <c r="H30" i="23"/>
  <c r="E30" i="23"/>
  <c r="AC29" i="23"/>
  <c r="Z29" i="23"/>
  <c r="W29" i="23"/>
  <c r="T29" i="23"/>
  <c r="Q29" i="23"/>
  <c r="N29" i="23"/>
  <c r="K29" i="23"/>
  <c r="H29" i="23"/>
  <c r="E29" i="23"/>
  <c r="AC28" i="23"/>
  <c r="Z28" i="23"/>
  <c r="W28" i="23"/>
  <c r="T28" i="23"/>
  <c r="Q28" i="23"/>
  <c r="N28" i="23"/>
  <c r="K28" i="23"/>
  <c r="H28" i="23"/>
  <c r="E28" i="23"/>
  <c r="AC27" i="23"/>
  <c r="Z27" i="23"/>
  <c r="W27" i="23"/>
  <c r="T27" i="23"/>
  <c r="Q27" i="23"/>
  <c r="N27" i="23"/>
  <c r="K27" i="23"/>
  <c r="H27" i="23"/>
  <c r="E27" i="23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G22" i="23" s="1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G16" i="23" s="1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50" i="22"/>
  <c r="Z50" i="22"/>
  <c r="W50" i="22"/>
  <c r="T50" i="22"/>
  <c r="Q50" i="22"/>
  <c r="N50" i="22"/>
  <c r="K50" i="22"/>
  <c r="H50" i="22"/>
  <c r="E50" i="22"/>
  <c r="B50" i="22"/>
  <c r="AC49" i="22"/>
  <c r="Z49" i="22"/>
  <c r="W49" i="22"/>
  <c r="T49" i="22"/>
  <c r="Q49" i="22"/>
  <c r="N49" i="22"/>
  <c r="K49" i="22"/>
  <c r="H49" i="22"/>
  <c r="E49" i="22"/>
  <c r="B49" i="22"/>
  <c r="AC48" i="22"/>
  <c r="Z48" i="22"/>
  <c r="W48" i="22"/>
  <c r="T48" i="22"/>
  <c r="Q48" i="22"/>
  <c r="N48" i="22"/>
  <c r="K48" i="22"/>
  <c r="H48" i="22"/>
  <c r="E48" i="22"/>
  <c r="B48" i="22"/>
  <c r="AC47" i="22"/>
  <c r="Z47" i="22"/>
  <c r="W47" i="22"/>
  <c r="T47" i="22"/>
  <c r="Q47" i="22"/>
  <c r="N47" i="22"/>
  <c r="K47" i="22"/>
  <c r="H47" i="22"/>
  <c r="E47" i="22"/>
  <c r="B47" i="22"/>
  <c r="AC46" i="22"/>
  <c r="Z46" i="22"/>
  <c r="W46" i="22"/>
  <c r="T46" i="22"/>
  <c r="Q46" i="22"/>
  <c r="N46" i="22"/>
  <c r="K46" i="22"/>
  <c r="H46" i="22"/>
  <c r="E46" i="22"/>
  <c r="B46" i="22"/>
  <c r="AC45" i="22"/>
  <c r="Z45" i="22"/>
  <c r="W45" i="22"/>
  <c r="T45" i="22"/>
  <c r="Q45" i="22"/>
  <c r="N45" i="22"/>
  <c r="K45" i="22"/>
  <c r="H45" i="22"/>
  <c r="E45" i="22"/>
  <c r="B45" i="22"/>
  <c r="AC44" i="22"/>
  <c r="Z44" i="22"/>
  <c r="W44" i="22"/>
  <c r="T44" i="22"/>
  <c r="Q44" i="22"/>
  <c r="N44" i="22"/>
  <c r="K44" i="22"/>
  <c r="H44" i="22"/>
  <c r="E44" i="22"/>
  <c r="B44" i="22"/>
  <c r="AC43" i="22"/>
  <c r="Z43" i="22"/>
  <c r="W43" i="22"/>
  <c r="T43" i="22"/>
  <c r="Q43" i="22"/>
  <c r="N43" i="22"/>
  <c r="K43" i="22"/>
  <c r="H43" i="22"/>
  <c r="E43" i="22"/>
  <c r="B43" i="22"/>
  <c r="AC42" i="22"/>
  <c r="Z42" i="22"/>
  <c r="W42" i="22"/>
  <c r="T42" i="22"/>
  <c r="Q42" i="22"/>
  <c r="N42" i="22"/>
  <c r="K42" i="22"/>
  <c r="H42" i="22"/>
  <c r="E42" i="22"/>
  <c r="B42" i="22"/>
  <c r="AC41" i="22"/>
  <c r="Z41" i="22"/>
  <c r="W41" i="22"/>
  <c r="T41" i="22"/>
  <c r="Q41" i="22"/>
  <c r="N41" i="22"/>
  <c r="K41" i="22"/>
  <c r="H41" i="22"/>
  <c r="E41" i="22"/>
  <c r="AG41" i="22" s="1"/>
  <c r="B41" i="22"/>
  <c r="AC40" i="22"/>
  <c r="Z40" i="22"/>
  <c r="W40" i="22"/>
  <c r="T40" i="22"/>
  <c r="Q40" i="22"/>
  <c r="N40" i="22"/>
  <c r="K40" i="22"/>
  <c r="H40" i="22"/>
  <c r="E40" i="22"/>
  <c r="B40" i="22"/>
  <c r="AC39" i="22"/>
  <c r="Z39" i="22"/>
  <c r="W39" i="22"/>
  <c r="T39" i="22"/>
  <c r="Q39" i="22"/>
  <c r="N39" i="22"/>
  <c r="K39" i="22"/>
  <c r="H39" i="22"/>
  <c r="E39" i="22"/>
  <c r="B39" i="22"/>
  <c r="AC38" i="22"/>
  <c r="Z38" i="22"/>
  <c r="W38" i="22"/>
  <c r="T38" i="22"/>
  <c r="Q38" i="22"/>
  <c r="N38" i="22"/>
  <c r="K38" i="22"/>
  <c r="H38" i="22"/>
  <c r="E38" i="22"/>
  <c r="B38" i="22"/>
  <c r="AC37" i="22"/>
  <c r="Z37" i="22"/>
  <c r="W37" i="22"/>
  <c r="T37" i="22"/>
  <c r="Q37" i="22"/>
  <c r="N37" i="22"/>
  <c r="K37" i="22"/>
  <c r="H37" i="22"/>
  <c r="E37" i="22"/>
  <c r="AC36" i="22"/>
  <c r="Z36" i="22"/>
  <c r="W36" i="22"/>
  <c r="T36" i="22"/>
  <c r="Q36" i="22"/>
  <c r="N36" i="22"/>
  <c r="K36" i="22"/>
  <c r="H36" i="22"/>
  <c r="E36" i="22"/>
  <c r="AC35" i="22"/>
  <c r="Z35" i="22"/>
  <c r="W35" i="22"/>
  <c r="T35" i="22"/>
  <c r="Q35" i="22"/>
  <c r="N35" i="22"/>
  <c r="K35" i="22"/>
  <c r="H35" i="22"/>
  <c r="E35" i="22"/>
  <c r="AC34" i="22"/>
  <c r="Z34" i="22"/>
  <c r="W34" i="22"/>
  <c r="T34" i="22"/>
  <c r="Q34" i="22"/>
  <c r="N34" i="22"/>
  <c r="K34" i="22"/>
  <c r="H34" i="22"/>
  <c r="E34" i="22"/>
  <c r="AC33" i="22"/>
  <c r="Z33" i="22"/>
  <c r="W33" i="22"/>
  <c r="T33" i="22"/>
  <c r="Q33" i="22"/>
  <c r="N33" i="22"/>
  <c r="K33" i="22"/>
  <c r="H33" i="22"/>
  <c r="E33" i="22"/>
  <c r="AC32" i="22"/>
  <c r="Z32" i="22"/>
  <c r="W32" i="22"/>
  <c r="T32" i="22"/>
  <c r="Q32" i="22"/>
  <c r="N32" i="22"/>
  <c r="K32" i="22"/>
  <c r="H32" i="22"/>
  <c r="E32" i="22"/>
  <c r="AC31" i="22"/>
  <c r="Z31" i="22"/>
  <c r="W31" i="22"/>
  <c r="T31" i="22"/>
  <c r="Q31" i="22"/>
  <c r="N31" i="22"/>
  <c r="K31" i="22"/>
  <c r="H31" i="22"/>
  <c r="E31" i="22"/>
  <c r="AC30" i="22"/>
  <c r="Z30" i="22"/>
  <c r="W30" i="22"/>
  <c r="T30" i="22"/>
  <c r="Q30" i="22"/>
  <c r="N30" i="22"/>
  <c r="K30" i="22"/>
  <c r="H30" i="22"/>
  <c r="E30" i="22"/>
  <c r="AC29" i="22"/>
  <c r="Z29" i="22"/>
  <c r="W29" i="22"/>
  <c r="T29" i="22"/>
  <c r="Q29" i="22"/>
  <c r="N29" i="22"/>
  <c r="K29" i="22"/>
  <c r="H29" i="22"/>
  <c r="E29" i="22"/>
  <c r="AG29" i="22" s="1"/>
  <c r="AC28" i="22"/>
  <c r="Z28" i="22"/>
  <c r="W28" i="22"/>
  <c r="T28" i="22"/>
  <c r="Q28" i="22"/>
  <c r="N28" i="22"/>
  <c r="K28" i="22"/>
  <c r="H28" i="22"/>
  <c r="E28" i="22"/>
  <c r="AC27" i="22"/>
  <c r="Z27" i="22"/>
  <c r="W27" i="22"/>
  <c r="T27" i="22"/>
  <c r="Q27" i="22"/>
  <c r="N27" i="22"/>
  <c r="K27" i="22"/>
  <c r="H27" i="22"/>
  <c r="E27" i="22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G23" i="22" s="1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G17" i="22" s="1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G11" i="22" s="1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50" i="21"/>
  <c r="Z50" i="21"/>
  <c r="W50" i="21"/>
  <c r="T50" i="21"/>
  <c r="Q50" i="21"/>
  <c r="N50" i="21"/>
  <c r="K50" i="21"/>
  <c r="H50" i="21"/>
  <c r="E50" i="21"/>
  <c r="B50" i="21"/>
  <c r="AC49" i="21"/>
  <c r="Z49" i="21"/>
  <c r="W49" i="21"/>
  <c r="T49" i="21"/>
  <c r="Q49" i="21"/>
  <c r="N49" i="21"/>
  <c r="K49" i="21"/>
  <c r="H49" i="21"/>
  <c r="E49" i="21"/>
  <c r="AG49" i="21" s="1"/>
  <c r="B49" i="21"/>
  <c r="AC48" i="21"/>
  <c r="Z48" i="21"/>
  <c r="W48" i="21"/>
  <c r="T48" i="21"/>
  <c r="Q48" i="21"/>
  <c r="N48" i="21"/>
  <c r="K48" i="21"/>
  <c r="H48" i="21"/>
  <c r="E48" i="21"/>
  <c r="B48" i="21"/>
  <c r="AC47" i="21"/>
  <c r="Z47" i="21"/>
  <c r="W47" i="21"/>
  <c r="T47" i="21"/>
  <c r="Q47" i="21"/>
  <c r="N47" i="21"/>
  <c r="K47" i="21"/>
  <c r="H47" i="21"/>
  <c r="E47" i="21"/>
  <c r="B47" i="21"/>
  <c r="AC46" i="21"/>
  <c r="Z46" i="21"/>
  <c r="W46" i="21"/>
  <c r="T46" i="21"/>
  <c r="Q46" i="21"/>
  <c r="N46" i="21"/>
  <c r="K46" i="21"/>
  <c r="H46" i="21"/>
  <c r="E46" i="21"/>
  <c r="AG46" i="21" s="1"/>
  <c r="B46" i="21"/>
  <c r="AC45" i="21"/>
  <c r="Z45" i="21"/>
  <c r="W45" i="21"/>
  <c r="T45" i="21"/>
  <c r="Q45" i="21"/>
  <c r="N45" i="21"/>
  <c r="K45" i="21"/>
  <c r="H45" i="21"/>
  <c r="E45" i="21"/>
  <c r="B45" i="21"/>
  <c r="AC44" i="21"/>
  <c r="Z44" i="21"/>
  <c r="W44" i="21"/>
  <c r="T44" i="21"/>
  <c r="Q44" i="21"/>
  <c r="N44" i="21"/>
  <c r="K44" i="21"/>
  <c r="H44" i="21"/>
  <c r="E44" i="21"/>
  <c r="B44" i="21"/>
  <c r="AC43" i="21"/>
  <c r="Z43" i="21"/>
  <c r="W43" i="21"/>
  <c r="T43" i="21"/>
  <c r="Q43" i="21"/>
  <c r="N43" i="21"/>
  <c r="K43" i="21"/>
  <c r="H43" i="21"/>
  <c r="E43" i="21"/>
  <c r="B43" i="21"/>
  <c r="AC42" i="21"/>
  <c r="Z42" i="21"/>
  <c r="W42" i="21"/>
  <c r="T42" i="21"/>
  <c r="Q42" i="21"/>
  <c r="N42" i="21"/>
  <c r="K42" i="21"/>
  <c r="H42" i="21"/>
  <c r="E42" i="21"/>
  <c r="B42" i="21"/>
  <c r="AC41" i="21"/>
  <c r="Z41" i="21"/>
  <c r="W41" i="21"/>
  <c r="T41" i="21"/>
  <c r="Q41" i="21"/>
  <c r="N41" i="21"/>
  <c r="K41" i="21"/>
  <c r="H41" i="21"/>
  <c r="E41" i="21"/>
  <c r="B41" i="21"/>
  <c r="AC40" i="21"/>
  <c r="Z40" i="21"/>
  <c r="W40" i="21"/>
  <c r="T40" i="21"/>
  <c r="Q40" i="21"/>
  <c r="N40" i="21"/>
  <c r="K40" i="21"/>
  <c r="H40" i="21"/>
  <c r="E40" i="21"/>
  <c r="B40" i="21"/>
  <c r="AC39" i="21"/>
  <c r="Z39" i="21"/>
  <c r="W39" i="21"/>
  <c r="T39" i="21"/>
  <c r="Q39" i="21"/>
  <c r="N39" i="21"/>
  <c r="K39" i="21"/>
  <c r="H39" i="21"/>
  <c r="E39" i="21"/>
  <c r="B39" i="21"/>
  <c r="AC38" i="21"/>
  <c r="Z38" i="21"/>
  <c r="W38" i="21"/>
  <c r="T38" i="21"/>
  <c r="Q38" i="21"/>
  <c r="N38" i="21"/>
  <c r="K38" i="21"/>
  <c r="H38" i="21"/>
  <c r="E38" i="21"/>
  <c r="B38" i="21"/>
  <c r="AC37" i="21"/>
  <c r="Z37" i="21"/>
  <c r="W37" i="21"/>
  <c r="T37" i="21"/>
  <c r="Q37" i="21"/>
  <c r="N37" i="21"/>
  <c r="K37" i="21"/>
  <c r="H37" i="21"/>
  <c r="E37" i="21"/>
  <c r="AC36" i="21"/>
  <c r="Z36" i="21"/>
  <c r="W36" i="21"/>
  <c r="T36" i="21"/>
  <c r="Q36" i="21"/>
  <c r="N36" i="21"/>
  <c r="K36" i="21"/>
  <c r="H36" i="21"/>
  <c r="E36" i="21"/>
  <c r="AC35" i="21"/>
  <c r="Z35" i="21"/>
  <c r="W35" i="21"/>
  <c r="T35" i="21"/>
  <c r="Q35" i="21"/>
  <c r="N35" i="21"/>
  <c r="K35" i="21"/>
  <c r="H35" i="21"/>
  <c r="E35" i="21"/>
  <c r="AC34" i="21"/>
  <c r="Z34" i="21"/>
  <c r="W34" i="21"/>
  <c r="T34" i="21"/>
  <c r="Q34" i="21"/>
  <c r="N34" i="21"/>
  <c r="K34" i="21"/>
  <c r="H34" i="21"/>
  <c r="E34" i="21"/>
  <c r="AG34" i="21" s="1"/>
  <c r="AC33" i="21"/>
  <c r="Z33" i="21"/>
  <c r="W33" i="21"/>
  <c r="T33" i="21"/>
  <c r="Q33" i="21"/>
  <c r="N33" i="21"/>
  <c r="K33" i="21"/>
  <c r="H33" i="21"/>
  <c r="E33" i="21"/>
  <c r="AC32" i="21"/>
  <c r="Z32" i="21"/>
  <c r="W32" i="21"/>
  <c r="T32" i="21"/>
  <c r="Q32" i="21"/>
  <c r="N32" i="21"/>
  <c r="K32" i="21"/>
  <c r="H32" i="21"/>
  <c r="E32" i="21"/>
  <c r="AC31" i="21"/>
  <c r="Z31" i="21"/>
  <c r="W31" i="21"/>
  <c r="T31" i="21"/>
  <c r="Q31" i="21"/>
  <c r="N31" i="21"/>
  <c r="K31" i="21"/>
  <c r="H31" i="21"/>
  <c r="E31" i="21"/>
  <c r="AC30" i="21"/>
  <c r="Z30" i="21"/>
  <c r="W30" i="21"/>
  <c r="T30" i="21"/>
  <c r="Q30" i="21"/>
  <c r="N30" i="21"/>
  <c r="K30" i="21"/>
  <c r="H30" i="21"/>
  <c r="E30" i="21"/>
  <c r="AC29" i="21"/>
  <c r="Z29" i="21"/>
  <c r="W29" i="21"/>
  <c r="T29" i="21"/>
  <c r="Q29" i="21"/>
  <c r="N29" i="21"/>
  <c r="K29" i="21"/>
  <c r="H29" i="21"/>
  <c r="E29" i="21"/>
  <c r="AC28" i="21"/>
  <c r="Z28" i="21"/>
  <c r="W28" i="21"/>
  <c r="T28" i="21"/>
  <c r="Q28" i="21"/>
  <c r="N28" i="21"/>
  <c r="K28" i="21"/>
  <c r="H28" i="21"/>
  <c r="E28" i="21"/>
  <c r="AG28" i="21" s="1"/>
  <c r="AC27" i="21"/>
  <c r="Z27" i="21"/>
  <c r="W27" i="21"/>
  <c r="T27" i="21"/>
  <c r="Q27" i="21"/>
  <c r="N27" i="21"/>
  <c r="K27" i="21"/>
  <c r="H27" i="21"/>
  <c r="E27" i="21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G22" i="21" s="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G16" i="21" s="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G9" i="21" s="1"/>
  <c r="AC8" i="21"/>
  <c r="Z8" i="21"/>
  <c r="W8" i="21"/>
  <c r="T8" i="21"/>
  <c r="Q8" i="21"/>
  <c r="N8" i="21"/>
  <c r="K8" i="21"/>
  <c r="H8" i="21"/>
  <c r="E8" i="21"/>
  <c r="AC50" i="20"/>
  <c r="Z50" i="20"/>
  <c r="W50" i="20"/>
  <c r="T50" i="20"/>
  <c r="Q50" i="20"/>
  <c r="N50" i="20"/>
  <c r="K50" i="20"/>
  <c r="H50" i="20"/>
  <c r="E50" i="20"/>
  <c r="B50" i="20"/>
  <c r="AC49" i="20"/>
  <c r="Z49" i="20"/>
  <c r="W49" i="20"/>
  <c r="T49" i="20"/>
  <c r="Q49" i="20"/>
  <c r="N49" i="20"/>
  <c r="K49" i="20"/>
  <c r="H49" i="20"/>
  <c r="E49" i="20"/>
  <c r="B49" i="20"/>
  <c r="AC48" i="20"/>
  <c r="Z48" i="20"/>
  <c r="W48" i="20"/>
  <c r="T48" i="20"/>
  <c r="Q48" i="20"/>
  <c r="N48" i="20"/>
  <c r="K48" i="20"/>
  <c r="H48" i="20"/>
  <c r="E48" i="20"/>
  <c r="B48" i="20"/>
  <c r="AC47" i="20"/>
  <c r="Z47" i="20"/>
  <c r="W47" i="20"/>
  <c r="T47" i="20"/>
  <c r="Q47" i="20"/>
  <c r="N47" i="20"/>
  <c r="K47" i="20"/>
  <c r="H47" i="20"/>
  <c r="E47" i="20"/>
  <c r="B47" i="20"/>
  <c r="AC46" i="20"/>
  <c r="Z46" i="20"/>
  <c r="W46" i="20"/>
  <c r="T46" i="20"/>
  <c r="Q46" i="20"/>
  <c r="N46" i="20"/>
  <c r="K46" i="20"/>
  <c r="H46" i="20"/>
  <c r="E46" i="20"/>
  <c r="B46" i="20"/>
  <c r="AC45" i="20"/>
  <c r="Z45" i="20"/>
  <c r="W45" i="20"/>
  <c r="T45" i="20"/>
  <c r="Q45" i="20"/>
  <c r="N45" i="20"/>
  <c r="K45" i="20"/>
  <c r="H45" i="20"/>
  <c r="E45" i="20"/>
  <c r="B45" i="20"/>
  <c r="AC44" i="20"/>
  <c r="Z44" i="20"/>
  <c r="W44" i="20"/>
  <c r="T44" i="20"/>
  <c r="Q44" i="20"/>
  <c r="N44" i="20"/>
  <c r="K44" i="20"/>
  <c r="H44" i="20"/>
  <c r="E44" i="20"/>
  <c r="B44" i="20"/>
  <c r="AC43" i="20"/>
  <c r="Z43" i="20"/>
  <c r="W43" i="20"/>
  <c r="T43" i="20"/>
  <c r="Q43" i="20"/>
  <c r="N43" i="20"/>
  <c r="K43" i="20"/>
  <c r="H43" i="20"/>
  <c r="E43" i="20"/>
  <c r="B43" i="20"/>
  <c r="AC42" i="20"/>
  <c r="Z42" i="20"/>
  <c r="W42" i="20"/>
  <c r="T42" i="20"/>
  <c r="Q42" i="20"/>
  <c r="N42" i="20"/>
  <c r="K42" i="20"/>
  <c r="H42" i="20"/>
  <c r="E42" i="20"/>
  <c r="B42" i="20"/>
  <c r="AC41" i="20"/>
  <c r="Z41" i="20"/>
  <c r="W41" i="20"/>
  <c r="T41" i="20"/>
  <c r="Q41" i="20"/>
  <c r="N41" i="20"/>
  <c r="K41" i="20"/>
  <c r="H41" i="20"/>
  <c r="E41" i="20"/>
  <c r="B41" i="20"/>
  <c r="AC40" i="20"/>
  <c r="Z40" i="20"/>
  <c r="W40" i="20"/>
  <c r="T40" i="20"/>
  <c r="Q40" i="20"/>
  <c r="N40" i="20"/>
  <c r="K40" i="20"/>
  <c r="H40" i="20"/>
  <c r="E40" i="20"/>
  <c r="B40" i="20"/>
  <c r="AC39" i="20"/>
  <c r="Z39" i="20"/>
  <c r="W39" i="20"/>
  <c r="T39" i="20"/>
  <c r="Q39" i="20"/>
  <c r="N39" i="20"/>
  <c r="K39" i="20"/>
  <c r="H39" i="20"/>
  <c r="E39" i="20"/>
  <c r="B39" i="20"/>
  <c r="AC38" i="20"/>
  <c r="Z38" i="20"/>
  <c r="W38" i="20"/>
  <c r="T38" i="20"/>
  <c r="Q38" i="20"/>
  <c r="N38" i="20"/>
  <c r="K38" i="20"/>
  <c r="H38" i="20"/>
  <c r="E38" i="20"/>
  <c r="B38" i="20"/>
  <c r="AC37" i="20"/>
  <c r="Z37" i="20"/>
  <c r="W37" i="20"/>
  <c r="T37" i="20"/>
  <c r="Q37" i="20"/>
  <c r="N37" i="20"/>
  <c r="K37" i="20"/>
  <c r="H37" i="20"/>
  <c r="E37" i="20"/>
  <c r="AC36" i="20"/>
  <c r="Z36" i="20"/>
  <c r="W36" i="20"/>
  <c r="T36" i="20"/>
  <c r="Q36" i="20"/>
  <c r="N36" i="20"/>
  <c r="K36" i="20"/>
  <c r="H36" i="20"/>
  <c r="E36" i="20"/>
  <c r="AC35" i="20"/>
  <c r="Z35" i="20"/>
  <c r="W35" i="20"/>
  <c r="T35" i="20"/>
  <c r="Q35" i="20"/>
  <c r="N35" i="20"/>
  <c r="K35" i="20"/>
  <c r="H35" i="20"/>
  <c r="E35" i="20"/>
  <c r="AC34" i="20"/>
  <c r="Z34" i="20"/>
  <c r="W34" i="20"/>
  <c r="T34" i="20"/>
  <c r="Q34" i="20"/>
  <c r="N34" i="20"/>
  <c r="K34" i="20"/>
  <c r="H34" i="20"/>
  <c r="E34" i="20"/>
  <c r="AC33" i="20"/>
  <c r="Z33" i="20"/>
  <c r="W33" i="20"/>
  <c r="T33" i="20"/>
  <c r="Q33" i="20"/>
  <c r="N33" i="20"/>
  <c r="K33" i="20"/>
  <c r="H33" i="20"/>
  <c r="E33" i="20"/>
  <c r="AC32" i="20"/>
  <c r="Z32" i="20"/>
  <c r="W32" i="20"/>
  <c r="T32" i="20"/>
  <c r="Q32" i="20"/>
  <c r="N32" i="20"/>
  <c r="K32" i="20"/>
  <c r="H32" i="20"/>
  <c r="E32" i="20"/>
  <c r="AC31" i="20"/>
  <c r="Z31" i="20"/>
  <c r="W31" i="20"/>
  <c r="T31" i="20"/>
  <c r="Q31" i="20"/>
  <c r="N31" i="20"/>
  <c r="K31" i="20"/>
  <c r="H31" i="20"/>
  <c r="E31" i="20"/>
  <c r="AC30" i="20"/>
  <c r="Z30" i="20"/>
  <c r="W30" i="20"/>
  <c r="T30" i="20"/>
  <c r="Q30" i="20"/>
  <c r="N30" i="20"/>
  <c r="K30" i="20"/>
  <c r="H30" i="20"/>
  <c r="E30" i="20"/>
  <c r="AC29" i="20"/>
  <c r="Z29" i="20"/>
  <c r="W29" i="20"/>
  <c r="T29" i="20"/>
  <c r="Q29" i="20"/>
  <c r="N29" i="20"/>
  <c r="K29" i="20"/>
  <c r="H29" i="20"/>
  <c r="E29" i="20"/>
  <c r="AC28" i="20"/>
  <c r="Z28" i="20"/>
  <c r="W28" i="20"/>
  <c r="T28" i="20"/>
  <c r="Q28" i="20"/>
  <c r="N28" i="20"/>
  <c r="K28" i="20"/>
  <c r="H28" i="20"/>
  <c r="E28" i="20"/>
  <c r="AC27" i="20"/>
  <c r="Z27" i="20"/>
  <c r="W27" i="20"/>
  <c r="T27" i="20"/>
  <c r="Q27" i="20"/>
  <c r="N27" i="20"/>
  <c r="K27" i="20"/>
  <c r="H27" i="20"/>
  <c r="E27" i="20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50" i="10"/>
  <c r="Z50" i="10"/>
  <c r="W50" i="10"/>
  <c r="T50" i="10"/>
  <c r="Q50" i="10"/>
  <c r="N50" i="10"/>
  <c r="K50" i="10"/>
  <c r="H50" i="10"/>
  <c r="E50" i="10"/>
  <c r="B50" i="10"/>
  <c r="AC49" i="10"/>
  <c r="Z49" i="10"/>
  <c r="W49" i="10"/>
  <c r="T49" i="10"/>
  <c r="Q49" i="10"/>
  <c r="N49" i="10"/>
  <c r="K49" i="10"/>
  <c r="H49" i="10"/>
  <c r="E49" i="10"/>
  <c r="B49" i="10"/>
  <c r="AC48" i="10"/>
  <c r="Z48" i="10"/>
  <c r="W48" i="10"/>
  <c r="T48" i="10"/>
  <c r="Q48" i="10"/>
  <c r="N48" i="10"/>
  <c r="K48" i="10"/>
  <c r="H48" i="10"/>
  <c r="E48" i="10"/>
  <c r="B48" i="10"/>
  <c r="AC47" i="10"/>
  <c r="Z47" i="10"/>
  <c r="W47" i="10"/>
  <c r="T47" i="10"/>
  <c r="Q47" i="10"/>
  <c r="N47" i="10"/>
  <c r="K47" i="10"/>
  <c r="H47" i="10"/>
  <c r="E47" i="10"/>
  <c r="B47" i="10"/>
  <c r="AC46" i="10"/>
  <c r="Z46" i="10"/>
  <c r="W46" i="10"/>
  <c r="T46" i="10"/>
  <c r="Q46" i="10"/>
  <c r="N46" i="10"/>
  <c r="K46" i="10"/>
  <c r="H46" i="10"/>
  <c r="E46" i="10"/>
  <c r="B46" i="10"/>
  <c r="AC45" i="10"/>
  <c r="Z45" i="10"/>
  <c r="W45" i="10"/>
  <c r="T45" i="10"/>
  <c r="Q45" i="10"/>
  <c r="N45" i="10"/>
  <c r="K45" i="10"/>
  <c r="H45" i="10"/>
  <c r="E45" i="10"/>
  <c r="B45" i="10"/>
  <c r="AC44" i="10"/>
  <c r="Z44" i="10"/>
  <c r="W44" i="10"/>
  <c r="T44" i="10"/>
  <c r="Q44" i="10"/>
  <c r="N44" i="10"/>
  <c r="K44" i="10"/>
  <c r="H44" i="10"/>
  <c r="E44" i="10"/>
  <c r="B44" i="10"/>
  <c r="AC43" i="10"/>
  <c r="Z43" i="10"/>
  <c r="W43" i="10"/>
  <c r="T43" i="10"/>
  <c r="Q43" i="10"/>
  <c r="N43" i="10"/>
  <c r="K43" i="10"/>
  <c r="H43" i="10"/>
  <c r="E43" i="10"/>
  <c r="B43" i="10"/>
  <c r="AC42" i="10"/>
  <c r="Z42" i="10"/>
  <c r="W42" i="10"/>
  <c r="T42" i="10"/>
  <c r="Q42" i="10"/>
  <c r="N42" i="10"/>
  <c r="K42" i="10"/>
  <c r="H42" i="10"/>
  <c r="E42" i="10"/>
  <c r="B42" i="10"/>
  <c r="AC41" i="10"/>
  <c r="Z41" i="10"/>
  <c r="W41" i="10"/>
  <c r="T41" i="10"/>
  <c r="Q41" i="10"/>
  <c r="N41" i="10"/>
  <c r="K41" i="10"/>
  <c r="H41" i="10"/>
  <c r="E41" i="10"/>
  <c r="B41" i="10"/>
  <c r="AC40" i="10"/>
  <c r="Z40" i="10"/>
  <c r="W40" i="10"/>
  <c r="T40" i="10"/>
  <c r="Q40" i="10"/>
  <c r="N40" i="10"/>
  <c r="K40" i="10"/>
  <c r="H40" i="10"/>
  <c r="E40" i="10"/>
  <c r="B40" i="10"/>
  <c r="AC39" i="10"/>
  <c r="Z39" i="10"/>
  <c r="W39" i="10"/>
  <c r="T39" i="10"/>
  <c r="Q39" i="10"/>
  <c r="N39" i="10"/>
  <c r="K39" i="10"/>
  <c r="H39" i="10"/>
  <c r="E39" i="10"/>
  <c r="B39" i="10"/>
  <c r="AC38" i="10"/>
  <c r="Z38" i="10"/>
  <c r="W38" i="10"/>
  <c r="T38" i="10"/>
  <c r="Q38" i="10"/>
  <c r="N38" i="10"/>
  <c r="K38" i="10"/>
  <c r="H38" i="10"/>
  <c r="E38" i="10"/>
  <c r="B38" i="10"/>
  <c r="AC37" i="10"/>
  <c r="Z37" i="10"/>
  <c r="W37" i="10"/>
  <c r="T37" i="10"/>
  <c r="Q37" i="10"/>
  <c r="N37" i="10"/>
  <c r="K37" i="10"/>
  <c r="H37" i="10"/>
  <c r="E37" i="10"/>
  <c r="AC36" i="10"/>
  <c r="Z36" i="10"/>
  <c r="W36" i="10"/>
  <c r="T36" i="10"/>
  <c r="Q36" i="10"/>
  <c r="N36" i="10"/>
  <c r="K36" i="10"/>
  <c r="H36" i="10"/>
  <c r="E36" i="10"/>
  <c r="AC35" i="10"/>
  <c r="Z35" i="10"/>
  <c r="W35" i="10"/>
  <c r="T35" i="10"/>
  <c r="Q35" i="10"/>
  <c r="N35" i="10"/>
  <c r="K35" i="10"/>
  <c r="H35" i="10"/>
  <c r="E35" i="10"/>
  <c r="AC34" i="10"/>
  <c r="Z34" i="10"/>
  <c r="W34" i="10"/>
  <c r="T34" i="10"/>
  <c r="Q34" i="10"/>
  <c r="N34" i="10"/>
  <c r="K34" i="10"/>
  <c r="H34" i="10"/>
  <c r="E34" i="10"/>
  <c r="AC33" i="10"/>
  <c r="Z33" i="10"/>
  <c r="W33" i="10"/>
  <c r="T33" i="10"/>
  <c r="Q33" i="10"/>
  <c r="N33" i="10"/>
  <c r="K33" i="10"/>
  <c r="H33" i="10"/>
  <c r="E33" i="10"/>
  <c r="AC32" i="10"/>
  <c r="Z32" i="10"/>
  <c r="W32" i="10"/>
  <c r="T32" i="10"/>
  <c r="Q32" i="10"/>
  <c r="N32" i="10"/>
  <c r="K32" i="10"/>
  <c r="H32" i="10"/>
  <c r="E32" i="10"/>
  <c r="AC31" i="10"/>
  <c r="Z31" i="10"/>
  <c r="W31" i="10"/>
  <c r="T31" i="10"/>
  <c r="Q31" i="10"/>
  <c r="N31" i="10"/>
  <c r="K31" i="10"/>
  <c r="H31" i="10"/>
  <c r="E31" i="10"/>
  <c r="AC30" i="10"/>
  <c r="Z30" i="10"/>
  <c r="W30" i="10"/>
  <c r="T30" i="10"/>
  <c r="Q30" i="10"/>
  <c r="N30" i="10"/>
  <c r="K30" i="10"/>
  <c r="H30" i="10"/>
  <c r="E30" i="10"/>
  <c r="AC29" i="10"/>
  <c r="Z29" i="10"/>
  <c r="W29" i="10"/>
  <c r="T29" i="10"/>
  <c r="Q29" i="10"/>
  <c r="N29" i="10"/>
  <c r="K29" i="10"/>
  <c r="H29" i="10"/>
  <c r="E29" i="10"/>
  <c r="AC28" i="10"/>
  <c r="Z28" i="10"/>
  <c r="W28" i="10"/>
  <c r="T28" i="10"/>
  <c r="Q28" i="10"/>
  <c r="N28" i="10"/>
  <c r="K28" i="10"/>
  <c r="H28" i="10"/>
  <c r="E28" i="10"/>
  <c r="AC27" i="10"/>
  <c r="Z27" i="10"/>
  <c r="W27" i="10"/>
  <c r="T27" i="10"/>
  <c r="Q27" i="10"/>
  <c r="N27" i="10"/>
  <c r="K27" i="10"/>
  <c r="H27" i="10"/>
  <c r="E27" i="1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50" i="18"/>
  <c r="Z50" i="18"/>
  <c r="W50" i="18"/>
  <c r="T50" i="18"/>
  <c r="Q50" i="18"/>
  <c r="N50" i="18"/>
  <c r="K50" i="18"/>
  <c r="H50" i="18"/>
  <c r="E50" i="18"/>
  <c r="B50" i="18"/>
  <c r="AC49" i="18"/>
  <c r="Z49" i="18"/>
  <c r="W49" i="18"/>
  <c r="T49" i="18"/>
  <c r="Q49" i="18"/>
  <c r="N49" i="18"/>
  <c r="K49" i="18"/>
  <c r="H49" i="18"/>
  <c r="E49" i="18"/>
  <c r="B49" i="18"/>
  <c r="AC48" i="18"/>
  <c r="Z48" i="18"/>
  <c r="W48" i="18"/>
  <c r="T48" i="18"/>
  <c r="Q48" i="18"/>
  <c r="N48" i="18"/>
  <c r="K48" i="18"/>
  <c r="H48" i="18"/>
  <c r="E48" i="18"/>
  <c r="B48" i="18"/>
  <c r="AC47" i="18"/>
  <c r="Z47" i="18"/>
  <c r="W47" i="18"/>
  <c r="T47" i="18"/>
  <c r="Q47" i="18"/>
  <c r="N47" i="18"/>
  <c r="K47" i="18"/>
  <c r="H47" i="18"/>
  <c r="E47" i="18"/>
  <c r="B47" i="18"/>
  <c r="AC46" i="18"/>
  <c r="Z46" i="18"/>
  <c r="W46" i="18"/>
  <c r="T46" i="18"/>
  <c r="Q46" i="18"/>
  <c r="N46" i="18"/>
  <c r="K46" i="18"/>
  <c r="H46" i="18"/>
  <c r="E46" i="18"/>
  <c r="B46" i="18"/>
  <c r="AC45" i="18"/>
  <c r="Z45" i="18"/>
  <c r="W45" i="18"/>
  <c r="T45" i="18"/>
  <c r="Q45" i="18"/>
  <c r="N45" i="18"/>
  <c r="K45" i="18"/>
  <c r="H45" i="18"/>
  <c r="E45" i="18"/>
  <c r="B45" i="18"/>
  <c r="AC44" i="18"/>
  <c r="Z44" i="18"/>
  <c r="W44" i="18"/>
  <c r="T44" i="18"/>
  <c r="Q44" i="18"/>
  <c r="N44" i="18"/>
  <c r="K44" i="18"/>
  <c r="H44" i="18"/>
  <c r="E44" i="18"/>
  <c r="B44" i="18"/>
  <c r="AC43" i="18"/>
  <c r="Z43" i="18"/>
  <c r="W43" i="18"/>
  <c r="T43" i="18"/>
  <c r="Q43" i="18"/>
  <c r="N43" i="18"/>
  <c r="K43" i="18"/>
  <c r="H43" i="18"/>
  <c r="E43" i="18"/>
  <c r="B43" i="18"/>
  <c r="AC42" i="18"/>
  <c r="Z42" i="18"/>
  <c r="W42" i="18"/>
  <c r="T42" i="18"/>
  <c r="Q42" i="18"/>
  <c r="N42" i="18"/>
  <c r="K42" i="18"/>
  <c r="H42" i="18"/>
  <c r="E42" i="18"/>
  <c r="B42" i="18"/>
  <c r="AC41" i="18"/>
  <c r="Z41" i="18"/>
  <c r="W41" i="18"/>
  <c r="T41" i="18"/>
  <c r="Q41" i="18"/>
  <c r="N41" i="18"/>
  <c r="K41" i="18"/>
  <c r="H41" i="18"/>
  <c r="E41" i="18"/>
  <c r="B41" i="18"/>
  <c r="AC40" i="18"/>
  <c r="Z40" i="18"/>
  <c r="W40" i="18"/>
  <c r="T40" i="18"/>
  <c r="Q40" i="18"/>
  <c r="N40" i="18"/>
  <c r="K40" i="18"/>
  <c r="H40" i="18"/>
  <c r="E40" i="18"/>
  <c r="B40" i="18"/>
  <c r="AC39" i="18"/>
  <c r="Z39" i="18"/>
  <c r="W39" i="18"/>
  <c r="T39" i="18"/>
  <c r="Q39" i="18"/>
  <c r="N39" i="18"/>
  <c r="K39" i="18"/>
  <c r="H39" i="18"/>
  <c r="E39" i="18"/>
  <c r="B39" i="18"/>
  <c r="AC38" i="18"/>
  <c r="Z38" i="18"/>
  <c r="W38" i="18"/>
  <c r="T38" i="18"/>
  <c r="Q38" i="18"/>
  <c r="N38" i="18"/>
  <c r="K38" i="18"/>
  <c r="H38" i="18"/>
  <c r="E38" i="18"/>
  <c r="B38" i="18"/>
  <c r="AC37" i="18"/>
  <c r="Z37" i="18"/>
  <c r="W37" i="18"/>
  <c r="T37" i="18"/>
  <c r="Q37" i="18"/>
  <c r="N37" i="18"/>
  <c r="K37" i="18"/>
  <c r="H37" i="18"/>
  <c r="E37" i="18"/>
  <c r="AC36" i="18"/>
  <c r="Z36" i="18"/>
  <c r="W36" i="18"/>
  <c r="T36" i="18"/>
  <c r="Q36" i="18"/>
  <c r="N36" i="18"/>
  <c r="K36" i="18"/>
  <c r="H36" i="18"/>
  <c r="E36" i="18"/>
  <c r="AC35" i="18"/>
  <c r="Z35" i="18"/>
  <c r="W35" i="18"/>
  <c r="T35" i="18"/>
  <c r="Q35" i="18"/>
  <c r="N35" i="18"/>
  <c r="K35" i="18"/>
  <c r="H35" i="18"/>
  <c r="E35" i="18"/>
  <c r="AC34" i="18"/>
  <c r="Z34" i="18"/>
  <c r="W34" i="18"/>
  <c r="T34" i="18"/>
  <c r="Q34" i="18"/>
  <c r="N34" i="18"/>
  <c r="K34" i="18"/>
  <c r="H34" i="18"/>
  <c r="E34" i="18"/>
  <c r="AC33" i="18"/>
  <c r="Z33" i="18"/>
  <c r="W33" i="18"/>
  <c r="T33" i="18"/>
  <c r="Q33" i="18"/>
  <c r="N33" i="18"/>
  <c r="K33" i="18"/>
  <c r="H33" i="18"/>
  <c r="E33" i="18"/>
  <c r="AC32" i="18"/>
  <c r="Z32" i="18"/>
  <c r="W32" i="18"/>
  <c r="T32" i="18"/>
  <c r="Q32" i="18"/>
  <c r="N32" i="18"/>
  <c r="K32" i="18"/>
  <c r="H32" i="18"/>
  <c r="E32" i="18"/>
  <c r="AC31" i="18"/>
  <c r="Z31" i="18"/>
  <c r="W31" i="18"/>
  <c r="T31" i="18"/>
  <c r="Q31" i="18"/>
  <c r="N31" i="18"/>
  <c r="K31" i="18"/>
  <c r="H31" i="18"/>
  <c r="E31" i="18"/>
  <c r="AC30" i="18"/>
  <c r="Z30" i="18"/>
  <c r="W30" i="18"/>
  <c r="T30" i="18"/>
  <c r="Q30" i="18"/>
  <c r="N30" i="18"/>
  <c r="K30" i="18"/>
  <c r="H30" i="18"/>
  <c r="E30" i="18"/>
  <c r="AC29" i="18"/>
  <c r="Z29" i="18"/>
  <c r="W29" i="18"/>
  <c r="T29" i="18"/>
  <c r="Q29" i="18"/>
  <c r="N29" i="18"/>
  <c r="K29" i="18"/>
  <c r="H29" i="18"/>
  <c r="E29" i="18"/>
  <c r="AC28" i="18"/>
  <c r="Z28" i="18"/>
  <c r="W28" i="18"/>
  <c r="T28" i="18"/>
  <c r="Q28" i="18"/>
  <c r="N28" i="18"/>
  <c r="K28" i="18"/>
  <c r="H28" i="18"/>
  <c r="E28" i="18"/>
  <c r="AC27" i="18"/>
  <c r="Z27" i="18"/>
  <c r="W27" i="18"/>
  <c r="T27" i="18"/>
  <c r="Q27" i="18"/>
  <c r="N27" i="18"/>
  <c r="K27" i="18"/>
  <c r="H27" i="18"/>
  <c r="E27" i="18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50" i="7"/>
  <c r="Z50" i="7"/>
  <c r="W50" i="7"/>
  <c r="T50" i="7"/>
  <c r="Q50" i="7"/>
  <c r="N50" i="7"/>
  <c r="K50" i="7"/>
  <c r="H50" i="7"/>
  <c r="E50" i="7"/>
  <c r="B50" i="7"/>
  <c r="AC49" i="7"/>
  <c r="Z49" i="7"/>
  <c r="W49" i="7"/>
  <c r="T49" i="7"/>
  <c r="Q49" i="7"/>
  <c r="N49" i="7"/>
  <c r="K49" i="7"/>
  <c r="H49" i="7"/>
  <c r="E49" i="7"/>
  <c r="B49" i="7"/>
  <c r="AC48" i="7"/>
  <c r="Z48" i="7"/>
  <c r="W48" i="7"/>
  <c r="T48" i="7"/>
  <c r="Q48" i="7"/>
  <c r="N48" i="7"/>
  <c r="K48" i="7"/>
  <c r="H48" i="7"/>
  <c r="E48" i="7"/>
  <c r="B48" i="7"/>
  <c r="AC47" i="7"/>
  <c r="Z47" i="7"/>
  <c r="W47" i="7"/>
  <c r="T47" i="7"/>
  <c r="Q47" i="7"/>
  <c r="N47" i="7"/>
  <c r="K47" i="7"/>
  <c r="H47" i="7"/>
  <c r="E47" i="7"/>
  <c r="B47" i="7"/>
  <c r="AC46" i="7"/>
  <c r="Z46" i="7"/>
  <c r="W46" i="7"/>
  <c r="T46" i="7"/>
  <c r="Q46" i="7"/>
  <c r="N46" i="7"/>
  <c r="K46" i="7"/>
  <c r="H46" i="7"/>
  <c r="E46" i="7"/>
  <c r="B46" i="7"/>
  <c r="AC45" i="7"/>
  <c r="Z45" i="7"/>
  <c r="W45" i="7"/>
  <c r="T45" i="7"/>
  <c r="Q45" i="7"/>
  <c r="N45" i="7"/>
  <c r="K45" i="7"/>
  <c r="H45" i="7"/>
  <c r="E45" i="7"/>
  <c r="B45" i="7"/>
  <c r="AC44" i="7"/>
  <c r="Z44" i="7"/>
  <c r="W44" i="7"/>
  <c r="T44" i="7"/>
  <c r="Q44" i="7"/>
  <c r="N44" i="7"/>
  <c r="K44" i="7"/>
  <c r="H44" i="7"/>
  <c r="E44" i="7"/>
  <c r="B44" i="7"/>
  <c r="AC43" i="7"/>
  <c r="Z43" i="7"/>
  <c r="W43" i="7"/>
  <c r="T43" i="7"/>
  <c r="Q43" i="7"/>
  <c r="N43" i="7"/>
  <c r="K43" i="7"/>
  <c r="H43" i="7"/>
  <c r="E43" i="7"/>
  <c r="B43" i="7"/>
  <c r="AC42" i="7"/>
  <c r="Z42" i="7"/>
  <c r="W42" i="7"/>
  <c r="T42" i="7"/>
  <c r="Q42" i="7"/>
  <c r="N42" i="7"/>
  <c r="K42" i="7"/>
  <c r="H42" i="7"/>
  <c r="E42" i="7"/>
  <c r="B42" i="7"/>
  <c r="AC41" i="7"/>
  <c r="Z41" i="7"/>
  <c r="W41" i="7"/>
  <c r="T41" i="7"/>
  <c r="Q41" i="7"/>
  <c r="N41" i="7"/>
  <c r="K41" i="7"/>
  <c r="H41" i="7"/>
  <c r="E41" i="7"/>
  <c r="B41" i="7"/>
  <c r="AC40" i="7"/>
  <c r="Z40" i="7"/>
  <c r="W40" i="7"/>
  <c r="T40" i="7"/>
  <c r="Q40" i="7"/>
  <c r="N40" i="7"/>
  <c r="K40" i="7"/>
  <c r="H40" i="7"/>
  <c r="E40" i="7"/>
  <c r="B40" i="7"/>
  <c r="AC39" i="7"/>
  <c r="Z39" i="7"/>
  <c r="W39" i="7"/>
  <c r="T39" i="7"/>
  <c r="Q39" i="7"/>
  <c r="N39" i="7"/>
  <c r="K39" i="7"/>
  <c r="H39" i="7"/>
  <c r="E39" i="7"/>
  <c r="B39" i="7"/>
  <c r="AC38" i="7"/>
  <c r="Z38" i="7"/>
  <c r="W38" i="7"/>
  <c r="T38" i="7"/>
  <c r="Q38" i="7"/>
  <c r="N38" i="7"/>
  <c r="K38" i="7"/>
  <c r="H38" i="7"/>
  <c r="E38" i="7"/>
  <c r="B38" i="7"/>
  <c r="AC37" i="7"/>
  <c r="Z37" i="7"/>
  <c r="W37" i="7"/>
  <c r="T37" i="7"/>
  <c r="Q37" i="7"/>
  <c r="N37" i="7"/>
  <c r="K37" i="7"/>
  <c r="H37" i="7"/>
  <c r="E37" i="7"/>
  <c r="AC36" i="7"/>
  <c r="Z36" i="7"/>
  <c r="W36" i="7"/>
  <c r="T36" i="7"/>
  <c r="Q36" i="7"/>
  <c r="N36" i="7"/>
  <c r="K36" i="7"/>
  <c r="H36" i="7"/>
  <c r="E36" i="7"/>
  <c r="AC35" i="7"/>
  <c r="Z35" i="7"/>
  <c r="W35" i="7"/>
  <c r="T35" i="7"/>
  <c r="Q35" i="7"/>
  <c r="N35" i="7"/>
  <c r="K35" i="7"/>
  <c r="H35" i="7"/>
  <c r="E35" i="7"/>
  <c r="AC34" i="7"/>
  <c r="Z34" i="7"/>
  <c r="W34" i="7"/>
  <c r="T34" i="7"/>
  <c r="Q34" i="7"/>
  <c r="N34" i="7"/>
  <c r="K34" i="7"/>
  <c r="H34" i="7"/>
  <c r="E34" i="7"/>
  <c r="AC33" i="7"/>
  <c r="Z33" i="7"/>
  <c r="W33" i="7"/>
  <c r="T33" i="7"/>
  <c r="Q33" i="7"/>
  <c r="N33" i="7"/>
  <c r="K33" i="7"/>
  <c r="H33" i="7"/>
  <c r="E33" i="7"/>
  <c r="AC32" i="7"/>
  <c r="Z32" i="7"/>
  <c r="W32" i="7"/>
  <c r="T32" i="7"/>
  <c r="Q32" i="7"/>
  <c r="N32" i="7"/>
  <c r="K32" i="7"/>
  <c r="H32" i="7"/>
  <c r="E32" i="7"/>
  <c r="AC31" i="7"/>
  <c r="Z31" i="7"/>
  <c r="W31" i="7"/>
  <c r="T31" i="7"/>
  <c r="Q31" i="7"/>
  <c r="N31" i="7"/>
  <c r="K31" i="7"/>
  <c r="H31" i="7"/>
  <c r="E31" i="7"/>
  <c r="AC30" i="7"/>
  <c r="Z30" i="7"/>
  <c r="W30" i="7"/>
  <c r="T30" i="7"/>
  <c r="Q30" i="7"/>
  <c r="N30" i="7"/>
  <c r="K30" i="7"/>
  <c r="H30" i="7"/>
  <c r="E30" i="7"/>
  <c r="AC29" i="7"/>
  <c r="Z29" i="7"/>
  <c r="W29" i="7"/>
  <c r="T29" i="7"/>
  <c r="Q29" i="7"/>
  <c r="N29" i="7"/>
  <c r="K29" i="7"/>
  <c r="H29" i="7"/>
  <c r="E29" i="7"/>
  <c r="AC28" i="7"/>
  <c r="Z28" i="7"/>
  <c r="W28" i="7"/>
  <c r="T28" i="7"/>
  <c r="Q28" i="7"/>
  <c r="N28" i="7"/>
  <c r="K28" i="7"/>
  <c r="H28" i="7"/>
  <c r="E28" i="7"/>
  <c r="AC27" i="7"/>
  <c r="Z27" i="7"/>
  <c r="W27" i="7"/>
  <c r="T27" i="7"/>
  <c r="Q27" i="7"/>
  <c r="N27" i="7"/>
  <c r="K27" i="7"/>
  <c r="H27" i="7"/>
  <c r="E27" i="7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50" i="15"/>
  <c r="Z50" i="15"/>
  <c r="W50" i="15"/>
  <c r="T50" i="15"/>
  <c r="Q50" i="15"/>
  <c r="N50" i="15"/>
  <c r="K50" i="15"/>
  <c r="H50" i="15"/>
  <c r="E50" i="15"/>
  <c r="B50" i="15"/>
  <c r="AC49" i="15"/>
  <c r="Z49" i="15"/>
  <c r="W49" i="15"/>
  <c r="T49" i="15"/>
  <c r="Q49" i="15"/>
  <c r="N49" i="15"/>
  <c r="K49" i="15"/>
  <c r="H49" i="15"/>
  <c r="E49" i="15"/>
  <c r="B49" i="15"/>
  <c r="AC48" i="15"/>
  <c r="Z48" i="15"/>
  <c r="W48" i="15"/>
  <c r="T48" i="15"/>
  <c r="Q48" i="15"/>
  <c r="N48" i="15"/>
  <c r="K48" i="15"/>
  <c r="H48" i="15"/>
  <c r="E48" i="15"/>
  <c r="B48" i="15"/>
  <c r="AC47" i="15"/>
  <c r="Z47" i="15"/>
  <c r="W47" i="15"/>
  <c r="T47" i="15"/>
  <c r="Q47" i="15"/>
  <c r="N47" i="15"/>
  <c r="K47" i="15"/>
  <c r="H47" i="15"/>
  <c r="E47" i="15"/>
  <c r="B47" i="15"/>
  <c r="AC46" i="15"/>
  <c r="Z46" i="15"/>
  <c r="W46" i="15"/>
  <c r="T46" i="15"/>
  <c r="Q46" i="15"/>
  <c r="N46" i="15"/>
  <c r="K46" i="15"/>
  <c r="H46" i="15"/>
  <c r="E46" i="15"/>
  <c r="B46" i="15"/>
  <c r="AC45" i="15"/>
  <c r="Z45" i="15"/>
  <c r="W45" i="15"/>
  <c r="T45" i="15"/>
  <c r="Q45" i="15"/>
  <c r="N45" i="15"/>
  <c r="K45" i="15"/>
  <c r="H45" i="15"/>
  <c r="E45" i="15"/>
  <c r="B45" i="15"/>
  <c r="AC44" i="15"/>
  <c r="Z44" i="15"/>
  <c r="W44" i="15"/>
  <c r="T44" i="15"/>
  <c r="Q44" i="15"/>
  <c r="N44" i="15"/>
  <c r="K44" i="15"/>
  <c r="H44" i="15"/>
  <c r="E44" i="15"/>
  <c r="B44" i="15"/>
  <c r="AC43" i="15"/>
  <c r="Z43" i="15"/>
  <c r="W43" i="15"/>
  <c r="T43" i="15"/>
  <c r="Q43" i="15"/>
  <c r="N43" i="15"/>
  <c r="K43" i="15"/>
  <c r="H43" i="15"/>
  <c r="E43" i="15"/>
  <c r="B43" i="15"/>
  <c r="AC42" i="15"/>
  <c r="Z42" i="15"/>
  <c r="W42" i="15"/>
  <c r="T42" i="15"/>
  <c r="Q42" i="15"/>
  <c r="N42" i="15"/>
  <c r="K42" i="15"/>
  <c r="H42" i="15"/>
  <c r="E42" i="15"/>
  <c r="B42" i="15"/>
  <c r="AC41" i="15"/>
  <c r="Z41" i="15"/>
  <c r="W41" i="15"/>
  <c r="T41" i="15"/>
  <c r="Q41" i="15"/>
  <c r="N41" i="15"/>
  <c r="K41" i="15"/>
  <c r="H41" i="15"/>
  <c r="E41" i="15"/>
  <c r="B41" i="15"/>
  <c r="AC40" i="15"/>
  <c r="Z40" i="15"/>
  <c r="W40" i="15"/>
  <c r="T40" i="15"/>
  <c r="Q40" i="15"/>
  <c r="N40" i="15"/>
  <c r="K40" i="15"/>
  <c r="H40" i="15"/>
  <c r="E40" i="15"/>
  <c r="B40" i="15"/>
  <c r="AC39" i="15"/>
  <c r="Z39" i="15"/>
  <c r="W39" i="15"/>
  <c r="T39" i="15"/>
  <c r="Q39" i="15"/>
  <c r="N39" i="15"/>
  <c r="K39" i="15"/>
  <c r="H39" i="15"/>
  <c r="E39" i="15"/>
  <c r="B39" i="15"/>
  <c r="AC38" i="15"/>
  <c r="Z38" i="15"/>
  <c r="W38" i="15"/>
  <c r="T38" i="15"/>
  <c r="Q38" i="15"/>
  <c r="N38" i="15"/>
  <c r="K38" i="15"/>
  <c r="H38" i="15"/>
  <c r="E38" i="15"/>
  <c r="B38" i="15"/>
  <c r="AC37" i="15"/>
  <c r="Z37" i="15"/>
  <c r="W37" i="15"/>
  <c r="T37" i="15"/>
  <c r="Q37" i="15"/>
  <c r="N37" i="15"/>
  <c r="K37" i="15"/>
  <c r="H37" i="15"/>
  <c r="E37" i="15"/>
  <c r="AC36" i="15"/>
  <c r="Z36" i="15"/>
  <c r="W36" i="15"/>
  <c r="T36" i="15"/>
  <c r="Q36" i="15"/>
  <c r="N36" i="15"/>
  <c r="K36" i="15"/>
  <c r="H36" i="15"/>
  <c r="E36" i="15"/>
  <c r="AC35" i="15"/>
  <c r="Z35" i="15"/>
  <c r="W35" i="15"/>
  <c r="T35" i="15"/>
  <c r="Q35" i="15"/>
  <c r="N35" i="15"/>
  <c r="K35" i="15"/>
  <c r="H35" i="15"/>
  <c r="E35" i="15"/>
  <c r="AC34" i="15"/>
  <c r="Z34" i="15"/>
  <c r="W34" i="15"/>
  <c r="T34" i="15"/>
  <c r="Q34" i="15"/>
  <c r="N34" i="15"/>
  <c r="K34" i="15"/>
  <c r="H34" i="15"/>
  <c r="E34" i="15"/>
  <c r="AC33" i="15"/>
  <c r="Z33" i="15"/>
  <c r="W33" i="15"/>
  <c r="T33" i="15"/>
  <c r="Q33" i="15"/>
  <c r="N33" i="15"/>
  <c r="K33" i="15"/>
  <c r="H33" i="15"/>
  <c r="E33" i="15"/>
  <c r="AC32" i="15"/>
  <c r="Z32" i="15"/>
  <c r="W32" i="15"/>
  <c r="T32" i="15"/>
  <c r="Q32" i="15"/>
  <c r="N32" i="15"/>
  <c r="K32" i="15"/>
  <c r="H32" i="15"/>
  <c r="E32" i="15"/>
  <c r="AC31" i="15"/>
  <c r="Z31" i="15"/>
  <c r="W31" i="15"/>
  <c r="T31" i="15"/>
  <c r="Q31" i="15"/>
  <c r="N31" i="15"/>
  <c r="K31" i="15"/>
  <c r="H31" i="15"/>
  <c r="E31" i="15"/>
  <c r="AC30" i="15"/>
  <c r="Z30" i="15"/>
  <c r="W30" i="15"/>
  <c r="T30" i="15"/>
  <c r="Q30" i="15"/>
  <c r="N30" i="15"/>
  <c r="K30" i="15"/>
  <c r="H30" i="15"/>
  <c r="E30" i="15"/>
  <c r="AC29" i="15"/>
  <c r="Z29" i="15"/>
  <c r="W29" i="15"/>
  <c r="T29" i="15"/>
  <c r="Q29" i="15"/>
  <c r="N29" i="15"/>
  <c r="K29" i="15"/>
  <c r="H29" i="15"/>
  <c r="E29" i="15"/>
  <c r="AC28" i="15"/>
  <c r="Z28" i="15"/>
  <c r="W28" i="15"/>
  <c r="T28" i="15"/>
  <c r="Q28" i="15"/>
  <c r="N28" i="15"/>
  <c r="K28" i="15"/>
  <c r="H28" i="15"/>
  <c r="E28" i="15"/>
  <c r="AC27" i="15"/>
  <c r="Z27" i="15"/>
  <c r="W27" i="15"/>
  <c r="T27" i="15"/>
  <c r="Q27" i="15"/>
  <c r="N27" i="15"/>
  <c r="K27" i="15"/>
  <c r="H27" i="15"/>
  <c r="E27" i="15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50" i="14"/>
  <c r="Z50" i="14"/>
  <c r="W50" i="14"/>
  <c r="T50" i="14"/>
  <c r="Q50" i="14"/>
  <c r="N50" i="14"/>
  <c r="K50" i="14"/>
  <c r="H50" i="14"/>
  <c r="E50" i="14"/>
  <c r="B50" i="14"/>
  <c r="AC49" i="14"/>
  <c r="Z49" i="14"/>
  <c r="W49" i="14"/>
  <c r="T49" i="14"/>
  <c r="Q49" i="14"/>
  <c r="N49" i="14"/>
  <c r="K49" i="14"/>
  <c r="H49" i="14"/>
  <c r="E49" i="14"/>
  <c r="B49" i="14"/>
  <c r="AC48" i="14"/>
  <c r="Z48" i="14"/>
  <c r="W48" i="14"/>
  <c r="T48" i="14"/>
  <c r="Q48" i="14"/>
  <c r="N48" i="14"/>
  <c r="K48" i="14"/>
  <c r="H48" i="14"/>
  <c r="E48" i="14"/>
  <c r="B48" i="14"/>
  <c r="AC47" i="14"/>
  <c r="Z47" i="14"/>
  <c r="W47" i="14"/>
  <c r="T47" i="14"/>
  <c r="Q47" i="14"/>
  <c r="N47" i="14"/>
  <c r="K47" i="14"/>
  <c r="H47" i="14"/>
  <c r="E47" i="14"/>
  <c r="B47" i="14"/>
  <c r="AC46" i="14"/>
  <c r="Z46" i="14"/>
  <c r="W46" i="14"/>
  <c r="T46" i="14"/>
  <c r="Q46" i="14"/>
  <c r="N46" i="14"/>
  <c r="K46" i="14"/>
  <c r="H46" i="14"/>
  <c r="E46" i="14"/>
  <c r="B46" i="14"/>
  <c r="AC45" i="14"/>
  <c r="Z45" i="14"/>
  <c r="W45" i="14"/>
  <c r="T45" i="14"/>
  <c r="Q45" i="14"/>
  <c r="N45" i="14"/>
  <c r="K45" i="14"/>
  <c r="H45" i="14"/>
  <c r="E45" i="14"/>
  <c r="B45" i="14"/>
  <c r="AC44" i="14"/>
  <c r="Z44" i="14"/>
  <c r="W44" i="14"/>
  <c r="T44" i="14"/>
  <c r="Q44" i="14"/>
  <c r="N44" i="14"/>
  <c r="K44" i="14"/>
  <c r="H44" i="14"/>
  <c r="E44" i="14"/>
  <c r="B44" i="14"/>
  <c r="AC43" i="14"/>
  <c r="Z43" i="14"/>
  <c r="W43" i="14"/>
  <c r="T43" i="14"/>
  <c r="Q43" i="14"/>
  <c r="N43" i="14"/>
  <c r="K43" i="14"/>
  <c r="H43" i="14"/>
  <c r="E43" i="14"/>
  <c r="B43" i="14"/>
  <c r="AC42" i="14"/>
  <c r="Z42" i="14"/>
  <c r="W42" i="14"/>
  <c r="T42" i="14"/>
  <c r="Q42" i="14"/>
  <c r="N42" i="14"/>
  <c r="K42" i="14"/>
  <c r="H42" i="14"/>
  <c r="E42" i="14"/>
  <c r="B42" i="14"/>
  <c r="AC41" i="14"/>
  <c r="Z41" i="14"/>
  <c r="W41" i="14"/>
  <c r="T41" i="14"/>
  <c r="Q41" i="14"/>
  <c r="N41" i="14"/>
  <c r="K41" i="14"/>
  <c r="H41" i="14"/>
  <c r="E41" i="14"/>
  <c r="B41" i="14"/>
  <c r="AC40" i="14"/>
  <c r="Z40" i="14"/>
  <c r="W40" i="14"/>
  <c r="T40" i="14"/>
  <c r="Q40" i="14"/>
  <c r="N40" i="14"/>
  <c r="K40" i="14"/>
  <c r="H40" i="14"/>
  <c r="E40" i="14"/>
  <c r="B40" i="14"/>
  <c r="AC39" i="14"/>
  <c r="Z39" i="14"/>
  <c r="W39" i="14"/>
  <c r="T39" i="14"/>
  <c r="Q39" i="14"/>
  <c r="N39" i="14"/>
  <c r="K39" i="14"/>
  <c r="H39" i="14"/>
  <c r="E39" i="14"/>
  <c r="B39" i="14"/>
  <c r="AC38" i="14"/>
  <c r="Z38" i="14"/>
  <c r="W38" i="14"/>
  <c r="T38" i="14"/>
  <c r="Q38" i="14"/>
  <c r="N38" i="14"/>
  <c r="K38" i="14"/>
  <c r="H38" i="14"/>
  <c r="E38" i="14"/>
  <c r="B38" i="14"/>
  <c r="AC37" i="14"/>
  <c r="Z37" i="14"/>
  <c r="W37" i="14"/>
  <c r="T37" i="14"/>
  <c r="Q37" i="14"/>
  <c r="N37" i="14"/>
  <c r="K37" i="14"/>
  <c r="H37" i="14"/>
  <c r="E37" i="14"/>
  <c r="AC36" i="14"/>
  <c r="Z36" i="14"/>
  <c r="W36" i="14"/>
  <c r="T36" i="14"/>
  <c r="Q36" i="14"/>
  <c r="N36" i="14"/>
  <c r="K36" i="14"/>
  <c r="H36" i="14"/>
  <c r="E36" i="14"/>
  <c r="AC35" i="14"/>
  <c r="Z35" i="14"/>
  <c r="W35" i="14"/>
  <c r="T35" i="14"/>
  <c r="Q35" i="14"/>
  <c r="N35" i="14"/>
  <c r="K35" i="14"/>
  <c r="H35" i="14"/>
  <c r="E35" i="14"/>
  <c r="AC34" i="14"/>
  <c r="Z34" i="14"/>
  <c r="W34" i="14"/>
  <c r="T34" i="14"/>
  <c r="Q34" i="14"/>
  <c r="N34" i="14"/>
  <c r="K34" i="14"/>
  <c r="H34" i="14"/>
  <c r="E34" i="14"/>
  <c r="AC33" i="14"/>
  <c r="Z33" i="14"/>
  <c r="W33" i="14"/>
  <c r="T33" i="14"/>
  <c r="Q33" i="14"/>
  <c r="N33" i="14"/>
  <c r="K33" i="14"/>
  <c r="H33" i="14"/>
  <c r="E33" i="14"/>
  <c r="AC32" i="14"/>
  <c r="Z32" i="14"/>
  <c r="W32" i="14"/>
  <c r="T32" i="14"/>
  <c r="Q32" i="14"/>
  <c r="N32" i="14"/>
  <c r="K32" i="14"/>
  <c r="H32" i="14"/>
  <c r="E32" i="14"/>
  <c r="AC31" i="14"/>
  <c r="Z31" i="14"/>
  <c r="W31" i="14"/>
  <c r="T31" i="14"/>
  <c r="Q31" i="14"/>
  <c r="N31" i="14"/>
  <c r="K31" i="14"/>
  <c r="H31" i="14"/>
  <c r="E31" i="14"/>
  <c r="AC30" i="14"/>
  <c r="Z30" i="14"/>
  <c r="W30" i="14"/>
  <c r="T30" i="14"/>
  <c r="Q30" i="14"/>
  <c r="N30" i="14"/>
  <c r="K30" i="14"/>
  <c r="H30" i="14"/>
  <c r="E30" i="14"/>
  <c r="AC29" i="14"/>
  <c r="Z29" i="14"/>
  <c r="W29" i="14"/>
  <c r="T29" i="14"/>
  <c r="Q29" i="14"/>
  <c r="N29" i="14"/>
  <c r="K29" i="14"/>
  <c r="H29" i="14"/>
  <c r="E29" i="14"/>
  <c r="AC28" i="14"/>
  <c r="Z28" i="14"/>
  <c r="W28" i="14"/>
  <c r="T28" i="14"/>
  <c r="Q28" i="14"/>
  <c r="N28" i="14"/>
  <c r="K28" i="14"/>
  <c r="H28" i="14"/>
  <c r="E28" i="14"/>
  <c r="AC27" i="14"/>
  <c r="Z27" i="14"/>
  <c r="W27" i="14"/>
  <c r="T27" i="14"/>
  <c r="Q27" i="14"/>
  <c r="N27" i="14"/>
  <c r="K27" i="14"/>
  <c r="H27" i="14"/>
  <c r="E27" i="14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50" i="13"/>
  <c r="Z50" i="13"/>
  <c r="W50" i="13"/>
  <c r="T50" i="13"/>
  <c r="Q50" i="13"/>
  <c r="N50" i="13"/>
  <c r="K50" i="13"/>
  <c r="H50" i="13"/>
  <c r="E50" i="13"/>
  <c r="B50" i="13"/>
  <c r="AC49" i="13"/>
  <c r="Z49" i="13"/>
  <c r="W49" i="13"/>
  <c r="T49" i="13"/>
  <c r="Q49" i="13"/>
  <c r="N49" i="13"/>
  <c r="K49" i="13"/>
  <c r="H49" i="13"/>
  <c r="E49" i="13"/>
  <c r="B49" i="13"/>
  <c r="AC48" i="13"/>
  <c r="Z48" i="13"/>
  <c r="W48" i="13"/>
  <c r="T48" i="13"/>
  <c r="Q48" i="13"/>
  <c r="N48" i="13"/>
  <c r="K48" i="13"/>
  <c r="H48" i="13"/>
  <c r="E48" i="13"/>
  <c r="B48" i="13"/>
  <c r="AC47" i="13"/>
  <c r="Z47" i="13"/>
  <c r="W47" i="13"/>
  <c r="T47" i="13"/>
  <c r="Q47" i="13"/>
  <c r="N47" i="13"/>
  <c r="K47" i="13"/>
  <c r="H47" i="13"/>
  <c r="E47" i="13"/>
  <c r="B47" i="13"/>
  <c r="AC46" i="13"/>
  <c r="Z46" i="13"/>
  <c r="W46" i="13"/>
  <c r="T46" i="13"/>
  <c r="Q46" i="13"/>
  <c r="N46" i="13"/>
  <c r="K46" i="13"/>
  <c r="H46" i="13"/>
  <c r="E46" i="13"/>
  <c r="B46" i="13"/>
  <c r="AC45" i="13"/>
  <c r="Z45" i="13"/>
  <c r="W45" i="13"/>
  <c r="T45" i="13"/>
  <c r="Q45" i="13"/>
  <c r="N45" i="13"/>
  <c r="K45" i="13"/>
  <c r="H45" i="13"/>
  <c r="E45" i="13"/>
  <c r="B45" i="13"/>
  <c r="AC44" i="13"/>
  <c r="Z44" i="13"/>
  <c r="W44" i="13"/>
  <c r="T44" i="13"/>
  <c r="Q44" i="13"/>
  <c r="N44" i="13"/>
  <c r="K44" i="13"/>
  <c r="H44" i="13"/>
  <c r="E44" i="13"/>
  <c r="B44" i="13"/>
  <c r="AC43" i="13"/>
  <c r="Z43" i="13"/>
  <c r="W43" i="13"/>
  <c r="T43" i="13"/>
  <c r="Q43" i="13"/>
  <c r="N43" i="13"/>
  <c r="K43" i="13"/>
  <c r="H43" i="13"/>
  <c r="E43" i="13"/>
  <c r="B43" i="13"/>
  <c r="AC42" i="13"/>
  <c r="Z42" i="13"/>
  <c r="W42" i="13"/>
  <c r="T42" i="13"/>
  <c r="Q42" i="13"/>
  <c r="N42" i="13"/>
  <c r="K42" i="13"/>
  <c r="H42" i="13"/>
  <c r="E42" i="13"/>
  <c r="B42" i="13"/>
  <c r="AC41" i="13"/>
  <c r="Z41" i="13"/>
  <c r="W41" i="13"/>
  <c r="T41" i="13"/>
  <c r="Q41" i="13"/>
  <c r="N41" i="13"/>
  <c r="K41" i="13"/>
  <c r="H41" i="13"/>
  <c r="E41" i="13"/>
  <c r="B41" i="13"/>
  <c r="AC40" i="13"/>
  <c r="Z40" i="13"/>
  <c r="W40" i="13"/>
  <c r="T40" i="13"/>
  <c r="Q40" i="13"/>
  <c r="N40" i="13"/>
  <c r="K40" i="13"/>
  <c r="H40" i="13"/>
  <c r="E40" i="13"/>
  <c r="B40" i="13"/>
  <c r="AC39" i="13"/>
  <c r="Z39" i="13"/>
  <c r="W39" i="13"/>
  <c r="T39" i="13"/>
  <c r="Q39" i="13"/>
  <c r="N39" i="13"/>
  <c r="K39" i="13"/>
  <c r="H39" i="13"/>
  <c r="E39" i="13"/>
  <c r="B39" i="13"/>
  <c r="AC38" i="13"/>
  <c r="Z38" i="13"/>
  <c r="W38" i="13"/>
  <c r="T38" i="13"/>
  <c r="Q38" i="13"/>
  <c r="N38" i="13"/>
  <c r="K38" i="13"/>
  <c r="H38" i="13"/>
  <c r="E38" i="13"/>
  <c r="B38" i="13"/>
  <c r="AC37" i="13"/>
  <c r="Z37" i="13"/>
  <c r="W37" i="13"/>
  <c r="T37" i="13"/>
  <c r="Q37" i="13"/>
  <c r="N37" i="13"/>
  <c r="K37" i="13"/>
  <c r="H37" i="13"/>
  <c r="E37" i="13"/>
  <c r="AC36" i="13"/>
  <c r="Z36" i="13"/>
  <c r="W36" i="13"/>
  <c r="T36" i="13"/>
  <c r="Q36" i="13"/>
  <c r="N36" i="13"/>
  <c r="K36" i="13"/>
  <c r="H36" i="13"/>
  <c r="E36" i="13"/>
  <c r="AC35" i="13"/>
  <c r="Z35" i="13"/>
  <c r="W35" i="13"/>
  <c r="T35" i="13"/>
  <c r="Q35" i="13"/>
  <c r="N35" i="13"/>
  <c r="K35" i="13"/>
  <c r="H35" i="13"/>
  <c r="E35" i="13"/>
  <c r="AC34" i="13"/>
  <c r="Z34" i="13"/>
  <c r="W34" i="13"/>
  <c r="T34" i="13"/>
  <c r="Q34" i="13"/>
  <c r="N34" i="13"/>
  <c r="K34" i="13"/>
  <c r="H34" i="13"/>
  <c r="E34" i="13"/>
  <c r="AC33" i="13"/>
  <c r="Z33" i="13"/>
  <c r="W33" i="13"/>
  <c r="T33" i="13"/>
  <c r="Q33" i="13"/>
  <c r="N33" i="13"/>
  <c r="K33" i="13"/>
  <c r="H33" i="13"/>
  <c r="E33" i="13"/>
  <c r="AC32" i="13"/>
  <c r="Z32" i="13"/>
  <c r="W32" i="13"/>
  <c r="T32" i="13"/>
  <c r="Q32" i="13"/>
  <c r="N32" i="13"/>
  <c r="K32" i="13"/>
  <c r="H32" i="13"/>
  <c r="E32" i="13"/>
  <c r="AC31" i="13"/>
  <c r="Z31" i="13"/>
  <c r="W31" i="13"/>
  <c r="T31" i="13"/>
  <c r="Q31" i="13"/>
  <c r="N31" i="13"/>
  <c r="K31" i="13"/>
  <c r="H31" i="13"/>
  <c r="E31" i="13"/>
  <c r="AC30" i="13"/>
  <c r="Z30" i="13"/>
  <c r="W30" i="13"/>
  <c r="T30" i="13"/>
  <c r="Q30" i="13"/>
  <c r="N30" i="13"/>
  <c r="K30" i="13"/>
  <c r="H30" i="13"/>
  <c r="E30" i="13"/>
  <c r="AC29" i="13"/>
  <c r="Z29" i="13"/>
  <c r="W29" i="13"/>
  <c r="T29" i="13"/>
  <c r="Q29" i="13"/>
  <c r="N29" i="13"/>
  <c r="K29" i="13"/>
  <c r="H29" i="13"/>
  <c r="E29" i="13"/>
  <c r="AC28" i="13"/>
  <c r="Z28" i="13"/>
  <c r="W28" i="13"/>
  <c r="T28" i="13"/>
  <c r="Q28" i="13"/>
  <c r="N28" i="13"/>
  <c r="K28" i="13"/>
  <c r="H28" i="13"/>
  <c r="E28" i="13"/>
  <c r="AC27" i="13"/>
  <c r="Z27" i="13"/>
  <c r="W27" i="13"/>
  <c r="T27" i="13"/>
  <c r="Q27" i="13"/>
  <c r="N27" i="13"/>
  <c r="K27" i="13"/>
  <c r="H27" i="13"/>
  <c r="E27" i="13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50" i="12"/>
  <c r="Z50" i="12"/>
  <c r="W50" i="12"/>
  <c r="T50" i="12"/>
  <c r="Q50" i="12"/>
  <c r="N50" i="12"/>
  <c r="K50" i="12"/>
  <c r="H50" i="12"/>
  <c r="E50" i="12"/>
  <c r="B50" i="12"/>
  <c r="AC49" i="12"/>
  <c r="Z49" i="12"/>
  <c r="W49" i="12"/>
  <c r="T49" i="12"/>
  <c r="Q49" i="12"/>
  <c r="N49" i="12"/>
  <c r="K49" i="12"/>
  <c r="H49" i="12"/>
  <c r="E49" i="12"/>
  <c r="B49" i="12"/>
  <c r="AC48" i="12"/>
  <c r="Z48" i="12"/>
  <c r="W48" i="12"/>
  <c r="T48" i="12"/>
  <c r="Q48" i="12"/>
  <c r="N48" i="12"/>
  <c r="K48" i="12"/>
  <c r="H48" i="12"/>
  <c r="E48" i="12"/>
  <c r="B48" i="12"/>
  <c r="AC47" i="12"/>
  <c r="Z47" i="12"/>
  <c r="W47" i="12"/>
  <c r="T47" i="12"/>
  <c r="Q47" i="12"/>
  <c r="N47" i="12"/>
  <c r="K47" i="12"/>
  <c r="H47" i="12"/>
  <c r="E47" i="12"/>
  <c r="B47" i="12"/>
  <c r="AC46" i="12"/>
  <c r="Z46" i="12"/>
  <c r="W46" i="12"/>
  <c r="T46" i="12"/>
  <c r="Q46" i="12"/>
  <c r="N46" i="12"/>
  <c r="K46" i="12"/>
  <c r="H46" i="12"/>
  <c r="E46" i="12"/>
  <c r="B46" i="12"/>
  <c r="AC45" i="12"/>
  <c r="Z45" i="12"/>
  <c r="W45" i="12"/>
  <c r="T45" i="12"/>
  <c r="Q45" i="12"/>
  <c r="N45" i="12"/>
  <c r="K45" i="12"/>
  <c r="H45" i="12"/>
  <c r="E45" i="12"/>
  <c r="B45" i="12"/>
  <c r="AC44" i="12"/>
  <c r="Z44" i="12"/>
  <c r="W44" i="12"/>
  <c r="T44" i="12"/>
  <c r="Q44" i="12"/>
  <c r="N44" i="12"/>
  <c r="K44" i="12"/>
  <c r="H44" i="12"/>
  <c r="E44" i="12"/>
  <c r="B44" i="12"/>
  <c r="AC43" i="12"/>
  <c r="Z43" i="12"/>
  <c r="W43" i="12"/>
  <c r="T43" i="12"/>
  <c r="Q43" i="12"/>
  <c r="N43" i="12"/>
  <c r="K43" i="12"/>
  <c r="H43" i="12"/>
  <c r="E43" i="12"/>
  <c r="B43" i="12"/>
  <c r="AC42" i="12"/>
  <c r="Z42" i="12"/>
  <c r="W42" i="12"/>
  <c r="T42" i="12"/>
  <c r="Q42" i="12"/>
  <c r="N42" i="12"/>
  <c r="K42" i="12"/>
  <c r="H42" i="12"/>
  <c r="E42" i="12"/>
  <c r="B42" i="12"/>
  <c r="AC41" i="12"/>
  <c r="Z41" i="12"/>
  <c r="W41" i="12"/>
  <c r="T41" i="12"/>
  <c r="Q41" i="12"/>
  <c r="N41" i="12"/>
  <c r="K41" i="12"/>
  <c r="H41" i="12"/>
  <c r="E41" i="12"/>
  <c r="B41" i="12"/>
  <c r="AC40" i="12"/>
  <c r="Z40" i="12"/>
  <c r="W40" i="12"/>
  <c r="T40" i="12"/>
  <c r="Q40" i="12"/>
  <c r="N40" i="12"/>
  <c r="K40" i="12"/>
  <c r="H40" i="12"/>
  <c r="E40" i="12"/>
  <c r="B40" i="12"/>
  <c r="AC39" i="12"/>
  <c r="Z39" i="12"/>
  <c r="W39" i="12"/>
  <c r="T39" i="12"/>
  <c r="Q39" i="12"/>
  <c r="N39" i="12"/>
  <c r="K39" i="12"/>
  <c r="H39" i="12"/>
  <c r="E39" i="12"/>
  <c r="B39" i="12"/>
  <c r="AC38" i="12"/>
  <c r="Z38" i="12"/>
  <c r="W38" i="12"/>
  <c r="T38" i="12"/>
  <c r="Q38" i="12"/>
  <c r="N38" i="12"/>
  <c r="K38" i="12"/>
  <c r="H38" i="12"/>
  <c r="E38" i="12"/>
  <c r="B38" i="12"/>
  <c r="AC37" i="12"/>
  <c r="Z37" i="12"/>
  <c r="W37" i="12"/>
  <c r="T37" i="12"/>
  <c r="Q37" i="12"/>
  <c r="N37" i="12"/>
  <c r="K37" i="12"/>
  <c r="H37" i="12"/>
  <c r="E37" i="12"/>
  <c r="AC36" i="12"/>
  <c r="Z36" i="12"/>
  <c r="W36" i="12"/>
  <c r="T36" i="12"/>
  <c r="Q36" i="12"/>
  <c r="N36" i="12"/>
  <c r="K36" i="12"/>
  <c r="H36" i="12"/>
  <c r="E36" i="12"/>
  <c r="AC35" i="12"/>
  <c r="Z35" i="12"/>
  <c r="W35" i="12"/>
  <c r="T35" i="12"/>
  <c r="Q35" i="12"/>
  <c r="N35" i="12"/>
  <c r="K35" i="12"/>
  <c r="H35" i="12"/>
  <c r="E35" i="12"/>
  <c r="AC34" i="12"/>
  <c r="Z34" i="12"/>
  <c r="W34" i="12"/>
  <c r="T34" i="12"/>
  <c r="Q34" i="12"/>
  <c r="N34" i="12"/>
  <c r="K34" i="12"/>
  <c r="H34" i="12"/>
  <c r="E34" i="12"/>
  <c r="AC33" i="12"/>
  <c r="Z33" i="12"/>
  <c r="W33" i="12"/>
  <c r="T33" i="12"/>
  <c r="Q33" i="12"/>
  <c r="N33" i="12"/>
  <c r="K33" i="12"/>
  <c r="H33" i="12"/>
  <c r="E33" i="12"/>
  <c r="AC32" i="12"/>
  <c r="Z32" i="12"/>
  <c r="W32" i="12"/>
  <c r="T32" i="12"/>
  <c r="Q32" i="12"/>
  <c r="N32" i="12"/>
  <c r="K32" i="12"/>
  <c r="H32" i="12"/>
  <c r="E32" i="12"/>
  <c r="AC31" i="12"/>
  <c r="Z31" i="12"/>
  <c r="W31" i="12"/>
  <c r="T31" i="12"/>
  <c r="Q31" i="12"/>
  <c r="N31" i="12"/>
  <c r="K31" i="12"/>
  <c r="H31" i="12"/>
  <c r="E31" i="12"/>
  <c r="AC30" i="12"/>
  <c r="Z30" i="12"/>
  <c r="W30" i="12"/>
  <c r="T30" i="12"/>
  <c r="Q30" i="12"/>
  <c r="N30" i="12"/>
  <c r="K30" i="12"/>
  <c r="H30" i="12"/>
  <c r="E30" i="12"/>
  <c r="AC29" i="12"/>
  <c r="Z29" i="12"/>
  <c r="W29" i="12"/>
  <c r="T29" i="12"/>
  <c r="Q29" i="12"/>
  <c r="N29" i="12"/>
  <c r="K29" i="12"/>
  <c r="H29" i="12"/>
  <c r="E29" i="12"/>
  <c r="AC28" i="12"/>
  <c r="Z28" i="12"/>
  <c r="W28" i="12"/>
  <c r="T28" i="12"/>
  <c r="Q28" i="12"/>
  <c r="N28" i="12"/>
  <c r="K28" i="12"/>
  <c r="H28" i="12"/>
  <c r="E28" i="12"/>
  <c r="AC27" i="12"/>
  <c r="Z27" i="12"/>
  <c r="W27" i="12"/>
  <c r="T27" i="12"/>
  <c r="Q27" i="12"/>
  <c r="N27" i="12"/>
  <c r="K27" i="12"/>
  <c r="H27" i="12"/>
  <c r="E27" i="12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50" i="11"/>
  <c r="Z50" i="11"/>
  <c r="W50" i="11"/>
  <c r="T50" i="11"/>
  <c r="Q50" i="11"/>
  <c r="N50" i="11"/>
  <c r="K50" i="11"/>
  <c r="H50" i="11"/>
  <c r="E50" i="11"/>
  <c r="B50" i="11"/>
  <c r="AC49" i="11"/>
  <c r="Z49" i="11"/>
  <c r="W49" i="11"/>
  <c r="T49" i="11"/>
  <c r="Q49" i="11"/>
  <c r="N49" i="11"/>
  <c r="K49" i="11"/>
  <c r="H49" i="11"/>
  <c r="E49" i="11"/>
  <c r="B49" i="11"/>
  <c r="AC48" i="11"/>
  <c r="Z48" i="11"/>
  <c r="W48" i="11"/>
  <c r="T48" i="11"/>
  <c r="Q48" i="11"/>
  <c r="N48" i="11"/>
  <c r="K48" i="11"/>
  <c r="H48" i="11"/>
  <c r="E48" i="11"/>
  <c r="B48" i="11"/>
  <c r="AC47" i="11"/>
  <c r="Z47" i="11"/>
  <c r="W47" i="11"/>
  <c r="T47" i="11"/>
  <c r="Q47" i="11"/>
  <c r="N47" i="11"/>
  <c r="K47" i="11"/>
  <c r="H47" i="11"/>
  <c r="E47" i="11"/>
  <c r="B47" i="11"/>
  <c r="AC46" i="11"/>
  <c r="Z46" i="11"/>
  <c r="W46" i="11"/>
  <c r="T46" i="11"/>
  <c r="Q46" i="11"/>
  <c r="N46" i="11"/>
  <c r="K46" i="11"/>
  <c r="H46" i="11"/>
  <c r="E46" i="11"/>
  <c r="B46" i="11"/>
  <c r="AC45" i="11"/>
  <c r="Z45" i="11"/>
  <c r="W45" i="11"/>
  <c r="T45" i="11"/>
  <c r="Q45" i="11"/>
  <c r="N45" i="11"/>
  <c r="K45" i="11"/>
  <c r="H45" i="11"/>
  <c r="E45" i="11"/>
  <c r="B45" i="11"/>
  <c r="AC44" i="11"/>
  <c r="Z44" i="11"/>
  <c r="W44" i="11"/>
  <c r="T44" i="11"/>
  <c r="Q44" i="11"/>
  <c r="N44" i="11"/>
  <c r="K44" i="11"/>
  <c r="H44" i="11"/>
  <c r="E44" i="11"/>
  <c r="B44" i="11"/>
  <c r="AC43" i="11"/>
  <c r="Z43" i="11"/>
  <c r="W43" i="11"/>
  <c r="T43" i="11"/>
  <c r="Q43" i="11"/>
  <c r="N43" i="11"/>
  <c r="K43" i="11"/>
  <c r="H43" i="11"/>
  <c r="E43" i="11"/>
  <c r="B43" i="11"/>
  <c r="AC42" i="11"/>
  <c r="Z42" i="11"/>
  <c r="W42" i="11"/>
  <c r="T42" i="11"/>
  <c r="Q42" i="11"/>
  <c r="N42" i="11"/>
  <c r="K42" i="11"/>
  <c r="H42" i="11"/>
  <c r="E42" i="11"/>
  <c r="B42" i="11"/>
  <c r="AC41" i="11"/>
  <c r="Z41" i="11"/>
  <c r="W41" i="11"/>
  <c r="T41" i="11"/>
  <c r="Q41" i="11"/>
  <c r="N41" i="11"/>
  <c r="K41" i="11"/>
  <c r="H41" i="11"/>
  <c r="E41" i="11"/>
  <c r="B41" i="11"/>
  <c r="AC40" i="11"/>
  <c r="Z40" i="11"/>
  <c r="W40" i="11"/>
  <c r="T40" i="11"/>
  <c r="Q40" i="11"/>
  <c r="N40" i="11"/>
  <c r="K40" i="11"/>
  <c r="H40" i="11"/>
  <c r="E40" i="11"/>
  <c r="B40" i="11"/>
  <c r="AC39" i="11"/>
  <c r="Z39" i="11"/>
  <c r="W39" i="11"/>
  <c r="T39" i="11"/>
  <c r="Q39" i="11"/>
  <c r="N39" i="11"/>
  <c r="K39" i="11"/>
  <c r="H39" i="11"/>
  <c r="E39" i="11"/>
  <c r="B39" i="11"/>
  <c r="AC38" i="11"/>
  <c r="Z38" i="11"/>
  <c r="W38" i="11"/>
  <c r="T38" i="11"/>
  <c r="Q38" i="11"/>
  <c r="N38" i="11"/>
  <c r="K38" i="11"/>
  <c r="H38" i="11"/>
  <c r="E38" i="11"/>
  <c r="B38" i="11"/>
  <c r="AC37" i="11"/>
  <c r="Z37" i="11"/>
  <c r="W37" i="11"/>
  <c r="T37" i="11"/>
  <c r="Q37" i="11"/>
  <c r="N37" i="11"/>
  <c r="K37" i="11"/>
  <c r="H37" i="11"/>
  <c r="E37" i="11"/>
  <c r="AC36" i="11"/>
  <c r="Z36" i="11"/>
  <c r="W36" i="11"/>
  <c r="T36" i="11"/>
  <c r="Q36" i="11"/>
  <c r="N36" i="11"/>
  <c r="K36" i="11"/>
  <c r="H36" i="11"/>
  <c r="E36" i="11"/>
  <c r="AC35" i="11"/>
  <c r="Z35" i="11"/>
  <c r="W35" i="11"/>
  <c r="T35" i="11"/>
  <c r="Q35" i="11"/>
  <c r="N35" i="11"/>
  <c r="K35" i="11"/>
  <c r="H35" i="11"/>
  <c r="E35" i="11"/>
  <c r="AC34" i="11"/>
  <c r="Z34" i="11"/>
  <c r="W34" i="11"/>
  <c r="T34" i="11"/>
  <c r="Q34" i="11"/>
  <c r="N34" i="11"/>
  <c r="K34" i="11"/>
  <c r="H34" i="11"/>
  <c r="E34" i="11"/>
  <c r="AC33" i="11"/>
  <c r="Z33" i="11"/>
  <c r="W33" i="11"/>
  <c r="T33" i="11"/>
  <c r="Q33" i="11"/>
  <c r="N33" i="11"/>
  <c r="K33" i="11"/>
  <c r="H33" i="11"/>
  <c r="E33" i="11"/>
  <c r="AC32" i="11"/>
  <c r="Z32" i="11"/>
  <c r="W32" i="11"/>
  <c r="T32" i="11"/>
  <c r="Q32" i="11"/>
  <c r="N32" i="11"/>
  <c r="K32" i="11"/>
  <c r="H32" i="11"/>
  <c r="E32" i="11"/>
  <c r="AC31" i="11"/>
  <c r="Z31" i="11"/>
  <c r="W31" i="11"/>
  <c r="T31" i="11"/>
  <c r="Q31" i="11"/>
  <c r="N31" i="11"/>
  <c r="K31" i="11"/>
  <c r="H31" i="11"/>
  <c r="E31" i="11"/>
  <c r="AC30" i="11"/>
  <c r="Z30" i="11"/>
  <c r="W30" i="11"/>
  <c r="T30" i="11"/>
  <c r="Q30" i="11"/>
  <c r="N30" i="11"/>
  <c r="K30" i="11"/>
  <c r="H30" i="11"/>
  <c r="E30" i="11"/>
  <c r="AC29" i="11"/>
  <c r="Z29" i="11"/>
  <c r="W29" i="11"/>
  <c r="T29" i="11"/>
  <c r="Q29" i="11"/>
  <c r="N29" i="11"/>
  <c r="K29" i="11"/>
  <c r="H29" i="11"/>
  <c r="E29" i="11"/>
  <c r="AC28" i="11"/>
  <c r="Z28" i="11"/>
  <c r="W28" i="11"/>
  <c r="T28" i="11"/>
  <c r="Q28" i="11"/>
  <c r="N28" i="11"/>
  <c r="K28" i="11"/>
  <c r="H28" i="11"/>
  <c r="E28" i="11"/>
  <c r="AC27" i="11"/>
  <c r="Z27" i="11"/>
  <c r="W27" i="11"/>
  <c r="T27" i="11"/>
  <c r="Q27" i="11"/>
  <c r="N27" i="11"/>
  <c r="K27" i="11"/>
  <c r="H27" i="11"/>
  <c r="E27" i="11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50" i="6"/>
  <c r="Z50" i="6"/>
  <c r="W50" i="6"/>
  <c r="T50" i="6"/>
  <c r="Q50" i="6"/>
  <c r="N50" i="6"/>
  <c r="K50" i="6"/>
  <c r="H50" i="6"/>
  <c r="E50" i="6"/>
  <c r="B50" i="6"/>
  <c r="AC49" i="6"/>
  <c r="Z49" i="6"/>
  <c r="W49" i="6"/>
  <c r="T49" i="6"/>
  <c r="Q49" i="6"/>
  <c r="N49" i="6"/>
  <c r="K49" i="6"/>
  <c r="H49" i="6"/>
  <c r="E49" i="6"/>
  <c r="B49" i="6"/>
  <c r="AC48" i="6"/>
  <c r="Z48" i="6"/>
  <c r="W48" i="6"/>
  <c r="T48" i="6"/>
  <c r="Q48" i="6"/>
  <c r="N48" i="6"/>
  <c r="K48" i="6"/>
  <c r="H48" i="6"/>
  <c r="E48" i="6"/>
  <c r="B48" i="6"/>
  <c r="AC47" i="6"/>
  <c r="Z47" i="6"/>
  <c r="W47" i="6"/>
  <c r="T47" i="6"/>
  <c r="Q47" i="6"/>
  <c r="N47" i="6"/>
  <c r="K47" i="6"/>
  <c r="H47" i="6"/>
  <c r="E47" i="6"/>
  <c r="B47" i="6"/>
  <c r="AC46" i="6"/>
  <c r="Z46" i="6"/>
  <c r="W46" i="6"/>
  <c r="T46" i="6"/>
  <c r="Q46" i="6"/>
  <c r="N46" i="6"/>
  <c r="K46" i="6"/>
  <c r="H46" i="6"/>
  <c r="E46" i="6"/>
  <c r="B46" i="6"/>
  <c r="AC45" i="6"/>
  <c r="Z45" i="6"/>
  <c r="W45" i="6"/>
  <c r="T45" i="6"/>
  <c r="Q45" i="6"/>
  <c r="N45" i="6"/>
  <c r="K45" i="6"/>
  <c r="H45" i="6"/>
  <c r="E45" i="6"/>
  <c r="B45" i="6"/>
  <c r="AC44" i="6"/>
  <c r="Z44" i="6"/>
  <c r="W44" i="6"/>
  <c r="T44" i="6"/>
  <c r="Q44" i="6"/>
  <c r="N44" i="6"/>
  <c r="K44" i="6"/>
  <c r="H44" i="6"/>
  <c r="E44" i="6"/>
  <c r="B44" i="6"/>
  <c r="AC43" i="6"/>
  <c r="Z43" i="6"/>
  <c r="W43" i="6"/>
  <c r="T43" i="6"/>
  <c r="Q43" i="6"/>
  <c r="N43" i="6"/>
  <c r="K43" i="6"/>
  <c r="H43" i="6"/>
  <c r="E43" i="6"/>
  <c r="B43" i="6"/>
  <c r="AC42" i="6"/>
  <c r="Z42" i="6"/>
  <c r="W42" i="6"/>
  <c r="T42" i="6"/>
  <c r="Q42" i="6"/>
  <c r="N42" i="6"/>
  <c r="K42" i="6"/>
  <c r="H42" i="6"/>
  <c r="E42" i="6"/>
  <c r="B42" i="6"/>
  <c r="AC41" i="6"/>
  <c r="Z41" i="6"/>
  <c r="W41" i="6"/>
  <c r="T41" i="6"/>
  <c r="Q41" i="6"/>
  <c r="N41" i="6"/>
  <c r="K41" i="6"/>
  <c r="H41" i="6"/>
  <c r="E41" i="6"/>
  <c r="B41" i="6"/>
  <c r="AC40" i="6"/>
  <c r="Z40" i="6"/>
  <c r="W40" i="6"/>
  <c r="T40" i="6"/>
  <c r="Q40" i="6"/>
  <c r="N40" i="6"/>
  <c r="K40" i="6"/>
  <c r="H40" i="6"/>
  <c r="E40" i="6"/>
  <c r="B40" i="6"/>
  <c r="AC39" i="6"/>
  <c r="Z39" i="6"/>
  <c r="W39" i="6"/>
  <c r="T39" i="6"/>
  <c r="Q39" i="6"/>
  <c r="N39" i="6"/>
  <c r="K39" i="6"/>
  <c r="H39" i="6"/>
  <c r="E39" i="6"/>
  <c r="B39" i="6"/>
  <c r="AC38" i="6"/>
  <c r="Z38" i="6"/>
  <c r="W38" i="6"/>
  <c r="T38" i="6"/>
  <c r="Q38" i="6"/>
  <c r="N38" i="6"/>
  <c r="K38" i="6"/>
  <c r="H38" i="6"/>
  <c r="E38" i="6"/>
  <c r="B38" i="6"/>
  <c r="AC37" i="6"/>
  <c r="Z37" i="6"/>
  <c r="W37" i="6"/>
  <c r="T37" i="6"/>
  <c r="Q37" i="6"/>
  <c r="N37" i="6"/>
  <c r="K37" i="6"/>
  <c r="H37" i="6"/>
  <c r="E37" i="6"/>
  <c r="AC36" i="6"/>
  <c r="Z36" i="6"/>
  <c r="W36" i="6"/>
  <c r="T36" i="6"/>
  <c r="Q36" i="6"/>
  <c r="N36" i="6"/>
  <c r="K36" i="6"/>
  <c r="H36" i="6"/>
  <c r="E36" i="6"/>
  <c r="AC35" i="6"/>
  <c r="Z35" i="6"/>
  <c r="W35" i="6"/>
  <c r="T35" i="6"/>
  <c r="Q35" i="6"/>
  <c r="N35" i="6"/>
  <c r="K35" i="6"/>
  <c r="H35" i="6"/>
  <c r="E35" i="6"/>
  <c r="AC34" i="6"/>
  <c r="Z34" i="6"/>
  <c r="W34" i="6"/>
  <c r="T34" i="6"/>
  <c r="Q34" i="6"/>
  <c r="N34" i="6"/>
  <c r="K34" i="6"/>
  <c r="H34" i="6"/>
  <c r="E34" i="6"/>
  <c r="AC33" i="6"/>
  <c r="Z33" i="6"/>
  <c r="W33" i="6"/>
  <c r="T33" i="6"/>
  <c r="Q33" i="6"/>
  <c r="N33" i="6"/>
  <c r="K33" i="6"/>
  <c r="H33" i="6"/>
  <c r="E33" i="6"/>
  <c r="AC32" i="6"/>
  <c r="Z32" i="6"/>
  <c r="W32" i="6"/>
  <c r="T32" i="6"/>
  <c r="Q32" i="6"/>
  <c r="N32" i="6"/>
  <c r="K32" i="6"/>
  <c r="H32" i="6"/>
  <c r="E32" i="6"/>
  <c r="AC31" i="6"/>
  <c r="Z31" i="6"/>
  <c r="W31" i="6"/>
  <c r="T31" i="6"/>
  <c r="Q31" i="6"/>
  <c r="N31" i="6"/>
  <c r="K31" i="6"/>
  <c r="H31" i="6"/>
  <c r="E31" i="6"/>
  <c r="AC30" i="6"/>
  <c r="Z30" i="6"/>
  <c r="W30" i="6"/>
  <c r="T30" i="6"/>
  <c r="Q30" i="6"/>
  <c r="N30" i="6"/>
  <c r="K30" i="6"/>
  <c r="H30" i="6"/>
  <c r="E30" i="6"/>
  <c r="AC29" i="6"/>
  <c r="Z29" i="6"/>
  <c r="W29" i="6"/>
  <c r="T29" i="6"/>
  <c r="Q29" i="6"/>
  <c r="N29" i="6"/>
  <c r="K29" i="6"/>
  <c r="H29" i="6"/>
  <c r="E29" i="6"/>
  <c r="AC28" i="6"/>
  <c r="Z28" i="6"/>
  <c r="W28" i="6"/>
  <c r="T28" i="6"/>
  <c r="Q28" i="6"/>
  <c r="N28" i="6"/>
  <c r="K28" i="6"/>
  <c r="H28" i="6"/>
  <c r="E28" i="6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50" i="2"/>
  <c r="Z50" i="2"/>
  <c r="W50" i="2"/>
  <c r="T50" i="2"/>
  <c r="Q50" i="2"/>
  <c r="N50" i="2"/>
  <c r="K50" i="2"/>
  <c r="H50" i="2"/>
  <c r="E50" i="2"/>
  <c r="B50" i="2"/>
  <c r="AC49" i="2"/>
  <c r="Z49" i="2"/>
  <c r="W49" i="2"/>
  <c r="T49" i="2"/>
  <c r="Q49" i="2"/>
  <c r="N49" i="2"/>
  <c r="K49" i="2"/>
  <c r="H49" i="2"/>
  <c r="E49" i="2"/>
  <c r="B49" i="2"/>
  <c r="AC48" i="2"/>
  <c r="Z48" i="2"/>
  <c r="W48" i="2"/>
  <c r="T48" i="2"/>
  <c r="Q48" i="2"/>
  <c r="N48" i="2"/>
  <c r="K48" i="2"/>
  <c r="H48" i="2"/>
  <c r="E48" i="2"/>
  <c r="B48" i="2"/>
  <c r="AC47" i="2"/>
  <c r="Z47" i="2"/>
  <c r="W47" i="2"/>
  <c r="T47" i="2"/>
  <c r="Q47" i="2"/>
  <c r="N47" i="2"/>
  <c r="K47" i="2"/>
  <c r="H47" i="2"/>
  <c r="E47" i="2"/>
  <c r="B47" i="2"/>
  <c r="AC46" i="2"/>
  <c r="Z46" i="2"/>
  <c r="W46" i="2"/>
  <c r="T46" i="2"/>
  <c r="Q46" i="2"/>
  <c r="N46" i="2"/>
  <c r="K46" i="2"/>
  <c r="H46" i="2"/>
  <c r="E46" i="2"/>
  <c r="B46" i="2"/>
  <c r="AC45" i="2"/>
  <c r="Z45" i="2"/>
  <c r="W45" i="2"/>
  <c r="T45" i="2"/>
  <c r="Q45" i="2"/>
  <c r="N45" i="2"/>
  <c r="K45" i="2"/>
  <c r="H45" i="2"/>
  <c r="E45" i="2"/>
  <c r="B45" i="2"/>
  <c r="AC44" i="2"/>
  <c r="Z44" i="2"/>
  <c r="W44" i="2"/>
  <c r="T44" i="2"/>
  <c r="Q44" i="2"/>
  <c r="N44" i="2"/>
  <c r="K44" i="2"/>
  <c r="H44" i="2"/>
  <c r="E44" i="2"/>
  <c r="B44" i="2"/>
  <c r="AC43" i="2"/>
  <c r="Z43" i="2"/>
  <c r="W43" i="2"/>
  <c r="T43" i="2"/>
  <c r="Q43" i="2"/>
  <c r="N43" i="2"/>
  <c r="K43" i="2"/>
  <c r="H43" i="2"/>
  <c r="E43" i="2"/>
  <c r="B43" i="2"/>
  <c r="AC42" i="2"/>
  <c r="Z42" i="2"/>
  <c r="W42" i="2"/>
  <c r="T42" i="2"/>
  <c r="Q42" i="2"/>
  <c r="N42" i="2"/>
  <c r="K42" i="2"/>
  <c r="H42" i="2"/>
  <c r="E42" i="2"/>
  <c r="B42" i="2"/>
  <c r="AC41" i="2"/>
  <c r="Z41" i="2"/>
  <c r="W41" i="2"/>
  <c r="T41" i="2"/>
  <c r="Q41" i="2"/>
  <c r="N41" i="2"/>
  <c r="K41" i="2"/>
  <c r="H41" i="2"/>
  <c r="E41" i="2"/>
  <c r="B41" i="2"/>
  <c r="AC40" i="2"/>
  <c r="Z40" i="2"/>
  <c r="W40" i="2"/>
  <c r="T40" i="2"/>
  <c r="Q40" i="2"/>
  <c r="N40" i="2"/>
  <c r="K40" i="2"/>
  <c r="H40" i="2"/>
  <c r="E40" i="2"/>
  <c r="B40" i="2"/>
  <c r="AC39" i="2"/>
  <c r="Z39" i="2"/>
  <c r="W39" i="2"/>
  <c r="T39" i="2"/>
  <c r="Q39" i="2"/>
  <c r="N39" i="2"/>
  <c r="K39" i="2"/>
  <c r="H39" i="2"/>
  <c r="E39" i="2"/>
  <c r="B39" i="2"/>
  <c r="AC38" i="2"/>
  <c r="Z38" i="2"/>
  <c r="W38" i="2"/>
  <c r="T38" i="2"/>
  <c r="Q38" i="2"/>
  <c r="N38" i="2"/>
  <c r="K38" i="2"/>
  <c r="H38" i="2"/>
  <c r="E38" i="2"/>
  <c r="B38" i="2"/>
  <c r="AC37" i="2"/>
  <c r="Z37" i="2"/>
  <c r="W37" i="2"/>
  <c r="T37" i="2"/>
  <c r="Q37" i="2"/>
  <c r="N37" i="2"/>
  <c r="K37" i="2"/>
  <c r="H37" i="2"/>
  <c r="E37" i="2"/>
  <c r="AC36" i="2"/>
  <c r="Z36" i="2"/>
  <c r="W36" i="2"/>
  <c r="T36" i="2"/>
  <c r="Q36" i="2"/>
  <c r="N36" i="2"/>
  <c r="K36" i="2"/>
  <c r="H36" i="2"/>
  <c r="E36" i="2"/>
  <c r="AC35" i="2"/>
  <c r="Z35" i="2"/>
  <c r="W35" i="2"/>
  <c r="T35" i="2"/>
  <c r="Q35" i="2"/>
  <c r="N35" i="2"/>
  <c r="K35" i="2"/>
  <c r="H35" i="2"/>
  <c r="E35" i="2"/>
  <c r="AC34" i="2"/>
  <c r="Z34" i="2"/>
  <c r="W34" i="2"/>
  <c r="T34" i="2"/>
  <c r="Q34" i="2"/>
  <c r="N34" i="2"/>
  <c r="K34" i="2"/>
  <c r="H34" i="2"/>
  <c r="E34" i="2"/>
  <c r="AC33" i="2"/>
  <c r="Z33" i="2"/>
  <c r="W33" i="2"/>
  <c r="T33" i="2"/>
  <c r="Q33" i="2"/>
  <c r="N33" i="2"/>
  <c r="K33" i="2"/>
  <c r="H33" i="2"/>
  <c r="E33" i="2"/>
  <c r="AC32" i="2"/>
  <c r="Z32" i="2"/>
  <c r="W32" i="2"/>
  <c r="T32" i="2"/>
  <c r="Q32" i="2"/>
  <c r="N32" i="2"/>
  <c r="K32" i="2"/>
  <c r="H32" i="2"/>
  <c r="E32" i="2"/>
  <c r="AC31" i="2"/>
  <c r="Z31" i="2"/>
  <c r="W31" i="2"/>
  <c r="T31" i="2"/>
  <c r="Q31" i="2"/>
  <c r="N31" i="2"/>
  <c r="K31" i="2"/>
  <c r="H31" i="2"/>
  <c r="E31" i="2"/>
  <c r="AC30" i="2"/>
  <c r="Z30" i="2"/>
  <c r="W30" i="2"/>
  <c r="T30" i="2"/>
  <c r="Q30" i="2"/>
  <c r="N30" i="2"/>
  <c r="K30" i="2"/>
  <c r="H30" i="2"/>
  <c r="E30" i="2"/>
  <c r="AC29" i="2"/>
  <c r="Z29" i="2"/>
  <c r="W29" i="2"/>
  <c r="T29" i="2"/>
  <c r="Q29" i="2"/>
  <c r="N29" i="2"/>
  <c r="K29" i="2"/>
  <c r="H29" i="2"/>
  <c r="E29" i="2"/>
  <c r="AC28" i="2"/>
  <c r="Z28" i="2"/>
  <c r="W28" i="2"/>
  <c r="T28" i="2"/>
  <c r="Q28" i="2"/>
  <c r="N28" i="2"/>
  <c r="K28" i="2"/>
  <c r="H28" i="2"/>
  <c r="E28" i="2"/>
  <c r="AC27" i="2"/>
  <c r="Z27" i="2"/>
  <c r="W27" i="2"/>
  <c r="T27" i="2"/>
  <c r="Q27" i="2"/>
  <c r="N27" i="2"/>
  <c r="K27" i="2"/>
  <c r="H27" i="2"/>
  <c r="E27" i="2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50" i="3"/>
  <c r="Z50" i="3"/>
  <c r="W50" i="3"/>
  <c r="T50" i="3"/>
  <c r="Q50" i="3"/>
  <c r="N50" i="3"/>
  <c r="K50" i="3"/>
  <c r="H50" i="3"/>
  <c r="E50" i="3"/>
  <c r="B50" i="3"/>
  <c r="AC49" i="3"/>
  <c r="Z49" i="3"/>
  <c r="W49" i="3"/>
  <c r="T49" i="3"/>
  <c r="Q49" i="3"/>
  <c r="N49" i="3"/>
  <c r="K49" i="3"/>
  <c r="H49" i="3"/>
  <c r="E49" i="3"/>
  <c r="B49" i="3"/>
  <c r="AC48" i="3"/>
  <c r="Z48" i="3"/>
  <c r="W48" i="3"/>
  <c r="T48" i="3"/>
  <c r="Q48" i="3"/>
  <c r="N48" i="3"/>
  <c r="K48" i="3"/>
  <c r="H48" i="3"/>
  <c r="E48" i="3"/>
  <c r="B48" i="3"/>
  <c r="AC47" i="3"/>
  <c r="Z47" i="3"/>
  <c r="W47" i="3"/>
  <c r="T47" i="3"/>
  <c r="Q47" i="3"/>
  <c r="N47" i="3"/>
  <c r="K47" i="3"/>
  <c r="H47" i="3"/>
  <c r="E47" i="3"/>
  <c r="B47" i="3"/>
  <c r="AC46" i="3"/>
  <c r="Z46" i="3"/>
  <c r="W46" i="3"/>
  <c r="T46" i="3"/>
  <c r="Q46" i="3"/>
  <c r="N46" i="3"/>
  <c r="K46" i="3"/>
  <c r="H46" i="3"/>
  <c r="E46" i="3"/>
  <c r="B46" i="3"/>
  <c r="AC45" i="3"/>
  <c r="Z45" i="3"/>
  <c r="W45" i="3"/>
  <c r="T45" i="3"/>
  <c r="Q45" i="3"/>
  <c r="N45" i="3"/>
  <c r="K45" i="3"/>
  <c r="H45" i="3"/>
  <c r="E45" i="3"/>
  <c r="B45" i="3"/>
  <c r="AC44" i="3"/>
  <c r="Z44" i="3"/>
  <c r="W44" i="3"/>
  <c r="T44" i="3"/>
  <c r="Q44" i="3"/>
  <c r="N44" i="3"/>
  <c r="K44" i="3"/>
  <c r="H44" i="3"/>
  <c r="E44" i="3"/>
  <c r="B44" i="3"/>
  <c r="AC43" i="3"/>
  <c r="Z43" i="3"/>
  <c r="W43" i="3"/>
  <c r="T43" i="3"/>
  <c r="Q43" i="3"/>
  <c r="N43" i="3"/>
  <c r="K43" i="3"/>
  <c r="H43" i="3"/>
  <c r="E43" i="3"/>
  <c r="B43" i="3"/>
  <c r="AC42" i="3"/>
  <c r="Z42" i="3"/>
  <c r="W42" i="3"/>
  <c r="T42" i="3"/>
  <c r="Q42" i="3"/>
  <c r="N42" i="3"/>
  <c r="K42" i="3"/>
  <c r="H42" i="3"/>
  <c r="E42" i="3"/>
  <c r="B42" i="3"/>
  <c r="AC41" i="3"/>
  <c r="Z41" i="3"/>
  <c r="W41" i="3"/>
  <c r="T41" i="3"/>
  <c r="Q41" i="3"/>
  <c r="N41" i="3"/>
  <c r="K41" i="3"/>
  <c r="H41" i="3"/>
  <c r="E41" i="3"/>
  <c r="B41" i="3"/>
  <c r="AC40" i="3"/>
  <c r="Z40" i="3"/>
  <c r="W40" i="3"/>
  <c r="T40" i="3"/>
  <c r="Q40" i="3"/>
  <c r="N40" i="3"/>
  <c r="K40" i="3"/>
  <c r="H40" i="3"/>
  <c r="E40" i="3"/>
  <c r="B40" i="3"/>
  <c r="AC39" i="3"/>
  <c r="Z39" i="3"/>
  <c r="W39" i="3"/>
  <c r="T39" i="3"/>
  <c r="Q39" i="3"/>
  <c r="N39" i="3"/>
  <c r="K39" i="3"/>
  <c r="H39" i="3"/>
  <c r="E39" i="3"/>
  <c r="B39" i="3"/>
  <c r="AC38" i="3"/>
  <c r="Z38" i="3"/>
  <c r="W38" i="3"/>
  <c r="T38" i="3"/>
  <c r="Q38" i="3"/>
  <c r="N38" i="3"/>
  <c r="K38" i="3"/>
  <c r="H38" i="3"/>
  <c r="E38" i="3"/>
  <c r="B38" i="3"/>
  <c r="AC37" i="3"/>
  <c r="Z37" i="3"/>
  <c r="W37" i="3"/>
  <c r="T37" i="3"/>
  <c r="Q37" i="3"/>
  <c r="N37" i="3"/>
  <c r="K37" i="3"/>
  <c r="H37" i="3"/>
  <c r="E37" i="3"/>
  <c r="AC36" i="3"/>
  <c r="Z36" i="3"/>
  <c r="W36" i="3"/>
  <c r="T36" i="3"/>
  <c r="Q36" i="3"/>
  <c r="N36" i="3"/>
  <c r="K36" i="3"/>
  <c r="H36" i="3"/>
  <c r="E36" i="3"/>
  <c r="AC35" i="3"/>
  <c r="Z35" i="3"/>
  <c r="W35" i="3"/>
  <c r="T35" i="3"/>
  <c r="Q35" i="3"/>
  <c r="N35" i="3"/>
  <c r="K35" i="3"/>
  <c r="H35" i="3"/>
  <c r="E35" i="3"/>
  <c r="AC34" i="3"/>
  <c r="Z34" i="3"/>
  <c r="W34" i="3"/>
  <c r="T34" i="3"/>
  <c r="Q34" i="3"/>
  <c r="N34" i="3"/>
  <c r="K34" i="3"/>
  <c r="H34" i="3"/>
  <c r="E34" i="3"/>
  <c r="AC33" i="3"/>
  <c r="Z33" i="3"/>
  <c r="W33" i="3"/>
  <c r="T33" i="3"/>
  <c r="Q33" i="3"/>
  <c r="N33" i="3"/>
  <c r="K33" i="3"/>
  <c r="H33" i="3"/>
  <c r="E33" i="3"/>
  <c r="AC32" i="3"/>
  <c r="Z32" i="3"/>
  <c r="W32" i="3"/>
  <c r="T32" i="3"/>
  <c r="Q32" i="3"/>
  <c r="N32" i="3"/>
  <c r="K32" i="3"/>
  <c r="H32" i="3"/>
  <c r="E32" i="3"/>
  <c r="AC31" i="3"/>
  <c r="Z31" i="3"/>
  <c r="W31" i="3"/>
  <c r="T31" i="3"/>
  <c r="Q31" i="3"/>
  <c r="N31" i="3"/>
  <c r="K31" i="3"/>
  <c r="H31" i="3"/>
  <c r="E31" i="3"/>
  <c r="AC30" i="3"/>
  <c r="Z30" i="3"/>
  <c r="W30" i="3"/>
  <c r="T30" i="3"/>
  <c r="Q30" i="3"/>
  <c r="N30" i="3"/>
  <c r="K30" i="3"/>
  <c r="H30" i="3"/>
  <c r="E30" i="3"/>
  <c r="AC29" i="3"/>
  <c r="Z29" i="3"/>
  <c r="W29" i="3"/>
  <c r="T29" i="3"/>
  <c r="Q29" i="3"/>
  <c r="N29" i="3"/>
  <c r="K29" i="3"/>
  <c r="H29" i="3"/>
  <c r="E29" i="3"/>
  <c r="AC28" i="3"/>
  <c r="Z28" i="3"/>
  <c r="W28" i="3"/>
  <c r="T28" i="3"/>
  <c r="Q28" i="3"/>
  <c r="N28" i="3"/>
  <c r="K28" i="3"/>
  <c r="H28" i="3"/>
  <c r="E28" i="3"/>
  <c r="AC27" i="3"/>
  <c r="Z27" i="3"/>
  <c r="W27" i="3"/>
  <c r="T27" i="3"/>
  <c r="Q27" i="3"/>
  <c r="N27" i="3"/>
  <c r="K27" i="3"/>
  <c r="H27" i="3"/>
  <c r="E27" i="3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50" i="4"/>
  <c r="Z50" i="4"/>
  <c r="W50" i="4"/>
  <c r="T50" i="4"/>
  <c r="Q50" i="4"/>
  <c r="N50" i="4"/>
  <c r="K50" i="4"/>
  <c r="H50" i="4"/>
  <c r="E50" i="4"/>
  <c r="B50" i="4"/>
  <c r="AC49" i="4"/>
  <c r="Z49" i="4"/>
  <c r="W49" i="4"/>
  <c r="T49" i="4"/>
  <c r="Q49" i="4"/>
  <c r="N49" i="4"/>
  <c r="K49" i="4"/>
  <c r="H49" i="4"/>
  <c r="E49" i="4"/>
  <c r="B49" i="4"/>
  <c r="AC48" i="4"/>
  <c r="Z48" i="4"/>
  <c r="W48" i="4"/>
  <c r="T48" i="4"/>
  <c r="Q48" i="4"/>
  <c r="N48" i="4"/>
  <c r="K48" i="4"/>
  <c r="H48" i="4"/>
  <c r="E48" i="4"/>
  <c r="B48" i="4"/>
  <c r="AC47" i="4"/>
  <c r="Z47" i="4"/>
  <c r="W47" i="4"/>
  <c r="T47" i="4"/>
  <c r="Q47" i="4"/>
  <c r="N47" i="4"/>
  <c r="K47" i="4"/>
  <c r="H47" i="4"/>
  <c r="E47" i="4"/>
  <c r="B47" i="4"/>
  <c r="AC46" i="4"/>
  <c r="Z46" i="4"/>
  <c r="W46" i="4"/>
  <c r="T46" i="4"/>
  <c r="Q46" i="4"/>
  <c r="N46" i="4"/>
  <c r="K46" i="4"/>
  <c r="H46" i="4"/>
  <c r="E46" i="4"/>
  <c r="B46" i="4"/>
  <c r="AC45" i="4"/>
  <c r="Z45" i="4"/>
  <c r="W45" i="4"/>
  <c r="T45" i="4"/>
  <c r="Q45" i="4"/>
  <c r="N45" i="4"/>
  <c r="K45" i="4"/>
  <c r="H45" i="4"/>
  <c r="E45" i="4"/>
  <c r="B45" i="4"/>
  <c r="AC44" i="4"/>
  <c r="Z44" i="4"/>
  <c r="W44" i="4"/>
  <c r="T44" i="4"/>
  <c r="Q44" i="4"/>
  <c r="N44" i="4"/>
  <c r="K44" i="4"/>
  <c r="H44" i="4"/>
  <c r="E44" i="4"/>
  <c r="B44" i="4"/>
  <c r="AC43" i="4"/>
  <c r="Z43" i="4"/>
  <c r="W43" i="4"/>
  <c r="T43" i="4"/>
  <c r="Q43" i="4"/>
  <c r="N43" i="4"/>
  <c r="K43" i="4"/>
  <c r="H43" i="4"/>
  <c r="E43" i="4"/>
  <c r="B43" i="4"/>
  <c r="AC42" i="4"/>
  <c r="Z42" i="4"/>
  <c r="W42" i="4"/>
  <c r="T42" i="4"/>
  <c r="Q42" i="4"/>
  <c r="N42" i="4"/>
  <c r="K42" i="4"/>
  <c r="H42" i="4"/>
  <c r="E42" i="4"/>
  <c r="B42" i="4"/>
  <c r="AC41" i="4"/>
  <c r="Z41" i="4"/>
  <c r="W41" i="4"/>
  <c r="T41" i="4"/>
  <c r="Q41" i="4"/>
  <c r="N41" i="4"/>
  <c r="K41" i="4"/>
  <c r="H41" i="4"/>
  <c r="E41" i="4"/>
  <c r="B41" i="4"/>
  <c r="AC40" i="4"/>
  <c r="Z40" i="4"/>
  <c r="W40" i="4"/>
  <c r="T40" i="4"/>
  <c r="Q40" i="4"/>
  <c r="N40" i="4"/>
  <c r="K40" i="4"/>
  <c r="H40" i="4"/>
  <c r="E40" i="4"/>
  <c r="B40" i="4"/>
  <c r="AC39" i="4"/>
  <c r="Z39" i="4"/>
  <c r="W39" i="4"/>
  <c r="T39" i="4"/>
  <c r="Q39" i="4"/>
  <c r="N39" i="4"/>
  <c r="K39" i="4"/>
  <c r="H39" i="4"/>
  <c r="E39" i="4"/>
  <c r="B39" i="4"/>
  <c r="AC38" i="4"/>
  <c r="Z38" i="4"/>
  <c r="W38" i="4"/>
  <c r="T38" i="4"/>
  <c r="Q38" i="4"/>
  <c r="N38" i="4"/>
  <c r="K38" i="4"/>
  <c r="H38" i="4"/>
  <c r="E38" i="4"/>
  <c r="B38" i="4"/>
  <c r="AC37" i="4"/>
  <c r="Z37" i="4"/>
  <c r="W37" i="4"/>
  <c r="T37" i="4"/>
  <c r="Q37" i="4"/>
  <c r="N37" i="4"/>
  <c r="K37" i="4"/>
  <c r="H37" i="4"/>
  <c r="E37" i="4"/>
  <c r="AC36" i="4"/>
  <c r="Z36" i="4"/>
  <c r="W36" i="4"/>
  <c r="T36" i="4"/>
  <c r="Q36" i="4"/>
  <c r="N36" i="4"/>
  <c r="K36" i="4"/>
  <c r="H36" i="4"/>
  <c r="E36" i="4"/>
  <c r="AC35" i="4"/>
  <c r="Z35" i="4"/>
  <c r="W35" i="4"/>
  <c r="T35" i="4"/>
  <c r="Q35" i="4"/>
  <c r="N35" i="4"/>
  <c r="K35" i="4"/>
  <c r="H35" i="4"/>
  <c r="E35" i="4"/>
  <c r="AC34" i="4"/>
  <c r="Z34" i="4"/>
  <c r="W34" i="4"/>
  <c r="T34" i="4"/>
  <c r="Q34" i="4"/>
  <c r="N34" i="4"/>
  <c r="K34" i="4"/>
  <c r="H34" i="4"/>
  <c r="E34" i="4"/>
  <c r="AC33" i="4"/>
  <c r="Z33" i="4"/>
  <c r="W33" i="4"/>
  <c r="T33" i="4"/>
  <c r="Q33" i="4"/>
  <c r="N33" i="4"/>
  <c r="K33" i="4"/>
  <c r="H33" i="4"/>
  <c r="E33" i="4"/>
  <c r="AC32" i="4"/>
  <c r="Z32" i="4"/>
  <c r="W32" i="4"/>
  <c r="T32" i="4"/>
  <c r="Q32" i="4"/>
  <c r="N32" i="4"/>
  <c r="K32" i="4"/>
  <c r="H32" i="4"/>
  <c r="E32" i="4"/>
  <c r="AC31" i="4"/>
  <c r="Z31" i="4"/>
  <c r="W31" i="4"/>
  <c r="T31" i="4"/>
  <c r="Q31" i="4"/>
  <c r="N31" i="4"/>
  <c r="K31" i="4"/>
  <c r="H31" i="4"/>
  <c r="E31" i="4"/>
  <c r="AC30" i="4"/>
  <c r="Z30" i="4"/>
  <c r="W30" i="4"/>
  <c r="T30" i="4"/>
  <c r="Q30" i="4"/>
  <c r="N30" i="4"/>
  <c r="K30" i="4"/>
  <c r="H30" i="4"/>
  <c r="E30" i="4"/>
  <c r="AC29" i="4"/>
  <c r="Z29" i="4"/>
  <c r="W29" i="4"/>
  <c r="T29" i="4"/>
  <c r="Q29" i="4"/>
  <c r="N29" i="4"/>
  <c r="K29" i="4"/>
  <c r="H29" i="4"/>
  <c r="E29" i="4"/>
  <c r="AC28" i="4"/>
  <c r="Z28" i="4"/>
  <c r="W28" i="4"/>
  <c r="T28" i="4"/>
  <c r="Q28" i="4"/>
  <c r="N28" i="4"/>
  <c r="K28" i="4"/>
  <c r="H28" i="4"/>
  <c r="E28" i="4"/>
  <c r="AC27" i="4"/>
  <c r="Z27" i="4"/>
  <c r="W27" i="4"/>
  <c r="T27" i="4"/>
  <c r="Q27" i="4"/>
  <c r="N27" i="4"/>
  <c r="K27" i="4"/>
  <c r="H27" i="4"/>
  <c r="E27" i="4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50" i="5"/>
  <c r="Z50" i="5"/>
  <c r="W50" i="5"/>
  <c r="T50" i="5"/>
  <c r="Q50" i="5"/>
  <c r="N50" i="5"/>
  <c r="K50" i="5"/>
  <c r="H50" i="5"/>
  <c r="E50" i="5"/>
  <c r="B50" i="5"/>
  <c r="AC49" i="5"/>
  <c r="Z49" i="5"/>
  <c r="W49" i="5"/>
  <c r="T49" i="5"/>
  <c r="Q49" i="5"/>
  <c r="N49" i="5"/>
  <c r="K49" i="5"/>
  <c r="H49" i="5"/>
  <c r="E49" i="5"/>
  <c r="B49" i="5"/>
  <c r="AC48" i="5"/>
  <c r="Z48" i="5"/>
  <c r="W48" i="5"/>
  <c r="T48" i="5"/>
  <c r="Q48" i="5"/>
  <c r="N48" i="5"/>
  <c r="K48" i="5"/>
  <c r="H48" i="5"/>
  <c r="E48" i="5"/>
  <c r="B48" i="5"/>
  <c r="AC47" i="5"/>
  <c r="Z47" i="5"/>
  <c r="W47" i="5"/>
  <c r="T47" i="5"/>
  <c r="Q47" i="5"/>
  <c r="N47" i="5"/>
  <c r="K47" i="5"/>
  <c r="H47" i="5"/>
  <c r="E47" i="5"/>
  <c r="B47" i="5"/>
  <c r="AC46" i="5"/>
  <c r="Z46" i="5"/>
  <c r="W46" i="5"/>
  <c r="T46" i="5"/>
  <c r="Q46" i="5"/>
  <c r="N46" i="5"/>
  <c r="K46" i="5"/>
  <c r="H46" i="5"/>
  <c r="E46" i="5"/>
  <c r="B46" i="5"/>
  <c r="AC45" i="5"/>
  <c r="Z45" i="5"/>
  <c r="W45" i="5"/>
  <c r="T45" i="5"/>
  <c r="Q45" i="5"/>
  <c r="N45" i="5"/>
  <c r="K45" i="5"/>
  <c r="H45" i="5"/>
  <c r="E45" i="5"/>
  <c r="B45" i="5"/>
  <c r="AC44" i="5"/>
  <c r="Z44" i="5"/>
  <c r="W44" i="5"/>
  <c r="T44" i="5"/>
  <c r="Q44" i="5"/>
  <c r="N44" i="5"/>
  <c r="K44" i="5"/>
  <c r="H44" i="5"/>
  <c r="E44" i="5"/>
  <c r="B44" i="5"/>
  <c r="AC43" i="5"/>
  <c r="Z43" i="5"/>
  <c r="W43" i="5"/>
  <c r="T43" i="5"/>
  <c r="Q43" i="5"/>
  <c r="N43" i="5"/>
  <c r="K43" i="5"/>
  <c r="H43" i="5"/>
  <c r="E43" i="5"/>
  <c r="B43" i="5"/>
  <c r="AC42" i="5"/>
  <c r="Z42" i="5"/>
  <c r="W42" i="5"/>
  <c r="T42" i="5"/>
  <c r="Q42" i="5"/>
  <c r="N42" i="5"/>
  <c r="K42" i="5"/>
  <c r="H42" i="5"/>
  <c r="E42" i="5"/>
  <c r="B42" i="5"/>
  <c r="AC41" i="5"/>
  <c r="Z41" i="5"/>
  <c r="W41" i="5"/>
  <c r="T41" i="5"/>
  <c r="Q41" i="5"/>
  <c r="N41" i="5"/>
  <c r="K41" i="5"/>
  <c r="H41" i="5"/>
  <c r="E41" i="5"/>
  <c r="B41" i="5"/>
  <c r="AC40" i="5"/>
  <c r="Z40" i="5"/>
  <c r="W40" i="5"/>
  <c r="T40" i="5"/>
  <c r="Q40" i="5"/>
  <c r="N40" i="5"/>
  <c r="K40" i="5"/>
  <c r="H40" i="5"/>
  <c r="E40" i="5"/>
  <c r="B40" i="5"/>
  <c r="AC39" i="5"/>
  <c r="Z39" i="5"/>
  <c r="W39" i="5"/>
  <c r="T39" i="5"/>
  <c r="Q39" i="5"/>
  <c r="N39" i="5"/>
  <c r="K39" i="5"/>
  <c r="H39" i="5"/>
  <c r="E39" i="5"/>
  <c r="B39" i="5"/>
  <c r="AC38" i="5"/>
  <c r="Z38" i="5"/>
  <c r="W38" i="5"/>
  <c r="T38" i="5"/>
  <c r="Q38" i="5"/>
  <c r="N38" i="5"/>
  <c r="K38" i="5"/>
  <c r="H38" i="5"/>
  <c r="E38" i="5"/>
  <c r="B38" i="5"/>
  <c r="AC37" i="5"/>
  <c r="Z37" i="5"/>
  <c r="W37" i="5"/>
  <c r="T37" i="5"/>
  <c r="Q37" i="5"/>
  <c r="N37" i="5"/>
  <c r="K37" i="5"/>
  <c r="H37" i="5"/>
  <c r="E37" i="5"/>
  <c r="AC36" i="5"/>
  <c r="Z36" i="5"/>
  <c r="W36" i="5"/>
  <c r="T36" i="5"/>
  <c r="Q36" i="5"/>
  <c r="N36" i="5"/>
  <c r="K36" i="5"/>
  <c r="H36" i="5"/>
  <c r="E36" i="5"/>
  <c r="AC35" i="5"/>
  <c r="Z35" i="5"/>
  <c r="W35" i="5"/>
  <c r="T35" i="5"/>
  <c r="Q35" i="5"/>
  <c r="N35" i="5"/>
  <c r="K35" i="5"/>
  <c r="H35" i="5"/>
  <c r="E35" i="5"/>
  <c r="AC34" i="5"/>
  <c r="Z34" i="5"/>
  <c r="W34" i="5"/>
  <c r="T34" i="5"/>
  <c r="Q34" i="5"/>
  <c r="N34" i="5"/>
  <c r="K34" i="5"/>
  <c r="H34" i="5"/>
  <c r="E34" i="5"/>
  <c r="AC33" i="5"/>
  <c r="Z33" i="5"/>
  <c r="W33" i="5"/>
  <c r="T33" i="5"/>
  <c r="Q33" i="5"/>
  <c r="N33" i="5"/>
  <c r="K33" i="5"/>
  <c r="H33" i="5"/>
  <c r="E33" i="5"/>
  <c r="AC32" i="5"/>
  <c r="Z32" i="5"/>
  <c r="W32" i="5"/>
  <c r="T32" i="5"/>
  <c r="Q32" i="5"/>
  <c r="N32" i="5"/>
  <c r="K32" i="5"/>
  <c r="H32" i="5"/>
  <c r="E32" i="5"/>
  <c r="AC31" i="5"/>
  <c r="Z31" i="5"/>
  <c r="W31" i="5"/>
  <c r="T31" i="5"/>
  <c r="Q31" i="5"/>
  <c r="N31" i="5"/>
  <c r="K31" i="5"/>
  <c r="H31" i="5"/>
  <c r="E31" i="5"/>
  <c r="AC30" i="5"/>
  <c r="Z30" i="5"/>
  <c r="W30" i="5"/>
  <c r="T30" i="5"/>
  <c r="Q30" i="5"/>
  <c r="N30" i="5"/>
  <c r="K30" i="5"/>
  <c r="H30" i="5"/>
  <c r="E30" i="5"/>
  <c r="AC29" i="5"/>
  <c r="Z29" i="5"/>
  <c r="W29" i="5"/>
  <c r="T29" i="5"/>
  <c r="Q29" i="5"/>
  <c r="N29" i="5"/>
  <c r="K29" i="5"/>
  <c r="H29" i="5"/>
  <c r="E29" i="5"/>
  <c r="AC28" i="5"/>
  <c r="Z28" i="5"/>
  <c r="W28" i="5"/>
  <c r="T28" i="5"/>
  <c r="Q28" i="5"/>
  <c r="N28" i="5"/>
  <c r="K28" i="5"/>
  <c r="H28" i="5"/>
  <c r="E28" i="5"/>
  <c r="AC27" i="5"/>
  <c r="Z27" i="5"/>
  <c r="W27" i="5"/>
  <c r="T27" i="5"/>
  <c r="Q27" i="5"/>
  <c r="N27" i="5"/>
  <c r="K27" i="5"/>
  <c r="H27" i="5"/>
  <c r="E27" i="5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50" i="27"/>
  <c r="Z50" i="27"/>
  <c r="W50" i="27"/>
  <c r="T50" i="27"/>
  <c r="Q50" i="27"/>
  <c r="N50" i="27"/>
  <c r="K50" i="27"/>
  <c r="H50" i="27"/>
  <c r="E50" i="27"/>
  <c r="B50" i="27"/>
  <c r="AC49" i="27"/>
  <c r="Z49" i="27"/>
  <c r="W49" i="27"/>
  <c r="T49" i="27"/>
  <c r="Q49" i="27"/>
  <c r="N49" i="27"/>
  <c r="K49" i="27"/>
  <c r="H49" i="27"/>
  <c r="E49" i="27"/>
  <c r="B49" i="27"/>
  <c r="AC48" i="27"/>
  <c r="Z48" i="27"/>
  <c r="W48" i="27"/>
  <c r="T48" i="27"/>
  <c r="Q48" i="27"/>
  <c r="N48" i="27"/>
  <c r="K48" i="27"/>
  <c r="H48" i="27"/>
  <c r="E48" i="27"/>
  <c r="B48" i="27"/>
  <c r="AC47" i="27"/>
  <c r="Z47" i="27"/>
  <c r="W47" i="27"/>
  <c r="T47" i="27"/>
  <c r="Q47" i="27"/>
  <c r="N47" i="27"/>
  <c r="K47" i="27"/>
  <c r="H47" i="27"/>
  <c r="E47" i="27"/>
  <c r="B47" i="27"/>
  <c r="AC46" i="27"/>
  <c r="Z46" i="27"/>
  <c r="W46" i="27"/>
  <c r="T46" i="27"/>
  <c r="Q46" i="27"/>
  <c r="N46" i="27"/>
  <c r="K46" i="27"/>
  <c r="H46" i="27"/>
  <c r="E46" i="27"/>
  <c r="B46" i="27"/>
  <c r="AC45" i="27"/>
  <c r="Z45" i="27"/>
  <c r="W45" i="27"/>
  <c r="T45" i="27"/>
  <c r="Q45" i="27"/>
  <c r="N45" i="27"/>
  <c r="K45" i="27"/>
  <c r="H45" i="27"/>
  <c r="E45" i="27"/>
  <c r="B45" i="27"/>
  <c r="AC44" i="27"/>
  <c r="Z44" i="27"/>
  <c r="W44" i="27"/>
  <c r="T44" i="27"/>
  <c r="Q44" i="27"/>
  <c r="N44" i="27"/>
  <c r="K44" i="27"/>
  <c r="H44" i="27"/>
  <c r="E44" i="27"/>
  <c r="B44" i="27"/>
  <c r="AC43" i="27"/>
  <c r="Z43" i="27"/>
  <c r="W43" i="27"/>
  <c r="T43" i="27"/>
  <c r="Q43" i="27"/>
  <c r="N43" i="27"/>
  <c r="K43" i="27"/>
  <c r="H43" i="27"/>
  <c r="E43" i="27"/>
  <c r="B43" i="27"/>
  <c r="AC42" i="27"/>
  <c r="Z42" i="27"/>
  <c r="W42" i="27"/>
  <c r="T42" i="27"/>
  <c r="Q42" i="27"/>
  <c r="N42" i="27"/>
  <c r="K42" i="27"/>
  <c r="H42" i="27"/>
  <c r="E42" i="27"/>
  <c r="B42" i="27"/>
  <c r="AC41" i="27"/>
  <c r="Z41" i="27"/>
  <c r="W41" i="27"/>
  <c r="T41" i="27"/>
  <c r="Q41" i="27"/>
  <c r="N41" i="27"/>
  <c r="K41" i="27"/>
  <c r="H41" i="27"/>
  <c r="E41" i="27"/>
  <c r="B41" i="27"/>
  <c r="AC40" i="27"/>
  <c r="Z40" i="27"/>
  <c r="W40" i="27"/>
  <c r="T40" i="27"/>
  <c r="Q40" i="27"/>
  <c r="N40" i="27"/>
  <c r="K40" i="27"/>
  <c r="H40" i="27"/>
  <c r="E40" i="27"/>
  <c r="B40" i="27"/>
  <c r="AC39" i="27"/>
  <c r="Z39" i="27"/>
  <c r="W39" i="27"/>
  <c r="T39" i="27"/>
  <c r="Q39" i="27"/>
  <c r="N39" i="27"/>
  <c r="K39" i="27"/>
  <c r="H39" i="27"/>
  <c r="E39" i="27"/>
  <c r="B39" i="27"/>
  <c r="AC38" i="27"/>
  <c r="Z38" i="27"/>
  <c r="W38" i="27"/>
  <c r="T38" i="27"/>
  <c r="Q38" i="27"/>
  <c r="N38" i="27"/>
  <c r="K38" i="27"/>
  <c r="H38" i="27"/>
  <c r="E38" i="27"/>
  <c r="B38" i="27"/>
  <c r="AC37" i="27"/>
  <c r="Z37" i="27"/>
  <c r="W37" i="27"/>
  <c r="T37" i="27"/>
  <c r="Q37" i="27"/>
  <c r="N37" i="27"/>
  <c r="K37" i="27"/>
  <c r="H37" i="27"/>
  <c r="E37" i="27"/>
  <c r="AC36" i="27"/>
  <c r="Z36" i="27"/>
  <c r="W36" i="27"/>
  <c r="T36" i="27"/>
  <c r="Q36" i="27"/>
  <c r="N36" i="27"/>
  <c r="K36" i="27"/>
  <c r="H36" i="27"/>
  <c r="E36" i="27"/>
  <c r="AC35" i="27"/>
  <c r="Z35" i="27"/>
  <c r="W35" i="27"/>
  <c r="T35" i="27"/>
  <c r="Q35" i="27"/>
  <c r="N35" i="27"/>
  <c r="K35" i="27"/>
  <c r="H35" i="27"/>
  <c r="E35" i="27"/>
  <c r="AC34" i="27"/>
  <c r="Z34" i="27"/>
  <c r="W34" i="27"/>
  <c r="T34" i="27"/>
  <c r="Q34" i="27"/>
  <c r="N34" i="27"/>
  <c r="K34" i="27"/>
  <c r="H34" i="27"/>
  <c r="E34" i="27"/>
  <c r="AC33" i="27"/>
  <c r="Z33" i="27"/>
  <c r="W33" i="27"/>
  <c r="T33" i="27"/>
  <c r="Q33" i="27"/>
  <c r="N33" i="27"/>
  <c r="K33" i="27"/>
  <c r="H33" i="27"/>
  <c r="E33" i="27"/>
  <c r="AC32" i="27"/>
  <c r="Z32" i="27"/>
  <c r="W32" i="27"/>
  <c r="T32" i="27"/>
  <c r="Q32" i="27"/>
  <c r="N32" i="27"/>
  <c r="K32" i="27"/>
  <c r="H32" i="27"/>
  <c r="E32" i="27"/>
  <c r="AC31" i="27"/>
  <c r="Z31" i="27"/>
  <c r="W31" i="27"/>
  <c r="T31" i="27"/>
  <c r="Q31" i="27"/>
  <c r="N31" i="27"/>
  <c r="K31" i="27"/>
  <c r="H31" i="27"/>
  <c r="E31" i="27"/>
  <c r="AC30" i="27"/>
  <c r="Z30" i="27"/>
  <c r="W30" i="27"/>
  <c r="T30" i="27"/>
  <c r="Q30" i="27"/>
  <c r="N30" i="27"/>
  <c r="K30" i="27"/>
  <c r="H30" i="27"/>
  <c r="E30" i="27"/>
  <c r="AC29" i="27"/>
  <c r="Z29" i="27"/>
  <c r="W29" i="27"/>
  <c r="T29" i="27"/>
  <c r="Q29" i="27"/>
  <c r="N29" i="27"/>
  <c r="K29" i="27"/>
  <c r="H29" i="27"/>
  <c r="E29" i="27"/>
  <c r="AC28" i="27"/>
  <c r="Z28" i="27"/>
  <c r="W28" i="27"/>
  <c r="T28" i="27"/>
  <c r="Q28" i="27"/>
  <c r="N28" i="27"/>
  <c r="K28" i="27"/>
  <c r="H28" i="27"/>
  <c r="E28" i="27"/>
  <c r="AC27" i="27"/>
  <c r="Z27" i="27"/>
  <c r="W27" i="27"/>
  <c r="T27" i="27"/>
  <c r="Q27" i="27"/>
  <c r="N27" i="27"/>
  <c r="K27" i="27"/>
  <c r="H27" i="27"/>
  <c r="E27" i="27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50" i="16"/>
  <c r="Z50" i="16"/>
  <c r="W50" i="16"/>
  <c r="T50" i="16"/>
  <c r="Q50" i="16"/>
  <c r="N50" i="16"/>
  <c r="K50" i="16"/>
  <c r="H50" i="16"/>
  <c r="E50" i="16"/>
  <c r="B50" i="16"/>
  <c r="AC49" i="16"/>
  <c r="Z49" i="16"/>
  <c r="W49" i="16"/>
  <c r="T49" i="16"/>
  <c r="Q49" i="16"/>
  <c r="N49" i="16"/>
  <c r="K49" i="16"/>
  <c r="H49" i="16"/>
  <c r="E49" i="16"/>
  <c r="B49" i="16"/>
  <c r="AC48" i="16"/>
  <c r="Z48" i="16"/>
  <c r="W48" i="16"/>
  <c r="T48" i="16"/>
  <c r="Q48" i="16"/>
  <c r="N48" i="16"/>
  <c r="K48" i="16"/>
  <c r="H48" i="16"/>
  <c r="E48" i="16"/>
  <c r="B48" i="16"/>
  <c r="AC47" i="16"/>
  <c r="Z47" i="16"/>
  <c r="W47" i="16"/>
  <c r="T47" i="16"/>
  <c r="Q47" i="16"/>
  <c r="N47" i="16"/>
  <c r="K47" i="16"/>
  <c r="H47" i="16"/>
  <c r="E47" i="16"/>
  <c r="B47" i="16"/>
  <c r="AC46" i="16"/>
  <c r="Z46" i="16"/>
  <c r="W46" i="16"/>
  <c r="T46" i="16"/>
  <c r="Q46" i="16"/>
  <c r="N46" i="16"/>
  <c r="K46" i="16"/>
  <c r="H46" i="16"/>
  <c r="E46" i="16"/>
  <c r="B46" i="16"/>
  <c r="AC45" i="16"/>
  <c r="Z45" i="16"/>
  <c r="W45" i="16"/>
  <c r="T45" i="16"/>
  <c r="Q45" i="16"/>
  <c r="N45" i="16"/>
  <c r="K45" i="16"/>
  <c r="H45" i="16"/>
  <c r="E45" i="16"/>
  <c r="B45" i="16"/>
  <c r="AC44" i="16"/>
  <c r="Z44" i="16"/>
  <c r="W44" i="16"/>
  <c r="T44" i="16"/>
  <c r="Q44" i="16"/>
  <c r="N44" i="16"/>
  <c r="K44" i="16"/>
  <c r="H44" i="16"/>
  <c r="E44" i="16"/>
  <c r="B44" i="16"/>
  <c r="AC43" i="16"/>
  <c r="Z43" i="16"/>
  <c r="W43" i="16"/>
  <c r="T43" i="16"/>
  <c r="Q43" i="16"/>
  <c r="N43" i="16"/>
  <c r="K43" i="16"/>
  <c r="H43" i="16"/>
  <c r="E43" i="16"/>
  <c r="B43" i="16"/>
  <c r="AC42" i="16"/>
  <c r="Z42" i="16"/>
  <c r="W42" i="16"/>
  <c r="T42" i="16"/>
  <c r="Q42" i="16"/>
  <c r="N42" i="16"/>
  <c r="K42" i="16"/>
  <c r="H42" i="16"/>
  <c r="E42" i="16"/>
  <c r="B42" i="16"/>
  <c r="AC41" i="16"/>
  <c r="Z41" i="16"/>
  <c r="W41" i="16"/>
  <c r="T41" i="16"/>
  <c r="Q41" i="16"/>
  <c r="N41" i="16"/>
  <c r="K41" i="16"/>
  <c r="H41" i="16"/>
  <c r="E41" i="16"/>
  <c r="B41" i="16"/>
  <c r="AC40" i="16"/>
  <c r="Z40" i="16"/>
  <c r="W40" i="16"/>
  <c r="T40" i="16"/>
  <c r="Q40" i="16"/>
  <c r="N40" i="16"/>
  <c r="K40" i="16"/>
  <c r="H40" i="16"/>
  <c r="E40" i="16"/>
  <c r="B40" i="16"/>
  <c r="AC39" i="16"/>
  <c r="Z39" i="16"/>
  <c r="W39" i="16"/>
  <c r="T39" i="16"/>
  <c r="Q39" i="16"/>
  <c r="N39" i="16"/>
  <c r="K39" i="16"/>
  <c r="H39" i="16"/>
  <c r="E39" i="16"/>
  <c r="B39" i="16"/>
  <c r="AC38" i="16"/>
  <c r="Z38" i="16"/>
  <c r="W38" i="16"/>
  <c r="T38" i="16"/>
  <c r="Q38" i="16"/>
  <c r="N38" i="16"/>
  <c r="K38" i="16"/>
  <c r="H38" i="16"/>
  <c r="E38" i="16"/>
  <c r="B38" i="16"/>
  <c r="AC37" i="16"/>
  <c r="Z37" i="16"/>
  <c r="W37" i="16"/>
  <c r="T37" i="16"/>
  <c r="Q37" i="16"/>
  <c r="N37" i="16"/>
  <c r="K37" i="16"/>
  <c r="H37" i="16"/>
  <c r="E37" i="16"/>
  <c r="AC36" i="16"/>
  <c r="Z36" i="16"/>
  <c r="W36" i="16"/>
  <c r="T36" i="16"/>
  <c r="Q36" i="16"/>
  <c r="N36" i="16"/>
  <c r="K36" i="16"/>
  <c r="H36" i="16"/>
  <c r="E36" i="16"/>
  <c r="AC35" i="16"/>
  <c r="Z35" i="16"/>
  <c r="W35" i="16"/>
  <c r="T35" i="16"/>
  <c r="Q35" i="16"/>
  <c r="N35" i="16"/>
  <c r="K35" i="16"/>
  <c r="H35" i="16"/>
  <c r="E35" i="16"/>
  <c r="AC34" i="16"/>
  <c r="Z34" i="16"/>
  <c r="W34" i="16"/>
  <c r="T34" i="16"/>
  <c r="Q34" i="16"/>
  <c r="N34" i="16"/>
  <c r="K34" i="16"/>
  <c r="H34" i="16"/>
  <c r="E34" i="16"/>
  <c r="AC33" i="16"/>
  <c r="Z33" i="16"/>
  <c r="W33" i="16"/>
  <c r="T33" i="16"/>
  <c r="Q33" i="16"/>
  <c r="N33" i="16"/>
  <c r="K33" i="16"/>
  <c r="H33" i="16"/>
  <c r="E33" i="16"/>
  <c r="AC32" i="16"/>
  <c r="Z32" i="16"/>
  <c r="W32" i="16"/>
  <c r="T32" i="16"/>
  <c r="Q32" i="16"/>
  <c r="N32" i="16"/>
  <c r="K32" i="16"/>
  <c r="H32" i="16"/>
  <c r="E32" i="16"/>
  <c r="AC31" i="16"/>
  <c r="Z31" i="16"/>
  <c r="W31" i="16"/>
  <c r="T31" i="16"/>
  <c r="Q31" i="16"/>
  <c r="N31" i="16"/>
  <c r="K31" i="16"/>
  <c r="H31" i="16"/>
  <c r="E31" i="16"/>
  <c r="AC30" i="16"/>
  <c r="Z30" i="16"/>
  <c r="W30" i="16"/>
  <c r="T30" i="16"/>
  <c r="Q30" i="16"/>
  <c r="N30" i="16"/>
  <c r="K30" i="16"/>
  <c r="H30" i="16"/>
  <c r="E30" i="16"/>
  <c r="AC29" i="16"/>
  <c r="Z29" i="16"/>
  <c r="W29" i="16"/>
  <c r="T29" i="16"/>
  <c r="Q29" i="16"/>
  <c r="N29" i="16"/>
  <c r="K29" i="16"/>
  <c r="H29" i="16"/>
  <c r="E29" i="16"/>
  <c r="AC28" i="16"/>
  <c r="Z28" i="16"/>
  <c r="W28" i="16"/>
  <c r="T28" i="16"/>
  <c r="Q28" i="16"/>
  <c r="N28" i="16"/>
  <c r="K28" i="16"/>
  <c r="H28" i="16"/>
  <c r="E28" i="16"/>
  <c r="AC27" i="16"/>
  <c r="Z27" i="16"/>
  <c r="W27" i="16"/>
  <c r="T27" i="16"/>
  <c r="Q27" i="16"/>
  <c r="N27" i="16"/>
  <c r="K27" i="16"/>
  <c r="H27" i="16"/>
  <c r="E27" i="16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50" i="34"/>
  <c r="Z50" i="34"/>
  <c r="W50" i="34"/>
  <c r="T50" i="34"/>
  <c r="Q50" i="34"/>
  <c r="N50" i="34"/>
  <c r="K50" i="34"/>
  <c r="H50" i="34"/>
  <c r="E50" i="34"/>
  <c r="B50" i="34"/>
  <c r="AC49" i="34"/>
  <c r="Z49" i="34"/>
  <c r="W49" i="34"/>
  <c r="T49" i="34"/>
  <c r="Q49" i="34"/>
  <c r="N49" i="34"/>
  <c r="K49" i="34"/>
  <c r="H49" i="34"/>
  <c r="E49" i="34"/>
  <c r="B49" i="34"/>
  <c r="AC48" i="34"/>
  <c r="Z48" i="34"/>
  <c r="W48" i="34"/>
  <c r="T48" i="34"/>
  <c r="Q48" i="34"/>
  <c r="N48" i="34"/>
  <c r="K48" i="34"/>
  <c r="H48" i="34"/>
  <c r="E48" i="34"/>
  <c r="B48" i="34"/>
  <c r="AC47" i="34"/>
  <c r="Z47" i="34"/>
  <c r="W47" i="34"/>
  <c r="T47" i="34"/>
  <c r="Q47" i="34"/>
  <c r="N47" i="34"/>
  <c r="K47" i="34"/>
  <c r="H47" i="34"/>
  <c r="E47" i="34"/>
  <c r="B47" i="34"/>
  <c r="AC46" i="34"/>
  <c r="Z46" i="34"/>
  <c r="W46" i="34"/>
  <c r="T46" i="34"/>
  <c r="Q46" i="34"/>
  <c r="N46" i="34"/>
  <c r="K46" i="34"/>
  <c r="H46" i="34"/>
  <c r="E46" i="34"/>
  <c r="B46" i="34"/>
  <c r="AC45" i="34"/>
  <c r="Z45" i="34"/>
  <c r="W45" i="34"/>
  <c r="T45" i="34"/>
  <c r="Q45" i="34"/>
  <c r="N45" i="34"/>
  <c r="K45" i="34"/>
  <c r="H45" i="34"/>
  <c r="E45" i="34"/>
  <c r="B45" i="34"/>
  <c r="AC44" i="34"/>
  <c r="Z44" i="34"/>
  <c r="W44" i="34"/>
  <c r="T44" i="34"/>
  <c r="Q44" i="34"/>
  <c r="N44" i="34"/>
  <c r="K44" i="34"/>
  <c r="H44" i="34"/>
  <c r="E44" i="34"/>
  <c r="B44" i="34"/>
  <c r="AC43" i="34"/>
  <c r="Z43" i="34"/>
  <c r="W43" i="34"/>
  <c r="T43" i="34"/>
  <c r="Q43" i="34"/>
  <c r="N43" i="34"/>
  <c r="K43" i="34"/>
  <c r="H43" i="34"/>
  <c r="E43" i="34"/>
  <c r="B43" i="34"/>
  <c r="AC42" i="34"/>
  <c r="Z42" i="34"/>
  <c r="W42" i="34"/>
  <c r="T42" i="34"/>
  <c r="Q42" i="34"/>
  <c r="N42" i="34"/>
  <c r="K42" i="34"/>
  <c r="H42" i="34"/>
  <c r="E42" i="34"/>
  <c r="B42" i="34"/>
  <c r="AC41" i="34"/>
  <c r="Z41" i="34"/>
  <c r="W41" i="34"/>
  <c r="T41" i="34"/>
  <c r="Q41" i="34"/>
  <c r="N41" i="34"/>
  <c r="K41" i="34"/>
  <c r="H41" i="34"/>
  <c r="E41" i="34"/>
  <c r="B41" i="34"/>
  <c r="AC40" i="34"/>
  <c r="Z40" i="34"/>
  <c r="W40" i="34"/>
  <c r="T40" i="34"/>
  <c r="Q40" i="34"/>
  <c r="N40" i="34"/>
  <c r="K40" i="34"/>
  <c r="H40" i="34"/>
  <c r="E40" i="34"/>
  <c r="B40" i="34"/>
  <c r="AC39" i="34"/>
  <c r="Z39" i="34"/>
  <c r="W39" i="34"/>
  <c r="T39" i="34"/>
  <c r="Q39" i="34"/>
  <c r="N39" i="34"/>
  <c r="K39" i="34"/>
  <c r="H39" i="34"/>
  <c r="E39" i="34"/>
  <c r="B39" i="34"/>
  <c r="AC38" i="34"/>
  <c r="Z38" i="34"/>
  <c r="W38" i="34"/>
  <c r="T38" i="34"/>
  <c r="Q38" i="34"/>
  <c r="N38" i="34"/>
  <c r="K38" i="34"/>
  <c r="H38" i="34"/>
  <c r="E38" i="34"/>
  <c r="B38" i="34"/>
  <c r="AC37" i="34"/>
  <c r="Z37" i="34"/>
  <c r="W37" i="34"/>
  <c r="T37" i="34"/>
  <c r="Q37" i="34"/>
  <c r="N37" i="34"/>
  <c r="K37" i="34"/>
  <c r="H37" i="34"/>
  <c r="E37" i="34"/>
  <c r="AC36" i="34"/>
  <c r="Z36" i="34"/>
  <c r="W36" i="34"/>
  <c r="T36" i="34"/>
  <c r="Q36" i="34"/>
  <c r="N36" i="34"/>
  <c r="K36" i="34"/>
  <c r="H36" i="34"/>
  <c r="E36" i="34"/>
  <c r="AC35" i="34"/>
  <c r="Z35" i="34"/>
  <c r="W35" i="34"/>
  <c r="T35" i="34"/>
  <c r="Q35" i="34"/>
  <c r="N35" i="34"/>
  <c r="K35" i="34"/>
  <c r="H35" i="34"/>
  <c r="E35" i="34"/>
  <c r="AC34" i="34"/>
  <c r="Z34" i="34"/>
  <c r="W34" i="34"/>
  <c r="T34" i="34"/>
  <c r="Q34" i="34"/>
  <c r="N34" i="34"/>
  <c r="K34" i="34"/>
  <c r="H34" i="34"/>
  <c r="E34" i="34"/>
  <c r="AC33" i="34"/>
  <c r="Z33" i="34"/>
  <c r="W33" i="34"/>
  <c r="T33" i="34"/>
  <c r="Q33" i="34"/>
  <c r="N33" i="34"/>
  <c r="K33" i="34"/>
  <c r="H33" i="34"/>
  <c r="E33" i="34"/>
  <c r="AC32" i="34"/>
  <c r="Z32" i="34"/>
  <c r="W32" i="34"/>
  <c r="T32" i="34"/>
  <c r="Q32" i="34"/>
  <c r="N32" i="34"/>
  <c r="K32" i="34"/>
  <c r="H32" i="34"/>
  <c r="E32" i="34"/>
  <c r="AC31" i="34"/>
  <c r="Z31" i="34"/>
  <c r="W31" i="34"/>
  <c r="T31" i="34"/>
  <c r="Q31" i="34"/>
  <c r="N31" i="34"/>
  <c r="K31" i="34"/>
  <c r="H31" i="34"/>
  <c r="E31" i="34"/>
  <c r="AC30" i="34"/>
  <c r="Z30" i="34"/>
  <c r="W30" i="34"/>
  <c r="T30" i="34"/>
  <c r="Q30" i="34"/>
  <c r="N30" i="34"/>
  <c r="K30" i="34"/>
  <c r="H30" i="34"/>
  <c r="E30" i="34"/>
  <c r="AC29" i="34"/>
  <c r="Z29" i="34"/>
  <c r="W29" i="34"/>
  <c r="T29" i="34"/>
  <c r="Q29" i="34"/>
  <c r="N29" i="34"/>
  <c r="K29" i="34"/>
  <c r="H29" i="34"/>
  <c r="E29" i="34"/>
  <c r="AC28" i="34"/>
  <c r="Z28" i="34"/>
  <c r="W28" i="34"/>
  <c r="T28" i="34"/>
  <c r="Q28" i="34"/>
  <c r="N28" i="34"/>
  <c r="K28" i="34"/>
  <c r="H28" i="34"/>
  <c r="E28" i="34"/>
  <c r="AC27" i="34"/>
  <c r="Z27" i="34"/>
  <c r="W27" i="34"/>
  <c r="T27" i="34"/>
  <c r="Q27" i="34"/>
  <c r="N27" i="34"/>
  <c r="K27" i="34"/>
  <c r="H27" i="34"/>
  <c r="E27" i="34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38" i="19"/>
  <c r="Z38" i="19"/>
  <c r="W38" i="19"/>
  <c r="T38" i="19"/>
  <c r="Q38" i="19"/>
  <c r="N38" i="19"/>
  <c r="K38" i="19"/>
  <c r="H38" i="19"/>
  <c r="B38" i="19"/>
  <c r="AC37" i="19"/>
  <c r="Z37" i="19"/>
  <c r="W37" i="19"/>
  <c r="T37" i="19"/>
  <c r="Q37" i="19"/>
  <c r="N37" i="19"/>
  <c r="K37" i="19"/>
  <c r="H37" i="19"/>
  <c r="AC36" i="19"/>
  <c r="Z36" i="19"/>
  <c r="W36" i="19"/>
  <c r="T36" i="19"/>
  <c r="Q36" i="19"/>
  <c r="N36" i="19"/>
  <c r="K36" i="19"/>
  <c r="H36" i="19"/>
  <c r="AC35" i="19"/>
  <c r="Z35" i="19"/>
  <c r="W35" i="19"/>
  <c r="T35" i="19"/>
  <c r="Q35" i="19"/>
  <c r="N35" i="19"/>
  <c r="K35" i="19"/>
  <c r="H35" i="19"/>
  <c r="AC33" i="19"/>
  <c r="Z33" i="19"/>
  <c r="W33" i="19"/>
  <c r="T33" i="19"/>
  <c r="Q33" i="19"/>
  <c r="N33" i="19"/>
  <c r="K33" i="19"/>
  <c r="H33" i="19"/>
  <c r="AC32" i="19"/>
  <c r="Z32" i="19"/>
  <c r="W32" i="19"/>
  <c r="T32" i="19"/>
  <c r="Q32" i="19"/>
  <c r="N32" i="19"/>
  <c r="K32" i="19"/>
  <c r="H32" i="19"/>
  <c r="AC31" i="19"/>
  <c r="Z31" i="19"/>
  <c r="W31" i="19"/>
  <c r="T31" i="19"/>
  <c r="Q31" i="19"/>
  <c r="N31" i="19"/>
  <c r="K31" i="19"/>
  <c r="H31" i="19"/>
  <c r="AC30" i="19"/>
  <c r="Z30" i="19"/>
  <c r="W30" i="19"/>
  <c r="T30" i="19"/>
  <c r="Q30" i="19"/>
  <c r="N30" i="19"/>
  <c r="K30" i="19"/>
  <c r="H30" i="19"/>
  <c r="AC29" i="19"/>
  <c r="Z29" i="19"/>
  <c r="W29" i="19"/>
  <c r="T29" i="19"/>
  <c r="Q29" i="19"/>
  <c r="N29" i="19"/>
  <c r="K29" i="19"/>
  <c r="H29" i="19"/>
  <c r="AC28" i="19"/>
  <c r="Z28" i="19"/>
  <c r="W28" i="19"/>
  <c r="T28" i="19"/>
  <c r="Q28" i="19"/>
  <c r="N28" i="19"/>
  <c r="K28" i="19"/>
  <c r="H28" i="19"/>
  <c r="AC27" i="19"/>
  <c r="Z27" i="19"/>
  <c r="W27" i="19"/>
  <c r="T27" i="19"/>
  <c r="Q27" i="19"/>
  <c r="N27" i="19"/>
  <c r="K27" i="19"/>
  <c r="H27" i="19"/>
  <c r="AC26" i="19"/>
  <c r="W26" i="19"/>
  <c r="T26" i="19"/>
  <c r="Q26" i="19"/>
  <c r="N26" i="19"/>
  <c r="K26" i="19"/>
  <c r="H26" i="19"/>
  <c r="AC25" i="19"/>
  <c r="Z25" i="19"/>
  <c r="W25" i="19"/>
  <c r="T25" i="19"/>
  <c r="AC24" i="19"/>
  <c r="Z24" i="19"/>
  <c r="W24" i="19"/>
  <c r="T24" i="19"/>
  <c r="Q24" i="19"/>
  <c r="N24" i="19"/>
  <c r="K24" i="19"/>
  <c r="H24" i="19"/>
  <c r="AC23" i="19"/>
  <c r="Z23" i="19"/>
  <c r="W23" i="19"/>
  <c r="T23" i="19"/>
  <c r="Q23" i="19"/>
  <c r="N23" i="19"/>
  <c r="K23" i="19"/>
  <c r="H23" i="19"/>
  <c r="AC22" i="19"/>
  <c r="Z22" i="19"/>
  <c r="W22" i="19"/>
  <c r="T22" i="19"/>
  <c r="Q22" i="19"/>
  <c r="N22" i="19"/>
  <c r="K22" i="19"/>
  <c r="H22" i="19"/>
  <c r="AC21" i="19"/>
  <c r="Z21" i="19"/>
  <c r="W21" i="19"/>
  <c r="T21" i="19"/>
  <c r="Q21" i="19"/>
  <c r="N21" i="19"/>
  <c r="K21" i="19"/>
  <c r="H21" i="19"/>
  <c r="AC20" i="19"/>
  <c r="Z20" i="19"/>
  <c r="W20" i="19"/>
  <c r="T20" i="19"/>
  <c r="Q20" i="19"/>
  <c r="N20" i="19"/>
  <c r="K20" i="19"/>
  <c r="H20" i="19"/>
  <c r="AC19" i="19"/>
  <c r="Z19" i="19"/>
  <c r="W19" i="19"/>
  <c r="T19" i="19"/>
  <c r="Q19" i="19"/>
  <c r="N19" i="19"/>
  <c r="K19" i="19"/>
  <c r="H19" i="19"/>
  <c r="AC18" i="19"/>
  <c r="Z18" i="19"/>
  <c r="W18" i="19"/>
  <c r="T18" i="19"/>
  <c r="Q18" i="19"/>
  <c r="N18" i="19"/>
  <c r="K18" i="19"/>
  <c r="H18" i="19"/>
  <c r="AC17" i="19"/>
  <c r="Z17" i="19"/>
  <c r="W17" i="19"/>
  <c r="T17" i="19"/>
  <c r="Q17" i="19"/>
  <c r="N17" i="19"/>
  <c r="K17" i="19"/>
  <c r="H17" i="19"/>
  <c r="AC16" i="19"/>
  <c r="Z16" i="19"/>
  <c r="W16" i="19"/>
  <c r="T16" i="19"/>
  <c r="Q16" i="19"/>
  <c r="N16" i="19"/>
  <c r="K16" i="19"/>
  <c r="H16" i="19"/>
  <c r="AC15" i="19"/>
  <c r="Z15" i="19"/>
  <c r="W15" i="19"/>
  <c r="T15" i="19"/>
  <c r="Q15" i="19"/>
  <c r="N15" i="19"/>
  <c r="K15" i="19"/>
  <c r="H15" i="19"/>
  <c r="AC14" i="19"/>
  <c r="Z14" i="19"/>
  <c r="W14" i="19"/>
  <c r="T14" i="19"/>
  <c r="Q14" i="19"/>
  <c r="N14" i="19"/>
  <c r="K14" i="19"/>
  <c r="H14" i="19"/>
  <c r="AC13" i="19"/>
  <c r="Z13" i="19"/>
  <c r="W13" i="19"/>
  <c r="T13" i="19"/>
  <c r="Q13" i="19"/>
  <c r="N13" i="19"/>
  <c r="K13" i="19"/>
  <c r="H13" i="19"/>
  <c r="AC12" i="19"/>
  <c r="Z12" i="19"/>
  <c r="W12" i="19"/>
  <c r="T12" i="19"/>
  <c r="Q12" i="19"/>
  <c r="N12" i="19"/>
  <c r="K12" i="19"/>
  <c r="H12" i="19"/>
  <c r="AC11" i="19"/>
  <c r="Z11" i="19"/>
  <c r="W11" i="19"/>
  <c r="T11" i="19"/>
  <c r="Q11" i="19"/>
  <c r="N11" i="19"/>
  <c r="K11" i="19"/>
  <c r="H11" i="19"/>
  <c r="AC10" i="19"/>
  <c r="Z10" i="19"/>
  <c r="W10" i="19"/>
  <c r="T10" i="19"/>
  <c r="Q10" i="19"/>
  <c r="N10" i="19"/>
  <c r="K10" i="19"/>
  <c r="H10" i="19"/>
  <c r="AC9" i="19"/>
  <c r="Z9" i="19"/>
  <c r="T9" i="19"/>
  <c r="Q9" i="19"/>
  <c r="N9" i="19"/>
  <c r="K9" i="19"/>
  <c r="H9" i="19"/>
  <c r="AC8" i="19"/>
  <c r="Z8" i="19"/>
  <c r="W8" i="19"/>
  <c r="T8" i="19"/>
  <c r="Q8" i="19"/>
  <c r="N8" i="19"/>
  <c r="K8" i="19"/>
  <c r="H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3" i="38"/>
  <c r="T24" i="38"/>
  <c r="T25" i="38"/>
  <c r="T26" i="38"/>
  <c r="T27" i="38"/>
  <c r="T28" i="38"/>
  <c r="T29" i="38"/>
  <c r="T30" i="38"/>
  <c r="T31" i="38"/>
  <c r="T32" i="38"/>
  <c r="T33" i="38"/>
  <c r="T34" i="38"/>
  <c r="T35" i="38"/>
  <c r="T36" i="38"/>
  <c r="T37" i="38"/>
  <c r="T38" i="38"/>
  <c r="T39" i="38"/>
  <c r="T40" i="38"/>
  <c r="T41" i="38"/>
  <c r="T42" i="38"/>
  <c r="T43" i="38"/>
  <c r="T44" i="38"/>
  <c r="T45" i="38"/>
  <c r="T46" i="38"/>
  <c r="T47" i="38"/>
  <c r="T48" i="38"/>
  <c r="T49" i="38"/>
  <c r="T50" i="38"/>
  <c r="T8" i="38"/>
  <c r="AC50" i="38"/>
  <c r="Z50" i="38"/>
  <c r="W50" i="38"/>
  <c r="Q50" i="38"/>
  <c r="N50" i="38"/>
  <c r="K50" i="38"/>
  <c r="H50" i="38"/>
  <c r="E50" i="38"/>
  <c r="AC49" i="38"/>
  <c r="Z49" i="38"/>
  <c r="W49" i="38"/>
  <c r="Q49" i="38"/>
  <c r="N49" i="38"/>
  <c r="K49" i="38"/>
  <c r="H49" i="38"/>
  <c r="E49" i="38"/>
  <c r="AC48" i="38"/>
  <c r="Z48" i="38"/>
  <c r="W48" i="38"/>
  <c r="Q48" i="38"/>
  <c r="N48" i="38"/>
  <c r="K48" i="38"/>
  <c r="H48" i="38"/>
  <c r="E48" i="38"/>
  <c r="AC47" i="38"/>
  <c r="Z47" i="38"/>
  <c r="W47" i="38"/>
  <c r="Q47" i="38"/>
  <c r="N47" i="38"/>
  <c r="K47" i="38"/>
  <c r="H47" i="38"/>
  <c r="E47" i="38"/>
  <c r="AC46" i="38"/>
  <c r="Z46" i="38"/>
  <c r="W46" i="38"/>
  <c r="Q46" i="38"/>
  <c r="N46" i="38"/>
  <c r="K46" i="38"/>
  <c r="H46" i="38"/>
  <c r="E46" i="38"/>
  <c r="AC45" i="38"/>
  <c r="Z45" i="38"/>
  <c r="W45" i="38"/>
  <c r="Q45" i="38"/>
  <c r="N45" i="38"/>
  <c r="K45" i="38"/>
  <c r="H45" i="38"/>
  <c r="E45" i="38"/>
  <c r="AC44" i="38"/>
  <c r="Z44" i="38"/>
  <c r="W44" i="38"/>
  <c r="Q44" i="38"/>
  <c r="N44" i="38"/>
  <c r="K44" i="38"/>
  <c r="H44" i="38"/>
  <c r="E44" i="38"/>
  <c r="AC43" i="38"/>
  <c r="Z43" i="38"/>
  <c r="W43" i="38"/>
  <c r="Q43" i="38"/>
  <c r="N43" i="38"/>
  <c r="K43" i="38"/>
  <c r="H43" i="38"/>
  <c r="E43" i="38"/>
  <c r="AC42" i="38"/>
  <c r="Z42" i="38"/>
  <c r="W42" i="38"/>
  <c r="Q42" i="38"/>
  <c r="N42" i="38"/>
  <c r="K42" i="38"/>
  <c r="H42" i="38"/>
  <c r="E42" i="38"/>
  <c r="AC41" i="38"/>
  <c r="Z41" i="38"/>
  <c r="W41" i="38"/>
  <c r="Q41" i="38"/>
  <c r="N41" i="38"/>
  <c r="K41" i="38"/>
  <c r="H41" i="38"/>
  <c r="E41" i="38"/>
  <c r="AC40" i="38"/>
  <c r="Z40" i="38"/>
  <c r="W40" i="38"/>
  <c r="Q40" i="38"/>
  <c r="N40" i="38"/>
  <c r="K40" i="38"/>
  <c r="H40" i="38"/>
  <c r="E40" i="38"/>
  <c r="AC39" i="38"/>
  <c r="Z39" i="38"/>
  <c r="W39" i="38"/>
  <c r="Q39" i="38"/>
  <c r="N39" i="38"/>
  <c r="K39" i="38"/>
  <c r="H39" i="38"/>
  <c r="E39" i="38"/>
  <c r="AC38" i="38"/>
  <c r="Z38" i="38"/>
  <c r="W38" i="38"/>
  <c r="Q38" i="38"/>
  <c r="N38" i="38"/>
  <c r="K38" i="38"/>
  <c r="H38" i="38"/>
  <c r="E38" i="38"/>
  <c r="AC37" i="38"/>
  <c r="Z37" i="38"/>
  <c r="W37" i="38"/>
  <c r="Q37" i="38"/>
  <c r="N37" i="38"/>
  <c r="K37" i="38"/>
  <c r="H37" i="38"/>
  <c r="E37" i="38"/>
  <c r="AC36" i="38"/>
  <c r="Z36" i="38"/>
  <c r="Q36" i="38"/>
  <c r="N36" i="38"/>
  <c r="K36" i="38"/>
  <c r="H36" i="38"/>
  <c r="E36" i="38"/>
  <c r="AC35" i="38"/>
  <c r="Z35" i="38"/>
  <c r="Q35" i="38"/>
  <c r="N35" i="38"/>
  <c r="K35" i="38"/>
  <c r="H35" i="38"/>
  <c r="E35" i="38"/>
  <c r="AC34" i="38"/>
  <c r="Z34" i="38"/>
  <c r="Q34" i="38"/>
  <c r="N34" i="38"/>
  <c r="K34" i="38"/>
  <c r="H34" i="38"/>
  <c r="E34" i="38"/>
  <c r="AC33" i="38"/>
  <c r="Z33" i="38"/>
  <c r="Q33" i="38"/>
  <c r="N33" i="38"/>
  <c r="K33" i="38"/>
  <c r="H33" i="38"/>
  <c r="E33" i="38"/>
  <c r="AC32" i="38"/>
  <c r="Z32" i="38"/>
  <c r="Q32" i="38"/>
  <c r="N32" i="38"/>
  <c r="K32" i="38"/>
  <c r="H32" i="38"/>
  <c r="E32" i="38"/>
  <c r="AC31" i="38"/>
  <c r="Z31" i="38"/>
  <c r="Q31" i="38"/>
  <c r="N31" i="38"/>
  <c r="K31" i="38"/>
  <c r="H31" i="38"/>
  <c r="E31" i="38"/>
  <c r="AC30" i="38"/>
  <c r="Z30" i="38"/>
  <c r="Q30" i="38"/>
  <c r="N30" i="38"/>
  <c r="K30" i="38"/>
  <c r="H30" i="38"/>
  <c r="E30" i="38"/>
  <c r="AC29" i="38"/>
  <c r="Z29" i="38"/>
  <c r="Q29" i="38"/>
  <c r="N29" i="38"/>
  <c r="K29" i="38"/>
  <c r="H29" i="38"/>
  <c r="E29" i="38"/>
  <c r="AC28" i="38"/>
  <c r="Z28" i="38"/>
  <c r="Q28" i="38"/>
  <c r="N28" i="38"/>
  <c r="K28" i="38"/>
  <c r="H28" i="38"/>
  <c r="E28" i="38"/>
  <c r="AC27" i="38"/>
  <c r="Z27" i="38"/>
  <c r="Q27" i="38"/>
  <c r="N27" i="38"/>
  <c r="K27" i="38"/>
  <c r="H27" i="38"/>
  <c r="E27" i="38"/>
  <c r="AC26" i="38"/>
  <c r="Z26" i="38"/>
  <c r="Q26" i="38"/>
  <c r="N26" i="38"/>
  <c r="K26" i="38"/>
  <c r="H26" i="38"/>
  <c r="E26" i="38"/>
  <c r="AC25" i="38"/>
  <c r="Z25" i="38"/>
  <c r="Q25" i="38"/>
  <c r="N25" i="38"/>
  <c r="K25" i="38"/>
  <c r="H25" i="38"/>
  <c r="E25" i="38"/>
  <c r="AC24" i="38"/>
  <c r="Z24" i="38"/>
  <c r="Q24" i="38"/>
  <c r="N24" i="38"/>
  <c r="K24" i="38"/>
  <c r="H24" i="38"/>
  <c r="E24" i="38"/>
  <c r="AC23" i="38"/>
  <c r="Z23" i="38"/>
  <c r="Q23" i="38"/>
  <c r="N23" i="38"/>
  <c r="K23" i="38"/>
  <c r="H23" i="38"/>
  <c r="E23" i="38"/>
  <c r="AC22" i="38"/>
  <c r="Z22" i="38"/>
  <c r="Q22" i="38"/>
  <c r="N22" i="38"/>
  <c r="K22" i="38"/>
  <c r="H22" i="38"/>
  <c r="E22" i="38"/>
  <c r="AC21" i="38"/>
  <c r="Z21" i="38"/>
  <c r="Q21" i="38"/>
  <c r="N21" i="38"/>
  <c r="K21" i="38"/>
  <c r="H21" i="38"/>
  <c r="E21" i="38"/>
  <c r="AC20" i="38"/>
  <c r="Z20" i="38"/>
  <c r="Q20" i="38"/>
  <c r="N20" i="38"/>
  <c r="K20" i="38"/>
  <c r="H20" i="38"/>
  <c r="E20" i="38"/>
  <c r="AC19" i="38"/>
  <c r="Z19" i="38"/>
  <c r="Q19" i="38"/>
  <c r="N19" i="38"/>
  <c r="K19" i="38"/>
  <c r="H19" i="38"/>
  <c r="E19" i="38"/>
  <c r="AC18" i="38"/>
  <c r="Z18" i="38"/>
  <c r="Q18" i="38"/>
  <c r="N18" i="38"/>
  <c r="K18" i="38"/>
  <c r="H18" i="38"/>
  <c r="E18" i="38"/>
  <c r="AC17" i="38"/>
  <c r="Z17" i="38"/>
  <c r="Q17" i="38"/>
  <c r="N17" i="38"/>
  <c r="K17" i="38"/>
  <c r="H17" i="38"/>
  <c r="E17" i="38"/>
  <c r="AC16" i="38"/>
  <c r="Z16" i="38"/>
  <c r="Q16" i="38"/>
  <c r="N16" i="38"/>
  <c r="K16" i="38"/>
  <c r="H16" i="38"/>
  <c r="E16" i="38"/>
  <c r="AC15" i="38"/>
  <c r="Z15" i="38"/>
  <c r="Q15" i="38"/>
  <c r="N15" i="38"/>
  <c r="K15" i="38"/>
  <c r="H15" i="38"/>
  <c r="E15" i="38"/>
  <c r="AC14" i="38"/>
  <c r="Z14" i="38"/>
  <c r="Q14" i="38"/>
  <c r="N14" i="38"/>
  <c r="K14" i="38"/>
  <c r="H14" i="38"/>
  <c r="E14" i="38"/>
  <c r="AC13" i="38"/>
  <c r="Z13" i="38"/>
  <c r="Q13" i="38"/>
  <c r="N13" i="38"/>
  <c r="K13" i="38"/>
  <c r="H13" i="38"/>
  <c r="E13" i="38"/>
  <c r="AC12" i="38"/>
  <c r="Z12" i="38"/>
  <c r="Q12" i="38"/>
  <c r="N12" i="38"/>
  <c r="K12" i="38"/>
  <c r="H12" i="38"/>
  <c r="E12" i="38"/>
  <c r="AC11" i="38"/>
  <c r="Z11" i="38"/>
  <c r="Q11" i="38"/>
  <c r="N11" i="38"/>
  <c r="K11" i="38"/>
  <c r="H11" i="38"/>
  <c r="E11" i="38"/>
  <c r="AC10" i="38"/>
  <c r="Z10" i="38"/>
  <c r="Q10" i="38"/>
  <c r="N10" i="38"/>
  <c r="K10" i="38"/>
  <c r="H10" i="38"/>
  <c r="E10" i="38"/>
  <c r="AC9" i="38"/>
  <c r="Z9" i="38"/>
  <c r="Q9" i="38"/>
  <c r="N9" i="38"/>
  <c r="K9" i="38"/>
  <c r="H9" i="38"/>
  <c r="E9" i="38"/>
  <c r="AG48" i="1"/>
  <c r="AI48" i="1" s="1"/>
  <c r="Z9" i="1"/>
  <c r="W9" i="1"/>
  <c r="Z27" i="1"/>
  <c r="W27" i="1"/>
  <c r="T27" i="1"/>
  <c r="Q27" i="1"/>
  <c r="N27" i="1"/>
  <c r="K27" i="1"/>
  <c r="H27" i="1"/>
  <c r="E27" i="1"/>
  <c r="Z14" i="1"/>
  <c r="W14" i="1"/>
  <c r="T14" i="1"/>
  <c r="Q14" i="1"/>
  <c r="N14" i="1"/>
  <c r="K14" i="1"/>
  <c r="H14" i="1"/>
  <c r="E14" i="1"/>
  <c r="Z28" i="1"/>
  <c r="W28" i="1"/>
  <c r="T28" i="1"/>
  <c r="Q28" i="1"/>
  <c r="N28" i="1"/>
  <c r="K28" i="1"/>
  <c r="H28" i="1"/>
  <c r="E28" i="1"/>
  <c r="Z11" i="1"/>
  <c r="W11" i="1"/>
  <c r="T11" i="1"/>
  <c r="Q11" i="1"/>
  <c r="N11" i="1"/>
  <c r="K11" i="1"/>
  <c r="H11" i="1"/>
  <c r="E11" i="1"/>
  <c r="Z23" i="1"/>
  <c r="W23" i="1"/>
  <c r="T23" i="1"/>
  <c r="Q23" i="1"/>
  <c r="N23" i="1"/>
  <c r="K23" i="1"/>
  <c r="H23" i="1"/>
  <c r="E23" i="1"/>
  <c r="Z35" i="1"/>
  <c r="W35" i="1"/>
  <c r="T35" i="1"/>
  <c r="Q35" i="1"/>
  <c r="N35" i="1"/>
  <c r="K35" i="1"/>
  <c r="H35" i="1"/>
  <c r="E35" i="1"/>
  <c r="Z29" i="1"/>
  <c r="W29" i="1"/>
  <c r="T29" i="1"/>
  <c r="Q29" i="1"/>
  <c r="N29" i="1"/>
  <c r="K29" i="1"/>
  <c r="H29" i="1"/>
  <c r="E29" i="1"/>
  <c r="Z12" i="1"/>
  <c r="W12" i="1"/>
  <c r="T12" i="1"/>
  <c r="Q12" i="1"/>
  <c r="N12" i="1"/>
  <c r="K12" i="1"/>
  <c r="H12" i="1"/>
  <c r="E12" i="1"/>
  <c r="Z19" i="1"/>
  <c r="W19" i="1"/>
  <c r="T19" i="1"/>
  <c r="Q19" i="1"/>
  <c r="N19" i="1"/>
  <c r="K19" i="1"/>
  <c r="H19" i="1"/>
  <c r="E19" i="1"/>
  <c r="Z8" i="1"/>
  <c r="W8" i="1"/>
  <c r="T8" i="1"/>
  <c r="Q8" i="1"/>
  <c r="N8" i="1"/>
  <c r="K8" i="1"/>
  <c r="H8" i="1"/>
  <c r="E8" i="1"/>
  <c r="Z15" i="1"/>
  <c r="W15" i="1"/>
  <c r="T15" i="1"/>
  <c r="Q15" i="1"/>
  <c r="N15" i="1"/>
  <c r="K15" i="1"/>
  <c r="H15" i="1"/>
  <c r="E15" i="1"/>
  <c r="Z20" i="1"/>
  <c r="W20" i="1"/>
  <c r="T20" i="1"/>
  <c r="Q20" i="1"/>
  <c r="N20" i="1"/>
  <c r="K20" i="1"/>
  <c r="H20" i="1"/>
  <c r="E20" i="1"/>
  <c r="Z30" i="1"/>
  <c r="W30" i="1"/>
  <c r="T30" i="1"/>
  <c r="Q30" i="1"/>
  <c r="N30" i="1"/>
  <c r="K30" i="1"/>
  <c r="H30" i="1"/>
  <c r="E30" i="1"/>
  <c r="Z13" i="1"/>
  <c r="W13" i="1"/>
  <c r="T13" i="1"/>
  <c r="Q13" i="1"/>
  <c r="N13" i="1"/>
  <c r="K13" i="1"/>
  <c r="H13" i="1"/>
  <c r="E13" i="1"/>
  <c r="Z31" i="1"/>
  <c r="W31" i="1"/>
  <c r="T31" i="1"/>
  <c r="Z34" i="1"/>
  <c r="W34" i="1"/>
  <c r="T34" i="1"/>
  <c r="Q34" i="1"/>
  <c r="N34" i="1"/>
  <c r="K34" i="1"/>
  <c r="H34" i="1"/>
  <c r="E34" i="1"/>
  <c r="Z22" i="1"/>
  <c r="W22" i="1"/>
  <c r="T22" i="1"/>
  <c r="Q22" i="1"/>
  <c r="N22" i="1"/>
  <c r="K22" i="1"/>
  <c r="H22" i="1"/>
  <c r="E22" i="1"/>
  <c r="Z10" i="1"/>
  <c r="W10" i="1"/>
  <c r="T10" i="1"/>
  <c r="Q10" i="1"/>
  <c r="N10" i="1"/>
  <c r="K10" i="1"/>
  <c r="H10" i="1"/>
  <c r="E10" i="1"/>
  <c r="Z21" i="1"/>
  <c r="W21" i="1"/>
  <c r="T21" i="1"/>
  <c r="Q21" i="1"/>
  <c r="N21" i="1"/>
  <c r="K21" i="1"/>
  <c r="H21" i="1"/>
  <c r="E21" i="1"/>
  <c r="Z18" i="1"/>
  <c r="W18" i="1"/>
  <c r="T18" i="1"/>
  <c r="Q18" i="1"/>
  <c r="N18" i="1"/>
  <c r="K18" i="1"/>
  <c r="H18" i="1"/>
  <c r="E18" i="1"/>
  <c r="Z17" i="1"/>
  <c r="W17" i="1"/>
  <c r="T17" i="1"/>
  <c r="Q17" i="1"/>
  <c r="N17" i="1"/>
  <c r="K17" i="1"/>
  <c r="H17" i="1"/>
  <c r="E17" i="1"/>
  <c r="W26" i="1"/>
  <c r="T26" i="1"/>
  <c r="Q26" i="1"/>
  <c r="N26" i="1"/>
  <c r="K26" i="1"/>
  <c r="H26" i="1"/>
  <c r="E26" i="1"/>
  <c r="Z33" i="1"/>
  <c r="W33" i="1"/>
  <c r="T33" i="1"/>
  <c r="Q33" i="1"/>
  <c r="N33" i="1"/>
  <c r="K33" i="1"/>
  <c r="H33" i="1"/>
  <c r="E33" i="1"/>
  <c r="Z36" i="1"/>
  <c r="W36" i="1"/>
  <c r="T36" i="1"/>
  <c r="Q36" i="1"/>
  <c r="N36" i="1"/>
  <c r="K36" i="1"/>
  <c r="H36" i="1"/>
  <c r="E36" i="1"/>
  <c r="Z16" i="1"/>
  <c r="W16" i="1"/>
  <c r="T16" i="1"/>
  <c r="Q16" i="1"/>
  <c r="N16" i="1"/>
  <c r="K16" i="1"/>
  <c r="H16" i="1"/>
  <c r="E16" i="1"/>
  <c r="Z24" i="1"/>
  <c r="W24" i="1"/>
  <c r="T24" i="1"/>
  <c r="Q24" i="1"/>
  <c r="N24" i="1"/>
  <c r="K24" i="1"/>
  <c r="H24" i="1"/>
  <c r="E24" i="1"/>
  <c r="Z32" i="1"/>
  <c r="W32" i="1"/>
  <c r="T32" i="1"/>
  <c r="Q32" i="1"/>
  <c r="N32" i="1"/>
  <c r="K32" i="1"/>
  <c r="H32" i="1"/>
  <c r="E32" i="1"/>
  <c r="AG37" i="1"/>
  <c r="AI37" i="1" s="1"/>
  <c r="E25" i="1"/>
  <c r="H25" i="1"/>
  <c r="K25" i="1"/>
  <c r="N25" i="1"/>
  <c r="Q25" i="1"/>
  <c r="T25" i="1"/>
  <c r="W25" i="1"/>
  <c r="Z25" i="1"/>
  <c r="AG46" i="8" l="1"/>
  <c r="AG24" i="8"/>
  <c r="AG8" i="8"/>
  <c r="AG34" i="8"/>
  <c r="AG10" i="8"/>
  <c r="AG12" i="8"/>
  <c r="AG22" i="8"/>
  <c r="AG34" i="19"/>
  <c r="AG27" i="19"/>
  <c r="AG35" i="19"/>
  <c r="AG14" i="19"/>
  <c r="AG28" i="19"/>
  <c r="AG37" i="19"/>
  <c r="AG33" i="19"/>
  <c r="AG20" i="19"/>
  <c r="AG15" i="19"/>
  <c r="AG8" i="19"/>
  <c r="AG11" i="19"/>
  <c r="AG23" i="19"/>
  <c r="AG19" i="19"/>
  <c r="AG12" i="19"/>
  <c r="AG29" i="19"/>
  <c r="AG30" i="19"/>
  <c r="AG31" i="19"/>
  <c r="AG13" i="19"/>
  <c r="AG38" i="19"/>
  <c r="AG10" i="19"/>
  <c r="AG18" i="19"/>
  <c r="AG22" i="19"/>
  <c r="AG24" i="19"/>
  <c r="AG9" i="19"/>
  <c r="AG26" i="19"/>
  <c r="AG17" i="19"/>
  <c r="AG16" i="19"/>
  <c r="AG36" i="19"/>
  <c r="AG32" i="19"/>
  <c r="AG25" i="19"/>
  <c r="AG21" i="19"/>
  <c r="AG41" i="38"/>
  <c r="AG44" i="38"/>
  <c r="AG47" i="38"/>
  <c r="AG35" i="38"/>
  <c r="AG38" i="38"/>
  <c r="AG39" i="38"/>
  <c r="AG50" i="38"/>
  <c r="AG49" i="38"/>
  <c r="AG40" i="38"/>
  <c r="AG37" i="38"/>
  <c r="AG43" i="38"/>
  <c r="AG46" i="38"/>
  <c r="AG42" i="38"/>
  <c r="AG45" i="38"/>
  <c r="AG48" i="38"/>
  <c r="AG34" i="38"/>
  <c r="AG36" i="38"/>
  <c r="AG9" i="1"/>
  <c r="AI9" i="1" s="1"/>
  <c r="AH48" i="38"/>
  <c r="AH37" i="38"/>
  <c r="AG46" i="1"/>
  <c r="AI46" i="1" s="1"/>
  <c r="AG38" i="1"/>
  <c r="AI38" i="1" s="1"/>
  <c r="AG41" i="1"/>
  <c r="AI41" i="1" s="1"/>
  <c r="AG45" i="1"/>
  <c r="AI45" i="1" s="1"/>
  <c r="AG15" i="9"/>
  <c r="AG27" i="9"/>
  <c r="AG37" i="16"/>
  <c r="AG49" i="16"/>
  <c r="AG16" i="34"/>
  <c r="AG28" i="34"/>
  <c r="AG34" i="34"/>
  <c r="AG18" i="27"/>
  <c r="AG9" i="14"/>
  <c r="AG21" i="14"/>
  <c r="AG33" i="14"/>
  <c r="AG44" i="14"/>
  <c r="AG10" i="34"/>
  <c r="AG22" i="34"/>
  <c r="AG46" i="34"/>
  <c r="AG43" i="14"/>
  <c r="AG8" i="14"/>
  <c r="AG19" i="16"/>
  <c r="AG39" i="16"/>
  <c r="AG38" i="15"/>
  <c r="AG18" i="15"/>
  <c r="AG24" i="16"/>
  <c r="AG30" i="16"/>
  <c r="AG29" i="15"/>
  <c r="AG32" i="10"/>
  <c r="AG42" i="10"/>
  <c r="AG45" i="34"/>
  <c r="AG27" i="14"/>
  <c r="AG30" i="27"/>
  <c r="AG26" i="14"/>
  <c r="AG43" i="34"/>
  <c r="AG10" i="16"/>
  <c r="AG21" i="16"/>
  <c r="AG28" i="27"/>
  <c r="AG34" i="27"/>
  <c r="AG46" i="27"/>
  <c r="AG12" i="13"/>
  <c r="AG24" i="13"/>
  <c r="AG34" i="13"/>
  <c r="AG46" i="13"/>
  <c r="AG45" i="27"/>
  <c r="AG33" i="16"/>
  <c r="AG21" i="27"/>
  <c r="AG43" i="27"/>
  <c r="AG31" i="16"/>
  <c r="AG40" i="16"/>
  <c r="AG8" i="27"/>
  <c r="AG16" i="27"/>
  <c r="AG30" i="15"/>
  <c r="AG11" i="16"/>
  <c r="AG27" i="27"/>
  <c r="AG10" i="15"/>
  <c r="AG37" i="15"/>
  <c r="AG17" i="5"/>
  <c r="AG23" i="5"/>
  <c r="AG29" i="5"/>
  <c r="AG9" i="34"/>
  <c r="AG15" i="34"/>
  <c r="AG21" i="34"/>
  <c r="AG27" i="34"/>
  <c r="AG33" i="34"/>
  <c r="AG44" i="34"/>
  <c r="AG23" i="16"/>
  <c r="AG38" i="16"/>
  <c r="AG50" i="16"/>
  <c r="AG20" i="27"/>
  <c r="AG33" i="27"/>
  <c r="AG44" i="27"/>
  <c r="AG11" i="13"/>
  <c r="AG42" i="14"/>
  <c r="AG9" i="15"/>
  <c r="AG22" i="15"/>
  <c r="AG36" i="15"/>
  <c r="AG28" i="5"/>
  <c r="AG13" i="14"/>
  <c r="AG41" i="14"/>
  <c r="AG35" i="15"/>
  <c r="AG42" i="34"/>
  <c r="AG22" i="16"/>
  <c r="AG36" i="16"/>
  <c r="AG48" i="16"/>
  <c r="AG19" i="27"/>
  <c r="AG32" i="27"/>
  <c r="AG42" i="27"/>
  <c r="AG12" i="14"/>
  <c r="AG40" i="14"/>
  <c r="AG8" i="15"/>
  <c r="AG34" i="15"/>
  <c r="AG39" i="14"/>
  <c r="AG14" i="15"/>
  <c r="AG20" i="15"/>
  <c r="AG33" i="15"/>
  <c r="AG10" i="7"/>
  <c r="AG16" i="7"/>
  <c r="AG22" i="7"/>
  <c r="AG28" i="7"/>
  <c r="AG34" i="7"/>
  <c r="AG46" i="7"/>
  <c r="AG38" i="10"/>
  <c r="AG50" i="10"/>
  <c r="AG14" i="34"/>
  <c r="AG20" i="34"/>
  <c r="AG26" i="34"/>
  <c r="AG9" i="5"/>
  <c r="AG13" i="34"/>
  <c r="AG19" i="34"/>
  <c r="AG25" i="34"/>
  <c r="AG31" i="34"/>
  <c r="AG16" i="16"/>
  <c r="AG34" i="16"/>
  <c r="AG46" i="16"/>
  <c r="AG12" i="27"/>
  <c r="AG13" i="27"/>
  <c r="AG31" i="27"/>
  <c r="AG40" i="27"/>
  <c r="AG33" i="4"/>
  <c r="AG44" i="4"/>
  <c r="AG10" i="3"/>
  <c r="AG16" i="3"/>
  <c r="AG22" i="3"/>
  <c r="AG28" i="3"/>
  <c r="AG34" i="3"/>
  <c r="AG46" i="3"/>
  <c r="AG11" i="2"/>
  <c r="AG17" i="2"/>
  <c r="AG23" i="2"/>
  <c r="AG29" i="2"/>
  <c r="AG36" i="2"/>
  <c r="AG48" i="2"/>
  <c r="AG12" i="6"/>
  <c r="AG18" i="6"/>
  <c r="AG24" i="6"/>
  <c r="AG30" i="6"/>
  <c r="AG38" i="6"/>
  <c r="AG50" i="6"/>
  <c r="AG13" i="11"/>
  <c r="AG19" i="11"/>
  <c r="AG25" i="11"/>
  <c r="AG31" i="11"/>
  <c r="AG40" i="11"/>
  <c r="AG8" i="12"/>
  <c r="AG14" i="12"/>
  <c r="AG20" i="12"/>
  <c r="AG26" i="12"/>
  <c r="AG32" i="12"/>
  <c r="AG42" i="12"/>
  <c r="AG43" i="12"/>
  <c r="AG38" i="14"/>
  <c r="AG50" i="14"/>
  <c r="AG13" i="15"/>
  <c r="AG17" i="15"/>
  <c r="AG26" i="15"/>
  <c r="AG44" i="15"/>
  <c r="AG8" i="34"/>
  <c r="AG17" i="16"/>
  <c r="AG35" i="16"/>
  <c r="AG14" i="27"/>
  <c r="AG41" i="27"/>
  <c r="AG40" i="34"/>
  <c r="AG15" i="16"/>
  <c r="AG39" i="34"/>
  <c r="AG8" i="16"/>
  <c r="AG14" i="16"/>
  <c r="AG20" i="16"/>
  <c r="AG29" i="16"/>
  <c r="AG45" i="16"/>
  <c r="AG11" i="27"/>
  <c r="AG17" i="27"/>
  <c r="AG26" i="27"/>
  <c r="AG39" i="27"/>
  <c r="AG43" i="4"/>
  <c r="AG45" i="3"/>
  <c r="AG35" i="2"/>
  <c r="AG47" i="2"/>
  <c r="AG37" i="6"/>
  <c r="AG49" i="6"/>
  <c r="AG39" i="11"/>
  <c r="AG41" i="12"/>
  <c r="AG17" i="14"/>
  <c r="AG23" i="14"/>
  <c r="AG37" i="14"/>
  <c r="AG49" i="14"/>
  <c r="AG16" i="15"/>
  <c r="AG19" i="15"/>
  <c r="AG25" i="15"/>
  <c r="AG32" i="15"/>
  <c r="AG43" i="15"/>
  <c r="AG9" i="7"/>
  <c r="AG15" i="7"/>
  <c r="AG21" i="7"/>
  <c r="AG27" i="7"/>
  <c r="AG33" i="7"/>
  <c r="AG44" i="7"/>
  <c r="AG10" i="18"/>
  <c r="AG16" i="18"/>
  <c r="AG22" i="18"/>
  <c r="AG28" i="18"/>
  <c r="AG34" i="18"/>
  <c r="AG46" i="18"/>
  <c r="AG11" i="10"/>
  <c r="AG17" i="10"/>
  <c r="AG23" i="10"/>
  <c r="AG29" i="10"/>
  <c r="AG36" i="10"/>
  <c r="AG48" i="10"/>
  <c r="AG32" i="34"/>
  <c r="AG41" i="34"/>
  <c r="AG9" i="16"/>
  <c r="AG47" i="16"/>
  <c r="AG12" i="34"/>
  <c r="AG18" i="34"/>
  <c r="AG24" i="34"/>
  <c r="AG30" i="34"/>
  <c r="AG38" i="34"/>
  <c r="AG27" i="16"/>
  <c r="AG28" i="16"/>
  <c r="AG44" i="16"/>
  <c r="AG10" i="27"/>
  <c r="AG24" i="27"/>
  <c r="AG25" i="27"/>
  <c r="AG38" i="27"/>
  <c r="AG50" i="27"/>
  <c r="AG8" i="5"/>
  <c r="AG40" i="5"/>
  <c r="AG8" i="4"/>
  <c r="AG14" i="4"/>
  <c r="AG20" i="4"/>
  <c r="AG26" i="4"/>
  <c r="AG32" i="4"/>
  <c r="AG42" i="4"/>
  <c r="AG9" i="3"/>
  <c r="AG15" i="3"/>
  <c r="AG21" i="3"/>
  <c r="AG27" i="3"/>
  <c r="AG33" i="3"/>
  <c r="AG44" i="3"/>
  <c r="AG10" i="2"/>
  <c r="AG16" i="2"/>
  <c r="AG22" i="2"/>
  <c r="AG28" i="2"/>
  <c r="AG34" i="2"/>
  <c r="AG46" i="2"/>
  <c r="AG11" i="6"/>
  <c r="AG17" i="6"/>
  <c r="AG23" i="6"/>
  <c r="AG29" i="6"/>
  <c r="AG36" i="6"/>
  <c r="AG48" i="6"/>
  <c r="AG12" i="11"/>
  <c r="AG18" i="11"/>
  <c r="AG24" i="11"/>
  <c r="AG30" i="11"/>
  <c r="AG38" i="11"/>
  <c r="AG50" i="11"/>
  <c r="AG13" i="12"/>
  <c r="AG19" i="12"/>
  <c r="AG25" i="12"/>
  <c r="AG31" i="12"/>
  <c r="AG40" i="12"/>
  <c r="AG10" i="14"/>
  <c r="AG16" i="14"/>
  <c r="AG20" i="14"/>
  <c r="AG29" i="14"/>
  <c r="AG36" i="14"/>
  <c r="AG48" i="14"/>
  <c r="AG28" i="15"/>
  <c r="AG42" i="15"/>
  <c r="AG37" i="34"/>
  <c r="AG50" i="34"/>
  <c r="AG13" i="16"/>
  <c r="AG26" i="16"/>
  <c r="AG32" i="16"/>
  <c r="AG43" i="16"/>
  <c r="AG23" i="27"/>
  <c r="AG29" i="27"/>
  <c r="AG37" i="27"/>
  <c r="AG49" i="27"/>
  <c r="AG41" i="4"/>
  <c r="AG43" i="3"/>
  <c r="AG45" i="2"/>
  <c r="AG35" i="6"/>
  <c r="AG47" i="6"/>
  <c r="AG37" i="11"/>
  <c r="AG49" i="11"/>
  <c r="AG39" i="12"/>
  <c r="AG19" i="14"/>
  <c r="AG22" i="14"/>
  <c r="AG28" i="14"/>
  <c r="AG32" i="14"/>
  <c r="AG35" i="14"/>
  <c r="AG47" i="14"/>
  <c r="AG31" i="15"/>
  <c r="AG41" i="15"/>
  <c r="AG11" i="34"/>
  <c r="AG17" i="34"/>
  <c r="AG23" i="34"/>
  <c r="AG29" i="34"/>
  <c r="AG36" i="34"/>
  <c r="AG48" i="34"/>
  <c r="AG49" i="34"/>
  <c r="AG18" i="16"/>
  <c r="AG25" i="16"/>
  <c r="AG42" i="16"/>
  <c r="AG9" i="27"/>
  <c r="AG15" i="27"/>
  <c r="AG22" i="27"/>
  <c r="AG36" i="27"/>
  <c r="AG48" i="27"/>
  <c r="AG31" i="14"/>
  <c r="AG34" i="14"/>
  <c r="AG46" i="14"/>
  <c r="AG24" i="15"/>
  <c r="AG40" i="15"/>
  <c r="AG35" i="34"/>
  <c r="AG47" i="34"/>
  <c r="AG12" i="16"/>
  <c r="AG41" i="16"/>
  <c r="AG35" i="27"/>
  <c r="AG47" i="27"/>
  <c r="AG12" i="5"/>
  <c r="AG18" i="5"/>
  <c r="AG24" i="5"/>
  <c r="AG30" i="5"/>
  <c r="AG45" i="14"/>
  <c r="AG23" i="15"/>
  <c r="AG39" i="15"/>
  <c r="AG9" i="13"/>
  <c r="AG30" i="13"/>
  <c r="AG45" i="13"/>
  <c r="AG29" i="13"/>
  <c r="AG44" i="13"/>
  <c r="AG43" i="13"/>
  <c r="AG42" i="13"/>
  <c r="AG15" i="13"/>
  <c r="AG41" i="13"/>
  <c r="AG8" i="13"/>
  <c r="AG27" i="13"/>
  <c r="AG40" i="13"/>
  <c r="AG39" i="13"/>
  <c r="AG26" i="13"/>
  <c r="AG38" i="13"/>
  <c r="AG50" i="13"/>
  <c r="AG10" i="13"/>
  <c r="AG13" i="13"/>
  <c r="AG23" i="13"/>
  <c r="AG37" i="13"/>
  <c r="AG49" i="13"/>
  <c r="AG22" i="13"/>
  <c r="AG25" i="13"/>
  <c r="AG36" i="13"/>
  <c r="AG48" i="13"/>
  <c r="AG35" i="13"/>
  <c r="AG47" i="13"/>
  <c r="AG13" i="20"/>
  <c r="AG19" i="20"/>
  <c r="AG25" i="20"/>
  <c r="AG31" i="20"/>
  <c r="AG9" i="20"/>
  <c r="AG15" i="20"/>
  <c r="AG21" i="20"/>
  <c r="AG27" i="20"/>
  <c r="AG12" i="20"/>
  <c r="AG18" i="20"/>
  <c r="AG24" i="20"/>
  <c r="AG30" i="20"/>
  <c r="AG38" i="20"/>
  <c r="AG50" i="20"/>
  <c r="AG13" i="5"/>
  <c r="AG19" i="5"/>
  <c r="AG25" i="5"/>
  <c r="AG31" i="5"/>
  <c r="AG11" i="5"/>
  <c r="AG10" i="5"/>
  <c r="AG22" i="5"/>
  <c r="AG16" i="5"/>
  <c r="AG15" i="5"/>
  <c r="AG21" i="5"/>
  <c r="AG27" i="5"/>
  <c r="AG42" i="5"/>
  <c r="AG9" i="4"/>
  <c r="AG15" i="4"/>
  <c r="AG21" i="4"/>
  <c r="AG27" i="4"/>
  <c r="AG14" i="5"/>
  <c r="AG20" i="5"/>
  <c r="AG26" i="5"/>
  <c r="AG41" i="5"/>
  <c r="AG39" i="5"/>
  <c r="AG16" i="13"/>
  <c r="AG21" i="13"/>
  <c r="AG38" i="5"/>
  <c r="AG50" i="5"/>
  <c r="AG13" i="4"/>
  <c r="AG19" i="4"/>
  <c r="AG25" i="4"/>
  <c r="AG31" i="4"/>
  <c r="AG40" i="4"/>
  <c r="AG8" i="3"/>
  <c r="AG14" i="3"/>
  <c r="AG20" i="3"/>
  <c r="AG26" i="3"/>
  <c r="AG32" i="3"/>
  <c r="AG42" i="3"/>
  <c r="AG9" i="2"/>
  <c r="AG15" i="2"/>
  <c r="AG21" i="2"/>
  <c r="AG27" i="2"/>
  <c r="AG33" i="2"/>
  <c r="AG44" i="2"/>
  <c r="AG10" i="6"/>
  <c r="AG16" i="6"/>
  <c r="AG22" i="6"/>
  <c r="AG28" i="6"/>
  <c r="AG34" i="6"/>
  <c r="AG46" i="6"/>
  <c r="AG11" i="11"/>
  <c r="AG17" i="11"/>
  <c r="AG23" i="11"/>
  <c r="AG29" i="11"/>
  <c r="AG36" i="11"/>
  <c r="AG48" i="11"/>
  <c r="AG12" i="12"/>
  <c r="AG18" i="12"/>
  <c r="AG24" i="12"/>
  <c r="AG30" i="12"/>
  <c r="AG38" i="12"/>
  <c r="AG15" i="14"/>
  <c r="AG12" i="15"/>
  <c r="AG37" i="5"/>
  <c r="AG49" i="5"/>
  <c r="AG39" i="4"/>
  <c r="AG41" i="3"/>
  <c r="AG43" i="2"/>
  <c r="AG45" i="6"/>
  <c r="AG35" i="11"/>
  <c r="AG47" i="11"/>
  <c r="AG37" i="12"/>
  <c r="AG50" i="12"/>
  <c r="AG14" i="13"/>
  <c r="AG28" i="13"/>
  <c r="AG14" i="14"/>
  <c r="AG11" i="15"/>
  <c r="AG36" i="5"/>
  <c r="AG48" i="5"/>
  <c r="AG12" i="4"/>
  <c r="AG18" i="4"/>
  <c r="AG24" i="4"/>
  <c r="AG30" i="4"/>
  <c r="AG38" i="4"/>
  <c r="AG50" i="4"/>
  <c r="AG13" i="3"/>
  <c r="AG19" i="3"/>
  <c r="AG25" i="3"/>
  <c r="AG31" i="3"/>
  <c r="AG40" i="3"/>
  <c r="AG8" i="2"/>
  <c r="AG14" i="2"/>
  <c r="AG20" i="2"/>
  <c r="AG26" i="2"/>
  <c r="AG32" i="2"/>
  <c r="AG42" i="2"/>
  <c r="AG9" i="6"/>
  <c r="AG15" i="6"/>
  <c r="AG21" i="6"/>
  <c r="AG27" i="6"/>
  <c r="AG33" i="6"/>
  <c r="AG44" i="6"/>
  <c r="AG10" i="11"/>
  <c r="AG16" i="11"/>
  <c r="AG22" i="11"/>
  <c r="AG28" i="11"/>
  <c r="AG34" i="11"/>
  <c r="AG46" i="11"/>
  <c r="AG11" i="12"/>
  <c r="AG17" i="12"/>
  <c r="AG23" i="12"/>
  <c r="AG29" i="12"/>
  <c r="AG36" i="12"/>
  <c r="AG49" i="12"/>
  <c r="AG20" i="13"/>
  <c r="AG33" i="13"/>
  <c r="AG35" i="5"/>
  <c r="AG47" i="5"/>
  <c r="AG37" i="4"/>
  <c r="AG49" i="4"/>
  <c r="AG39" i="3"/>
  <c r="AG41" i="2"/>
  <c r="AG43" i="6"/>
  <c r="AG45" i="11"/>
  <c r="AG35" i="12"/>
  <c r="AG48" i="12"/>
  <c r="AG19" i="13"/>
  <c r="AG34" i="5"/>
  <c r="AG46" i="5"/>
  <c r="AG11" i="4"/>
  <c r="AG17" i="4"/>
  <c r="AG23" i="4"/>
  <c r="AG29" i="4"/>
  <c r="AG36" i="4"/>
  <c r="AG48" i="4"/>
  <c r="AG12" i="3"/>
  <c r="AG18" i="3"/>
  <c r="AG24" i="3"/>
  <c r="AG30" i="3"/>
  <c r="AG38" i="3"/>
  <c r="AG50" i="3"/>
  <c r="AG13" i="2"/>
  <c r="AG19" i="2"/>
  <c r="AG25" i="2"/>
  <c r="AG31" i="2"/>
  <c r="AG40" i="2"/>
  <c r="AG8" i="6"/>
  <c r="AG14" i="6"/>
  <c r="AG20" i="6"/>
  <c r="AG26" i="6"/>
  <c r="AG32" i="6"/>
  <c r="AG42" i="6"/>
  <c r="AG9" i="11"/>
  <c r="AG15" i="11"/>
  <c r="AG21" i="11"/>
  <c r="AG27" i="11"/>
  <c r="AG33" i="11"/>
  <c r="AG44" i="11"/>
  <c r="AG10" i="12"/>
  <c r="AG16" i="12"/>
  <c r="AG22" i="12"/>
  <c r="AG28" i="12"/>
  <c r="AG34" i="12"/>
  <c r="AG47" i="12"/>
  <c r="AG45" i="5"/>
  <c r="AG35" i="4"/>
  <c r="AG47" i="4"/>
  <c r="AG37" i="3"/>
  <c r="AG49" i="3"/>
  <c r="AG39" i="2"/>
  <c r="AG41" i="6"/>
  <c r="AG43" i="11"/>
  <c r="AG46" i="12"/>
  <c r="AG32" i="13"/>
  <c r="AG18" i="14"/>
  <c r="AG15" i="15"/>
  <c r="AG33" i="5"/>
  <c r="AG44" i="5"/>
  <c r="AG10" i="4"/>
  <c r="AG16" i="4"/>
  <c r="AG22" i="4"/>
  <c r="AG28" i="4"/>
  <c r="AG34" i="4"/>
  <c r="AG46" i="4"/>
  <c r="AG11" i="3"/>
  <c r="AG17" i="3"/>
  <c r="AG23" i="3"/>
  <c r="AG29" i="3"/>
  <c r="AG36" i="3"/>
  <c r="AG48" i="3"/>
  <c r="AG12" i="2"/>
  <c r="AG18" i="2"/>
  <c r="AG24" i="2"/>
  <c r="AG30" i="2"/>
  <c r="AG38" i="2"/>
  <c r="AG50" i="2"/>
  <c r="AG13" i="6"/>
  <c r="AG19" i="6"/>
  <c r="AG25" i="6"/>
  <c r="AG31" i="6"/>
  <c r="AG40" i="6"/>
  <c r="AG8" i="11"/>
  <c r="AG14" i="11"/>
  <c r="AG20" i="11"/>
  <c r="AG26" i="11"/>
  <c r="AG32" i="11"/>
  <c r="AG42" i="11"/>
  <c r="AG9" i="12"/>
  <c r="AG15" i="12"/>
  <c r="AG21" i="12"/>
  <c r="AG27" i="12"/>
  <c r="AG33" i="12"/>
  <c r="AG45" i="12"/>
  <c r="AG18" i="13"/>
  <c r="AG31" i="13"/>
  <c r="AG25" i="14"/>
  <c r="AG32" i="5"/>
  <c r="AG43" i="5"/>
  <c r="AG45" i="4"/>
  <c r="AG35" i="3"/>
  <c r="AG47" i="3"/>
  <c r="AG37" i="2"/>
  <c r="AG49" i="2"/>
  <c r="AG39" i="6"/>
  <c r="AG41" i="11"/>
  <c r="AG44" i="12"/>
  <c r="AG17" i="13"/>
  <c r="AG11" i="14"/>
  <c r="AG24" i="14"/>
  <c r="AG30" i="14"/>
  <c r="AG21" i="15"/>
  <c r="AG27" i="15"/>
  <c r="AG8" i="7"/>
  <c r="AG14" i="7"/>
  <c r="AG20" i="7"/>
  <c r="AG50" i="15"/>
  <c r="AG13" i="7"/>
  <c r="AG48" i="15"/>
  <c r="AG12" i="7"/>
  <c r="AG18" i="7"/>
  <c r="AG24" i="7"/>
  <c r="AG30" i="7"/>
  <c r="AG38" i="7"/>
  <c r="AG50" i="7"/>
  <c r="AG13" i="18"/>
  <c r="AG19" i="18"/>
  <c r="AG25" i="18"/>
  <c r="AG31" i="18"/>
  <c r="AG40" i="18"/>
  <c r="AG46" i="15"/>
  <c r="AG11" i="7"/>
  <c r="AG17" i="7"/>
  <c r="AG23" i="7"/>
  <c r="AG29" i="7"/>
  <c r="AG45" i="15"/>
  <c r="AG43" i="7"/>
  <c r="AG45" i="18"/>
  <c r="AG35" i="10"/>
  <c r="AG47" i="10"/>
  <c r="AG26" i="7"/>
  <c r="AG32" i="7"/>
  <c r="AG42" i="7"/>
  <c r="AG9" i="18"/>
  <c r="AG15" i="18"/>
  <c r="AG21" i="18"/>
  <c r="AG27" i="18"/>
  <c r="AG33" i="18"/>
  <c r="AG44" i="18"/>
  <c r="AG10" i="10"/>
  <c r="AG16" i="10"/>
  <c r="AG22" i="10"/>
  <c r="AG28" i="10"/>
  <c r="AG34" i="10"/>
  <c r="AG46" i="10"/>
  <c r="AG11" i="20"/>
  <c r="AG17" i="20"/>
  <c r="AG23" i="20"/>
  <c r="AG29" i="20"/>
  <c r="AG41" i="7"/>
  <c r="AG43" i="18"/>
  <c r="AG45" i="10"/>
  <c r="AG19" i="7"/>
  <c r="AG25" i="7"/>
  <c r="AG31" i="7"/>
  <c r="AG40" i="7"/>
  <c r="AG8" i="18"/>
  <c r="AG14" i="18"/>
  <c r="AG20" i="18"/>
  <c r="AG26" i="18"/>
  <c r="AG32" i="18"/>
  <c r="AG42" i="18"/>
  <c r="AG9" i="10"/>
  <c r="AG15" i="10"/>
  <c r="AG21" i="10"/>
  <c r="AG27" i="10"/>
  <c r="AG33" i="10"/>
  <c r="AG44" i="10"/>
  <c r="AG10" i="20"/>
  <c r="AG16" i="20"/>
  <c r="AG22" i="20"/>
  <c r="AG28" i="20"/>
  <c r="AG17" i="21"/>
  <c r="AG23" i="21"/>
  <c r="AG29" i="21"/>
  <c r="AG36" i="21"/>
  <c r="AG48" i="21"/>
  <c r="AG12" i="22"/>
  <c r="AG18" i="22"/>
  <c r="AG49" i="15"/>
  <c r="AG39" i="7"/>
  <c r="AG41" i="18"/>
  <c r="AG43" i="10"/>
  <c r="AG8" i="10"/>
  <c r="AG14" i="10"/>
  <c r="AG20" i="10"/>
  <c r="AG26" i="10"/>
  <c r="AG47" i="15"/>
  <c r="AG37" i="7"/>
  <c r="AG49" i="7"/>
  <c r="AG39" i="18"/>
  <c r="AG41" i="10"/>
  <c r="AG36" i="7"/>
  <c r="AG48" i="7"/>
  <c r="AG12" i="18"/>
  <c r="AG18" i="18"/>
  <c r="AG24" i="18"/>
  <c r="AG30" i="18"/>
  <c r="AG38" i="18"/>
  <c r="AG50" i="18"/>
  <c r="AG13" i="10"/>
  <c r="AG19" i="10"/>
  <c r="AG25" i="10"/>
  <c r="AG31" i="10"/>
  <c r="AG40" i="10"/>
  <c r="AG8" i="20"/>
  <c r="AG14" i="20"/>
  <c r="AG20" i="20"/>
  <c r="AG26" i="20"/>
  <c r="AG32" i="20"/>
  <c r="AG35" i="7"/>
  <c r="AG47" i="7"/>
  <c r="AG37" i="18"/>
  <c r="AG49" i="18"/>
  <c r="AG39" i="10"/>
  <c r="AG41" i="20"/>
  <c r="AG11" i="18"/>
  <c r="AG17" i="18"/>
  <c r="AG23" i="18"/>
  <c r="AG29" i="18"/>
  <c r="AG36" i="18"/>
  <c r="AG48" i="18"/>
  <c r="AG12" i="10"/>
  <c r="AG18" i="10"/>
  <c r="AG24" i="10"/>
  <c r="AG30" i="10"/>
  <c r="AG40" i="20"/>
  <c r="AG45" i="7"/>
  <c r="AG35" i="18"/>
  <c r="AG47" i="18"/>
  <c r="AG37" i="10"/>
  <c r="AG49" i="10"/>
  <c r="AG39" i="20"/>
  <c r="AG8" i="21"/>
  <c r="AG35" i="21"/>
  <c r="AG47" i="21"/>
  <c r="AG37" i="20"/>
  <c r="AG49" i="20"/>
  <c r="AG45" i="21"/>
  <c r="AG36" i="20"/>
  <c r="AG48" i="20"/>
  <c r="AG15" i="21"/>
  <c r="AG21" i="21"/>
  <c r="AG27" i="21"/>
  <c r="AG33" i="21"/>
  <c r="AG44" i="21"/>
  <c r="AG10" i="22"/>
  <c r="AG16" i="22"/>
  <c r="AG35" i="20"/>
  <c r="AG47" i="20"/>
  <c r="AG43" i="21"/>
  <c r="AG35" i="22"/>
  <c r="AG47" i="22"/>
  <c r="AG9" i="24"/>
  <c r="AG34" i="20"/>
  <c r="AG46" i="20"/>
  <c r="AG14" i="21"/>
  <c r="AG20" i="21"/>
  <c r="AG26" i="21"/>
  <c r="AG32" i="21"/>
  <c r="AG42" i="21"/>
  <c r="AG9" i="22"/>
  <c r="AG15" i="22"/>
  <c r="AG21" i="22"/>
  <c r="AG33" i="20"/>
  <c r="AG45" i="20"/>
  <c r="AG41" i="21"/>
  <c r="AG44" i="20"/>
  <c r="AG13" i="21"/>
  <c r="AG19" i="21"/>
  <c r="AG25" i="21"/>
  <c r="AG31" i="21"/>
  <c r="AG40" i="21"/>
  <c r="AG8" i="22"/>
  <c r="AG14" i="22"/>
  <c r="AG20" i="22"/>
  <c r="AG43" i="20"/>
  <c r="AG12" i="21"/>
  <c r="AG39" i="21"/>
  <c r="AG10" i="23"/>
  <c r="AG42" i="20"/>
  <c r="AG11" i="21"/>
  <c r="AG18" i="21"/>
  <c r="AG24" i="21"/>
  <c r="AG30" i="21"/>
  <c r="AG38" i="21"/>
  <c r="AG50" i="21"/>
  <c r="AG13" i="22"/>
  <c r="AG19" i="22"/>
  <c r="AG10" i="21"/>
  <c r="AG37" i="21"/>
  <c r="AG28" i="22"/>
  <c r="AG40" i="22"/>
  <c r="AG9" i="23"/>
  <c r="AG21" i="23"/>
  <c r="AG33" i="23"/>
  <c r="AG45" i="23"/>
  <c r="AG20" i="24"/>
  <c r="AG9" i="25"/>
  <c r="AG16" i="25"/>
  <c r="AG14" i="28"/>
  <c r="AG27" i="22"/>
  <c r="AG39" i="22"/>
  <c r="AG8" i="23"/>
  <c r="AG20" i="23"/>
  <c r="AG32" i="23"/>
  <c r="AG44" i="23"/>
  <c r="AG29" i="24"/>
  <c r="AG23" i="25"/>
  <c r="AG24" i="25"/>
  <c r="AG29" i="25"/>
  <c r="AG32" i="25"/>
  <c r="AG26" i="28"/>
  <c r="AG20" i="29"/>
  <c r="AG26" i="22"/>
  <c r="AG38" i="22"/>
  <c r="AG50" i="22"/>
  <c r="AG19" i="23"/>
  <c r="AG31" i="23"/>
  <c r="AG43" i="23"/>
  <c r="AG19" i="24"/>
  <c r="AG15" i="25"/>
  <c r="AG17" i="26"/>
  <c r="AG38" i="28"/>
  <c r="AG50" i="28"/>
  <c r="AG25" i="22"/>
  <c r="AG37" i="22"/>
  <c r="AG49" i="22"/>
  <c r="AG18" i="23"/>
  <c r="AG30" i="23"/>
  <c r="AG42" i="23"/>
  <c r="AG28" i="25"/>
  <c r="AG24" i="22"/>
  <c r="AG36" i="22"/>
  <c r="AG48" i="22"/>
  <c r="AG17" i="23"/>
  <c r="AG29" i="23"/>
  <c r="AG41" i="23"/>
  <c r="AG18" i="24"/>
  <c r="AG26" i="24"/>
  <c r="AG8" i="26"/>
  <c r="AG14" i="26"/>
  <c r="AG12" i="29"/>
  <c r="AG28" i="23"/>
  <c r="AG40" i="23"/>
  <c r="AG8" i="24"/>
  <c r="AG27" i="25"/>
  <c r="AG22" i="22"/>
  <c r="AG34" i="22"/>
  <c r="AG46" i="22"/>
  <c r="AG15" i="23"/>
  <c r="AG27" i="23"/>
  <c r="AG39" i="23"/>
  <c r="AG32" i="24"/>
  <c r="AG9" i="28"/>
  <c r="AG15" i="28"/>
  <c r="AG33" i="22"/>
  <c r="AG45" i="22"/>
  <c r="AG14" i="23"/>
  <c r="AG26" i="23"/>
  <c r="AG38" i="23"/>
  <c r="AG50" i="23"/>
  <c r="AG17" i="24"/>
  <c r="AG24" i="24"/>
  <c r="AG33" i="25"/>
  <c r="AG25" i="26"/>
  <c r="AG21" i="28"/>
  <c r="AG27" i="28"/>
  <c r="AG45" i="28"/>
  <c r="AG32" i="22"/>
  <c r="AG44" i="22"/>
  <c r="AG13" i="23"/>
  <c r="AG25" i="23"/>
  <c r="AG37" i="23"/>
  <c r="AG31" i="24"/>
  <c r="AG26" i="25"/>
  <c r="AG44" i="28"/>
  <c r="AG31" i="22"/>
  <c r="AG43" i="22"/>
  <c r="AG12" i="23"/>
  <c r="AG24" i="23"/>
  <c r="AG36" i="23"/>
  <c r="AG48" i="23"/>
  <c r="AG11" i="25"/>
  <c r="AG12" i="25"/>
  <c r="AG25" i="25"/>
  <c r="AG24" i="26"/>
  <c r="AG30" i="26"/>
  <c r="AG43" i="28"/>
  <c r="AG30" i="22"/>
  <c r="AG42" i="22"/>
  <c r="AG11" i="23"/>
  <c r="AG23" i="23"/>
  <c r="AG35" i="23"/>
  <c r="AG47" i="23"/>
  <c r="AG14" i="24"/>
  <c r="AG30" i="24"/>
  <c r="AG17" i="25"/>
  <c r="AG20" i="25"/>
  <c r="AG42" i="28"/>
  <c r="AG11" i="29"/>
  <c r="AG21" i="31"/>
  <c r="AG35" i="31"/>
  <c r="AG47" i="31"/>
  <c r="AG34" i="31"/>
  <c r="AG46" i="31"/>
  <c r="AG16" i="31"/>
  <c r="AG22" i="31"/>
  <c r="AG29" i="31"/>
  <c r="AG42" i="31"/>
  <c r="AG41" i="31"/>
  <c r="AG15" i="31"/>
  <c r="AG28" i="31"/>
  <c r="AG40" i="31"/>
  <c r="AG20" i="31"/>
  <c r="AG38" i="31"/>
  <c r="AG37" i="31"/>
  <c r="AG49" i="31"/>
  <c r="AG36" i="8"/>
  <c r="AG48" i="8"/>
  <c r="AG17" i="9"/>
  <c r="AG29" i="9"/>
  <c r="AG11" i="8"/>
  <c r="AG23" i="8"/>
  <c r="AG35" i="8"/>
  <c r="AG47" i="8"/>
  <c r="AG16" i="9"/>
  <c r="AG28" i="9"/>
  <c r="AG9" i="8"/>
  <c r="AG21" i="8"/>
  <c r="AG33" i="8"/>
  <c r="AG45" i="8"/>
  <c r="AG14" i="9"/>
  <c r="AG26" i="9"/>
  <c r="AG38" i="9"/>
  <c r="AG20" i="8"/>
  <c r="AG32" i="8"/>
  <c r="AG44" i="8"/>
  <c r="AG13" i="9"/>
  <c r="AG25" i="9"/>
  <c r="AG37" i="9"/>
  <c r="AG19" i="8"/>
  <c r="AG31" i="8"/>
  <c r="AG43" i="8"/>
  <c r="AG12" i="9"/>
  <c r="AG24" i="9"/>
  <c r="AG36" i="9"/>
  <c r="AG18" i="8"/>
  <c r="AG30" i="8"/>
  <c r="AG42" i="8"/>
  <c r="AG11" i="9"/>
  <c r="AG23" i="9"/>
  <c r="AG35" i="9"/>
  <c r="AG17" i="8"/>
  <c r="AG29" i="8"/>
  <c r="AG41" i="8"/>
  <c r="AG10" i="9"/>
  <c r="AG22" i="9"/>
  <c r="AG34" i="9"/>
  <c r="AG16" i="8"/>
  <c r="AG28" i="8"/>
  <c r="AG40" i="8"/>
  <c r="AG9" i="9"/>
  <c r="AG21" i="9"/>
  <c r="AG33" i="9"/>
  <c r="AG15" i="8"/>
  <c r="AG27" i="8"/>
  <c r="AG39" i="8"/>
  <c r="AG8" i="9"/>
  <c r="AG20" i="9"/>
  <c r="AG32" i="9"/>
  <c r="AG14" i="8"/>
  <c r="AG26" i="8"/>
  <c r="AG38" i="8"/>
  <c r="AG50" i="8"/>
  <c r="AG19" i="9"/>
  <c r="AG31" i="9"/>
  <c r="AG13" i="8"/>
  <c r="AG25" i="8"/>
  <c r="AG37" i="8"/>
  <c r="AG49" i="8"/>
  <c r="AG18" i="9"/>
  <c r="AG30" i="9"/>
  <c r="AG39" i="1"/>
  <c r="AI39" i="1" s="1"/>
  <c r="AG14" i="1"/>
  <c r="AI14" i="1" s="1"/>
  <c r="AG49" i="1"/>
  <c r="AI49" i="1" s="1"/>
  <c r="AG50" i="1"/>
  <c r="AI50" i="1" s="1"/>
  <c r="AG42" i="1"/>
  <c r="AI42" i="1" s="1"/>
  <c r="AG43" i="1"/>
  <c r="AI43" i="1" s="1"/>
  <c r="AG44" i="1"/>
  <c r="AI44" i="1" s="1"/>
  <c r="AG40" i="1"/>
  <c r="AI40" i="1" s="1"/>
  <c r="AG47" i="1"/>
  <c r="AI47" i="1" s="1"/>
  <c r="AG27" i="1"/>
  <c r="AI27" i="1" s="1"/>
  <c r="AG27" i="38"/>
  <c r="AG32" i="38"/>
  <c r="AG31" i="38"/>
  <c r="AG30" i="38"/>
  <c r="AG33" i="38"/>
  <c r="AG28" i="38"/>
  <c r="AG11" i="1"/>
  <c r="AG29" i="38"/>
  <c r="N8" i="38"/>
  <c r="AC8" i="38"/>
  <c r="Q8" i="38"/>
  <c r="K8" i="38"/>
  <c r="H8" i="38"/>
  <c r="Z8" i="38"/>
  <c r="AG28" i="1"/>
  <c r="AI37" i="38" l="1"/>
  <c r="AH37" i="19" s="1"/>
  <c r="AI37" i="19" s="1"/>
  <c r="AH37" i="9" s="1"/>
  <c r="AI37" i="9" s="1"/>
  <c r="AH37" i="8" s="1"/>
  <c r="AI37" i="8" s="1"/>
  <c r="AH37" i="31" s="1"/>
  <c r="AI37" i="31" s="1"/>
  <c r="AI48" i="38"/>
  <c r="AH48" i="8" s="1"/>
  <c r="AI48" i="8" s="1"/>
  <c r="AH48" i="31" s="1"/>
  <c r="AI48" i="31" s="1"/>
  <c r="AH40" i="38"/>
  <c r="AI40" i="38" s="1"/>
  <c r="AH40" i="8" s="1"/>
  <c r="AI40" i="8" s="1"/>
  <c r="AH40" i="31" s="1"/>
  <c r="AI40" i="31" s="1"/>
  <c r="AH44" i="38"/>
  <c r="AI44" i="38" s="1"/>
  <c r="AH44" i="8" s="1"/>
  <c r="AI44" i="8" s="1"/>
  <c r="AH44" i="31" s="1"/>
  <c r="AI44" i="31" s="1"/>
  <c r="AH41" i="38"/>
  <c r="AI41" i="38" s="1"/>
  <c r="AH41" i="8" s="1"/>
  <c r="AI41" i="8" s="1"/>
  <c r="AH41" i="31" s="1"/>
  <c r="AI41" i="31" s="1"/>
  <c r="AH38" i="38"/>
  <c r="AI38" i="38" s="1"/>
  <c r="AH38" i="19" s="1"/>
  <c r="AI38" i="19" s="1"/>
  <c r="AH38" i="9" s="1"/>
  <c r="AI38" i="9" s="1"/>
  <c r="AH38" i="8" s="1"/>
  <c r="AI38" i="8" s="1"/>
  <c r="AH38" i="31" s="1"/>
  <c r="AI38" i="31" s="1"/>
  <c r="AH49" i="38"/>
  <c r="AI49" i="38" s="1"/>
  <c r="AH49" i="8" s="1"/>
  <c r="AI49" i="8" s="1"/>
  <c r="AH49" i="31" s="1"/>
  <c r="AI49" i="31" s="1"/>
  <c r="AH46" i="38"/>
  <c r="AI46" i="38" s="1"/>
  <c r="AH46" i="8" s="1"/>
  <c r="AI46" i="8" s="1"/>
  <c r="AH46" i="31" s="1"/>
  <c r="AI46" i="31" s="1"/>
  <c r="AH50" i="38"/>
  <c r="AI50" i="38" s="1"/>
  <c r="AH50" i="8" s="1"/>
  <c r="AI50" i="8" s="1"/>
  <c r="AH50" i="31" s="1"/>
  <c r="AI50" i="31" s="1"/>
  <c r="AH42" i="38"/>
  <c r="AI42" i="38" s="1"/>
  <c r="AH42" i="8" s="1"/>
  <c r="AI42" i="8" s="1"/>
  <c r="AH39" i="38"/>
  <c r="AI39" i="38" s="1"/>
  <c r="AH39" i="8" s="1"/>
  <c r="AI39" i="8" s="1"/>
  <c r="AH39" i="31" s="1"/>
  <c r="AI39" i="31" s="1"/>
  <c r="AH43" i="38"/>
  <c r="AI43" i="38" s="1"/>
  <c r="AH43" i="8" s="1"/>
  <c r="AI43" i="8" s="1"/>
  <c r="AH43" i="31" s="1"/>
  <c r="AI43" i="31" s="1"/>
  <c r="AH45" i="38"/>
  <c r="AI45" i="38" s="1"/>
  <c r="AH45" i="8" s="1"/>
  <c r="AI45" i="8" s="1"/>
  <c r="AH47" i="38"/>
  <c r="AI47" i="38" s="1"/>
  <c r="AH47" i="8" s="1"/>
  <c r="AI47" i="8" s="1"/>
  <c r="AH47" i="31" s="1"/>
  <c r="AI47" i="31" s="1"/>
  <c r="AG35" i="1"/>
  <c r="AI35" i="1" s="1"/>
  <c r="AG23" i="1"/>
  <c r="AI23" i="1" s="1"/>
  <c r="AG19" i="1"/>
  <c r="AI19" i="1" s="1"/>
  <c r="AH27" i="38" s="1"/>
  <c r="AI27" i="38" s="1"/>
  <c r="AG12" i="1"/>
  <c r="AG29" i="1"/>
  <c r="AI29" i="1" s="1"/>
  <c r="AH29" i="38" s="1"/>
  <c r="AI29" i="38" s="1"/>
  <c r="AI28" i="1"/>
  <c r="AI11" i="1"/>
  <c r="AG26" i="38"/>
  <c r="AG18" i="1"/>
  <c r="E8" i="38"/>
  <c r="AH35" i="38" l="1"/>
  <c r="AI35" i="38" s="1"/>
  <c r="AH35" i="19" s="1"/>
  <c r="AI35" i="19" s="1"/>
  <c r="AH35" i="9" s="1"/>
  <c r="AI35" i="9" s="1"/>
  <c r="AH35" i="8" s="1"/>
  <c r="AI35" i="8" s="1"/>
  <c r="AH35" i="31" s="1"/>
  <c r="AI35" i="31" s="1"/>
  <c r="AH37" i="30"/>
  <c r="AI37" i="30" s="1"/>
  <c r="AH44" i="30"/>
  <c r="AI44" i="30" s="1"/>
  <c r="AH48" i="30"/>
  <c r="AI48" i="30" s="1"/>
  <c r="AH47" i="30"/>
  <c r="AI47" i="30" s="1"/>
  <c r="AH49" i="30"/>
  <c r="AI49" i="30" s="1"/>
  <c r="AH43" i="30"/>
  <c r="AI43" i="30" s="1"/>
  <c r="AH40" i="30"/>
  <c r="AI40" i="30" s="1"/>
  <c r="AH46" i="30"/>
  <c r="AI46" i="30" s="1"/>
  <c r="AH39" i="30"/>
  <c r="AI39" i="30" s="1"/>
  <c r="AH50" i="30"/>
  <c r="AI50" i="30" s="1"/>
  <c r="AH41" i="30"/>
  <c r="AI41" i="30" s="1"/>
  <c r="AH38" i="30"/>
  <c r="AI38" i="30" s="1"/>
  <c r="AI12" i="1"/>
  <c r="AH28" i="38" s="1"/>
  <c r="AI28" i="38" s="1"/>
  <c r="AH28" i="19" s="1"/>
  <c r="AI28" i="19" s="1"/>
  <c r="AH29" i="19"/>
  <c r="AI29" i="19" s="1"/>
  <c r="AH27" i="19"/>
  <c r="AI27" i="19" s="1"/>
  <c r="AI18" i="1"/>
  <c r="AH50" i="29" l="1"/>
  <c r="AI50" i="29" s="1"/>
  <c r="AH43" i="29"/>
  <c r="AI43" i="29" s="1"/>
  <c r="AH49" i="29"/>
  <c r="AI49" i="29" s="1"/>
  <c r="AH44" i="29"/>
  <c r="AI44" i="29" s="1"/>
  <c r="AH46" i="29"/>
  <c r="AI46" i="29" s="1"/>
  <c r="AH39" i="29"/>
  <c r="AI39" i="29" s="1"/>
  <c r="AH35" i="30"/>
  <c r="AI35" i="30" s="1"/>
  <c r="AH47" i="29"/>
  <c r="AI47" i="29" s="1"/>
  <c r="AH38" i="29"/>
  <c r="AI38" i="29" s="1"/>
  <c r="AH40" i="29"/>
  <c r="AI40" i="29" s="1"/>
  <c r="AH37" i="29"/>
  <c r="AI37" i="29" s="1"/>
  <c r="AH41" i="29"/>
  <c r="AI41" i="29" s="1"/>
  <c r="AH48" i="29"/>
  <c r="AI48" i="29" s="1"/>
  <c r="AH27" i="9"/>
  <c r="AI27" i="9" s="1"/>
  <c r="AH29" i="9"/>
  <c r="AI29" i="9" s="1"/>
  <c r="AH28" i="9"/>
  <c r="AI28" i="9" s="1"/>
  <c r="AH45" i="31" l="1"/>
  <c r="AI45" i="31" s="1"/>
  <c r="AH42" i="31"/>
  <c r="AI42" i="31" s="1"/>
  <c r="AH46" i="28"/>
  <c r="AI46" i="28" s="1"/>
  <c r="AH48" i="28"/>
  <c r="AI48" i="28" s="1"/>
  <c r="AH38" i="28"/>
  <c r="AI38" i="28" s="1"/>
  <c r="AH37" i="28"/>
  <c r="AI37" i="28" s="1"/>
  <c r="AH35" i="29"/>
  <c r="AI35" i="29" s="1"/>
  <c r="AH41" i="28"/>
  <c r="AI41" i="28" s="1"/>
  <c r="AH49" i="28"/>
  <c r="AI49" i="28" s="1"/>
  <c r="AH44" i="28"/>
  <c r="AI44" i="28" s="1"/>
  <c r="AH39" i="28"/>
  <c r="AI39" i="28" s="1"/>
  <c r="AH43" i="28"/>
  <c r="AI43" i="28" s="1"/>
  <c r="AH47" i="28"/>
  <c r="AI47" i="28" s="1"/>
  <c r="AH40" i="28"/>
  <c r="AI40" i="28" s="1"/>
  <c r="AH50" i="28"/>
  <c r="AI50" i="28" s="1"/>
  <c r="AH29" i="8"/>
  <c r="AI29" i="8" s="1"/>
  <c r="AH28" i="8"/>
  <c r="AI28" i="8" s="1"/>
  <c r="AH27" i="8"/>
  <c r="AI27" i="8" s="1"/>
  <c r="AH45" i="30" l="1"/>
  <c r="AI45" i="30" s="1"/>
  <c r="AH42" i="30"/>
  <c r="AI42" i="30" s="1"/>
  <c r="AH50" i="26"/>
  <c r="AI50" i="26" s="1"/>
  <c r="AH44" i="26"/>
  <c r="AI44" i="26" s="1"/>
  <c r="AH37" i="26"/>
  <c r="AI37" i="26" s="1"/>
  <c r="AH38" i="26"/>
  <c r="AI38" i="26" s="1"/>
  <c r="AH35" i="28"/>
  <c r="AI35" i="28" s="1"/>
  <c r="AH40" i="26"/>
  <c r="AI40" i="26" s="1"/>
  <c r="AH49" i="26"/>
  <c r="AI49" i="26" s="1"/>
  <c r="AH47" i="26"/>
  <c r="AI47" i="26" s="1"/>
  <c r="AH41" i="26"/>
  <c r="AI41" i="26" s="1"/>
  <c r="AH43" i="26"/>
  <c r="AI43" i="26" s="1"/>
  <c r="AH48" i="26"/>
  <c r="AI48" i="26" s="1"/>
  <c r="AH48" i="25" s="1"/>
  <c r="AI48" i="25" s="1"/>
  <c r="AH46" i="26"/>
  <c r="AI46" i="26" s="1"/>
  <c r="AH39" i="26"/>
  <c r="AI39" i="26" s="1"/>
  <c r="AG24" i="38"/>
  <c r="AG23" i="38"/>
  <c r="AG25" i="38"/>
  <c r="AG22" i="38"/>
  <c r="AG21" i="38"/>
  <c r="AG20" i="38"/>
  <c r="AG19" i="38"/>
  <c r="AG18" i="38"/>
  <c r="AH42" i="29" l="1"/>
  <c r="AI42" i="29" s="1"/>
  <c r="AH45" i="29"/>
  <c r="AI45" i="29" s="1"/>
  <c r="AH43" i="25"/>
  <c r="AI43" i="25" s="1"/>
  <c r="AH49" i="25"/>
  <c r="AI49" i="25" s="1"/>
  <c r="AH39" i="25"/>
  <c r="AI39" i="25" s="1"/>
  <c r="AH41" i="25"/>
  <c r="AI41" i="25" s="1"/>
  <c r="AH40" i="25"/>
  <c r="AI40" i="25" s="1"/>
  <c r="AH46" i="25"/>
  <c r="AI46" i="25" s="1"/>
  <c r="AH35" i="26"/>
  <c r="AI35" i="26" s="1"/>
  <c r="AH44" i="25"/>
  <c r="AI44" i="25" s="1"/>
  <c r="AH47" i="25"/>
  <c r="AI47" i="25" s="1"/>
  <c r="AH48" i="24"/>
  <c r="AI48" i="24" s="1"/>
  <c r="AH38" i="25"/>
  <c r="AI38" i="25" s="1"/>
  <c r="AH50" i="25"/>
  <c r="AI50" i="25" s="1"/>
  <c r="AH37" i="25"/>
  <c r="AI37" i="25" s="1"/>
  <c r="AH45" i="28" l="1"/>
  <c r="AI45" i="28" s="1"/>
  <c r="AH42" i="28"/>
  <c r="AI42" i="28" s="1"/>
  <c r="AH37" i="24"/>
  <c r="AI37" i="24" s="1"/>
  <c r="AH47" i="24"/>
  <c r="AI47" i="24" s="1"/>
  <c r="AH43" i="24"/>
  <c r="AI43" i="24" s="1"/>
  <c r="AH44" i="24"/>
  <c r="AI44" i="24" s="1"/>
  <c r="AH48" i="23"/>
  <c r="AI48" i="23" s="1"/>
  <c r="AH48" i="22" s="1"/>
  <c r="AI48" i="22" s="1"/>
  <c r="AH41" i="24"/>
  <c r="AI41" i="24" s="1"/>
  <c r="AH39" i="24"/>
  <c r="AI39" i="24" s="1"/>
  <c r="AH50" i="24"/>
  <c r="AI50" i="24" s="1"/>
  <c r="AH35" i="25"/>
  <c r="AI35" i="25" s="1"/>
  <c r="AH40" i="24"/>
  <c r="AI40" i="24" s="1"/>
  <c r="AH40" i="23" s="1"/>
  <c r="AI40" i="23" s="1"/>
  <c r="AH38" i="24"/>
  <c r="AI38" i="24" s="1"/>
  <c r="AH46" i="24"/>
  <c r="AI46" i="24" s="1"/>
  <c r="AH49" i="24"/>
  <c r="AI49" i="24" s="1"/>
  <c r="AH27" i="31"/>
  <c r="AI27" i="31" s="1"/>
  <c r="AH28" i="31"/>
  <c r="AI28" i="31" s="1"/>
  <c r="AH29" i="31"/>
  <c r="AI29" i="31" s="1"/>
  <c r="AG31" i="1"/>
  <c r="AH42" i="26" l="1"/>
  <c r="AI42" i="26" s="1"/>
  <c r="AH45" i="26"/>
  <c r="AI45" i="26" s="1"/>
  <c r="AH48" i="21"/>
  <c r="AI48" i="21" s="1"/>
  <c r="AH44" i="23"/>
  <c r="AI44" i="23" s="1"/>
  <c r="AH35" i="24"/>
  <c r="AI35" i="24" s="1"/>
  <c r="AH40" i="22"/>
  <c r="AI40" i="22" s="1"/>
  <c r="AH41" i="23"/>
  <c r="AI41" i="23" s="1"/>
  <c r="AH38" i="23"/>
  <c r="AI38" i="23" s="1"/>
  <c r="AH49" i="23"/>
  <c r="AI49" i="23" s="1"/>
  <c r="AH50" i="23"/>
  <c r="AI50" i="23" s="1"/>
  <c r="AH39" i="23"/>
  <c r="AI39" i="23" s="1"/>
  <c r="AH46" i="23"/>
  <c r="AI46" i="23" s="1"/>
  <c r="AH47" i="23"/>
  <c r="AI47" i="23" s="1"/>
  <c r="AH43" i="23"/>
  <c r="AI43" i="23" s="1"/>
  <c r="AH37" i="23"/>
  <c r="AI37" i="23" s="1"/>
  <c r="AH28" i="30"/>
  <c r="AI28" i="30" s="1"/>
  <c r="AH29" i="30"/>
  <c r="AI29" i="30" s="1"/>
  <c r="AH27" i="30"/>
  <c r="AI27" i="30" s="1"/>
  <c r="AG22" i="1"/>
  <c r="AI31" i="1"/>
  <c r="AH31" i="38" l="1"/>
  <c r="AI31" i="38" s="1"/>
  <c r="AH31" i="19" s="1"/>
  <c r="AI31" i="19" s="1"/>
  <c r="AH31" i="9" s="1"/>
  <c r="AI31" i="9" s="1"/>
  <c r="AH31" i="8" s="1"/>
  <c r="AI31" i="8" s="1"/>
  <c r="AH31" i="31" s="1"/>
  <c r="AI31" i="31" s="1"/>
  <c r="AH31" i="30" s="1"/>
  <c r="AI31" i="30" s="1"/>
  <c r="AH31" i="29" s="1"/>
  <c r="AI31" i="29" s="1"/>
  <c r="AH45" i="25"/>
  <c r="AI45" i="25" s="1"/>
  <c r="AH42" i="25"/>
  <c r="AI42" i="25" s="1"/>
  <c r="AH37" i="22"/>
  <c r="AI37" i="22" s="1"/>
  <c r="AH43" i="22"/>
  <c r="AI43" i="22" s="1"/>
  <c r="AH50" i="22"/>
  <c r="AI50" i="22" s="1"/>
  <c r="AH40" i="21"/>
  <c r="AI40" i="21" s="1"/>
  <c r="AH39" i="22"/>
  <c r="AI39" i="22" s="1"/>
  <c r="AH49" i="22"/>
  <c r="AI49" i="22" s="1"/>
  <c r="AH35" i="23"/>
  <c r="AI35" i="23" s="1"/>
  <c r="AH47" i="22"/>
  <c r="AI47" i="22" s="1"/>
  <c r="AH44" i="22"/>
  <c r="AI44" i="22" s="1"/>
  <c r="AH48" i="20"/>
  <c r="AI48" i="20" s="1"/>
  <c r="AH46" i="22"/>
  <c r="AI46" i="22" s="1"/>
  <c r="AH38" i="22"/>
  <c r="AI38" i="22" s="1"/>
  <c r="AH38" i="21" s="1"/>
  <c r="AI38" i="21" s="1"/>
  <c r="AH41" i="22"/>
  <c r="AI41" i="22" s="1"/>
  <c r="AH27" i="29"/>
  <c r="AI27" i="29" s="1"/>
  <c r="AH29" i="29"/>
  <c r="AI29" i="29" s="1"/>
  <c r="AH28" i="29"/>
  <c r="AI28" i="29" s="1"/>
  <c r="AG9" i="38"/>
  <c r="AG10" i="38"/>
  <c r="AG11" i="38"/>
  <c r="AG13" i="38"/>
  <c r="AG14" i="38"/>
  <c r="AG15" i="38"/>
  <c r="AG16" i="38"/>
  <c r="AG17" i="38"/>
  <c r="AG8" i="38"/>
  <c r="AG12" i="38"/>
  <c r="AH42" i="24" l="1"/>
  <c r="AI42" i="24" s="1"/>
  <c r="AH45" i="24"/>
  <c r="AI45" i="24" s="1"/>
  <c r="AH44" i="21"/>
  <c r="AI44" i="21" s="1"/>
  <c r="AH41" i="21"/>
  <c r="AI41" i="21" s="1"/>
  <c r="AH38" i="20"/>
  <c r="AI38" i="20" s="1"/>
  <c r="AH37" i="21"/>
  <c r="AI37" i="21" s="1"/>
  <c r="AH39" i="21"/>
  <c r="AI39" i="21" s="1"/>
  <c r="AH40" i="20"/>
  <c r="AI40" i="20" s="1"/>
  <c r="AH40" i="10" s="1"/>
  <c r="AI40" i="10" s="1"/>
  <c r="AH40" i="18" s="1"/>
  <c r="AI40" i="18" s="1"/>
  <c r="AH35" i="22"/>
  <c r="AI35" i="22" s="1"/>
  <c r="AH49" i="21"/>
  <c r="AI49" i="21" s="1"/>
  <c r="AH43" i="21"/>
  <c r="AI43" i="21" s="1"/>
  <c r="AH47" i="21"/>
  <c r="AI47" i="21" s="1"/>
  <c r="AH50" i="21"/>
  <c r="AI50" i="21" s="1"/>
  <c r="AH48" i="10"/>
  <c r="AI48" i="10" s="1"/>
  <c r="AH46" i="21"/>
  <c r="AI46" i="21" s="1"/>
  <c r="AH28" i="28"/>
  <c r="AI28" i="28" s="1"/>
  <c r="AH27" i="28"/>
  <c r="AI27" i="28" s="1"/>
  <c r="AH31" i="28"/>
  <c r="AI31" i="28" s="1"/>
  <c r="AH29" i="28"/>
  <c r="AI29" i="28" s="1"/>
  <c r="AH42" i="23" l="1"/>
  <c r="AI42" i="23" s="1"/>
  <c r="AH45" i="23"/>
  <c r="AI45" i="23" s="1"/>
  <c r="AH37" i="20"/>
  <c r="AI37" i="20" s="1"/>
  <c r="AH48" i="18"/>
  <c r="AI48" i="18" s="1"/>
  <c r="AH49" i="20"/>
  <c r="AI49" i="20" s="1"/>
  <c r="AH38" i="10"/>
  <c r="AI38" i="10" s="1"/>
  <c r="AH41" i="20"/>
  <c r="AI41" i="20" s="1"/>
  <c r="AH50" i="20"/>
  <c r="AI50" i="20" s="1"/>
  <c r="AH35" i="21"/>
  <c r="AI35" i="21" s="1"/>
  <c r="AH47" i="20"/>
  <c r="AI47" i="20" s="1"/>
  <c r="AH40" i="7"/>
  <c r="AI40" i="7" s="1"/>
  <c r="AH46" i="20"/>
  <c r="AI46" i="20" s="1"/>
  <c r="AH43" i="20"/>
  <c r="AI43" i="20" s="1"/>
  <c r="AH39" i="20"/>
  <c r="AI39" i="20" s="1"/>
  <c r="AH44" i="20"/>
  <c r="AI44" i="20" s="1"/>
  <c r="AH27" i="26"/>
  <c r="AI27" i="26" s="1"/>
  <c r="AH31" i="26"/>
  <c r="AI31" i="26" s="1"/>
  <c r="AH29" i="26"/>
  <c r="AI29" i="26" s="1"/>
  <c r="AH28" i="26"/>
  <c r="AI28" i="26" s="1"/>
  <c r="AH45" i="22" l="1"/>
  <c r="AI45" i="22" s="1"/>
  <c r="AH42" i="22"/>
  <c r="AI42" i="22" s="1"/>
  <c r="AH35" i="20"/>
  <c r="AI35" i="20" s="1"/>
  <c r="AH47" i="10"/>
  <c r="AI47" i="10" s="1"/>
  <c r="AH41" i="10"/>
  <c r="AI41" i="10" s="1"/>
  <c r="AH46" i="10"/>
  <c r="AI46" i="10" s="1"/>
  <c r="AH38" i="18"/>
  <c r="AI38" i="18" s="1"/>
  <c r="AH43" i="10"/>
  <c r="AI43" i="10" s="1"/>
  <c r="AH49" i="10"/>
  <c r="AI49" i="10" s="1"/>
  <c r="AH40" i="15"/>
  <c r="AI40" i="15" s="1"/>
  <c r="AH44" i="10"/>
  <c r="AI44" i="10" s="1"/>
  <c r="AH50" i="10"/>
  <c r="AI50" i="10" s="1"/>
  <c r="AH48" i="7"/>
  <c r="AI48" i="7" s="1"/>
  <c r="AH48" i="15" s="1"/>
  <c r="AI48" i="15" s="1"/>
  <c r="AH48" i="14" s="1"/>
  <c r="AI48" i="14" s="1"/>
  <c r="AH48" i="13" s="1"/>
  <c r="AI48" i="13" s="1"/>
  <c r="AH48" i="12" s="1"/>
  <c r="AI48" i="12" s="1"/>
  <c r="AH37" i="10"/>
  <c r="AI37" i="10" s="1"/>
  <c r="AH39" i="10"/>
  <c r="AI39" i="10" s="1"/>
  <c r="AH27" i="25"/>
  <c r="AI27" i="25" s="1"/>
  <c r="AH29" i="25"/>
  <c r="AI29" i="25" s="1"/>
  <c r="AH31" i="25"/>
  <c r="AI31" i="25" s="1"/>
  <c r="AH28" i="25"/>
  <c r="AI28" i="25" s="1"/>
  <c r="AH45" i="21" l="1"/>
  <c r="AI45" i="21" s="1"/>
  <c r="AH42" i="21"/>
  <c r="AI42" i="21" s="1"/>
  <c r="AH40" i="14"/>
  <c r="AI40" i="14" s="1"/>
  <c r="AH49" i="18"/>
  <c r="AI49" i="18" s="1"/>
  <c r="AH39" i="18"/>
  <c r="AI39" i="18" s="1"/>
  <c r="AH43" i="18"/>
  <c r="AI43" i="18" s="1"/>
  <c r="AH47" i="18"/>
  <c r="AI47" i="18" s="1"/>
  <c r="AH38" i="7"/>
  <c r="AI38" i="7" s="1"/>
  <c r="AH37" i="18"/>
  <c r="AI37" i="18" s="1"/>
  <c r="AH50" i="18"/>
  <c r="AI50" i="18" s="1"/>
  <c r="AH44" i="18"/>
  <c r="AI44" i="18" s="1"/>
  <c r="AH46" i="18"/>
  <c r="AI46" i="18" s="1"/>
  <c r="AH35" i="10"/>
  <c r="AI35" i="10" s="1"/>
  <c r="AH41" i="18"/>
  <c r="AI41" i="18" s="1"/>
  <c r="AH48" i="11"/>
  <c r="AI48" i="11" s="1"/>
  <c r="AH28" i="24"/>
  <c r="AI28" i="24" s="1"/>
  <c r="AH29" i="24"/>
  <c r="AI29" i="24" s="1"/>
  <c r="AH27" i="24"/>
  <c r="AI27" i="24" s="1"/>
  <c r="AH31" i="24"/>
  <c r="AI31" i="24" s="1"/>
  <c r="AG20" i="1"/>
  <c r="AG34" i="1"/>
  <c r="AG36" i="1"/>
  <c r="AG21" i="1"/>
  <c r="AG30" i="1"/>
  <c r="AG24" i="1"/>
  <c r="AG16" i="1"/>
  <c r="AG25" i="1"/>
  <c r="AG32" i="1"/>
  <c r="AG26" i="1"/>
  <c r="AG15" i="1"/>
  <c r="AG13" i="1"/>
  <c r="AG33" i="1"/>
  <c r="AG10" i="1"/>
  <c r="AH42" i="20" l="1"/>
  <c r="AI42" i="20" s="1"/>
  <c r="AH45" i="20"/>
  <c r="AI45" i="20" s="1"/>
  <c r="AH50" i="7"/>
  <c r="AI50" i="7" s="1"/>
  <c r="AH37" i="7"/>
  <c r="AI37" i="7" s="1"/>
  <c r="AH39" i="7"/>
  <c r="AI39" i="7" s="1"/>
  <c r="AH35" i="18"/>
  <c r="AI35" i="18" s="1"/>
  <c r="AH38" i="15"/>
  <c r="AI38" i="15" s="1"/>
  <c r="AH46" i="7"/>
  <c r="AI46" i="7" s="1"/>
  <c r="AH47" i="7"/>
  <c r="AI47" i="7" s="1"/>
  <c r="AH49" i="7"/>
  <c r="AI49" i="7" s="1"/>
  <c r="AH44" i="7"/>
  <c r="AI44" i="7" s="1"/>
  <c r="AH41" i="7"/>
  <c r="AI41" i="7" s="1"/>
  <c r="AH43" i="7"/>
  <c r="AI43" i="7" s="1"/>
  <c r="AH40" i="13"/>
  <c r="AI40" i="13" s="1"/>
  <c r="AH48" i="6"/>
  <c r="AI48" i="6" s="1"/>
  <c r="AH29" i="23"/>
  <c r="AI29" i="23" s="1"/>
  <c r="AH28" i="23"/>
  <c r="AI28" i="23" s="1"/>
  <c r="AH31" i="23"/>
  <c r="AI31" i="23" s="1"/>
  <c r="AH27" i="23"/>
  <c r="AI27" i="23" s="1"/>
  <c r="AI20" i="1"/>
  <c r="AI34" i="1"/>
  <c r="AI32" i="1"/>
  <c r="AI22" i="1"/>
  <c r="AH19" i="38" s="1"/>
  <c r="AI33" i="1"/>
  <c r="AI25" i="1"/>
  <c r="AI16" i="1"/>
  <c r="AI15" i="1"/>
  <c r="AI36" i="1"/>
  <c r="AI26" i="1"/>
  <c r="AI24" i="1"/>
  <c r="AI10" i="1"/>
  <c r="AH18" i="38" s="1"/>
  <c r="AI30" i="1"/>
  <c r="AI13" i="1"/>
  <c r="AI21" i="1"/>
  <c r="AH23" i="38" l="1"/>
  <c r="AH30" i="38"/>
  <c r="AI30" i="38" s="1"/>
  <c r="AH30" i="19" s="1"/>
  <c r="AI30" i="19" s="1"/>
  <c r="AH30" i="9" s="1"/>
  <c r="AI30" i="9" s="1"/>
  <c r="AH30" i="8" s="1"/>
  <c r="AI30" i="8" s="1"/>
  <c r="AH30" i="31" s="1"/>
  <c r="AI30" i="31" s="1"/>
  <c r="AH30" i="30" s="1"/>
  <c r="AI30" i="30" s="1"/>
  <c r="AH30" i="29" s="1"/>
  <c r="AI30" i="29" s="1"/>
  <c r="AH30" i="28" s="1"/>
  <c r="AI30" i="28" s="1"/>
  <c r="AH30" i="26" s="1"/>
  <c r="AI30" i="26" s="1"/>
  <c r="AH30" i="25" s="1"/>
  <c r="AI30" i="25" s="1"/>
  <c r="AH30" i="24" s="1"/>
  <c r="AI30" i="24" s="1"/>
  <c r="AH30" i="23" s="1"/>
  <c r="AI30" i="23" s="1"/>
  <c r="AH30" i="22" s="1"/>
  <c r="AI30" i="22" s="1"/>
  <c r="AH24" i="38"/>
  <c r="AH22" i="38"/>
  <c r="AH20" i="38"/>
  <c r="AH34" i="38"/>
  <c r="AI34" i="38" s="1"/>
  <c r="AH34" i="19" s="1"/>
  <c r="AI34" i="19" s="1"/>
  <c r="AH34" i="9" s="1"/>
  <c r="AI34" i="9" s="1"/>
  <c r="AH34" i="8" s="1"/>
  <c r="AI34" i="8" s="1"/>
  <c r="AH13" i="38"/>
  <c r="AH33" i="38"/>
  <c r="AI33" i="38" s="1"/>
  <c r="AH33" i="19" s="1"/>
  <c r="AI33" i="19" s="1"/>
  <c r="AH33" i="9" s="1"/>
  <c r="AI33" i="9" s="1"/>
  <c r="AH33" i="8" s="1"/>
  <c r="AI33" i="8" s="1"/>
  <c r="AH33" i="31" s="1"/>
  <c r="AI33" i="31" s="1"/>
  <c r="AH33" i="30" s="1"/>
  <c r="AI33" i="30" s="1"/>
  <c r="AH33" i="29" s="1"/>
  <c r="AI33" i="29" s="1"/>
  <c r="AH33" i="28" s="1"/>
  <c r="AI33" i="28" s="1"/>
  <c r="AH33" i="26" s="1"/>
  <c r="AI33" i="26" s="1"/>
  <c r="AH33" i="25" s="1"/>
  <c r="AI33" i="25" s="1"/>
  <c r="AH33" i="24" s="1"/>
  <c r="AI33" i="24" s="1"/>
  <c r="AH33" i="23" s="1"/>
  <c r="AI33" i="23" s="1"/>
  <c r="AH33" i="22" s="1"/>
  <c r="AI33" i="22" s="1"/>
  <c r="AH33" i="21" s="1"/>
  <c r="AI33" i="21" s="1"/>
  <c r="AH33" i="20" s="1"/>
  <c r="AI33" i="20" s="1"/>
  <c r="AH33" i="10" s="1"/>
  <c r="AI33" i="10" s="1"/>
  <c r="AH21" i="38"/>
  <c r="AI21" i="38" s="1"/>
  <c r="AH12" i="38"/>
  <c r="AH36" i="38"/>
  <c r="AI36" i="38" s="1"/>
  <c r="AH36" i="19" s="1"/>
  <c r="AI36" i="19" s="1"/>
  <c r="AH36" i="9" s="1"/>
  <c r="AI36" i="9" s="1"/>
  <c r="AH36" i="8" s="1"/>
  <c r="AI36" i="8" s="1"/>
  <c r="AH36" i="31" s="1"/>
  <c r="AI36" i="31" s="1"/>
  <c r="AH36" i="30" s="1"/>
  <c r="AI36" i="30" s="1"/>
  <c r="AH36" i="29" s="1"/>
  <c r="AI36" i="29" s="1"/>
  <c r="AH36" i="28" s="1"/>
  <c r="AI36" i="28" s="1"/>
  <c r="AH36" i="26" s="1"/>
  <c r="AI36" i="26" s="1"/>
  <c r="AH36" i="25" s="1"/>
  <c r="AI36" i="25" s="1"/>
  <c r="AH36" i="24" s="1"/>
  <c r="AI36" i="24" s="1"/>
  <c r="AH36" i="23" s="1"/>
  <c r="AI36" i="23" s="1"/>
  <c r="AH36" i="22" s="1"/>
  <c r="AI36" i="22" s="1"/>
  <c r="AH36" i="21" s="1"/>
  <c r="AI36" i="21" s="1"/>
  <c r="AH36" i="20" s="1"/>
  <c r="AI36" i="20" s="1"/>
  <c r="AH36" i="10" s="1"/>
  <c r="AI36" i="10" s="1"/>
  <c r="AH36" i="18" s="1"/>
  <c r="AI36" i="18" s="1"/>
  <c r="AH36" i="7" s="1"/>
  <c r="AI36" i="7" s="1"/>
  <c r="AH11" i="38"/>
  <c r="AH16" i="38"/>
  <c r="AI16" i="38" s="1"/>
  <c r="AH9" i="38"/>
  <c r="AH32" i="38"/>
  <c r="AI32" i="38" s="1"/>
  <c r="AH32" i="19" s="1"/>
  <c r="AI32" i="19" s="1"/>
  <c r="AH32" i="9" s="1"/>
  <c r="AI32" i="9" s="1"/>
  <c r="AH32" i="8" s="1"/>
  <c r="AI32" i="8" s="1"/>
  <c r="AH32" i="31" s="1"/>
  <c r="AI32" i="31" s="1"/>
  <c r="AH32" i="30" s="1"/>
  <c r="AI32" i="30" s="1"/>
  <c r="AH32" i="29" s="1"/>
  <c r="AI32" i="29" s="1"/>
  <c r="AH32" i="28" s="1"/>
  <c r="AI32" i="28" s="1"/>
  <c r="AH32" i="26" s="1"/>
  <c r="AI32" i="26" s="1"/>
  <c r="AH32" i="25" s="1"/>
  <c r="AI32" i="25" s="1"/>
  <c r="AH32" i="24" s="1"/>
  <c r="AI32" i="24" s="1"/>
  <c r="AH32" i="23" s="1"/>
  <c r="AI32" i="23" s="1"/>
  <c r="AH32" i="22" s="1"/>
  <c r="AI32" i="22" s="1"/>
  <c r="AH45" i="10"/>
  <c r="AI45" i="10" s="1"/>
  <c r="AH42" i="10"/>
  <c r="AI42" i="10" s="1"/>
  <c r="AH46" i="15"/>
  <c r="AI46" i="15" s="1"/>
  <c r="AH41" i="15"/>
  <c r="AI41" i="15" s="1"/>
  <c r="AH35" i="7"/>
  <c r="AI35" i="7" s="1"/>
  <c r="AH39" i="15"/>
  <c r="AI39" i="15" s="1"/>
  <c r="AH44" i="15"/>
  <c r="AI44" i="15" s="1"/>
  <c r="AH37" i="15"/>
  <c r="AI37" i="15" s="1"/>
  <c r="AH40" i="12"/>
  <c r="AI40" i="12" s="1"/>
  <c r="AH49" i="15"/>
  <c r="AI49" i="15" s="1"/>
  <c r="AH47" i="15"/>
  <c r="AI47" i="15" s="1"/>
  <c r="AH38" i="14"/>
  <c r="AI38" i="14" s="1"/>
  <c r="AH43" i="15"/>
  <c r="AI43" i="15" s="1"/>
  <c r="AH50" i="15"/>
  <c r="AI50" i="15" s="1"/>
  <c r="AH48" i="2"/>
  <c r="AI48" i="2" s="1"/>
  <c r="AH10" i="38"/>
  <c r="AH29" i="22"/>
  <c r="AI29" i="22" s="1"/>
  <c r="AH31" i="22"/>
  <c r="AI31" i="22" s="1"/>
  <c r="AH28" i="22"/>
  <c r="AI28" i="22" s="1"/>
  <c r="AH27" i="22"/>
  <c r="AI27" i="22" s="1"/>
  <c r="AI24" i="38"/>
  <c r="AH14" i="38"/>
  <c r="AH25" i="38"/>
  <c r="AI22" i="38"/>
  <c r="AI20" i="38"/>
  <c r="AI23" i="38"/>
  <c r="AI18" i="38"/>
  <c r="AI19" i="38"/>
  <c r="AH34" i="31" l="1"/>
  <c r="AI34" i="31" s="1"/>
  <c r="AH34" i="30" s="1"/>
  <c r="AI34" i="30" s="1"/>
  <c r="AH34" i="29" s="1"/>
  <c r="AI34" i="29" s="1"/>
  <c r="AH34" i="28" s="1"/>
  <c r="AI34" i="28" s="1"/>
  <c r="AH34" i="26" s="1"/>
  <c r="AI34" i="26" s="1"/>
  <c r="AH34" i="25" s="1"/>
  <c r="AI34" i="25" s="1"/>
  <c r="AH34" i="24" s="1"/>
  <c r="AI34" i="24" s="1"/>
  <c r="AH34" i="23" s="1"/>
  <c r="AI34" i="23" s="1"/>
  <c r="AH34" i="22" s="1"/>
  <c r="AI34" i="22" s="1"/>
  <c r="AH34" i="21" s="1"/>
  <c r="AI34" i="21" s="1"/>
  <c r="AH34" i="20" s="1"/>
  <c r="AI34" i="20" s="1"/>
  <c r="AH34" i="10" s="1"/>
  <c r="AI34" i="10" s="1"/>
  <c r="AH34" i="18" s="1"/>
  <c r="AI34" i="18" s="1"/>
  <c r="AH34" i="7" s="1"/>
  <c r="AI34" i="7" s="1"/>
  <c r="AH34" i="15" s="1"/>
  <c r="AI34" i="15" s="1"/>
  <c r="AH34" i="14" s="1"/>
  <c r="AI34" i="14" s="1"/>
  <c r="AH34" i="13" s="1"/>
  <c r="AI34" i="13" s="1"/>
  <c r="AH34" i="12" s="1"/>
  <c r="AI34" i="12" s="1"/>
  <c r="AH34" i="11" s="1"/>
  <c r="AI34" i="11" s="1"/>
  <c r="AH34" i="6" s="1"/>
  <c r="AI34" i="6" s="1"/>
  <c r="AH34" i="2" s="1"/>
  <c r="AI34" i="2" s="1"/>
  <c r="AH34" i="3" s="1"/>
  <c r="AI34" i="3" s="1"/>
  <c r="AH34" i="4" s="1"/>
  <c r="AI34" i="4" s="1"/>
  <c r="AH34" i="5" s="1"/>
  <c r="AI34" i="5" s="1"/>
  <c r="AH34" i="27" s="1"/>
  <c r="AI34" i="27" s="1"/>
  <c r="AH34" i="16" s="1"/>
  <c r="AI34" i="16" s="1"/>
  <c r="AH34" i="34" s="1"/>
  <c r="AI34" i="34" s="1"/>
  <c r="AH42" i="18"/>
  <c r="AI42" i="18" s="1"/>
  <c r="AH45" i="18"/>
  <c r="AI45" i="18" s="1"/>
  <c r="AH38" i="13"/>
  <c r="AI38" i="13" s="1"/>
  <c r="AH47" i="14"/>
  <c r="AI47" i="14" s="1"/>
  <c r="AH36" i="15"/>
  <c r="AI36" i="15" s="1"/>
  <c r="AH44" i="14"/>
  <c r="AI44" i="14" s="1"/>
  <c r="AH35" i="15"/>
  <c r="AI35" i="15" s="1"/>
  <c r="AH50" i="14"/>
  <c r="AI50" i="14" s="1"/>
  <c r="AH50" i="13" s="1"/>
  <c r="AI50" i="13" s="1"/>
  <c r="AH49" i="14"/>
  <c r="AI49" i="14" s="1"/>
  <c r="AH39" i="14"/>
  <c r="AI39" i="14" s="1"/>
  <c r="AH41" i="14"/>
  <c r="AI41" i="14" s="1"/>
  <c r="AH40" i="11"/>
  <c r="AI40" i="11" s="1"/>
  <c r="AH43" i="14"/>
  <c r="AI43" i="14" s="1"/>
  <c r="AH37" i="14"/>
  <c r="AI37" i="14" s="1"/>
  <c r="AH46" i="14"/>
  <c r="AI46" i="14" s="1"/>
  <c r="AH48" i="3"/>
  <c r="AI48" i="3" s="1"/>
  <c r="AH33" i="18"/>
  <c r="AI33" i="18" s="1"/>
  <c r="AH21" i="19"/>
  <c r="AI21" i="19" s="1"/>
  <c r="AH20" i="19"/>
  <c r="AI20" i="19" s="1"/>
  <c r="AH23" i="19"/>
  <c r="AI23" i="19" s="1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45" i="7" l="1"/>
  <c r="AI45" i="7" s="1"/>
  <c r="AH42" i="7"/>
  <c r="AI42" i="7" s="1"/>
  <c r="AH43" i="13"/>
  <c r="AI43" i="13" s="1"/>
  <c r="AH36" i="14"/>
  <c r="AI36" i="14" s="1"/>
  <c r="AH50" i="12"/>
  <c r="AI50" i="12" s="1"/>
  <c r="AH50" i="11" s="1"/>
  <c r="AI50" i="11" s="1"/>
  <c r="AH47" i="13"/>
  <c r="AI47" i="13" s="1"/>
  <c r="AH49" i="13"/>
  <c r="AI49" i="13" s="1"/>
  <c r="AH41" i="13"/>
  <c r="AI41" i="13" s="1"/>
  <c r="AH46" i="13"/>
  <c r="AI46" i="13" s="1"/>
  <c r="AH40" i="6"/>
  <c r="AI40" i="6" s="1"/>
  <c r="AH40" i="2" s="1"/>
  <c r="AI40" i="2" s="1"/>
  <c r="AH40" i="3" s="1"/>
  <c r="AI40" i="3" s="1"/>
  <c r="AH40" i="4" s="1"/>
  <c r="AI40" i="4" s="1"/>
  <c r="AH38" i="12"/>
  <c r="AI38" i="12" s="1"/>
  <c r="AH37" i="13"/>
  <c r="AI37" i="13" s="1"/>
  <c r="AH35" i="14"/>
  <c r="AI35" i="14" s="1"/>
  <c r="AH39" i="13"/>
  <c r="AI39" i="13" s="1"/>
  <c r="AH44" i="13"/>
  <c r="AI44" i="13" s="1"/>
  <c r="AH48" i="4"/>
  <c r="AI48" i="4" s="1"/>
  <c r="AH33" i="7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42" i="15" l="1"/>
  <c r="AI42" i="15" s="1"/>
  <c r="AH45" i="15"/>
  <c r="AI45" i="15" s="1"/>
  <c r="AH39" i="12"/>
  <c r="AI39" i="12" s="1"/>
  <c r="AH47" i="12"/>
  <c r="AI47" i="12" s="1"/>
  <c r="AH49" i="12"/>
  <c r="AI49" i="12" s="1"/>
  <c r="AH38" i="11"/>
  <c r="AI38" i="11" s="1"/>
  <c r="AH38" i="6" s="1"/>
  <c r="AI38" i="6" s="1"/>
  <c r="AH35" i="13"/>
  <c r="AI35" i="13" s="1"/>
  <c r="AH50" i="6"/>
  <c r="AI50" i="6" s="1"/>
  <c r="AH37" i="12"/>
  <c r="AI37" i="12" s="1"/>
  <c r="AH46" i="12"/>
  <c r="AI46" i="12" s="1"/>
  <c r="AH36" i="13"/>
  <c r="AI36" i="13" s="1"/>
  <c r="AH44" i="12"/>
  <c r="AI44" i="12" s="1"/>
  <c r="AH41" i="12"/>
  <c r="AI41" i="12" s="1"/>
  <c r="AH43" i="12"/>
  <c r="AI43" i="12" s="1"/>
  <c r="AH48" i="5"/>
  <c r="AI48" i="5" s="1"/>
  <c r="AH40" i="5"/>
  <c r="AI40" i="5" s="1"/>
  <c r="AH33" i="15"/>
  <c r="AI33" i="15" s="1"/>
  <c r="AH21" i="8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45" i="14" l="1"/>
  <c r="AI45" i="14" s="1"/>
  <c r="AH42" i="14"/>
  <c r="AI42" i="14" s="1"/>
  <c r="AH38" i="2"/>
  <c r="AI38" i="2" s="1"/>
  <c r="AH37" i="11"/>
  <c r="AI37" i="11" s="1"/>
  <c r="AH41" i="11"/>
  <c r="AI41" i="11" s="1"/>
  <c r="AH44" i="11"/>
  <c r="AI44" i="11" s="1"/>
  <c r="AH50" i="2"/>
  <c r="AI50" i="2" s="1"/>
  <c r="AH47" i="11"/>
  <c r="AI47" i="11" s="1"/>
  <c r="AH36" i="12"/>
  <c r="AI36" i="12" s="1"/>
  <c r="AH46" i="11"/>
  <c r="AI46" i="11" s="1"/>
  <c r="AH46" i="6" s="1"/>
  <c r="AI46" i="6" s="1"/>
  <c r="AH49" i="11"/>
  <c r="AI49" i="11" s="1"/>
  <c r="AH39" i="11"/>
  <c r="AI39" i="11" s="1"/>
  <c r="AH43" i="11"/>
  <c r="AI43" i="11" s="1"/>
  <c r="AH35" i="12"/>
  <c r="AI35" i="12" s="1"/>
  <c r="AH40" i="27"/>
  <c r="AI40" i="27" s="1"/>
  <c r="AH48" i="27"/>
  <c r="AI48" i="27" s="1"/>
  <c r="AH33" i="14"/>
  <c r="AI33" i="14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42" i="13" l="1"/>
  <c r="AI42" i="13" s="1"/>
  <c r="AH45" i="13"/>
  <c r="AI45" i="13" s="1"/>
  <c r="AH47" i="6"/>
  <c r="AI47" i="6" s="1"/>
  <c r="AH43" i="6"/>
  <c r="AI43" i="6" s="1"/>
  <c r="AH41" i="6"/>
  <c r="AI41" i="6" s="1"/>
  <c r="AH35" i="11"/>
  <c r="AI35" i="11" s="1"/>
  <c r="AH49" i="6"/>
  <c r="AI49" i="6" s="1"/>
  <c r="AH46" i="2"/>
  <c r="AI46" i="2" s="1"/>
  <c r="AH36" i="11"/>
  <c r="AI36" i="11" s="1"/>
  <c r="AH44" i="6"/>
  <c r="AI44" i="6" s="1"/>
  <c r="AH37" i="6"/>
  <c r="AI37" i="6" s="1"/>
  <c r="AH39" i="6"/>
  <c r="AI39" i="6" s="1"/>
  <c r="AH50" i="3"/>
  <c r="AI50" i="3" s="1"/>
  <c r="AH38" i="3"/>
  <c r="AI38" i="3" s="1"/>
  <c r="AH40" i="16"/>
  <c r="AI40" i="16" s="1"/>
  <c r="AH48" i="16"/>
  <c r="AI48" i="16" s="1"/>
  <c r="AH33" i="13"/>
  <c r="AI33" i="13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45" i="12" l="1"/>
  <c r="AI45" i="12" s="1"/>
  <c r="AH42" i="12"/>
  <c r="AI42" i="12" s="1"/>
  <c r="AH36" i="6"/>
  <c r="AI36" i="6" s="1"/>
  <c r="AH35" i="6"/>
  <c r="AI35" i="6" s="1"/>
  <c r="AH38" i="4"/>
  <c r="AI38" i="4" s="1"/>
  <c r="AH46" i="3"/>
  <c r="AI46" i="3" s="1"/>
  <c r="AH41" i="2"/>
  <c r="AI41" i="2" s="1"/>
  <c r="AH39" i="2"/>
  <c r="AI39" i="2" s="1"/>
  <c r="AH37" i="2"/>
  <c r="AI37" i="2" s="1"/>
  <c r="AH49" i="2"/>
  <c r="AI49" i="2" s="1"/>
  <c r="AH43" i="2"/>
  <c r="AI43" i="2" s="1"/>
  <c r="AH50" i="4"/>
  <c r="AI50" i="4" s="1"/>
  <c r="AH44" i="2"/>
  <c r="AI44" i="2" s="1"/>
  <c r="AH47" i="2"/>
  <c r="AI47" i="2" s="1"/>
  <c r="AH40" i="34"/>
  <c r="AI40" i="34" s="1"/>
  <c r="AH48" i="34"/>
  <c r="AI48" i="34" s="1"/>
  <c r="AH33" i="12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42" i="11" l="1"/>
  <c r="AI42" i="11" s="1"/>
  <c r="AH45" i="11"/>
  <c r="AI45" i="11" s="1"/>
  <c r="AH46" i="4"/>
  <c r="AI46" i="4" s="1"/>
  <c r="AH44" i="3"/>
  <c r="AI44" i="3" s="1"/>
  <c r="AH38" i="5"/>
  <c r="AI38" i="5" s="1"/>
  <c r="AH50" i="5"/>
  <c r="AI50" i="5" s="1"/>
  <c r="AH43" i="3"/>
  <c r="AI43" i="3" s="1"/>
  <c r="AH37" i="3"/>
  <c r="AI37" i="3" s="1"/>
  <c r="AH39" i="3"/>
  <c r="AI39" i="3" s="1"/>
  <c r="AH35" i="2"/>
  <c r="AI35" i="2" s="1"/>
  <c r="AH47" i="3"/>
  <c r="AI47" i="3" s="1"/>
  <c r="AH49" i="3"/>
  <c r="AI49" i="3" s="1"/>
  <c r="AH41" i="3"/>
  <c r="AI41" i="3" s="1"/>
  <c r="AH36" i="2"/>
  <c r="AI36" i="2" s="1"/>
  <c r="AH33" i="1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45" i="6" l="1"/>
  <c r="AI45" i="6" s="1"/>
  <c r="AH42" i="6"/>
  <c r="AI42" i="6" s="1"/>
  <c r="AH39" i="4"/>
  <c r="AI39" i="4" s="1"/>
  <c r="AH38" i="27"/>
  <c r="AI38" i="27" s="1"/>
  <c r="AH50" i="27"/>
  <c r="AI50" i="27" s="1"/>
  <c r="AH47" i="4"/>
  <c r="AI47" i="4" s="1"/>
  <c r="AH41" i="4"/>
  <c r="AI41" i="4" s="1"/>
  <c r="AH35" i="3"/>
  <c r="AI35" i="3" s="1"/>
  <c r="AH49" i="4"/>
  <c r="AI49" i="4" s="1"/>
  <c r="AH37" i="4"/>
  <c r="AI37" i="4" s="1"/>
  <c r="AH44" i="4"/>
  <c r="AI44" i="4" s="1"/>
  <c r="AH36" i="3"/>
  <c r="AI36" i="3" s="1"/>
  <c r="AH43" i="4"/>
  <c r="AI43" i="4" s="1"/>
  <c r="AH46" i="5"/>
  <c r="AI46" i="5" s="1"/>
  <c r="AH33" i="6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7" i="1"/>
  <c r="AG8" i="1"/>
  <c r="AH42" i="2" l="1"/>
  <c r="AI42" i="2" s="1"/>
  <c r="AH45" i="2"/>
  <c r="AI45" i="2" s="1"/>
  <c r="AH47" i="5"/>
  <c r="AI47" i="5" s="1"/>
  <c r="AH44" i="5"/>
  <c r="AI44" i="5" s="1"/>
  <c r="AH36" i="4"/>
  <c r="AI36" i="4" s="1"/>
  <c r="AH50" i="16"/>
  <c r="AI50" i="16" s="1"/>
  <c r="AH37" i="5"/>
  <c r="AI37" i="5" s="1"/>
  <c r="AH38" i="16"/>
  <c r="AI38" i="16" s="1"/>
  <c r="AH46" i="27"/>
  <c r="AI46" i="27" s="1"/>
  <c r="AH41" i="5"/>
  <c r="AI41" i="5" s="1"/>
  <c r="AH43" i="5"/>
  <c r="AI43" i="5" s="1"/>
  <c r="AH35" i="4"/>
  <c r="AI35" i="4" s="1"/>
  <c r="AH39" i="5"/>
  <c r="AI39" i="5" s="1"/>
  <c r="AH49" i="5"/>
  <c r="AI49" i="5" s="1"/>
  <c r="AH33" i="2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I17" i="1"/>
  <c r="AH17" i="38" s="1"/>
  <c r="AI17" i="38" s="1"/>
  <c r="AH17" i="19" s="1"/>
  <c r="AI8" i="1"/>
  <c r="AJ48" i="1" l="1"/>
  <c r="A48" i="1" s="1"/>
  <c r="AJ39" i="1"/>
  <c r="A39" i="1" s="1"/>
  <c r="AJ37" i="1"/>
  <c r="A37" i="1" s="1"/>
  <c r="AJ38" i="1"/>
  <c r="A38" i="1" s="1"/>
  <c r="AJ9" i="1"/>
  <c r="A9" i="1" s="1"/>
  <c r="AJ43" i="1"/>
  <c r="A43" i="1" s="1"/>
  <c r="AJ41" i="1"/>
  <c r="A41" i="1" s="1"/>
  <c r="AJ27" i="1"/>
  <c r="A27" i="1" s="1"/>
  <c r="AJ49" i="1"/>
  <c r="A49" i="1" s="1"/>
  <c r="AJ46" i="1"/>
  <c r="A46" i="1" s="1"/>
  <c r="AJ47" i="1"/>
  <c r="A47" i="1" s="1"/>
  <c r="AJ40" i="1"/>
  <c r="A40" i="1" s="1"/>
  <c r="AJ50" i="1"/>
  <c r="A50" i="1" s="1"/>
  <c r="AJ44" i="1"/>
  <c r="A44" i="1" s="1"/>
  <c r="AJ45" i="1"/>
  <c r="A45" i="1" s="1"/>
  <c r="AJ42" i="1"/>
  <c r="A42" i="1" s="1"/>
  <c r="AH45" i="3"/>
  <c r="AI45" i="3" s="1"/>
  <c r="AH42" i="3"/>
  <c r="AI42" i="3" s="1"/>
  <c r="AH43" i="27"/>
  <c r="AI43" i="27" s="1"/>
  <c r="AH50" i="34"/>
  <c r="AI50" i="34" s="1"/>
  <c r="AH41" i="27"/>
  <c r="AI41" i="27" s="1"/>
  <c r="AH36" i="5"/>
  <c r="AI36" i="5" s="1"/>
  <c r="AH46" i="16"/>
  <c r="AI46" i="16" s="1"/>
  <c r="AH44" i="27"/>
  <c r="AI44" i="27" s="1"/>
  <c r="AH38" i="34"/>
  <c r="AI38" i="34" s="1"/>
  <c r="AH47" i="27"/>
  <c r="AI47" i="27" s="1"/>
  <c r="AH49" i="27"/>
  <c r="AI49" i="27" s="1"/>
  <c r="AH39" i="27"/>
  <c r="AI39" i="27" s="1"/>
  <c r="AH37" i="27"/>
  <c r="AI37" i="27" s="1"/>
  <c r="AH35" i="5"/>
  <c r="AI35" i="5" s="1"/>
  <c r="AJ14" i="1"/>
  <c r="A14" i="1" s="1"/>
  <c r="AH33" i="3"/>
  <c r="AI33" i="3" s="1"/>
  <c r="AJ8" i="1"/>
  <c r="AJ32" i="1"/>
  <c r="AJ16" i="1"/>
  <c r="AJ26" i="1"/>
  <c r="AJ11" i="1"/>
  <c r="AJ10" i="1"/>
  <c r="AJ25" i="1"/>
  <c r="AJ34" i="1"/>
  <c r="AJ30" i="1"/>
  <c r="AJ20" i="1"/>
  <c r="AJ21" i="1"/>
  <c r="AJ36" i="1"/>
  <c r="AJ29" i="1"/>
  <c r="AJ31" i="1"/>
  <c r="AJ17" i="1"/>
  <c r="AJ28" i="1"/>
  <c r="AJ19" i="1"/>
  <c r="AJ13" i="1"/>
  <c r="AJ35" i="1"/>
  <c r="AJ18" i="1"/>
  <c r="AJ12" i="1"/>
  <c r="AJ24" i="1"/>
  <c r="AJ33" i="1"/>
  <c r="AJ22" i="1"/>
  <c r="AJ15" i="1"/>
  <c r="AJ23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J44" i="38" l="1"/>
  <c r="A44" i="38" s="1"/>
  <c r="AJ36" i="38"/>
  <c r="A36" i="38" s="1"/>
  <c r="AJ43" i="38"/>
  <c r="A43" i="38" s="1"/>
  <c r="AJ42" i="38"/>
  <c r="A42" i="38" s="1"/>
  <c r="AJ41" i="38"/>
  <c r="A41" i="38" s="1"/>
  <c r="AJ50" i="38"/>
  <c r="A50" i="38" s="1"/>
  <c r="AJ46" i="38"/>
  <c r="A46" i="38" s="1"/>
  <c r="AJ49" i="38"/>
  <c r="A49" i="38" s="1"/>
  <c r="AJ38" i="38"/>
  <c r="A38" i="38" s="1"/>
  <c r="AJ40" i="38"/>
  <c r="A40" i="38" s="1"/>
  <c r="AJ39" i="38"/>
  <c r="A39" i="38" s="1"/>
  <c r="AJ35" i="38"/>
  <c r="A35" i="38" s="1"/>
  <c r="AJ48" i="38"/>
  <c r="A48" i="38" s="1"/>
  <c r="AJ45" i="38"/>
  <c r="A45" i="38" s="1"/>
  <c r="AJ47" i="38"/>
  <c r="A47" i="38" s="1"/>
  <c r="AJ37" i="38"/>
  <c r="A37" i="38" s="1"/>
  <c r="AH42" i="4"/>
  <c r="AI42" i="4" s="1"/>
  <c r="AH45" i="4"/>
  <c r="AI45" i="4" s="1"/>
  <c r="AH36" i="27"/>
  <c r="AI36" i="27" s="1"/>
  <c r="AH39" i="16"/>
  <c r="AI39" i="16" s="1"/>
  <c r="AH41" i="16"/>
  <c r="AI41" i="16" s="1"/>
  <c r="AH46" i="34"/>
  <c r="AI46" i="34" s="1"/>
  <c r="AH47" i="16"/>
  <c r="AI47" i="16" s="1"/>
  <c r="AH49" i="16"/>
  <c r="AI49" i="16" s="1"/>
  <c r="AH35" i="27"/>
  <c r="AI35" i="27" s="1"/>
  <c r="AH37" i="16"/>
  <c r="AI37" i="16" s="1"/>
  <c r="AH44" i="16"/>
  <c r="AI44" i="16" s="1"/>
  <c r="AH43" i="16"/>
  <c r="AI43" i="16" s="1"/>
  <c r="AJ34" i="38"/>
  <c r="A34" i="38" s="1"/>
  <c r="A8" i="1"/>
  <c r="AH33" i="4"/>
  <c r="AI33" i="4" s="1"/>
  <c r="A16" i="1"/>
  <c r="A28" i="1"/>
  <c r="A25" i="1"/>
  <c r="A30" i="1"/>
  <c r="A11" i="1"/>
  <c r="A22" i="1"/>
  <c r="A3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7" i="1"/>
  <c r="A19" i="1"/>
  <c r="AI18" i="19"/>
  <c r="A29" i="1"/>
  <c r="A36" i="1"/>
  <c r="A18" i="1"/>
  <c r="A10" i="1"/>
  <c r="A20" i="1"/>
  <c r="A15" i="1"/>
  <c r="A13" i="1"/>
  <c r="A21" i="1"/>
  <c r="A34" i="1"/>
  <c r="A31" i="1"/>
  <c r="A35" i="1"/>
  <c r="A26" i="1"/>
  <c r="A24" i="1"/>
  <c r="A32" i="1"/>
  <c r="A23" i="1"/>
  <c r="A12" i="1"/>
  <c r="AJ37" i="19" l="1"/>
  <c r="A37" i="19" s="1"/>
  <c r="AJ35" i="19"/>
  <c r="A35" i="19" s="1"/>
  <c r="AJ36" i="19"/>
  <c r="A36" i="19" s="1"/>
  <c r="AJ38" i="19"/>
  <c r="A38" i="19" s="1"/>
  <c r="AJ34" i="19"/>
  <c r="A34" i="19" s="1"/>
  <c r="AH45" i="5"/>
  <c r="AI45" i="5" s="1"/>
  <c r="AH42" i="5"/>
  <c r="AI42" i="5" s="1"/>
  <c r="AH41" i="34"/>
  <c r="AI41" i="34" s="1"/>
  <c r="AH43" i="34"/>
  <c r="AI43" i="34" s="1"/>
  <c r="AH37" i="34"/>
  <c r="AI37" i="34" s="1"/>
  <c r="AH49" i="34"/>
  <c r="AI49" i="34" s="1"/>
  <c r="AH39" i="34"/>
  <c r="AI39" i="34" s="1"/>
  <c r="AH44" i="34"/>
  <c r="AI44" i="34" s="1"/>
  <c r="AH36" i="16"/>
  <c r="AI36" i="16" s="1"/>
  <c r="AH35" i="16"/>
  <c r="AI35" i="16" s="1"/>
  <c r="AH47" i="34"/>
  <c r="AI47" i="34" s="1"/>
  <c r="AH33" i="5"/>
  <c r="AI33" i="5" s="1"/>
  <c r="AH33" i="27" s="1"/>
  <c r="AI33" i="27" s="1"/>
  <c r="AH33" i="16" s="1"/>
  <c r="AI33" i="16" s="1"/>
  <c r="AH33" i="34" s="1"/>
  <c r="AI33" i="34" s="1"/>
  <c r="AH13" i="9"/>
  <c r="AI13" i="9" s="1"/>
  <c r="AJ13" i="19"/>
  <c r="A13" i="19" s="1"/>
  <c r="AH15" i="9"/>
  <c r="AI15" i="9" s="1"/>
  <c r="AJ15" i="19"/>
  <c r="A15" i="19" s="1"/>
  <c r="A32" i="38"/>
  <c r="AH26" i="9"/>
  <c r="AI26" i="9" s="1"/>
  <c r="AJ26" i="19"/>
  <c r="A26" i="19" s="1"/>
  <c r="AH20" i="24"/>
  <c r="AI20" i="24" s="1"/>
  <c r="A30" i="38"/>
  <c r="AH18" i="9"/>
  <c r="AI18" i="9" s="1"/>
  <c r="AJ18" i="19"/>
  <c r="A18" i="19" s="1"/>
  <c r="AH9" i="9"/>
  <c r="AI9" i="9" s="1"/>
  <c r="AJ9" i="19"/>
  <c r="A9" i="19" s="1"/>
  <c r="AH22" i="24"/>
  <c r="AI22" i="24" s="1"/>
  <c r="A31" i="38"/>
  <c r="AH24" i="22"/>
  <c r="AI24" i="22" s="1"/>
  <c r="A27" i="38"/>
  <c r="AH10" i="9"/>
  <c r="AI10" i="9" s="1"/>
  <c r="AJ10" i="19"/>
  <c r="A10" i="19" s="1"/>
  <c r="AH11" i="9"/>
  <c r="AJ11" i="19"/>
  <c r="A11" i="19" s="1"/>
  <c r="AH19" i="24"/>
  <c r="AI19" i="24" s="1"/>
  <c r="AH21" i="24"/>
  <c r="AI21" i="24" s="1"/>
  <c r="AH16" i="9"/>
  <c r="AI16" i="9" s="1"/>
  <c r="AJ16" i="19"/>
  <c r="A16" i="19" s="1"/>
  <c r="AH23" i="24"/>
  <c r="AI23" i="24" s="1"/>
  <c r="A28" i="38"/>
  <c r="AH25" i="9"/>
  <c r="AI25" i="9" s="1"/>
  <c r="AJ25" i="19"/>
  <c r="A25" i="19" s="1"/>
  <c r="AJ8" i="19"/>
  <c r="A8" i="19" s="1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19" i="19" s="1"/>
  <c r="AJ20" i="19"/>
  <c r="A20" i="19" s="1"/>
  <c r="AJ22" i="19"/>
  <c r="A22" i="19" s="1"/>
  <c r="AJ23" i="19"/>
  <c r="A23" i="19" s="1"/>
  <c r="AJ21" i="19"/>
  <c r="A21" i="19" s="1"/>
  <c r="AJ24" i="19"/>
  <c r="A24" i="19" s="1"/>
  <c r="AH17" i="9"/>
  <c r="AI17" i="9" s="1"/>
  <c r="AJ17" i="19"/>
  <c r="A17" i="19" s="1"/>
  <c r="AH14" i="9"/>
  <c r="AI14" i="9" s="1"/>
  <c r="AJ14" i="19"/>
  <c r="A14" i="19" s="1"/>
  <c r="AH12" i="9"/>
  <c r="AI12" i="9" s="1"/>
  <c r="AJ12" i="19"/>
  <c r="A12" i="19" s="1"/>
  <c r="A29" i="38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26" i="38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42" i="27" l="1"/>
  <c r="AI42" i="27" s="1"/>
  <c r="AH45" i="27"/>
  <c r="AI45" i="27" s="1"/>
  <c r="AH35" i="34"/>
  <c r="AI35" i="34" s="1"/>
  <c r="AH36" i="34"/>
  <c r="AI36" i="34" s="1"/>
  <c r="AH24" i="2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H8" i="8"/>
  <c r="AI8" i="8" s="1"/>
  <c r="AH42" i="16" l="1"/>
  <c r="AI42" i="16" s="1"/>
  <c r="AH45" i="16"/>
  <c r="AI45" i="16" s="1"/>
  <c r="AH21" i="22"/>
  <c r="AI21" i="22" s="1"/>
  <c r="AH22" i="22"/>
  <c r="AI22" i="22" s="1"/>
  <c r="AH19" i="22"/>
  <c r="AI19" i="22" s="1"/>
  <c r="AH20" i="22"/>
  <c r="AI20" i="22" s="1"/>
  <c r="AH23" i="22"/>
  <c r="AI23" i="22" s="1"/>
  <c r="AH24" i="20"/>
  <c r="AI24" i="20" s="1"/>
  <c r="AH28" i="4"/>
  <c r="AI28" i="4" s="1"/>
  <c r="AH30" i="4"/>
  <c r="AI30" i="4" s="1"/>
  <c r="AH27" i="4"/>
  <c r="AI27" i="4" s="1"/>
  <c r="AH31" i="4"/>
  <c r="AI31" i="4" s="1"/>
  <c r="AH32" i="4"/>
  <c r="AI32" i="4" s="1"/>
  <c r="AH29" i="4"/>
  <c r="AI29" i="4" s="1"/>
  <c r="AH42" i="34" l="1"/>
  <c r="AI42" i="34" s="1"/>
  <c r="AH45" i="34"/>
  <c r="AI45" i="34" s="1"/>
  <c r="AH19" i="21"/>
  <c r="AI19" i="21" s="1"/>
  <c r="AH23" i="21"/>
  <c r="AI23" i="21" s="1"/>
  <c r="AH24" i="10"/>
  <c r="AI24" i="10" s="1"/>
  <c r="AH21" i="21"/>
  <c r="AI21" i="21" s="1"/>
  <c r="AH22" i="21"/>
  <c r="AI22" i="21" s="1"/>
  <c r="AH20" i="21"/>
  <c r="AI20" i="21" s="1"/>
  <c r="AH30" i="5"/>
  <c r="AI30" i="5" s="1"/>
  <c r="AH30" i="27" s="1"/>
  <c r="AI30" i="27" s="1"/>
  <c r="AH30" i="16" s="1"/>
  <c r="AH28" i="5"/>
  <c r="AI28" i="5" s="1"/>
  <c r="AH28" i="27" s="1"/>
  <c r="AI28" i="27" s="1"/>
  <c r="AH28" i="16" s="1"/>
  <c r="AH31" i="5"/>
  <c r="AI31" i="5" s="1"/>
  <c r="AH31" i="27" s="1"/>
  <c r="AI31" i="27" s="1"/>
  <c r="AH31" i="16" s="1"/>
  <c r="AH32" i="5"/>
  <c r="AI32" i="5" s="1"/>
  <c r="AH32" i="27" s="1"/>
  <c r="AI32" i="27" s="1"/>
  <c r="AH32" i="16" s="1"/>
  <c r="AH29" i="5"/>
  <c r="AI29" i="5" s="1"/>
  <c r="AH29" i="27" s="1"/>
  <c r="AI29" i="27" s="1"/>
  <c r="AH29" i="16" s="1"/>
  <c r="AH27" i="5"/>
  <c r="AI27" i="5" s="1"/>
  <c r="AH27" i="27" s="1"/>
  <c r="AI27" i="27" s="1"/>
  <c r="AH27" i="16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I32" i="16"/>
  <c r="AI29" i="16"/>
  <c r="AI28" i="16"/>
  <c r="AI31" i="16"/>
  <c r="AI30" i="16"/>
  <c r="AI27" i="16"/>
  <c r="AH8" i="31"/>
  <c r="AI8" i="31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2" i="18" l="1"/>
  <c r="AI22" i="18" s="1"/>
  <c r="AH24" i="15"/>
  <c r="AI24" i="15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l="1"/>
  <c r="A33" i="9" s="1"/>
  <c r="AJ38" i="9"/>
  <c r="A38" i="9" s="1"/>
  <c r="AJ35" i="9"/>
  <c r="A35" i="9" s="1"/>
  <c r="AJ37" i="9"/>
  <c r="A37" i="9" s="1"/>
  <c r="AJ36" i="9"/>
  <c r="A36" i="9" s="1"/>
  <c r="AJ34" i="9"/>
  <c r="A34" i="9" s="1"/>
  <c r="AH13" i="26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J11" i="9"/>
  <c r="A11" i="9" s="1"/>
  <c r="AJ9" i="9"/>
  <c r="A9" i="9" s="1"/>
  <c r="AJ27" i="9"/>
  <c r="A27" i="9" s="1"/>
  <c r="AJ19" i="9"/>
  <c r="A19" i="9" s="1"/>
  <c r="AJ18" i="9"/>
  <c r="A18" i="9" s="1"/>
  <c r="AJ22" i="9"/>
  <c r="A22" i="9" s="1"/>
  <c r="AJ24" i="9"/>
  <c r="A24" i="9" s="1"/>
  <c r="AJ14" i="9"/>
  <c r="A14" i="9" s="1"/>
  <c r="AJ17" i="9"/>
  <c r="A17" i="9" s="1"/>
  <c r="AJ26" i="9"/>
  <c r="A26" i="9" s="1"/>
  <c r="AJ16" i="9"/>
  <c r="A16" i="9" s="1"/>
  <c r="AJ10" i="9"/>
  <c r="A10" i="9" s="1"/>
  <c r="AJ29" i="9"/>
  <c r="A29" i="9" s="1"/>
  <c r="AJ25" i="9"/>
  <c r="A25" i="9" s="1"/>
  <c r="AJ12" i="9"/>
  <c r="A12" i="9" s="1"/>
  <c r="AJ32" i="9"/>
  <c r="A32" i="9" s="1"/>
  <c r="AJ31" i="9"/>
  <c r="A31" i="9" s="1"/>
  <c r="AJ20" i="9"/>
  <c r="A20" i="9" s="1"/>
  <c r="AJ15" i="9"/>
  <c r="A15" i="9" s="1"/>
  <c r="AJ30" i="9"/>
  <c r="A30" i="9" s="1"/>
  <c r="AJ23" i="9"/>
  <c r="A23" i="9" s="1"/>
  <c r="AJ13" i="9"/>
  <c r="A13" i="9" s="1"/>
  <c r="AJ21" i="9"/>
  <c r="A21" i="9" s="1"/>
  <c r="AJ8" i="9"/>
  <c r="A8" i="9" s="1"/>
  <c r="AJ28" i="9"/>
  <c r="A28" i="9" s="1"/>
  <c r="AH10" i="26"/>
  <c r="AI10" i="26" s="1"/>
  <c r="AH25" i="26"/>
  <c r="AI25" i="26" s="1"/>
  <c r="AH11" i="8"/>
  <c r="AI11" i="8" s="1"/>
  <c r="AH8" i="26"/>
  <c r="AI8" i="26" s="1"/>
  <c r="AJ33" i="8" l="1"/>
  <c r="A33" i="8" s="1"/>
  <c r="AJ46" i="8"/>
  <c r="A46" i="8" s="1"/>
  <c r="AJ49" i="8"/>
  <c r="A49" i="8" s="1"/>
  <c r="AJ50" i="8"/>
  <c r="A50" i="8" s="1"/>
  <c r="AJ36" i="8"/>
  <c r="A36" i="8" s="1"/>
  <c r="AJ39" i="8"/>
  <c r="A39" i="8" s="1"/>
  <c r="AJ44" i="8"/>
  <c r="A44" i="8" s="1"/>
  <c r="AJ40" i="8"/>
  <c r="A40" i="8" s="1"/>
  <c r="AJ45" i="8"/>
  <c r="A45" i="8" s="1"/>
  <c r="AJ34" i="8"/>
  <c r="A34" i="8" s="1"/>
  <c r="AJ41" i="8"/>
  <c r="A41" i="8" s="1"/>
  <c r="AJ47" i="8"/>
  <c r="A47" i="8" s="1"/>
  <c r="AJ42" i="8"/>
  <c r="A42" i="8" s="1"/>
  <c r="AJ35" i="8"/>
  <c r="A35" i="8" s="1"/>
  <c r="AJ43" i="8"/>
  <c r="A43" i="8" s="1"/>
  <c r="AJ38" i="8"/>
  <c r="A38" i="8" s="1"/>
  <c r="AJ37" i="8"/>
  <c r="A37" i="8" s="1"/>
  <c r="AJ48" i="8"/>
  <c r="A48" i="8" s="1"/>
  <c r="AH20" i="14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4" i="12"/>
  <c r="AI24" i="12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J11" i="8"/>
  <c r="A11" i="8" s="1"/>
  <c r="AJ9" i="8"/>
  <c r="A9" i="8" s="1"/>
  <c r="AJ15" i="8"/>
  <c r="A15" i="8" s="1"/>
  <c r="AJ32" i="8"/>
  <c r="A32" i="8" s="1"/>
  <c r="AJ21" i="8"/>
  <c r="A21" i="8" s="1"/>
  <c r="AJ30" i="8"/>
  <c r="A30" i="8" s="1"/>
  <c r="AJ23" i="8"/>
  <c r="A23" i="8" s="1"/>
  <c r="AJ17" i="8"/>
  <c r="A17" i="8" s="1"/>
  <c r="AJ13" i="8"/>
  <c r="A13" i="8" s="1"/>
  <c r="AJ27" i="8"/>
  <c r="A27" i="8" s="1"/>
  <c r="AJ22" i="8"/>
  <c r="A22" i="8" s="1"/>
  <c r="AJ29" i="8"/>
  <c r="A29" i="8" s="1"/>
  <c r="AJ20" i="8"/>
  <c r="A20" i="8" s="1"/>
  <c r="AJ12" i="8"/>
  <c r="A12" i="8" s="1"/>
  <c r="AJ24" i="8"/>
  <c r="A24" i="8" s="1"/>
  <c r="AJ14" i="8"/>
  <c r="A14" i="8" s="1"/>
  <c r="AJ19" i="8"/>
  <c r="A19" i="8" s="1"/>
  <c r="AJ25" i="8"/>
  <c r="A25" i="8" s="1"/>
  <c r="AJ18" i="8"/>
  <c r="A18" i="8" s="1"/>
  <c r="AJ28" i="8"/>
  <c r="A28" i="8" s="1"/>
  <c r="AJ10" i="8"/>
  <c r="A10" i="8" s="1"/>
  <c r="AJ8" i="8"/>
  <c r="A8" i="8" s="1"/>
  <c r="AJ31" i="8"/>
  <c r="A31" i="8" s="1"/>
  <c r="AJ26" i="8"/>
  <c r="A26" i="8" s="1"/>
  <c r="AJ16" i="8"/>
  <c r="A16" i="8" s="1"/>
  <c r="AH15" i="24" l="1"/>
  <c r="AI15" i="24" s="1"/>
  <c r="AH22" i="13"/>
  <c r="AI22" i="13" s="1"/>
  <c r="AH13" i="24"/>
  <c r="AI13" i="24" s="1"/>
  <c r="AH9" i="24"/>
  <c r="AI9" i="24" s="1"/>
  <c r="AH17" i="24"/>
  <c r="AI17" i="24" s="1"/>
  <c r="AH19" i="13"/>
  <c r="AI19" i="13" s="1"/>
  <c r="AH26" i="24"/>
  <c r="AI26" i="24" s="1"/>
  <c r="AH21" i="13"/>
  <c r="AI21" i="13" s="1"/>
  <c r="AH14" i="24"/>
  <c r="AI14" i="24" s="1"/>
  <c r="AH10" i="24"/>
  <c r="AI10" i="24" s="1"/>
  <c r="AH25" i="24"/>
  <c r="AI25" i="24" s="1"/>
  <c r="AH8" i="24"/>
  <c r="AI8" i="24" s="1"/>
  <c r="AH23" i="13"/>
  <c r="AI23" i="13" s="1"/>
  <c r="AH24" i="11"/>
  <c r="AI24" i="11" s="1"/>
  <c r="AH20" i="13"/>
  <c r="AI20" i="13" s="1"/>
  <c r="AH8" i="23" l="1"/>
  <c r="AI8" i="23" s="1"/>
  <c r="AH8" i="22" s="1"/>
  <c r="AI8" i="22" s="1"/>
  <c r="AH23" i="12"/>
  <c r="AI23" i="12" s="1"/>
  <c r="AH14" i="23"/>
  <c r="AI14" i="23" s="1"/>
  <c r="AH25" i="23"/>
  <c r="AI25" i="23" s="1"/>
  <c r="AH17" i="23"/>
  <c r="AI17" i="23" s="1"/>
  <c r="AH10" i="23"/>
  <c r="AI10" i="23" s="1"/>
  <c r="AH21" i="12"/>
  <c r="AI21" i="12" s="1"/>
  <c r="AH11" i="31"/>
  <c r="AI11" i="31" s="1"/>
  <c r="AH12" i="31"/>
  <c r="AI12" i="31" s="1"/>
  <c r="AH13" i="23"/>
  <c r="AI13" i="23" s="1"/>
  <c r="AH20" i="12"/>
  <c r="AI20" i="12" s="1"/>
  <c r="AH26" i="23"/>
  <c r="AI26" i="23" s="1"/>
  <c r="AH19" i="12"/>
  <c r="AI19" i="12" s="1"/>
  <c r="AH9" i="23"/>
  <c r="AI9" i="23" s="1"/>
  <c r="AH24" i="6"/>
  <c r="AI24" i="6" s="1"/>
  <c r="AH22" i="12"/>
  <c r="AI22" i="12" s="1"/>
  <c r="AH15" i="23"/>
  <c r="AI15" i="23" s="1"/>
  <c r="AH13" i="22" l="1"/>
  <c r="AI13" i="22" s="1"/>
  <c r="AH9" i="22"/>
  <c r="AI9" i="22" s="1"/>
  <c r="AH22" i="11"/>
  <c r="AI22" i="11" s="1"/>
  <c r="AH12" i="30"/>
  <c r="AI12" i="30" s="1"/>
  <c r="AH14" i="22"/>
  <c r="AI14" i="22" s="1"/>
  <c r="AH15" i="22"/>
  <c r="AI15" i="22" s="1"/>
  <c r="AH26" i="22"/>
  <c r="AI26" i="22" s="1"/>
  <c r="AH24" i="2"/>
  <c r="AI24" i="2" s="1"/>
  <c r="AH17" i="22"/>
  <c r="AI17" i="22" s="1"/>
  <c r="AH20" i="11"/>
  <c r="AI20" i="11" s="1"/>
  <c r="AH19" i="11"/>
  <c r="AI19" i="11" s="1"/>
  <c r="AH18" i="31"/>
  <c r="AI18" i="31" s="1"/>
  <c r="AH11" i="30"/>
  <c r="AI11" i="30" s="1"/>
  <c r="AH21" i="11"/>
  <c r="AI21" i="11" s="1"/>
  <c r="AH25" i="22"/>
  <c r="AI25" i="22" s="1"/>
  <c r="AH23" i="11"/>
  <c r="AI23" i="11" s="1"/>
  <c r="AH16" i="31"/>
  <c r="AI16" i="31" s="1"/>
  <c r="AH10" i="22"/>
  <c r="AI10" i="22" s="1"/>
  <c r="AH8" i="21"/>
  <c r="AI8" i="21" s="1"/>
  <c r="AJ49" i="31" l="1"/>
  <c r="A49" i="31" s="1"/>
  <c r="AJ37" i="31"/>
  <c r="A37" i="31" s="1"/>
  <c r="AJ40" i="31"/>
  <c r="A40" i="31" s="1"/>
  <c r="AJ48" i="31"/>
  <c r="A48" i="31" s="1"/>
  <c r="AJ45" i="31"/>
  <c r="A45" i="31" s="1"/>
  <c r="AJ46" i="31"/>
  <c r="A46" i="31" s="1"/>
  <c r="AJ47" i="31"/>
  <c r="A47" i="31" s="1"/>
  <c r="AJ38" i="31"/>
  <c r="A38" i="31" s="1"/>
  <c r="AJ50" i="31"/>
  <c r="A50" i="31" s="1"/>
  <c r="AJ41" i="31"/>
  <c r="A41" i="31" s="1"/>
  <c r="AJ35" i="31"/>
  <c r="A35" i="31" s="1"/>
  <c r="AJ43" i="31"/>
  <c r="A43" i="31" s="1"/>
  <c r="AJ34" i="31"/>
  <c r="A34" i="31" s="1"/>
  <c r="AJ42" i="31"/>
  <c r="A42" i="31" s="1"/>
  <c r="AJ36" i="31"/>
  <c r="A36" i="31" s="1"/>
  <c r="AJ39" i="31"/>
  <c r="A39" i="31" s="1"/>
  <c r="AJ44" i="31"/>
  <c r="A44" i="31" s="1"/>
  <c r="AJ33" i="31"/>
  <c r="A33" i="31" s="1"/>
  <c r="AH23" i="6"/>
  <c r="AI23" i="6" s="1"/>
  <c r="AH18" i="30"/>
  <c r="AI18" i="30" s="1"/>
  <c r="AJ18" i="31"/>
  <c r="A18" i="31" s="1"/>
  <c r="AJ28" i="31"/>
  <c r="A28" i="31" s="1"/>
  <c r="AJ10" i="31"/>
  <c r="A10" i="31" s="1"/>
  <c r="AJ11" i="31"/>
  <c r="A11" i="31" s="1"/>
  <c r="AJ14" i="31"/>
  <c r="A14" i="31" s="1"/>
  <c r="AJ19" i="31"/>
  <c r="A19" i="31" s="1"/>
  <c r="AJ21" i="31"/>
  <c r="A21" i="31" s="1"/>
  <c r="AJ23" i="31"/>
  <c r="A23" i="31" s="1"/>
  <c r="AH26" i="21"/>
  <c r="AI26" i="21" s="1"/>
  <c r="AJ9" i="31"/>
  <c r="A9" i="31" s="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8" i="31" s="1"/>
  <c r="AJ20" i="31"/>
  <c r="A20" i="31" s="1"/>
  <c r="AJ25" i="31"/>
  <c r="A25" i="31" s="1"/>
  <c r="AJ32" i="31"/>
  <c r="A32" i="31" s="1"/>
  <c r="AJ17" i="31"/>
  <c r="A17" i="31" s="1"/>
  <c r="AH13" i="21"/>
  <c r="AI13" i="21" s="1"/>
  <c r="AJ13" i="31"/>
  <c r="A13" i="31" s="1"/>
  <c r="AJ12" i="31"/>
  <c r="A12" i="31" s="1"/>
  <c r="AJ15" i="31"/>
  <c r="A15" i="31" s="1"/>
  <c r="AJ31" i="31"/>
  <c r="A31" i="31" s="1"/>
  <c r="AJ24" i="31"/>
  <c r="A24" i="31" s="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16" i="31" s="1"/>
  <c r="AJ22" i="31"/>
  <c r="A22" i="31" s="1"/>
  <c r="AH12" i="29"/>
  <c r="AI12" i="29" s="1"/>
  <c r="AJ26" i="31"/>
  <c r="A26" i="31" s="1"/>
  <c r="AJ27" i="31"/>
  <c r="A27" i="31" s="1"/>
  <c r="AH24" i="3"/>
  <c r="AI24" i="3" s="1"/>
  <c r="AH8" i="20"/>
  <c r="AI8" i="20" s="1"/>
  <c r="AJ39" i="30" l="1"/>
  <c r="A39" i="30" s="1"/>
  <c r="AJ41" i="30"/>
  <c r="A41" i="30" s="1"/>
  <c r="AJ50" i="30"/>
  <c r="A50" i="30" s="1"/>
  <c r="AJ42" i="30"/>
  <c r="A42" i="30" s="1"/>
  <c r="AJ43" i="30"/>
  <c r="A43" i="30" s="1"/>
  <c r="AJ36" i="30"/>
  <c r="A36" i="30" s="1"/>
  <c r="AJ47" i="30"/>
  <c r="A47" i="30" s="1"/>
  <c r="AJ44" i="30"/>
  <c r="A44" i="30" s="1"/>
  <c r="AJ45" i="30"/>
  <c r="A45" i="30" s="1"/>
  <c r="AJ46" i="30"/>
  <c r="A46" i="30" s="1"/>
  <c r="AJ37" i="30"/>
  <c r="A37" i="30" s="1"/>
  <c r="AJ34" i="30"/>
  <c r="A34" i="30" s="1"/>
  <c r="AJ48" i="30"/>
  <c r="A48" i="30" s="1"/>
  <c r="AJ40" i="30"/>
  <c r="A40" i="30" s="1"/>
  <c r="AJ35" i="30"/>
  <c r="A35" i="30" s="1"/>
  <c r="AJ38" i="30"/>
  <c r="A38" i="30" s="1"/>
  <c r="AJ49" i="30"/>
  <c r="A49" i="30" s="1"/>
  <c r="AJ33" i="30"/>
  <c r="A33" i="30" s="1"/>
  <c r="AJ24" i="30"/>
  <c r="A24" i="30" s="1"/>
  <c r="AH9" i="20"/>
  <c r="AI9" i="20" s="1"/>
  <c r="AH18" i="29"/>
  <c r="AI18" i="29" s="1"/>
  <c r="AJ18" i="30"/>
  <c r="A18" i="30" s="1"/>
  <c r="AJ20" i="30"/>
  <c r="A20" i="30" s="1"/>
  <c r="AJ21" i="30"/>
  <c r="A21" i="30" s="1"/>
  <c r="AJ29" i="30"/>
  <c r="A29" i="30" s="1"/>
  <c r="AJ19" i="30"/>
  <c r="A19" i="30" s="1"/>
  <c r="AJ26" i="30"/>
  <c r="A26" i="30" s="1"/>
  <c r="AJ22" i="30"/>
  <c r="A22" i="30" s="1"/>
  <c r="AH24" i="4"/>
  <c r="AI24" i="4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8" i="30" s="1"/>
  <c r="AJ11" i="30"/>
  <c r="A11" i="30" s="1"/>
  <c r="AJ13" i="30"/>
  <c r="A13" i="30" s="1"/>
  <c r="AJ10" i="30"/>
  <c r="A10" i="30" s="1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15" i="30" s="1"/>
  <c r="AJ25" i="30"/>
  <c r="A25" i="30" s="1"/>
  <c r="AH10" i="20"/>
  <c r="AI10" i="20" s="1"/>
  <c r="AJ17" i="30"/>
  <c r="A17" i="30" s="1"/>
  <c r="AJ12" i="30"/>
  <c r="A12" i="30" s="1"/>
  <c r="AJ9" i="30"/>
  <c r="A9" i="30" s="1"/>
  <c r="AH11" i="28"/>
  <c r="AI11" i="28" s="1"/>
  <c r="AJ23" i="30"/>
  <c r="A23" i="30" s="1"/>
  <c r="AJ32" i="30"/>
  <c r="A32" i="30" s="1"/>
  <c r="AH8" i="10"/>
  <c r="AI8" i="10" s="1"/>
  <c r="AJ38" i="29" l="1"/>
  <c r="A38" i="29" s="1"/>
  <c r="AJ40" i="29"/>
  <c r="A40" i="29" s="1"/>
  <c r="AJ49" i="29"/>
  <c r="A49" i="29" s="1"/>
  <c r="AJ48" i="29"/>
  <c r="A48" i="29" s="1"/>
  <c r="AJ43" i="29"/>
  <c r="A43" i="29" s="1"/>
  <c r="AJ50" i="29"/>
  <c r="A50" i="29" s="1"/>
  <c r="AJ35" i="29"/>
  <c r="A35" i="29" s="1"/>
  <c r="AJ45" i="29"/>
  <c r="A45" i="29" s="1"/>
  <c r="AJ41" i="29"/>
  <c r="A41" i="29" s="1"/>
  <c r="AJ36" i="29"/>
  <c r="A36" i="29" s="1"/>
  <c r="AJ47" i="29"/>
  <c r="A47" i="29" s="1"/>
  <c r="AJ37" i="29"/>
  <c r="A37" i="29" s="1"/>
  <c r="AJ46" i="29"/>
  <c r="A46" i="29" s="1"/>
  <c r="AJ34" i="29"/>
  <c r="A34" i="29" s="1"/>
  <c r="AJ39" i="29"/>
  <c r="A39" i="29" s="1"/>
  <c r="AJ44" i="29"/>
  <c r="A44" i="29" s="1"/>
  <c r="AJ42" i="29"/>
  <c r="A42" i="29" s="1"/>
  <c r="AJ33" i="29"/>
  <c r="A33" i="29" s="1"/>
  <c r="AJ19" i="29"/>
  <c r="A19" i="29" s="1"/>
  <c r="AH22" i="3"/>
  <c r="AI22" i="3" s="1"/>
  <c r="AJ14" i="29"/>
  <c r="A14" i="29" s="1"/>
  <c r="AH21" i="3"/>
  <c r="AI21" i="3" s="1"/>
  <c r="AJ17" i="29"/>
  <c r="A17" i="29" s="1"/>
  <c r="AJ9" i="29"/>
  <c r="A9" i="29" s="1"/>
  <c r="AJ24" i="29"/>
  <c r="A24" i="29" s="1"/>
  <c r="AH24" i="5"/>
  <c r="AI24" i="5" s="1"/>
  <c r="AH24" i="27" s="1"/>
  <c r="AI24" i="27" s="1"/>
  <c r="AH24" i="16" s="1"/>
  <c r="AH12" i="26"/>
  <c r="AI12" i="26" s="1"/>
  <c r="AH15" i="10"/>
  <c r="AI15" i="10" s="1"/>
  <c r="AH9" i="10"/>
  <c r="AI9" i="10" s="1"/>
  <c r="AH19" i="3"/>
  <c r="AI19" i="3" s="1"/>
  <c r="AJ22" i="29"/>
  <c r="A22" i="29" s="1"/>
  <c r="AJ15" i="29"/>
  <c r="A15" i="29" s="1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18" i="29" s="1"/>
  <c r="AH14" i="10"/>
  <c r="AI14" i="10" s="1"/>
  <c r="AJ13" i="29"/>
  <c r="A13" i="29" s="1"/>
  <c r="AH16" i="28"/>
  <c r="AI16" i="28" s="1"/>
  <c r="AJ16" i="29"/>
  <c r="A16" i="29" s="1"/>
  <c r="AJ26" i="29"/>
  <c r="A26" i="29" s="1"/>
  <c r="AH20" i="3"/>
  <c r="AI20" i="3" s="1"/>
  <c r="AJ23" i="29"/>
  <c r="A23" i="29" s="1"/>
  <c r="AJ8" i="29"/>
  <c r="A8" i="29" s="1"/>
  <c r="AJ25" i="29"/>
  <c r="A25" i="29" s="1"/>
  <c r="AH25" i="10"/>
  <c r="AI25" i="10" s="1"/>
  <c r="AH26" i="10"/>
  <c r="AI26" i="10" s="1"/>
  <c r="AH13" i="10"/>
  <c r="AI13" i="10" s="1"/>
  <c r="AH11" i="26"/>
  <c r="AI11" i="26" s="1"/>
  <c r="AJ28" i="29"/>
  <c r="A28" i="29" s="1"/>
  <c r="AJ21" i="29"/>
  <c r="A21" i="29" s="1"/>
  <c r="AJ10" i="29"/>
  <c r="A10" i="29" s="1"/>
  <c r="AJ12" i="29"/>
  <c r="A12" i="29" s="1"/>
  <c r="AJ20" i="29"/>
  <c r="A20" i="29" s="1"/>
  <c r="AJ11" i="29"/>
  <c r="A11" i="29" s="1"/>
  <c r="AH10" i="10"/>
  <c r="AI10" i="10" s="1"/>
  <c r="AJ29" i="29"/>
  <c r="A29" i="29" s="1"/>
  <c r="AJ32" i="29"/>
  <c r="A32" i="29" s="1"/>
  <c r="AH17" i="10"/>
  <c r="AI17" i="10" s="1"/>
  <c r="AH8" i="18"/>
  <c r="AI8" i="18" s="1"/>
  <c r="AJ46" i="28" l="1"/>
  <c r="A46" i="28" s="1"/>
  <c r="AJ44" i="28"/>
  <c r="A44" i="28" s="1"/>
  <c r="AJ49" i="28"/>
  <c r="A49" i="28" s="1"/>
  <c r="AJ39" i="28"/>
  <c r="A39" i="28" s="1"/>
  <c r="AJ42" i="28"/>
  <c r="A42" i="28" s="1"/>
  <c r="AJ45" i="28"/>
  <c r="A45" i="28" s="1"/>
  <c r="AJ35" i="28"/>
  <c r="A35" i="28" s="1"/>
  <c r="AJ38" i="28"/>
  <c r="A38" i="28" s="1"/>
  <c r="AJ47" i="28"/>
  <c r="A47" i="28" s="1"/>
  <c r="AJ37" i="28"/>
  <c r="A37" i="28" s="1"/>
  <c r="AJ50" i="28"/>
  <c r="A50" i="28" s="1"/>
  <c r="AJ41" i="28"/>
  <c r="A41" i="28" s="1"/>
  <c r="AJ40" i="28"/>
  <c r="A40" i="28" s="1"/>
  <c r="AJ48" i="28"/>
  <c r="A48" i="28" s="1"/>
  <c r="AJ36" i="28"/>
  <c r="A36" i="28" s="1"/>
  <c r="AJ43" i="28"/>
  <c r="A43" i="28" s="1"/>
  <c r="AJ34" i="28"/>
  <c r="A34" i="28" s="1"/>
  <c r="AJ33" i="28"/>
  <c r="A33" i="28" s="1"/>
  <c r="AJ13" i="28"/>
  <c r="A13" i="28" s="1"/>
  <c r="AJ17" i="28"/>
  <c r="A17" i="28" s="1"/>
  <c r="AJ25" i="28"/>
  <c r="A25" i="28" s="1"/>
  <c r="AH11" i="25"/>
  <c r="AI11" i="25" s="1"/>
  <c r="AH13" i="18"/>
  <c r="AI13" i="18" s="1"/>
  <c r="AH15" i="18"/>
  <c r="AI15" i="18" s="1"/>
  <c r="AJ23" i="28"/>
  <c r="A23" i="28" s="1"/>
  <c r="AJ22" i="28"/>
  <c r="A22" i="28" s="1"/>
  <c r="AJ26" i="28"/>
  <c r="A26" i="28" s="1"/>
  <c r="AJ8" i="28"/>
  <c r="A8" i="28" s="1"/>
  <c r="AH12" i="25"/>
  <c r="AI12" i="25" s="1"/>
  <c r="AH19" i="4"/>
  <c r="AI19" i="4" s="1"/>
  <c r="AH20" i="4"/>
  <c r="AI20" i="4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18" i="28" s="1"/>
  <c r="AH14" i="18"/>
  <c r="AI14" i="18" s="1"/>
  <c r="AJ29" i="28"/>
  <c r="A29" i="28" s="1"/>
  <c r="AJ20" i="28"/>
  <c r="A20" i="28" s="1"/>
  <c r="AJ10" i="28"/>
  <c r="A10" i="28" s="1"/>
  <c r="AH9" i="18"/>
  <c r="AI9" i="18" s="1"/>
  <c r="AH23" i="4"/>
  <c r="AI23" i="4" s="1"/>
  <c r="AJ19" i="28"/>
  <c r="A19" i="28" s="1"/>
  <c r="AJ24" i="28"/>
  <c r="A24" i="28" s="1"/>
  <c r="AJ32" i="28"/>
  <c r="A32" i="28" s="1"/>
  <c r="AH26" i="18"/>
  <c r="AI26" i="18" s="1"/>
  <c r="AH22" i="4"/>
  <c r="AI22" i="4" s="1"/>
  <c r="AJ14" i="28"/>
  <c r="A14" i="28" s="1"/>
  <c r="AJ11" i="28"/>
  <c r="A11" i="28" s="1"/>
  <c r="AH25" i="18"/>
  <c r="AI25" i="18" s="1"/>
  <c r="AH21" i="4"/>
  <c r="AI21" i="4" s="1"/>
  <c r="AJ28" i="28"/>
  <c r="A28" i="28" s="1"/>
  <c r="AJ21" i="28"/>
  <c r="A21" i="28" s="1"/>
  <c r="AJ31" i="28"/>
  <c r="A31" i="28" s="1"/>
  <c r="AH16" i="26"/>
  <c r="AI16" i="26" s="1"/>
  <c r="AJ16" i="28"/>
  <c r="A16" i="28" s="1"/>
  <c r="AJ9" i="28"/>
  <c r="A9" i="28" s="1"/>
  <c r="AH10" i="18"/>
  <c r="AI10" i="18" s="1"/>
  <c r="AI24" i="16"/>
  <c r="AH8" i="7"/>
  <c r="AI8" i="7" s="1"/>
  <c r="AJ47" i="26" l="1"/>
  <c r="A47" i="26" s="1"/>
  <c r="AJ40" i="26"/>
  <c r="A40" i="26" s="1"/>
  <c r="AJ35" i="26"/>
  <c r="A35" i="26" s="1"/>
  <c r="AJ49" i="26"/>
  <c r="A49" i="26" s="1"/>
  <c r="AJ48" i="26"/>
  <c r="A48" i="26" s="1"/>
  <c r="AJ38" i="26"/>
  <c r="A38" i="26" s="1"/>
  <c r="AJ43" i="26"/>
  <c r="A43" i="26" s="1"/>
  <c r="AJ50" i="26"/>
  <c r="A50" i="26" s="1"/>
  <c r="AJ46" i="26"/>
  <c r="A46" i="26" s="1"/>
  <c r="AJ41" i="26"/>
  <c r="A41" i="26" s="1"/>
  <c r="AJ42" i="26"/>
  <c r="A42" i="26" s="1"/>
  <c r="AJ37" i="26"/>
  <c r="A37" i="26" s="1"/>
  <c r="AJ45" i="26"/>
  <c r="A45" i="26" s="1"/>
  <c r="AJ36" i="26"/>
  <c r="A36" i="26" s="1"/>
  <c r="AJ44" i="26"/>
  <c r="A44" i="26" s="1"/>
  <c r="AJ39" i="26"/>
  <c r="A39" i="26" s="1"/>
  <c r="AJ34" i="26"/>
  <c r="A34" i="26" s="1"/>
  <c r="AJ33" i="26"/>
  <c r="A33" i="26" s="1"/>
  <c r="AJ28" i="26"/>
  <c r="A28" i="26" s="1"/>
  <c r="AH22" i="5"/>
  <c r="AI22" i="5" s="1"/>
  <c r="AH22" i="27" s="1"/>
  <c r="AI22" i="27" s="1"/>
  <c r="AH22" i="16" s="1"/>
  <c r="AJ8" i="26"/>
  <c r="A8" i="26" s="1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24" i="26" s="1"/>
  <c r="AH25" i="7"/>
  <c r="AI25" i="7" s="1"/>
  <c r="AH20" i="5"/>
  <c r="AI20" i="5" s="1"/>
  <c r="AH20" i="27" s="1"/>
  <c r="AI20" i="27" s="1"/>
  <c r="AH20" i="16" s="1"/>
  <c r="AJ30" i="26"/>
  <c r="A30" i="26" s="1"/>
  <c r="AJ22" i="26"/>
  <c r="A22" i="26" s="1"/>
  <c r="AH23" i="5"/>
  <c r="AI23" i="5" s="1"/>
  <c r="AH23" i="27" s="1"/>
  <c r="AI23" i="27" s="1"/>
  <c r="AH23" i="16" s="1"/>
  <c r="AH26" i="7"/>
  <c r="AI26" i="7" s="1"/>
  <c r="AH12" i="24"/>
  <c r="AI12" i="24" s="1"/>
  <c r="AH16" i="25"/>
  <c r="AI16" i="25" s="1"/>
  <c r="AJ16" i="26"/>
  <c r="A16" i="26" s="1"/>
  <c r="AH14" i="7"/>
  <c r="AI14" i="7" s="1"/>
  <c r="AJ14" i="26"/>
  <c r="A14" i="26" s="1"/>
  <c r="AJ29" i="26"/>
  <c r="A29" i="26" s="1"/>
  <c r="AH13" i="7"/>
  <c r="AI13" i="7" s="1"/>
  <c r="AH21" i="5"/>
  <c r="AI21" i="5" s="1"/>
  <c r="AH21" i="27" s="1"/>
  <c r="AI21" i="27" s="1"/>
  <c r="AH21" i="16" s="1"/>
  <c r="AH17" i="7"/>
  <c r="AI17" i="7" s="1"/>
  <c r="AJ17" i="26"/>
  <c r="A17" i="26" s="1"/>
  <c r="AJ20" i="26"/>
  <c r="A20" i="26" s="1"/>
  <c r="AJ15" i="26"/>
  <c r="A15" i="26" s="1"/>
  <c r="AJ26" i="26"/>
  <c r="A26" i="26" s="1"/>
  <c r="AJ21" i="26"/>
  <c r="A21" i="26" s="1"/>
  <c r="AJ27" i="26"/>
  <c r="A27" i="26" s="1"/>
  <c r="AJ32" i="26"/>
  <c r="A32" i="26" s="1"/>
  <c r="AJ31" i="26"/>
  <c r="A31" i="26" s="1"/>
  <c r="AJ19" i="26"/>
  <c r="A19" i="26" s="1"/>
  <c r="AH11" i="24"/>
  <c r="AI11" i="24" s="1"/>
  <c r="AH19" i="5"/>
  <c r="AI19" i="5" s="1"/>
  <c r="AH19" i="27" s="1"/>
  <c r="AI19" i="27" s="1"/>
  <c r="AH19" i="16" s="1"/>
  <c r="AJ9" i="26"/>
  <c r="A9" i="26" s="1"/>
  <c r="AJ11" i="26"/>
  <c r="A11" i="26" s="1"/>
  <c r="AJ12" i="26"/>
  <c r="A12" i="26" s="1"/>
  <c r="AJ23" i="26"/>
  <c r="A23" i="26" s="1"/>
  <c r="AH18" i="25"/>
  <c r="AI18" i="25" s="1"/>
  <c r="AJ18" i="26"/>
  <c r="A18" i="26" s="1"/>
  <c r="AJ13" i="26"/>
  <c r="A13" i="26" s="1"/>
  <c r="AH24" i="34"/>
  <c r="AI24" i="34" s="1"/>
  <c r="AH8" i="15"/>
  <c r="AI8" i="15" s="1"/>
  <c r="AJ41" i="25" l="1"/>
  <c r="A41" i="25" s="1"/>
  <c r="AJ42" i="25"/>
  <c r="A42" i="25" s="1"/>
  <c r="AJ44" i="25"/>
  <c r="A44" i="25" s="1"/>
  <c r="AJ38" i="25"/>
  <c r="A38" i="25" s="1"/>
  <c r="AJ50" i="25"/>
  <c r="A50" i="25" s="1"/>
  <c r="AJ36" i="25"/>
  <c r="A36" i="25" s="1"/>
  <c r="AJ47" i="25"/>
  <c r="A47" i="25" s="1"/>
  <c r="AJ40" i="25"/>
  <c r="A40" i="25" s="1"/>
  <c r="AJ48" i="25"/>
  <c r="A48" i="25" s="1"/>
  <c r="AJ35" i="25"/>
  <c r="A35" i="25" s="1"/>
  <c r="AJ37" i="25"/>
  <c r="A37" i="25" s="1"/>
  <c r="AJ43" i="25"/>
  <c r="A43" i="25" s="1"/>
  <c r="AJ49" i="25"/>
  <c r="A49" i="25" s="1"/>
  <c r="AJ39" i="25"/>
  <c r="A39" i="25" s="1"/>
  <c r="AJ46" i="25"/>
  <c r="A46" i="25" s="1"/>
  <c r="AJ45" i="25"/>
  <c r="A45" i="25" s="1"/>
  <c r="AJ34" i="25"/>
  <c r="A34" i="25" s="1"/>
  <c r="AJ33" i="25"/>
  <c r="A33" i="25" s="1"/>
  <c r="AJ10" i="25"/>
  <c r="A10" i="25" s="1"/>
  <c r="AJ22" i="25"/>
  <c r="A22" i="25" s="1"/>
  <c r="AJ17" i="25"/>
  <c r="A17" i="25" s="1"/>
  <c r="AJ8" i="25"/>
  <c r="A8" i="25" s="1"/>
  <c r="AH11" i="23"/>
  <c r="AI11" i="23" s="1"/>
  <c r="AJ23" i="25"/>
  <c r="A23" i="25" s="1"/>
  <c r="AJ19" i="25"/>
  <c r="A19" i="25" s="1"/>
  <c r="AJ11" i="25"/>
  <c r="A11" i="25" s="1"/>
  <c r="AH10" i="15"/>
  <c r="AI10" i="15" s="1"/>
  <c r="AH26" i="15"/>
  <c r="AI26" i="15" s="1"/>
  <c r="AH25" i="15"/>
  <c r="AI25" i="15" s="1"/>
  <c r="AH17" i="15"/>
  <c r="AI17" i="15" s="1"/>
  <c r="AJ21" i="25"/>
  <c r="A21" i="25" s="1"/>
  <c r="AJ30" i="25"/>
  <c r="A30" i="25" s="1"/>
  <c r="AH16" i="24"/>
  <c r="AI16" i="24" s="1"/>
  <c r="AJ16" i="25"/>
  <c r="A16" i="25" s="1"/>
  <c r="AJ29" i="25"/>
  <c r="A29" i="25" s="1"/>
  <c r="AH12" i="23"/>
  <c r="AI12" i="23" s="1"/>
  <c r="AJ12" i="25"/>
  <c r="A12" i="25" s="1"/>
  <c r="AH9" i="15"/>
  <c r="AI9" i="15" s="1"/>
  <c r="AH14" i="15"/>
  <c r="AI14" i="15" s="1"/>
  <c r="AJ26" i="25"/>
  <c r="A26" i="25" s="1"/>
  <c r="AH18" i="24"/>
  <c r="AI18" i="24" s="1"/>
  <c r="AJ18" i="25"/>
  <c r="A18" i="25" s="1"/>
  <c r="AJ13" i="25"/>
  <c r="A13" i="25" s="1"/>
  <c r="AJ27" i="25"/>
  <c r="A27" i="25" s="1"/>
  <c r="AJ24" i="25"/>
  <c r="A24" i="25" s="1"/>
  <c r="AJ32" i="25"/>
  <c r="A32" i="25" s="1"/>
  <c r="AJ15" i="25"/>
  <c r="A15" i="25" s="1"/>
  <c r="AH15" i="15"/>
  <c r="AI15" i="15" s="1"/>
  <c r="AJ31" i="25"/>
  <c r="A31" i="25" s="1"/>
  <c r="AJ28" i="25"/>
  <c r="A28" i="25" s="1"/>
  <c r="AI20" i="16"/>
  <c r="AH20" i="34" s="1"/>
  <c r="AI20" i="34" s="1"/>
  <c r="AJ20" i="25"/>
  <c r="A20" i="25" s="1"/>
  <c r="AH13" i="15"/>
  <c r="AI13" i="15" s="1"/>
  <c r="AJ25" i="25"/>
  <c r="A25" i="25" s="1"/>
  <c r="AJ9" i="25"/>
  <c r="A9" i="25" s="1"/>
  <c r="AJ14" i="25"/>
  <c r="A14" i="25" s="1"/>
  <c r="AH8" i="14"/>
  <c r="AI8" i="14" s="1"/>
  <c r="AJ42" i="24" l="1"/>
  <c r="A42" i="24" s="1"/>
  <c r="AJ47" i="24"/>
  <c r="A47" i="24" s="1"/>
  <c r="AJ40" i="24"/>
  <c r="A40" i="24" s="1"/>
  <c r="AJ46" i="24"/>
  <c r="A46" i="24" s="1"/>
  <c r="AJ37" i="24"/>
  <c r="A37" i="24" s="1"/>
  <c r="AJ50" i="24"/>
  <c r="A50" i="24" s="1"/>
  <c r="AJ43" i="24"/>
  <c r="A43" i="24" s="1"/>
  <c r="AJ44" i="24"/>
  <c r="A44" i="24" s="1"/>
  <c r="AJ39" i="24"/>
  <c r="A39" i="24" s="1"/>
  <c r="AJ41" i="24"/>
  <c r="A41" i="24" s="1"/>
  <c r="AJ48" i="24"/>
  <c r="A48" i="24" s="1"/>
  <c r="AJ36" i="24"/>
  <c r="A36" i="24" s="1"/>
  <c r="AJ35" i="24"/>
  <c r="A35" i="24" s="1"/>
  <c r="AJ38" i="24"/>
  <c r="A38" i="24" s="1"/>
  <c r="AJ45" i="24"/>
  <c r="A45" i="24" s="1"/>
  <c r="AJ49" i="24"/>
  <c r="A49" i="24" s="1"/>
  <c r="AJ34" i="24"/>
  <c r="A34" i="24" s="1"/>
  <c r="AJ33" i="24"/>
  <c r="A33" i="24" s="1"/>
  <c r="AH18" i="23"/>
  <c r="AI18" i="23" s="1"/>
  <c r="AJ18" i="24"/>
  <c r="A18" i="24" s="1"/>
  <c r="AJ29" i="24"/>
  <c r="A29" i="24" s="1"/>
  <c r="AJ17" i="24"/>
  <c r="A17" i="24" s="1"/>
  <c r="AJ24" i="24"/>
  <c r="A24" i="24" s="1"/>
  <c r="AH14" i="14"/>
  <c r="AI14" i="14" s="1"/>
  <c r="AH15" i="14"/>
  <c r="AI15" i="14" s="1"/>
  <c r="AH16" i="23"/>
  <c r="AI16" i="23" s="1"/>
  <c r="AJ16" i="24"/>
  <c r="A16" i="24" s="1"/>
  <c r="AJ15" i="24"/>
  <c r="A15" i="24" s="1"/>
  <c r="AH9" i="14"/>
  <c r="AI9" i="14" s="1"/>
  <c r="AJ14" i="24"/>
  <c r="A14" i="24" s="1"/>
  <c r="AJ23" i="24"/>
  <c r="A23" i="24" s="1"/>
  <c r="AJ8" i="24"/>
  <c r="A8" i="24" s="1"/>
  <c r="AH17" i="14"/>
  <c r="AI17" i="14" s="1"/>
  <c r="AJ20" i="24"/>
  <c r="A20" i="24" s="1"/>
  <c r="AJ11" i="24"/>
  <c r="A11" i="24" s="1"/>
  <c r="AH12" i="22"/>
  <c r="AI12" i="22" s="1"/>
  <c r="AH10" i="14"/>
  <c r="AI10" i="14" s="1"/>
  <c r="AJ9" i="24"/>
  <c r="A9" i="24" s="1"/>
  <c r="AJ27" i="24"/>
  <c r="A27" i="24" s="1"/>
  <c r="AJ22" i="24"/>
  <c r="A22" i="24" s="1"/>
  <c r="AH11" i="22"/>
  <c r="AI11" i="22" s="1"/>
  <c r="AH25" i="14"/>
  <c r="AI25" i="14" s="1"/>
  <c r="AJ19" i="24"/>
  <c r="A19" i="24" s="1"/>
  <c r="AJ25" i="24"/>
  <c r="A25" i="24" s="1"/>
  <c r="AH13" i="14"/>
  <c r="AI13" i="14" s="1"/>
  <c r="AJ31" i="24"/>
  <c r="A31" i="24" s="1"/>
  <c r="AJ12" i="24"/>
  <c r="A12" i="24" s="1"/>
  <c r="AH26" i="14"/>
  <c r="AI26" i="14" s="1"/>
  <c r="AJ26" i="24"/>
  <c r="A26" i="24" s="1"/>
  <c r="AJ21" i="24"/>
  <c r="A21" i="24" s="1"/>
  <c r="AJ28" i="24"/>
  <c r="A28" i="24" s="1"/>
  <c r="AJ13" i="24"/>
  <c r="A13" i="24" s="1"/>
  <c r="AJ30" i="24"/>
  <c r="A30" i="24" s="1"/>
  <c r="AJ32" i="24"/>
  <c r="A32" i="24" s="1"/>
  <c r="AJ10" i="24"/>
  <c r="A10" i="24" s="1"/>
  <c r="AI19" i="16"/>
  <c r="AI23" i="16"/>
  <c r="AI21" i="16"/>
  <c r="AI22" i="16"/>
  <c r="AH8" i="13"/>
  <c r="AI8" i="13" s="1"/>
  <c r="AJ41" i="23" l="1"/>
  <c r="A41" i="23" s="1"/>
  <c r="AJ47" i="23"/>
  <c r="A47" i="23" s="1"/>
  <c r="AJ43" i="23"/>
  <c r="A43" i="23" s="1"/>
  <c r="AJ40" i="23"/>
  <c r="A40" i="23" s="1"/>
  <c r="AJ49" i="23"/>
  <c r="A49" i="23" s="1"/>
  <c r="AJ37" i="23"/>
  <c r="A37" i="23" s="1"/>
  <c r="AJ35" i="23"/>
  <c r="A35" i="23" s="1"/>
  <c r="AJ50" i="23"/>
  <c r="A50" i="23" s="1"/>
  <c r="AJ48" i="23"/>
  <c r="A48" i="23" s="1"/>
  <c r="AJ39" i="23"/>
  <c r="A39" i="23" s="1"/>
  <c r="AJ46" i="23"/>
  <c r="A46" i="23" s="1"/>
  <c r="AJ44" i="23"/>
  <c r="A44" i="23" s="1"/>
  <c r="AJ42" i="23"/>
  <c r="A42" i="23" s="1"/>
  <c r="AJ45" i="23"/>
  <c r="A45" i="23" s="1"/>
  <c r="AJ36" i="23"/>
  <c r="A36" i="23" s="1"/>
  <c r="AJ38" i="23"/>
  <c r="A38" i="23" s="1"/>
  <c r="AJ34" i="23"/>
  <c r="A34" i="23" s="1"/>
  <c r="AJ33" i="23"/>
  <c r="A33" i="23" s="1"/>
  <c r="AJ25" i="23"/>
  <c r="A25" i="23" s="1"/>
  <c r="AJ21" i="23"/>
  <c r="A21" i="23" s="1"/>
  <c r="AJ27" i="23"/>
  <c r="A27" i="23" s="1"/>
  <c r="AJ11" i="23"/>
  <c r="A11" i="23" s="1"/>
  <c r="AH12" i="21"/>
  <c r="AI12" i="21" s="1"/>
  <c r="AH11" i="21"/>
  <c r="AI11" i="21" s="1"/>
  <c r="AJ22" i="23"/>
  <c r="A22" i="23" s="1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12" i="23" s="1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23" i="23" s="1"/>
  <c r="AJ19" i="23"/>
  <c r="A19" i="23" s="1"/>
  <c r="AJ26" i="23"/>
  <c r="A26" i="23" s="1"/>
  <c r="AH15" i="13"/>
  <c r="AI15" i="13" s="1"/>
  <c r="AH26" i="13"/>
  <c r="AI26" i="13" s="1"/>
  <c r="AH18" i="22"/>
  <c r="AI18" i="22" s="1"/>
  <c r="AJ18" i="23"/>
  <c r="A18" i="23" s="1"/>
  <c r="AJ8" i="23"/>
  <c r="A8" i="23" s="1"/>
  <c r="AJ30" i="23"/>
  <c r="A30" i="23" s="1"/>
  <c r="AJ29" i="23"/>
  <c r="A29" i="23" s="1"/>
  <c r="AJ16" i="23"/>
  <c r="A16" i="23" s="1"/>
  <c r="AJ10" i="23"/>
  <c r="A10" i="23" s="1"/>
  <c r="AJ13" i="23"/>
  <c r="A13" i="23" s="1"/>
  <c r="AH10" i="13"/>
  <c r="AI10" i="13" s="1"/>
  <c r="AJ20" i="23"/>
  <c r="A20" i="23" s="1"/>
  <c r="AJ14" i="23"/>
  <c r="A14" i="23" s="1"/>
  <c r="AH9" i="13"/>
  <c r="AI9" i="13" s="1"/>
  <c r="AJ24" i="23"/>
  <c r="A24" i="23" s="1"/>
  <c r="AH22" i="34"/>
  <c r="AI22" i="34" s="1"/>
  <c r="AH21" i="34"/>
  <c r="AI21" i="34" s="1"/>
  <c r="AH19" i="34"/>
  <c r="AI19" i="34" s="1"/>
  <c r="AH23" i="34"/>
  <c r="AI23" i="34" s="1"/>
  <c r="AH16" i="22"/>
  <c r="AI16" i="22" s="1"/>
  <c r="AH8" i="12"/>
  <c r="AI8" i="12" s="1"/>
  <c r="AJ40" i="22" l="1"/>
  <c r="A40" i="22" s="1"/>
  <c r="AJ41" i="22"/>
  <c r="A41" i="22" s="1"/>
  <c r="AJ44" i="22"/>
  <c r="A44" i="22" s="1"/>
  <c r="AJ35" i="22"/>
  <c r="A35" i="22" s="1"/>
  <c r="AJ42" i="22"/>
  <c r="A42" i="22" s="1"/>
  <c r="AJ37" i="22"/>
  <c r="A37" i="22" s="1"/>
  <c r="AJ50" i="22"/>
  <c r="A50" i="22" s="1"/>
  <c r="AJ46" i="22"/>
  <c r="A46" i="22" s="1"/>
  <c r="AJ39" i="22"/>
  <c r="A39" i="22" s="1"/>
  <c r="AJ36" i="22"/>
  <c r="A36" i="22" s="1"/>
  <c r="AJ45" i="22"/>
  <c r="A45" i="22" s="1"/>
  <c r="AJ49" i="22"/>
  <c r="A49" i="22" s="1"/>
  <c r="AJ38" i="22"/>
  <c r="A38" i="22" s="1"/>
  <c r="AJ47" i="22"/>
  <c r="A47" i="22" s="1"/>
  <c r="AJ43" i="22"/>
  <c r="A43" i="22" s="1"/>
  <c r="AJ48" i="22"/>
  <c r="A48" i="22" s="1"/>
  <c r="AJ34" i="22"/>
  <c r="A34" i="22" s="1"/>
  <c r="AJ33" i="22"/>
  <c r="A33" i="22" s="1"/>
  <c r="AH18" i="21"/>
  <c r="AI18" i="21" s="1"/>
  <c r="AJ18" i="22"/>
  <c r="A18" i="22" s="1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8" i="22" s="1"/>
  <c r="AJ10" i="22"/>
  <c r="A10" i="22" s="1"/>
  <c r="AJ22" i="22"/>
  <c r="A22" i="22" s="1"/>
  <c r="AJ14" i="22"/>
  <c r="A14" i="22" s="1"/>
  <c r="AH15" i="12"/>
  <c r="AI15" i="12" s="1"/>
  <c r="AJ9" i="22"/>
  <c r="A9" i="22" s="1"/>
  <c r="AJ24" i="22"/>
  <c r="A24" i="22" s="1"/>
  <c r="AJ13" i="22"/>
  <c r="A13" i="22" s="1"/>
  <c r="AJ23" i="22"/>
  <c r="A23" i="22" s="1"/>
  <c r="AJ26" i="22"/>
  <c r="A26" i="22" s="1"/>
  <c r="AH12" i="20"/>
  <c r="AI12" i="20" s="1"/>
  <c r="AJ15" i="22"/>
  <c r="A15" i="22" s="1"/>
  <c r="AJ11" i="22"/>
  <c r="A11" i="22" s="1"/>
  <c r="AH11" i="20"/>
  <c r="AI11" i="20" s="1"/>
  <c r="AH26" i="12"/>
  <c r="AI26" i="12" s="1"/>
  <c r="AH17" i="12"/>
  <c r="AI17" i="12" s="1"/>
  <c r="AJ19" i="22"/>
  <c r="A19" i="22" s="1"/>
  <c r="AH13" i="12"/>
  <c r="AI13" i="12" s="1"/>
  <c r="AH10" i="12"/>
  <c r="AI10" i="12" s="1"/>
  <c r="AJ25" i="22"/>
  <c r="A25" i="22" s="1"/>
  <c r="AJ20" i="22"/>
  <c r="A20" i="22" s="1"/>
  <c r="AJ12" i="22"/>
  <c r="A12" i="22" s="1"/>
  <c r="AH14" i="12"/>
  <c r="AI14" i="12" s="1"/>
  <c r="AH16" i="21"/>
  <c r="AI16" i="21" s="1"/>
  <c r="AJ16" i="22"/>
  <c r="A16" i="22" s="1"/>
  <c r="AJ17" i="22"/>
  <c r="A17" i="22" s="1"/>
  <c r="AJ21" i="22"/>
  <c r="A21" i="22" s="1"/>
  <c r="AH8" i="11"/>
  <c r="AI8" i="11" s="1"/>
  <c r="AJ41" i="21" l="1"/>
  <c r="A41" i="21" s="1"/>
  <c r="AJ37" i="21"/>
  <c r="A37" i="21" s="1"/>
  <c r="AJ49" i="21"/>
  <c r="A49" i="21" s="1"/>
  <c r="AJ48" i="21"/>
  <c r="A48" i="21" s="1"/>
  <c r="AJ46" i="21"/>
  <c r="A46" i="21" s="1"/>
  <c r="AJ43" i="21"/>
  <c r="A43" i="21" s="1"/>
  <c r="AJ38" i="21"/>
  <c r="A38" i="21" s="1"/>
  <c r="AJ36" i="21"/>
  <c r="A36" i="21" s="1"/>
  <c r="AJ50" i="21"/>
  <c r="A50" i="21" s="1"/>
  <c r="AJ47" i="21"/>
  <c r="A47" i="21" s="1"/>
  <c r="AJ42" i="21"/>
  <c r="A42" i="21" s="1"/>
  <c r="AJ39" i="21"/>
  <c r="A39" i="21" s="1"/>
  <c r="AJ40" i="21"/>
  <c r="A40" i="21" s="1"/>
  <c r="AJ35" i="21"/>
  <c r="A35" i="21" s="1"/>
  <c r="AJ44" i="21"/>
  <c r="A44" i="21" s="1"/>
  <c r="AJ45" i="21"/>
  <c r="A45" i="21" s="1"/>
  <c r="AJ34" i="21"/>
  <c r="A34" i="21" s="1"/>
  <c r="AJ33" i="21"/>
  <c r="A33" i="21" s="1"/>
  <c r="AH16" i="20"/>
  <c r="AI16" i="20" s="1"/>
  <c r="AJ16" i="21"/>
  <c r="A16" i="21" s="1"/>
  <c r="AJ9" i="21"/>
  <c r="A9" i="21" s="1"/>
  <c r="AJ15" i="21"/>
  <c r="A15" i="21" s="1"/>
  <c r="AJ13" i="21"/>
  <c r="A13" i="21" s="1"/>
  <c r="AJ22" i="21"/>
  <c r="A22" i="21" s="1"/>
  <c r="AJ32" i="21"/>
  <c r="A32" i="21" s="1"/>
  <c r="AJ24" i="21"/>
  <c r="A24" i="21" s="1"/>
  <c r="AJ8" i="21"/>
  <c r="A8" i="21" s="1"/>
  <c r="AJ25" i="21"/>
  <c r="A25" i="21" s="1"/>
  <c r="AJ21" i="21"/>
  <c r="A21" i="21" s="1"/>
  <c r="AJ17" i="21"/>
  <c r="A17" i="21" s="1"/>
  <c r="AJ30" i="21"/>
  <c r="A30" i="21" s="1"/>
  <c r="AJ20" i="21"/>
  <c r="A20" i="21" s="1"/>
  <c r="AJ12" i="21"/>
  <c r="A12" i="21" s="1"/>
  <c r="AJ14" i="21"/>
  <c r="A14" i="21" s="1"/>
  <c r="AJ10" i="21"/>
  <c r="A10" i="21" s="1"/>
  <c r="AJ23" i="21"/>
  <c r="A23" i="21" s="1"/>
  <c r="AJ11" i="21"/>
  <c r="A11" i="21" s="1"/>
  <c r="AJ26" i="21"/>
  <c r="A26" i="21" s="1"/>
  <c r="AJ31" i="21"/>
  <c r="A31" i="21" s="1"/>
  <c r="AJ29" i="21"/>
  <c r="A29" i="21" s="1"/>
  <c r="AJ19" i="21"/>
  <c r="A19" i="21" s="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18" i="21" s="1"/>
  <c r="AH11" i="10"/>
  <c r="AI11" i="10" s="1"/>
  <c r="AJ27" i="21"/>
  <c r="A27" i="21" s="1"/>
  <c r="AH10" i="11"/>
  <c r="AI10" i="11" s="1"/>
  <c r="AH8" i="6"/>
  <c r="AI8" i="6" s="1"/>
  <c r="AJ36" i="20" l="1"/>
  <c r="A36" i="20" s="1"/>
  <c r="AJ40" i="20"/>
  <c r="A40" i="20" s="1"/>
  <c r="AJ35" i="20"/>
  <c r="A35" i="20" s="1"/>
  <c r="AJ45" i="20"/>
  <c r="A45" i="20" s="1"/>
  <c r="AJ48" i="20"/>
  <c r="A48" i="20" s="1"/>
  <c r="AJ37" i="20"/>
  <c r="A37" i="20" s="1"/>
  <c r="AJ47" i="20"/>
  <c r="A47" i="20" s="1"/>
  <c r="AJ43" i="20"/>
  <c r="A43" i="20" s="1"/>
  <c r="AJ44" i="20"/>
  <c r="A44" i="20" s="1"/>
  <c r="AJ38" i="20"/>
  <c r="A38" i="20" s="1"/>
  <c r="AJ49" i="20"/>
  <c r="A49" i="20" s="1"/>
  <c r="AJ41" i="20"/>
  <c r="A41" i="20" s="1"/>
  <c r="AJ50" i="20"/>
  <c r="A50" i="20" s="1"/>
  <c r="AJ46" i="20"/>
  <c r="A46" i="20" s="1"/>
  <c r="AJ42" i="20"/>
  <c r="A42" i="20" s="1"/>
  <c r="AJ39" i="20"/>
  <c r="A39" i="20" s="1"/>
  <c r="AJ34" i="20"/>
  <c r="A34" i="20" s="1"/>
  <c r="AJ33" i="20"/>
  <c r="A33" i="20" s="1"/>
  <c r="AJ27" i="20"/>
  <c r="A27" i="20" s="1"/>
  <c r="AJ14" i="20"/>
  <c r="A14" i="20" s="1"/>
  <c r="AJ25" i="20"/>
  <c r="A25" i="20" s="1"/>
  <c r="AJ19" i="20"/>
  <c r="A19" i="20" s="1"/>
  <c r="AJ15" i="20"/>
  <c r="A15" i="20" s="1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12" i="20" s="1"/>
  <c r="AH11" i="18"/>
  <c r="AI11" i="18" s="1"/>
  <c r="AJ21" i="20"/>
  <c r="A21" i="20" s="1"/>
  <c r="AJ9" i="20"/>
  <c r="A9" i="20" s="1"/>
  <c r="AH10" i="6"/>
  <c r="AI10" i="6" s="1"/>
  <c r="AJ11" i="20"/>
  <c r="A11" i="20" s="1"/>
  <c r="AH15" i="6"/>
  <c r="AI15" i="6" s="1"/>
  <c r="AH26" i="6"/>
  <c r="AI26" i="6" s="1"/>
  <c r="AH13" i="6"/>
  <c r="AI13" i="6" s="1"/>
  <c r="AJ13" i="20"/>
  <c r="A13" i="20" s="1"/>
  <c r="AJ22" i="20"/>
  <c r="A22" i="20" s="1"/>
  <c r="AJ20" i="20"/>
  <c r="A20" i="20" s="1"/>
  <c r="AJ23" i="20"/>
  <c r="A23" i="20" s="1"/>
  <c r="AJ31" i="20"/>
  <c r="A31" i="20" s="1"/>
  <c r="AH25" i="6"/>
  <c r="AI25" i="6" s="1"/>
  <c r="AH18" i="10"/>
  <c r="AI18" i="10" s="1"/>
  <c r="AJ18" i="20"/>
  <c r="A18" i="20" s="1"/>
  <c r="AJ28" i="20"/>
  <c r="A28" i="20" s="1"/>
  <c r="AH16" i="10"/>
  <c r="AI16" i="10" s="1"/>
  <c r="AJ16" i="20"/>
  <c r="A16" i="20" s="1"/>
  <c r="AJ26" i="20"/>
  <c r="A26" i="20" s="1"/>
  <c r="AH9" i="6"/>
  <c r="AI9" i="6" s="1"/>
  <c r="AJ17" i="20"/>
  <c r="A17" i="20" s="1"/>
  <c r="AJ8" i="20"/>
  <c r="A8" i="20" s="1"/>
  <c r="AJ10" i="20"/>
  <c r="A10" i="20" s="1"/>
  <c r="AJ29" i="20"/>
  <c r="A29" i="20" s="1"/>
  <c r="AH8" i="2"/>
  <c r="AI8" i="2" s="1"/>
  <c r="AJ38" i="10" l="1"/>
  <c r="A38" i="10" s="1"/>
  <c r="AJ43" i="10"/>
  <c r="A43" i="10" s="1"/>
  <c r="AJ50" i="10"/>
  <c r="A50" i="10" s="1"/>
  <c r="AJ45" i="10"/>
  <c r="A45" i="10" s="1"/>
  <c r="AJ41" i="10"/>
  <c r="A41" i="10" s="1"/>
  <c r="AJ44" i="10"/>
  <c r="A44" i="10" s="1"/>
  <c r="AJ35" i="10"/>
  <c r="A35" i="10" s="1"/>
  <c r="AJ36" i="10"/>
  <c r="A36" i="10" s="1"/>
  <c r="AJ46" i="10"/>
  <c r="A46" i="10" s="1"/>
  <c r="AJ40" i="10"/>
  <c r="A40" i="10" s="1"/>
  <c r="AJ39" i="10"/>
  <c r="A39" i="10" s="1"/>
  <c r="AJ49" i="10"/>
  <c r="A49" i="10" s="1"/>
  <c r="AJ42" i="10"/>
  <c r="A42" i="10" s="1"/>
  <c r="AJ48" i="10"/>
  <c r="A48" i="10" s="1"/>
  <c r="AJ37" i="10"/>
  <c r="A37" i="10" s="1"/>
  <c r="AJ47" i="10"/>
  <c r="A47" i="10" s="1"/>
  <c r="AJ34" i="10"/>
  <c r="A34" i="10" s="1"/>
  <c r="AJ33" i="10"/>
  <c r="A33" i="10" s="1"/>
  <c r="AJ10" i="10"/>
  <c r="A10" i="10" s="1"/>
  <c r="AH9" i="2"/>
  <c r="AI9" i="2" s="1"/>
  <c r="AJ27" i="10"/>
  <c r="A27" i="10" s="1"/>
  <c r="AJ9" i="10"/>
  <c r="A9" i="10" s="1"/>
  <c r="AJ19" i="10"/>
  <c r="A19" i="10" s="1"/>
  <c r="AJ24" i="10"/>
  <c r="A24" i="10" s="1"/>
  <c r="AJ17" i="10"/>
  <c r="A17" i="10" s="1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8" i="10" s="1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13" i="10" s="1"/>
  <c r="AJ22" i="10"/>
  <c r="A22" i="10" s="1"/>
  <c r="AJ15" i="10"/>
  <c r="A15" i="10" s="1"/>
  <c r="AJ11" i="10"/>
  <c r="A11" i="10" s="1"/>
  <c r="AJ14" i="10"/>
  <c r="A14" i="10" s="1"/>
  <c r="AH16" i="18"/>
  <c r="AI16" i="18" s="1"/>
  <c r="AJ16" i="10"/>
  <c r="A16" i="10" s="1"/>
  <c r="AH14" i="2"/>
  <c r="AI14" i="2" s="1"/>
  <c r="AJ25" i="10"/>
  <c r="A25" i="10" s="1"/>
  <c r="AJ21" i="10"/>
  <c r="A21" i="10" s="1"/>
  <c r="AJ12" i="10"/>
  <c r="A12" i="10" s="1"/>
  <c r="AH11" i="7"/>
  <c r="AI11" i="7" s="1"/>
  <c r="AH18" i="18"/>
  <c r="AI18" i="18" s="1"/>
  <c r="AJ18" i="10"/>
  <c r="A18" i="10" s="1"/>
  <c r="AH15" i="2"/>
  <c r="AI15" i="2" s="1"/>
  <c r="AH12" i="7"/>
  <c r="AI12" i="7" s="1"/>
  <c r="AH26" i="2"/>
  <c r="AI26" i="2" s="1"/>
  <c r="AJ23" i="10"/>
  <c r="A23" i="10" s="1"/>
  <c r="AH8" i="3"/>
  <c r="AJ50" i="18" l="1"/>
  <c r="A50" i="18" s="1"/>
  <c r="AJ35" i="18"/>
  <c r="A35" i="18" s="1"/>
  <c r="AJ49" i="18"/>
  <c r="A49" i="18" s="1"/>
  <c r="AJ44" i="18"/>
  <c r="A44" i="18" s="1"/>
  <c r="AJ40" i="18"/>
  <c r="A40" i="18" s="1"/>
  <c r="AJ46" i="18"/>
  <c r="A46" i="18" s="1"/>
  <c r="AJ41" i="18"/>
  <c r="A41" i="18" s="1"/>
  <c r="AJ47" i="18"/>
  <c r="A47" i="18" s="1"/>
  <c r="AJ42" i="18"/>
  <c r="A42" i="18" s="1"/>
  <c r="AJ43" i="18"/>
  <c r="A43" i="18" s="1"/>
  <c r="AJ48" i="18"/>
  <c r="A48" i="18" s="1"/>
  <c r="AJ39" i="18"/>
  <c r="A39" i="18" s="1"/>
  <c r="AJ37" i="18"/>
  <c r="A37" i="18" s="1"/>
  <c r="AJ45" i="18"/>
  <c r="A45" i="18" s="1"/>
  <c r="AJ36" i="18"/>
  <c r="A36" i="18" s="1"/>
  <c r="AJ38" i="18"/>
  <c r="A38" i="18" s="1"/>
  <c r="AJ34" i="18"/>
  <c r="A34" i="18" s="1"/>
  <c r="AJ33" i="18"/>
  <c r="A33" i="18" s="1"/>
  <c r="AJ24" i="18"/>
  <c r="A24" i="18" s="1"/>
  <c r="AH15" i="3"/>
  <c r="AH18" i="7"/>
  <c r="AI18" i="7" s="1"/>
  <c r="AJ18" i="18"/>
  <c r="A18" i="18" s="1"/>
  <c r="AJ27" i="18"/>
  <c r="A27" i="18" s="1"/>
  <c r="AJ13" i="18"/>
  <c r="A13" i="18" s="1"/>
  <c r="AJ23" i="18"/>
  <c r="A23" i="18" s="1"/>
  <c r="AJ31" i="18"/>
  <c r="A31" i="18" s="1"/>
  <c r="AJ32" i="18"/>
  <c r="A32" i="18" s="1"/>
  <c r="AJ20" i="18"/>
  <c r="A20" i="18" s="1"/>
  <c r="AJ17" i="18"/>
  <c r="A17" i="18" s="1"/>
  <c r="AJ22" i="18"/>
  <c r="A22" i="18" s="1"/>
  <c r="AJ12" i="18"/>
  <c r="A12" i="18" s="1"/>
  <c r="AJ29" i="18"/>
  <c r="A29" i="18" s="1"/>
  <c r="AJ19" i="18"/>
  <c r="A19" i="18" s="1"/>
  <c r="AJ10" i="18"/>
  <c r="A10" i="18" s="1"/>
  <c r="AJ9" i="18"/>
  <c r="A9" i="18" s="1"/>
  <c r="AJ28" i="18"/>
  <c r="A28" i="18" s="1"/>
  <c r="AJ21" i="18"/>
  <c r="A21" i="18" s="1"/>
  <c r="AJ25" i="18"/>
  <c r="A25" i="18" s="1"/>
  <c r="AH10" i="3"/>
  <c r="AI10" i="3" s="1"/>
  <c r="AJ15" i="18"/>
  <c r="A15" i="18" s="1"/>
  <c r="AH26" i="3"/>
  <c r="AI26" i="3" s="1"/>
  <c r="AJ14" i="18"/>
  <c r="A14" i="18" s="1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11" i="18" s="1"/>
  <c r="AH13" i="3"/>
  <c r="AJ26" i="18"/>
  <c r="A26" i="18" s="1"/>
  <c r="AH16" i="7"/>
  <c r="AI16" i="7" s="1"/>
  <c r="AJ16" i="18"/>
  <c r="A16" i="18" s="1"/>
  <c r="AH11" i="15"/>
  <c r="AI11" i="15" s="1"/>
  <c r="AJ8" i="18"/>
  <c r="A8" i="18" s="1"/>
  <c r="AI8" i="3"/>
  <c r="AJ36" i="7" l="1"/>
  <c r="A36" i="7" s="1"/>
  <c r="AJ40" i="7"/>
  <c r="A40" i="7" s="1"/>
  <c r="AJ38" i="7"/>
  <c r="A38" i="7" s="1"/>
  <c r="AJ47" i="7"/>
  <c r="A47" i="7" s="1"/>
  <c r="AJ44" i="7"/>
  <c r="A44" i="7" s="1"/>
  <c r="AJ39" i="7"/>
  <c r="A39" i="7" s="1"/>
  <c r="AJ50" i="7"/>
  <c r="A50" i="7" s="1"/>
  <c r="AJ49" i="7"/>
  <c r="A49" i="7" s="1"/>
  <c r="AJ46" i="7"/>
  <c r="A46" i="7" s="1"/>
  <c r="AJ45" i="7"/>
  <c r="A45" i="7" s="1"/>
  <c r="AJ48" i="7"/>
  <c r="A48" i="7" s="1"/>
  <c r="AJ41" i="7"/>
  <c r="A41" i="7" s="1"/>
  <c r="AJ37" i="7"/>
  <c r="A37" i="7" s="1"/>
  <c r="AJ43" i="7"/>
  <c r="A43" i="7" s="1"/>
  <c r="AJ42" i="7"/>
  <c r="A42" i="7" s="1"/>
  <c r="AJ35" i="7"/>
  <c r="A35" i="7" s="1"/>
  <c r="AJ34" i="7"/>
  <c r="A34" i="7" s="1"/>
  <c r="AJ33" i="7"/>
  <c r="A33" i="7" s="1"/>
  <c r="AJ13" i="7"/>
  <c r="A13" i="7" s="1"/>
  <c r="AH16" i="15"/>
  <c r="AI16" i="15" s="1"/>
  <c r="AJ16" i="7"/>
  <c r="A16" i="7" s="1"/>
  <c r="AH26" i="4"/>
  <c r="AI26" i="4" s="1"/>
  <c r="AJ30" i="7"/>
  <c r="A30" i="7" s="1"/>
  <c r="AH25" i="4"/>
  <c r="AI25" i="4" s="1"/>
  <c r="AH12" i="14"/>
  <c r="AI12" i="14" s="1"/>
  <c r="AH14" i="4"/>
  <c r="AI14" i="4" s="1"/>
  <c r="AJ23" i="7"/>
  <c r="A23" i="7" s="1"/>
  <c r="AJ32" i="7"/>
  <c r="A32" i="7" s="1"/>
  <c r="AJ25" i="7"/>
  <c r="A25" i="7" s="1"/>
  <c r="AJ24" i="7"/>
  <c r="A24" i="7" s="1"/>
  <c r="AJ26" i="7"/>
  <c r="A26" i="7" s="1"/>
  <c r="AJ14" i="7"/>
  <c r="A14" i="7" s="1"/>
  <c r="AJ19" i="7"/>
  <c r="A19" i="7" s="1"/>
  <c r="AJ31" i="7"/>
  <c r="A31" i="7" s="1"/>
  <c r="AJ20" i="7"/>
  <c r="A20" i="7" s="1"/>
  <c r="AH11" i="14"/>
  <c r="AI11" i="14" s="1"/>
  <c r="AJ17" i="7"/>
  <c r="A17" i="7" s="1"/>
  <c r="AH18" i="15"/>
  <c r="AI18" i="15" s="1"/>
  <c r="AJ18" i="7"/>
  <c r="A18" i="7" s="1"/>
  <c r="AH17" i="4"/>
  <c r="AI17" i="4" s="1"/>
  <c r="AJ10" i="7"/>
  <c r="A10" i="7" s="1"/>
  <c r="AJ22" i="7"/>
  <c r="A22" i="7" s="1"/>
  <c r="AJ12" i="7"/>
  <c r="A12" i="7" s="1"/>
  <c r="AJ27" i="7"/>
  <c r="A27" i="7" s="1"/>
  <c r="AH10" i="4"/>
  <c r="AI10" i="4" s="1"/>
  <c r="AJ28" i="7"/>
  <c r="A28" i="7" s="1"/>
  <c r="AJ21" i="7"/>
  <c r="A21" i="7" s="1"/>
  <c r="AJ8" i="7"/>
  <c r="A8" i="7" s="1"/>
  <c r="AJ9" i="7"/>
  <c r="A9" i="7" s="1"/>
  <c r="AJ15" i="7"/>
  <c r="A15" i="7" s="1"/>
  <c r="AJ29" i="7"/>
  <c r="A29" i="7" s="1"/>
  <c r="AJ11" i="7"/>
  <c r="A11" i="7" s="1"/>
  <c r="AH8" i="4"/>
  <c r="AI8" i="4" s="1"/>
  <c r="AI9" i="3"/>
  <c r="AI13" i="3"/>
  <c r="AI15" i="3"/>
  <c r="AJ37" i="15" l="1"/>
  <c r="A37" i="15" s="1"/>
  <c r="AJ39" i="15"/>
  <c r="A39" i="15" s="1"/>
  <c r="AJ46" i="15"/>
  <c r="A46" i="15" s="1"/>
  <c r="AJ50" i="15"/>
  <c r="A50" i="15" s="1"/>
  <c r="AJ36" i="15"/>
  <c r="A36" i="15" s="1"/>
  <c r="AJ38" i="15"/>
  <c r="A38" i="15" s="1"/>
  <c r="AJ40" i="15"/>
  <c r="A40" i="15" s="1"/>
  <c r="AJ35" i="15"/>
  <c r="A35" i="15" s="1"/>
  <c r="AJ44" i="15"/>
  <c r="A44" i="15" s="1"/>
  <c r="AJ49" i="15"/>
  <c r="A49" i="15" s="1"/>
  <c r="AJ41" i="15"/>
  <c r="A41" i="15" s="1"/>
  <c r="AJ43" i="15"/>
  <c r="A43" i="15" s="1"/>
  <c r="AJ42" i="15"/>
  <c r="A42" i="15" s="1"/>
  <c r="AJ48" i="15"/>
  <c r="A48" i="15" s="1"/>
  <c r="AJ45" i="15"/>
  <c r="A45" i="15" s="1"/>
  <c r="AJ47" i="15"/>
  <c r="A47" i="15" s="1"/>
  <c r="AJ34" i="15"/>
  <c r="A34" i="15" s="1"/>
  <c r="AJ33" i="15"/>
  <c r="A33" i="15" s="1"/>
  <c r="AJ19" i="15"/>
  <c r="A19" i="15" s="1"/>
  <c r="AJ25" i="15"/>
  <c r="A25" i="15" s="1"/>
  <c r="AJ13" i="15"/>
  <c r="A13" i="15" s="1"/>
  <c r="AJ17" i="15"/>
  <c r="A17" i="15" s="1"/>
  <c r="AH14" i="5"/>
  <c r="AI14" i="5" s="1"/>
  <c r="AH14" i="27" s="1"/>
  <c r="AI14" i="27" s="1"/>
  <c r="AH14" i="16" s="1"/>
  <c r="AJ32" i="15"/>
  <c r="A32" i="15" s="1"/>
  <c r="AJ11" i="15"/>
  <c r="A11" i="15" s="1"/>
  <c r="AH25" i="5"/>
  <c r="AI25" i="5" s="1"/>
  <c r="AH25" i="27" s="1"/>
  <c r="AI25" i="27" s="1"/>
  <c r="AH25" i="16" s="1"/>
  <c r="AI25" i="16" s="1"/>
  <c r="AH25" i="34" s="1"/>
  <c r="AI25" i="34" s="1"/>
  <c r="AJ28" i="15"/>
  <c r="A28" i="15" s="1"/>
  <c r="AH16" i="14"/>
  <c r="AI16" i="14" s="1"/>
  <c r="AJ16" i="15"/>
  <c r="A16" i="15" s="1"/>
  <c r="AJ10" i="15"/>
  <c r="A10" i="15" s="1"/>
  <c r="AH18" i="14"/>
  <c r="AI18" i="14" s="1"/>
  <c r="AJ18" i="15"/>
  <c r="A18" i="15" s="1"/>
  <c r="AH15" i="4"/>
  <c r="AI15" i="4" s="1"/>
  <c r="AJ24" i="15"/>
  <c r="A24" i="15" s="1"/>
  <c r="AJ15" i="15"/>
  <c r="A15" i="15" s="1"/>
  <c r="AH9" i="4"/>
  <c r="AI9" i="4" s="1"/>
  <c r="AJ22" i="15"/>
  <c r="A22" i="15" s="1"/>
  <c r="AJ14" i="15"/>
  <c r="A14" i="15" s="1"/>
  <c r="AH26" i="5"/>
  <c r="AI26" i="5" s="1"/>
  <c r="AH26" i="27" s="1"/>
  <c r="AI26" i="27" s="1"/>
  <c r="AH26" i="16" s="1"/>
  <c r="AI26" i="16" s="1"/>
  <c r="AH26" i="34" s="1"/>
  <c r="AI26" i="34" s="1"/>
  <c r="AJ27" i="15"/>
  <c r="A27" i="15" s="1"/>
  <c r="AJ21" i="15"/>
  <c r="A21" i="15" s="1"/>
  <c r="AH11" i="13"/>
  <c r="AI11" i="13" s="1"/>
  <c r="AJ20" i="15"/>
  <c r="A20" i="15" s="1"/>
  <c r="AJ9" i="15"/>
  <c r="A9" i="15" s="1"/>
  <c r="AJ23" i="15"/>
  <c r="A23" i="15" s="1"/>
  <c r="AJ12" i="15"/>
  <c r="A12" i="15" s="1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8" i="15" s="1"/>
  <c r="AH17" i="5"/>
  <c r="AI17" i="5" s="1"/>
  <c r="AH17" i="27" s="1"/>
  <c r="AI17" i="27" s="1"/>
  <c r="AH17" i="16" s="1"/>
  <c r="AH10" i="5"/>
  <c r="AI10" i="5" s="1"/>
  <c r="AH10" i="27" s="1"/>
  <c r="AI10" i="27" s="1"/>
  <c r="AH10" i="16" s="1"/>
  <c r="AH8" i="5"/>
  <c r="AI8" i="5" s="1"/>
  <c r="AJ43" i="14" l="1"/>
  <c r="A43" i="14" s="1"/>
  <c r="AJ47" i="14"/>
  <c r="A47" i="14" s="1"/>
  <c r="AJ40" i="14"/>
  <c r="A40" i="14" s="1"/>
  <c r="AJ37" i="14"/>
  <c r="A37" i="14" s="1"/>
  <c r="AJ46" i="14"/>
  <c r="A46" i="14" s="1"/>
  <c r="AJ41" i="14"/>
  <c r="A41" i="14" s="1"/>
  <c r="AJ35" i="14"/>
  <c r="A35" i="14" s="1"/>
  <c r="AJ45" i="14"/>
  <c r="A45" i="14" s="1"/>
  <c r="AJ39" i="14"/>
  <c r="A39" i="14" s="1"/>
  <c r="AJ38" i="14"/>
  <c r="A38" i="14" s="1"/>
  <c r="AJ49" i="14"/>
  <c r="A49" i="14" s="1"/>
  <c r="AJ48" i="14"/>
  <c r="A48" i="14" s="1"/>
  <c r="AJ44" i="14"/>
  <c r="A44" i="14" s="1"/>
  <c r="AJ42" i="14"/>
  <c r="A42" i="14" s="1"/>
  <c r="AJ36" i="14"/>
  <c r="A36" i="14" s="1"/>
  <c r="AH8" i="27"/>
  <c r="AI8" i="27" s="1"/>
  <c r="AH8" i="16" s="1"/>
  <c r="AI8" i="16" s="1"/>
  <c r="AJ50" i="14"/>
  <c r="A50" i="14" s="1"/>
  <c r="AJ34" i="14"/>
  <c r="A34" i="14" s="1"/>
  <c r="AJ33" i="14"/>
  <c r="A33" i="14" s="1"/>
  <c r="AJ25" i="14"/>
  <c r="A25" i="14" s="1"/>
  <c r="AJ27" i="14"/>
  <c r="A27" i="14" s="1"/>
  <c r="AJ9" i="14"/>
  <c r="A9" i="14" s="1"/>
  <c r="AJ8" i="14"/>
  <c r="A8" i="14" s="1"/>
  <c r="AJ21" i="14"/>
  <c r="A21" i="14" s="1"/>
  <c r="AJ19" i="14"/>
  <c r="A19" i="14" s="1"/>
  <c r="AJ26" i="14"/>
  <c r="A26" i="14" s="1"/>
  <c r="AJ11" i="14"/>
  <c r="A11" i="14" s="1"/>
  <c r="AJ24" i="14"/>
  <c r="A24" i="14" s="1"/>
  <c r="AJ12" i="14"/>
  <c r="A12" i="14" s="1"/>
  <c r="AJ13" i="14"/>
  <c r="A13" i="14" s="1"/>
  <c r="AJ20" i="14"/>
  <c r="A20" i="14" s="1"/>
  <c r="AJ17" i="14"/>
  <c r="A17" i="14" s="1"/>
  <c r="AJ15" i="14"/>
  <c r="A15" i="14" s="1"/>
  <c r="AJ28" i="14"/>
  <c r="A28" i="14" s="1"/>
  <c r="AI17" i="16"/>
  <c r="AH11" i="12"/>
  <c r="AI11" i="12" s="1"/>
  <c r="AH12" i="12"/>
  <c r="AI12" i="12" s="1"/>
  <c r="AJ22" i="14"/>
  <c r="A22" i="14" s="1"/>
  <c r="AI10" i="16"/>
  <c r="AH18" i="13"/>
  <c r="AI18" i="13" s="1"/>
  <c r="AJ18" i="14"/>
  <c r="A18" i="14" s="1"/>
  <c r="AJ10" i="14"/>
  <c r="A10" i="14" s="1"/>
  <c r="AJ29" i="14"/>
  <c r="A29" i="14" s="1"/>
  <c r="AJ23" i="14"/>
  <c r="A23" i="14" s="1"/>
  <c r="AJ30" i="14"/>
  <c r="A30" i="14" s="1"/>
  <c r="AJ32" i="14"/>
  <c r="A32" i="14" s="1"/>
  <c r="AJ31" i="14"/>
  <c r="A31" i="14" s="1"/>
  <c r="AH16" i="13"/>
  <c r="AI16" i="13" s="1"/>
  <c r="AJ16" i="14"/>
  <c r="A16" i="14" s="1"/>
  <c r="AJ14" i="14"/>
  <c r="A14" i="14" s="1"/>
  <c r="AH9" i="5"/>
  <c r="AI9" i="5" s="1"/>
  <c r="AH9" i="27" s="1"/>
  <c r="AI9" i="27" s="1"/>
  <c r="AH9" i="16" s="1"/>
  <c r="AH15" i="5"/>
  <c r="AI15" i="5" s="1"/>
  <c r="AH15" i="27" s="1"/>
  <c r="AI15" i="27" s="1"/>
  <c r="AH15" i="16" s="1"/>
  <c r="AH13" i="5"/>
  <c r="AI13" i="5" s="1"/>
  <c r="AH13" i="27" s="1"/>
  <c r="AI13" i="27" s="1"/>
  <c r="AH13" i="16" s="1"/>
  <c r="AJ48" i="13" l="1"/>
  <c r="A48" i="13" s="1"/>
  <c r="AJ36" i="13"/>
  <c r="A36" i="13" s="1"/>
  <c r="AJ43" i="13"/>
  <c r="A43" i="13" s="1"/>
  <c r="AJ40" i="13"/>
  <c r="A40" i="13" s="1"/>
  <c r="AJ46" i="13"/>
  <c r="A46" i="13" s="1"/>
  <c r="AJ47" i="13"/>
  <c r="A47" i="13" s="1"/>
  <c r="AJ39" i="13"/>
  <c r="A39" i="13" s="1"/>
  <c r="AJ37" i="13"/>
  <c r="A37" i="13" s="1"/>
  <c r="AJ44" i="13"/>
  <c r="A44" i="13" s="1"/>
  <c r="AJ50" i="13"/>
  <c r="A50" i="13" s="1"/>
  <c r="AJ42" i="13"/>
  <c r="A42" i="13" s="1"/>
  <c r="AJ35" i="13"/>
  <c r="A35" i="13" s="1"/>
  <c r="AJ38" i="13"/>
  <c r="A38" i="13" s="1"/>
  <c r="AJ49" i="13"/>
  <c r="A49" i="13" s="1"/>
  <c r="AJ45" i="13"/>
  <c r="A45" i="13" s="1"/>
  <c r="AJ41" i="13"/>
  <c r="A41" i="13" s="1"/>
  <c r="AJ34" i="13"/>
  <c r="A34" i="13" s="1"/>
  <c r="AJ33" i="13"/>
  <c r="A33" i="13" s="1"/>
  <c r="AJ19" i="13"/>
  <c r="A19" i="13" s="1"/>
  <c r="AH12" i="11"/>
  <c r="AI12" i="11" s="1"/>
  <c r="AJ24" i="13"/>
  <c r="A24" i="13" s="1"/>
  <c r="AJ8" i="13"/>
  <c r="A8" i="13" s="1"/>
  <c r="AH18" i="12"/>
  <c r="AI18" i="12" s="1"/>
  <c r="AJ18" i="13"/>
  <c r="A18" i="13" s="1"/>
  <c r="AJ26" i="13"/>
  <c r="A26" i="13" s="1"/>
  <c r="AH16" i="12"/>
  <c r="AI16" i="12" s="1"/>
  <c r="AJ16" i="13"/>
  <c r="A16" i="13" s="1"/>
  <c r="AJ23" i="13"/>
  <c r="A23" i="13" s="1"/>
  <c r="AJ25" i="13"/>
  <c r="A25" i="13" s="1"/>
  <c r="AJ20" i="13"/>
  <c r="A20" i="13" s="1"/>
  <c r="AJ11" i="13"/>
  <c r="A11" i="13" s="1"/>
  <c r="AJ22" i="13"/>
  <c r="A22" i="13" s="1"/>
  <c r="AJ14" i="13"/>
  <c r="A14" i="13" s="1"/>
  <c r="AJ21" i="13"/>
  <c r="A21" i="13" s="1"/>
  <c r="AJ12" i="13"/>
  <c r="A12" i="13" s="1"/>
  <c r="AJ17" i="13"/>
  <c r="A17" i="13" s="1"/>
  <c r="AJ9" i="13"/>
  <c r="A9" i="13" s="1"/>
  <c r="AJ10" i="13"/>
  <c r="A10" i="13" s="1"/>
  <c r="AI13" i="16"/>
  <c r="AJ13" i="13"/>
  <c r="A13" i="13" s="1"/>
  <c r="AJ28" i="13"/>
  <c r="A28" i="13" s="1"/>
  <c r="AH11" i="11"/>
  <c r="AI11" i="11" s="1"/>
  <c r="AI15" i="16"/>
  <c r="AI9" i="16"/>
  <c r="AJ31" i="13"/>
  <c r="A31" i="13" s="1"/>
  <c r="AJ29" i="13"/>
  <c r="A29" i="13" s="1"/>
  <c r="AJ27" i="13"/>
  <c r="A27" i="13" s="1"/>
  <c r="AJ32" i="13"/>
  <c r="A32" i="13" s="1"/>
  <c r="AJ15" i="13"/>
  <c r="A15" i="13" s="1"/>
  <c r="AJ30" i="13"/>
  <c r="A30" i="13" s="1"/>
  <c r="AH17" i="34"/>
  <c r="AI17" i="34" s="1"/>
  <c r="AH10" i="34"/>
  <c r="AI10" i="34" s="1"/>
  <c r="AI14" i="16"/>
  <c r="AH8" i="34"/>
  <c r="AI8" i="34" s="1"/>
  <c r="AJ42" i="12" l="1"/>
  <c r="A42" i="12" s="1"/>
  <c r="AJ50" i="12"/>
  <c r="A50" i="12" s="1"/>
  <c r="AJ39" i="12"/>
  <c r="A39" i="12" s="1"/>
  <c r="AJ48" i="12"/>
  <c r="A48" i="12" s="1"/>
  <c r="AJ47" i="12"/>
  <c r="A47" i="12" s="1"/>
  <c r="AJ40" i="12"/>
  <c r="A40" i="12" s="1"/>
  <c r="AJ49" i="12"/>
  <c r="A49" i="12" s="1"/>
  <c r="AJ37" i="12"/>
  <c r="A37" i="12" s="1"/>
  <c r="AJ36" i="12"/>
  <c r="A36" i="12" s="1"/>
  <c r="AJ44" i="12"/>
  <c r="A44" i="12" s="1"/>
  <c r="AJ35" i="12"/>
  <c r="A35" i="12" s="1"/>
  <c r="AJ38" i="12"/>
  <c r="A38" i="12" s="1"/>
  <c r="AJ45" i="12"/>
  <c r="A45" i="12" s="1"/>
  <c r="AJ46" i="12"/>
  <c r="A46" i="12" s="1"/>
  <c r="AJ43" i="12"/>
  <c r="A43" i="12" s="1"/>
  <c r="AJ41" i="12"/>
  <c r="A41" i="12" s="1"/>
  <c r="AJ34" i="12"/>
  <c r="A34" i="12" s="1"/>
  <c r="AJ33" i="12"/>
  <c r="A33" i="12" s="1"/>
  <c r="AJ12" i="12"/>
  <c r="A12" i="12" s="1"/>
  <c r="AJ29" i="12"/>
  <c r="A29" i="12" s="1"/>
  <c r="AJ30" i="12"/>
  <c r="A30" i="12" s="1"/>
  <c r="AJ23" i="12"/>
  <c r="A23" i="12" s="1"/>
  <c r="AJ10" i="12"/>
  <c r="A10" i="12" s="1"/>
  <c r="AH11" i="6"/>
  <c r="AI11" i="6" s="1"/>
  <c r="AJ24" i="12"/>
  <c r="A24" i="12" s="1"/>
  <c r="AJ22" i="12"/>
  <c r="A22" i="12" s="1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9" i="12" s="1"/>
  <c r="AJ14" i="12"/>
  <c r="A14" i="12" s="1"/>
  <c r="AJ8" i="12"/>
  <c r="A8" i="12" s="1"/>
  <c r="AJ13" i="12"/>
  <c r="A13" i="12" s="1"/>
  <c r="AJ20" i="12"/>
  <c r="A20" i="12" s="1"/>
  <c r="AJ19" i="12"/>
  <c r="A19" i="12" s="1"/>
  <c r="AJ17" i="12"/>
  <c r="A17" i="12" s="1"/>
  <c r="AJ28" i="12"/>
  <c r="A28" i="12" s="1"/>
  <c r="AJ11" i="12"/>
  <c r="A11" i="12" s="1"/>
  <c r="AJ31" i="12"/>
  <c r="A31" i="12" s="1"/>
  <c r="AJ32" i="12"/>
  <c r="A32" i="12" s="1"/>
  <c r="AH18" i="11"/>
  <c r="AI18" i="11" s="1"/>
  <c r="AJ18" i="12"/>
  <c r="A18" i="12" s="1"/>
  <c r="AH16" i="11"/>
  <c r="AI16" i="11" s="1"/>
  <c r="AJ16" i="12"/>
  <c r="A16" i="12" s="1"/>
  <c r="AJ21" i="12"/>
  <c r="A21" i="12" s="1"/>
  <c r="AH13" i="34"/>
  <c r="AI13" i="34" s="1"/>
  <c r="AH14" i="34"/>
  <c r="AI14" i="34" s="1"/>
  <c r="AH9" i="34"/>
  <c r="AI9" i="34" s="1"/>
  <c r="AH15" i="34"/>
  <c r="AI15" i="34" s="1"/>
  <c r="AJ39" i="11" l="1"/>
  <c r="A39" i="11" s="1"/>
  <c r="AJ37" i="11"/>
  <c r="A37" i="11" s="1"/>
  <c r="AJ40" i="11"/>
  <c r="A40" i="11" s="1"/>
  <c r="AJ35" i="11"/>
  <c r="A35" i="11" s="1"/>
  <c r="AJ47" i="11"/>
  <c r="A47" i="11" s="1"/>
  <c r="AJ43" i="11"/>
  <c r="A43" i="11" s="1"/>
  <c r="AJ42" i="11"/>
  <c r="A42" i="11" s="1"/>
  <c r="AJ38" i="11"/>
  <c r="A38" i="11" s="1"/>
  <c r="AJ44" i="11"/>
  <c r="A44" i="11" s="1"/>
  <c r="AJ50" i="11"/>
  <c r="A50" i="11" s="1"/>
  <c r="AJ41" i="11"/>
  <c r="A41" i="11" s="1"/>
  <c r="AJ45" i="11"/>
  <c r="A45" i="11" s="1"/>
  <c r="AJ48" i="11"/>
  <c r="A48" i="11" s="1"/>
  <c r="AJ46" i="11"/>
  <c r="A46" i="11" s="1"/>
  <c r="AJ49" i="11"/>
  <c r="A49" i="11" s="1"/>
  <c r="AJ36" i="11"/>
  <c r="A36" i="11" s="1"/>
  <c r="AJ34" i="11"/>
  <c r="A34" i="11" s="1"/>
  <c r="AJ33" i="11"/>
  <c r="A33" i="11" s="1"/>
  <c r="AJ10" i="11"/>
  <c r="A10" i="11" s="1"/>
  <c r="AH18" i="6"/>
  <c r="AI18" i="6" s="1"/>
  <c r="AJ18" i="11"/>
  <c r="A18" i="11" s="1"/>
  <c r="AJ27" i="11"/>
  <c r="A27" i="11" s="1"/>
  <c r="AJ31" i="11"/>
  <c r="A31" i="11" s="1"/>
  <c r="AJ29" i="11"/>
  <c r="A29" i="11" s="1"/>
  <c r="AJ15" i="11"/>
  <c r="A15" i="11" s="1"/>
  <c r="AJ30" i="11"/>
  <c r="A30" i="11" s="1"/>
  <c r="AJ21" i="11"/>
  <c r="A21" i="11" s="1"/>
  <c r="AJ12" i="11"/>
  <c r="A12" i="11" s="1"/>
  <c r="AJ28" i="11"/>
  <c r="A28" i="11" s="1"/>
  <c r="AJ25" i="11"/>
  <c r="A25" i="11" s="1"/>
  <c r="AJ13" i="11"/>
  <c r="A13" i="11" s="1"/>
  <c r="AJ14" i="11"/>
  <c r="A14" i="11" s="1"/>
  <c r="AJ24" i="11"/>
  <c r="A24" i="11" s="1"/>
  <c r="AJ19" i="11"/>
  <c r="A19" i="11" s="1"/>
  <c r="AJ32" i="11"/>
  <c r="A32" i="11" s="1"/>
  <c r="AJ17" i="11"/>
  <c r="A17" i="11" s="1"/>
  <c r="AJ22" i="11"/>
  <c r="A22" i="11" s="1"/>
  <c r="AJ11" i="11"/>
  <c r="A11" i="11" s="1"/>
  <c r="AH12" i="2"/>
  <c r="AI12" i="2" s="1"/>
  <c r="AH11" i="2"/>
  <c r="AI11" i="2" s="1"/>
  <c r="AH16" i="6"/>
  <c r="AI16" i="6" s="1"/>
  <c r="AJ16" i="11"/>
  <c r="A16" i="11" s="1"/>
  <c r="AJ20" i="11"/>
  <c r="A20" i="11" s="1"/>
  <c r="AJ9" i="11"/>
  <c r="A9" i="11" s="1"/>
  <c r="AJ26" i="11"/>
  <c r="A26" i="11" s="1"/>
  <c r="AJ8" i="11"/>
  <c r="A8" i="11" s="1"/>
  <c r="AJ23" i="11"/>
  <c r="A23" i="11" s="1"/>
  <c r="AJ40" i="6" l="1"/>
  <c r="A40" i="6" s="1"/>
  <c r="AJ36" i="6"/>
  <c r="A36" i="6" s="1"/>
  <c r="AJ48" i="6"/>
  <c r="A48" i="6" s="1"/>
  <c r="AJ42" i="6"/>
  <c r="A42" i="6" s="1"/>
  <c r="AJ43" i="6"/>
  <c r="A43" i="6" s="1"/>
  <c r="AJ41" i="6"/>
  <c r="A41" i="6" s="1"/>
  <c r="AJ37" i="6"/>
  <c r="A37" i="6" s="1"/>
  <c r="AJ47" i="6"/>
  <c r="A47" i="6" s="1"/>
  <c r="AJ39" i="6"/>
  <c r="A39" i="6" s="1"/>
  <c r="AJ50" i="6"/>
  <c r="A50" i="6" s="1"/>
  <c r="AJ35" i="6"/>
  <c r="A35" i="6" s="1"/>
  <c r="AJ44" i="6"/>
  <c r="A44" i="6" s="1"/>
  <c r="AJ38" i="6"/>
  <c r="A38" i="6" s="1"/>
  <c r="AJ45" i="6"/>
  <c r="A45" i="6" s="1"/>
  <c r="AJ46" i="6"/>
  <c r="A46" i="6" s="1"/>
  <c r="AJ49" i="6"/>
  <c r="A49" i="6" s="1"/>
  <c r="AJ34" i="6"/>
  <c r="A34" i="6" s="1"/>
  <c r="AJ33" i="6"/>
  <c r="A33" i="6" s="1"/>
  <c r="AJ21" i="6"/>
  <c r="A21" i="6" s="1"/>
  <c r="AJ19" i="6"/>
  <c r="A19" i="6" s="1"/>
  <c r="AJ30" i="6"/>
  <c r="A30" i="6" s="1"/>
  <c r="AH12" i="3"/>
  <c r="AJ9" i="6"/>
  <c r="A9" i="6" s="1"/>
  <c r="AJ10" i="6"/>
  <c r="A10" i="6" s="1"/>
  <c r="AJ25" i="6"/>
  <c r="A25" i="6" s="1"/>
  <c r="AJ20" i="6"/>
  <c r="A20" i="6" s="1"/>
  <c r="AJ17" i="6"/>
  <c r="A17" i="6" s="1"/>
  <c r="AJ23" i="6"/>
  <c r="A23" i="6" s="1"/>
  <c r="AJ22" i="6"/>
  <c r="A22" i="6" s="1"/>
  <c r="AJ24" i="6"/>
  <c r="A24" i="6" s="1"/>
  <c r="AJ11" i="6"/>
  <c r="A11" i="6" s="1"/>
  <c r="AJ31" i="6"/>
  <c r="A31" i="6" s="1"/>
  <c r="AH11" i="3"/>
  <c r="AJ28" i="6"/>
  <c r="A28" i="6" s="1"/>
  <c r="AJ12" i="6"/>
  <c r="A12" i="6" s="1"/>
  <c r="AH18" i="2"/>
  <c r="AI18" i="2" s="1"/>
  <c r="AJ18" i="6"/>
  <c r="A18" i="6" s="1"/>
  <c r="AJ15" i="6"/>
  <c r="A15" i="6" s="1"/>
  <c r="AJ14" i="6"/>
  <c r="A14" i="6" s="1"/>
  <c r="AJ27" i="6"/>
  <c r="A27" i="6" s="1"/>
  <c r="AJ29" i="6"/>
  <c r="A29" i="6" s="1"/>
  <c r="AH16" i="2"/>
  <c r="AI16" i="2" s="1"/>
  <c r="AJ16" i="6"/>
  <c r="A16" i="6" s="1"/>
  <c r="AJ26" i="6"/>
  <c r="A26" i="6" s="1"/>
  <c r="AJ13" i="6"/>
  <c r="A13" i="6" s="1"/>
  <c r="AJ32" i="6"/>
  <c r="A32" i="6" s="1"/>
  <c r="AJ8" i="6"/>
  <c r="A8" i="6" s="1"/>
  <c r="AJ41" i="2" l="1"/>
  <c r="A41" i="2" s="1"/>
  <c r="AJ42" i="2"/>
  <c r="A42" i="2" s="1"/>
  <c r="AJ50" i="2"/>
  <c r="A50" i="2" s="1"/>
  <c r="AJ37" i="2"/>
  <c r="A37" i="2" s="1"/>
  <c r="AJ47" i="2"/>
  <c r="A47" i="2" s="1"/>
  <c r="AJ35" i="2"/>
  <c r="A35" i="2" s="1"/>
  <c r="AJ46" i="2"/>
  <c r="A46" i="2" s="1"/>
  <c r="AJ38" i="2"/>
  <c r="A38" i="2" s="1"/>
  <c r="AJ36" i="2"/>
  <c r="A36" i="2" s="1"/>
  <c r="AJ44" i="2"/>
  <c r="A44" i="2" s="1"/>
  <c r="AJ43" i="2"/>
  <c r="A43" i="2" s="1"/>
  <c r="AJ45" i="2"/>
  <c r="A45" i="2" s="1"/>
  <c r="AJ39" i="2"/>
  <c r="A39" i="2" s="1"/>
  <c r="AJ49" i="2"/>
  <c r="A49" i="2" s="1"/>
  <c r="AJ40" i="2"/>
  <c r="A40" i="2" s="1"/>
  <c r="AJ48" i="2"/>
  <c r="A48" i="2" s="1"/>
  <c r="AJ34" i="2"/>
  <c r="A34" i="2" s="1"/>
  <c r="AJ33" i="2"/>
  <c r="A33" i="2" s="1"/>
  <c r="AH16" i="3"/>
  <c r="AJ16" i="2"/>
  <c r="A16" i="2" s="1"/>
  <c r="AJ20" i="2"/>
  <c r="A20" i="2" s="1"/>
  <c r="AJ32" i="2"/>
  <c r="A32" i="2" s="1"/>
  <c r="AJ12" i="2"/>
  <c r="A12" i="2" s="1"/>
  <c r="AJ17" i="2"/>
  <c r="A17" i="2" s="1"/>
  <c r="AJ21" i="2"/>
  <c r="A21" i="2" s="1"/>
  <c r="AJ19" i="2"/>
  <c r="A19" i="2" s="1"/>
  <c r="AJ25" i="2"/>
  <c r="A25" i="2" s="1"/>
  <c r="AJ11" i="2"/>
  <c r="A11" i="2" s="1"/>
  <c r="AJ13" i="2"/>
  <c r="A13" i="2" s="1"/>
  <c r="AJ8" i="2"/>
  <c r="A8" i="2" s="1"/>
  <c r="AJ9" i="2"/>
  <c r="A9" i="2" s="1"/>
  <c r="AJ15" i="2"/>
  <c r="A15" i="2" s="1"/>
  <c r="AJ22" i="2"/>
  <c r="A22" i="2" s="1"/>
  <c r="AJ24" i="2"/>
  <c r="A24" i="2" s="1"/>
  <c r="AJ31" i="2"/>
  <c r="A31" i="2" s="1"/>
  <c r="AJ23" i="2"/>
  <c r="A23" i="2" s="1"/>
  <c r="AJ14" i="2"/>
  <c r="A14" i="2" s="1"/>
  <c r="AJ10" i="2"/>
  <c r="A10" i="2" s="1"/>
  <c r="AJ26" i="2"/>
  <c r="A26" i="2" s="1"/>
  <c r="AJ30" i="2"/>
  <c r="A30" i="2" s="1"/>
  <c r="AJ28" i="2"/>
  <c r="A28" i="2" s="1"/>
  <c r="AJ27" i="2"/>
  <c r="A27" i="2" s="1"/>
  <c r="AH18" i="3"/>
  <c r="AJ18" i="2"/>
  <c r="A18" i="2" s="1"/>
  <c r="AJ29" i="2"/>
  <c r="A29" i="2" s="1"/>
  <c r="AI11" i="3"/>
  <c r="AI12" i="3"/>
  <c r="AH12" i="4" l="1"/>
  <c r="AI12" i="4" s="1"/>
  <c r="AH11" i="4"/>
  <c r="AI11" i="4" s="1"/>
  <c r="AI18" i="3"/>
  <c r="AI16" i="3"/>
  <c r="AJ39" i="3" l="1"/>
  <c r="A39" i="3" s="1"/>
  <c r="AJ49" i="3"/>
  <c r="A49" i="3" s="1"/>
  <c r="AJ48" i="3"/>
  <c r="A48" i="3" s="1"/>
  <c r="AJ45" i="3"/>
  <c r="A45" i="3" s="1"/>
  <c r="AJ36" i="3"/>
  <c r="A36" i="3" s="1"/>
  <c r="AJ37" i="3"/>
  <c r="A37" i="3" s="1"/>
  <c r="AJ40" i="3"/>
  <c r="A40" i="3" s="1"/>
  <c r="AJ42" i="3"/>
  <c r="A42" i="3" s="1"/>
  <c r="AJ46" i="3"/>
  <c r="A46" i="3" s="1"/>
  <c r="AJ35" i="3"/>
  <c r="A35" i="3" s="1"/>
  <c r="AJ43" i="3"/>
  <c r="A43" i="3" s="1"/>
  <c r="AJ41" i="3"/>
  <c r="A41" i="3" s="1"/>
  <c r="AJ50" i="3"/>
  <c r="A50" i="3" s="1"/>
  <c r="AJ44" i="3"/>
  <c r="A44" i="3" s="1"/>
  <c r="AJ47" i="3"/>
  <c r="A47" i="3" s="1"/>
  <c r="AJ38" i="3"/>
  <c r="A38" i="3" s="1"/>
  <c r="AJ34" i="3"/>
  <c r="A34" i="3" s="1"/>
  <c r="AJ33" i="3"/>
  <c r="A33" i="3" s="1"/>
  <c r="AJ22" i="3"/>
  <c r="A22" i="3" s="1"/>
  <c r="AJ28" i="3"/>
  <c r="A28" i="3" s="1"/>
  <c r="AJ26" i="3"/>
  <c r="A26" i="3" s="1"/>
  <c r="AJ30" i="3"/>
  <c r="A30" i="3" s="1"/>
  <c r="AJ20" i="3"/>
  <c r="A20" i="3" s="1"/>
  <c r="AJ17" i="3"/>
  <c r="A17" i="3" s="1"/>
  <c r="AJ10" i="3"/>
  <c r="A10" i="3" s="1"/>
  <c r="AJ31" i="3"/>
  <c r="A31" i="3" s="1"/>
  <c r="AJ32" i="3"/>
  <c r="A32" i="3" s="1"/>
  <c r="AJ8" i="3"/>
  <c r="A8" i="3" s="1"/>
  <c r="AJ21" i="3"/>
  <c r="A21" i="3" s="1"/>
  <c r="AJ15" i="3"/>
  <c r="A15" i="3" s="1"/>
  <c r="AJ29" i="3"/>
  <c r="A29" i="3" s="1"/>
  <c r="AJ27" i="3"/>
  <c r="A27" i="3" s="1"/>
  <c r="AH11" i="5"/>
  <c r="AI11" i="5" s="1"/>
  <c r="AJ24" i="3"/>
  <c r="A24" i="3" s="1"/>
  <c r="AH16" i="4"/>
  <c r="AI16" i="4" s="1"/>
  <c r="AJ16" i="3"/>
  <c r="A16" i="3" s="1"/>
  <c r="AJ14" i="3"/>
  <c r="A14" i="3" s="1"/>
  <c r="AJ11" i="3"/>
  <c r="A11" i="3" s="1"/>
  <c r="AH18" i="4"/>
  <c r="AI18" i="4" s="1"/>
  <c r="AJ18" i="3"/>
  <c r="A18" i="3" s="1"/>
  <c r="AJ23" i="3"/>
  <c r="A23" i="3" s="1"/>
  <c r="AJ12" i="3"/>
  <c r="A12" i="3" s="1"/>
  <c r="AJ19" i="3"/>
  <c r="A19" i="3" s="1"/>
  <c r="AJ13" i="3"/>
  <c r="A13" i="3" s="1"/>
  <c r="AJ9" i="3"/>
  <c r="A9" i="3" s="1"/>
  <c r="AJ25" i="3"/>
  <c r="A25" i="3" s="1"/>
  <c r="AH12" i="5"/>
  <c r="AI12" i="5" s="1"/>
  <c r="AH12" i="27" s="1"/>
  <c r="AI12" i="27" s="1"/>
  <c r="AH12" i="16" s="1"/>
  <c r="AJ43" i="4" l="1"/>
  <c r="A43" i="4" s="1"/>
  <c r="AJ36" i="4"/>
  <c r="A36" i="4" s="1"/>
  <c r="AJ46" i="4"/>
  <c r="A46" i="4" s="1"/>
  <c r="AJ47" i="4"/>
  <c r="A47" i="4" s="1"/>
  <c r="AH11" i="27"/>
  <c r="AI11" i="27" s="1"/>
  <c r="AJ48" i="4"/>
  <c r="A48" i="4" s="1"/>
  <c r="AJ49" i="4"/>
  <c r="A49" i="4" s="1"/>
  <c r="AJ42" i="4"/>
  <c r="A42" i="4" s="1"/>
  <c r="AJ35" i="4"/>
  <c r="A35" i="4" s="1"/>
  <c r="AJ50" i="4"/>
  <c r="A50" i="4" s="1"/>
  <c r="AJ38" i="4"/>
  <c r="A38" i="4" s="1"/>
  <c r="AJ39" i="4"/>
  <c r="A39" i="4" s="1"/>
  <c r="AJ37" i="4"/>
  <c r="A37" i="4" s="1"/>
  <c r="AJ40" i="4"/>
  <c r="A40" i="4" s="1"/>
  <c r="AJ45" i="4"/>
  <c r="A45" i="4" s="1"/>
  <c r="AJ41" i="4"/>
  <c r="A41" i="4" s="1"/>
  <c r="AJ44" i="4"/>
  <c r="A44" i="4" s="1"/>
  <c r="AJ34" i="4"/>
  <c r="A34" i="4" s="1"/>
  <c r="AJ33" i="4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21" i="4" s="1"/>
  <c r="AJ13" i="4"/>
  <c r="A13" i="4" s="1"/>
  <c r="AJ26" i="4"/>
  <c r="A26" i="4" s="1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23" i="4" s="1"/>
  <c r="AJ9" i="4"/>
  <c r="A9" i="4" s="1"/>
  <c r="AJ12" i="4"/>
  <c r="A12" i="4" s="1"/>
  <c r="AJ19" i="4"/>
  <c r="A19" i="4" s="1"/>
  <c r="AJ11" i="4"/>
  <c r="A11" i="4" s="1"/>
  <c r="AI12" i="16"/>
  <c r="AJ14" i="4"/>
  <c r="A14" i="4" s="1"/>
  <c r="AJ10" i="4"/>
  <c r="A10" i="4" s="1"/>
  <c r="AH18" i="5"/>
  <c r="AI18" i="5" s="1"/>
  <c r="AH18" i="27" s="1"/>
  <c r="AI18" i="27" s="1"/>
  <c r="AH18" i="16" s="1"/>
  <c r="AH16" i="5"/>
  <c r="AI16" i="5" s="1"/>
  <c r="AH16" i="27" s="1"/>
  <c r="AI16" i="27" s="1"/>
  <c r="AH16" i="16" s="1"/>
  <c r="AJ43" i="5" l="1"/>
  <c r="A43" i="5" s="1"/>
  <c r="AJ37" i="5"/>
  <c r="A37" i="5" s="1"/>
  <c r="AJ38" i="5"/>
  <c r="A38" i="5" s="1"/>
  <c r="AJ41" i="5"/>
  <c r="A41" i="5" s="1"/>
  <c r="AJ35" i="5"/>
  <c r="A35" i="5" s="1"/>
  <c r="AJ46" i="5"/>
  <c r="A46" i="5" s="1"/>
  <c r="AJ48" i="5"/>
  <c r="A48" i="5" s="1"/>
  <c r="AJ47" i="5"/>
  <c r="A47" i="5" s="1"/>
  <c r="AJ39" i="5"/>
  <c r="A39" i="5" s="1"/>
  <c r="AJ44" i="5"/>
  <c r="A44" i="5" s="1"/>
  <c r="AJ40" i="5"/>
  <c r="A40" i="5" s="1"/>
  <c r="AJ42" i="5"/>
  <c r="A42" i="5" s="1"/>
  <c r="AJ36" i="5"/>
  <c r="A36" i="5" s="1"/>
  <c r="AH11" i="16"/>
  <c r="AI11" i="16" s="1"/>
  <c r="AJ48" i="27"/>
  <c r="A48" i="27" s="1"/>
  <c r="AJ45" i="27"/>
  <c r="A45" i="27" s="1"/>
  <c r="AJ49" i="27"/>
  <c r="A49" i="27" s="1"/>
  <c r="AJ37" i="27"/>
  <c r="A37" i="27" s="1"/>
  <c r="AJ40" i="27"/>
  <c r="A40" i="27" s="1"/>
  <c r="AJ38" i="27"/>
  <c r="A38" i="27" s="1"/>
  <c r="AJ36" i="27"/>
  <c r="A36" i="27" s="1"/>
  <c r="AJ35" i="27"/>
  <c r="A35" i="27" s="1"/>
  <c r="AJ39" i="27"/>
  <c r="A39" i="27" s="1"/>
  <c r="AJ50" i="27"/>
  <c r="A50" i="27" s="1"/>
  <c r="AJ47" i="27"/>
  <c r="A47" i="27" s="1"/>
  <c r="AJ46" i="27"/>
  <c r="A46" i="27" s="1"/>
  <c r="AJ43" i="27"/>
  <c r="A43" i="27" s="1"/>
  <c r="AJ44" i="27"/>
  <c r="A44" i="27" s="1"/>
  <c r="AJ41" i="27"/>
  <c r="A41" i="27" s="1"/>
  <c r="AJ42" i="27"/>
  <c r="A42" i="27" s="1"/>
  <c r="AJ45" i="5"/>
  <c r="A45" i="5" s="1"/>
  <c r="AJ49" i="5"/>
  <c r="A49" i="5" s="1"/>
  <c r="AJ50" i="5"/>
  <c r="A50" i="5" s="1"/>
  <c r="AJ9" i="27"/>
  <c r="A9" i="27" s="1"/>
  <c r="AJ30" i="27"/>
  <c r="A30" i="27" s="1"/>
  <c r="AJ31" i="27"/>
  <c r="A31" i="27" s="1"/>
  <c r="AJ34" i="27"/>
  <c r="A34" i="27" s="1"/>
  <c r="AJ15" i="27"/>
  <c r="A15" i="27" s="1"/>
  <c r="AJ17" i="27"/>
  <c r="A17" i="27" s="1"/>
  <c r="AJ8" i="27"/>
  <c r="A8" i="27" s="1"/>
  <c r="AJ25" i="27"/>
  <c r="A25" i="27" s="1"/>
  <c r="AJ13" i="27"/>
  <c r="A13" i="27" s="1"/>
  <c r="AJ19" i="27"/>
  <c r="A19" i="27" s="1"/>
  <c r="AJ23" i="27"/>
  <c r="A23" i="27" s="1"/>
  <c r="AJ20" i="27"/>
  <c r="A20" i="27" s="1"/>
  <c r="AJ22" i="27"/>
  <c r="A22" i="27" s="1"/>
  <c r="AJ29" i="27"/>
  <c r="A29" i="27" s="1"/>
  <c r="AJ12" i="27"/>
  <c r="A12" i="27" s="1"/>
  <c r="AJ28" i="27"/>
  <c r="A28" i="27" s="1"/>
  <c r="AJ14" i="27"/>
  <c r="A14" i="27" s="1"/>
  <c r="AJ26" i="27"/>
  <c r="A26" i="27" s="1"/>
  <c r="AJ18" i="27"/>
  <c r="A18" i="27" s="1"/>
  <c r="AJ33" i="27"/>
  <c r="A33" i="27" s="1"/>
  <c r="AJ11" i="27"/>
  <c r="A11" i="27" s="1"/>
  <c r="AJ21" i="27"/>
  <c r="A21" i="27" s="1"/>
  <c r="AJ24" i="27"/>
  <c r="A24" i="27" s="1"/>
  <c r="AJ10" i="27"/>
  <c r="A10" i="27" s="1"/>
  <c r="AJ32" i="27"/>
  <c r="A32" i="27" s="1"/>
  <c r="AJ27" i="27"/>
  <c r="A27" i="27" s="1"/>
  <c r="AJ16" i="27"/>
  <c r="A16" i="27" s="1"/>
  <c r="AJ34" i="5"/>
  <c r="A34" i="5" s="1"/>
  <c r="AJ33" i="5"/>
  <c r="A33" i="5" s="1"/>
  <c r="AJ32" i="5"/>
  <c r="A32" i="5" s="1"/>
  <c r="AJ19" i="5"/>
  <c r="A19" i="5" s="1"/>
  <c r="AJ29" i="5"/>
  <c r="A29" i="5" s="1"/>
  <c r="AJ11" i="5"/>
  <c r="A11" i="5" s="1"/>
  <c r="AJ9" i="5"/>
  <c r="A9" i="5" s="1"/>
  <c r="AJ8" i="5"/>
  <c r="A8" i="5" s="1"/>
  <c r="AJ10" i="5"/>
  <c r="A10" i="5" s="1"/>
  <c r="AJ25" i="5"/>
  <c r="A25" i="5" s="1"/>
  <c r="AJ27" i="5"/>
  <c r="A27" i="5" s="1"/>
  <c r="AJ26" i="5"/>
  <c r="A26" i="5" s="1"/>
  <c r="AI16" i="16"/>
  <c r="AJ16" i="5"/>
  <c r="A16" i="5" s="1"/>
  <c r="AJ23" i="5"/>
  <c r="A23" i="5" s="1"/>
  <c r="AJ24" i="5"/>
  <c r="A24" i="5" s="1"/>
  <c r="AJ13" i="5"/>
  <c r="A13" i="5" s="1"/>
  <c r="AJ21" i="5"/>
  <c r="A21" i="5" s="1"/>
  <c r="AJ15" i="5"/>
  <c r="A15" i="5" s="1"/>
  <c r="AJ18" i="5"/>
  <c r="A18" i="5" s="1"/>
  <c r="AJ22" i="5"/>
  <c r="A22" i="5" s="1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14" i="5" s="1"/>
  <c r="AJ17" i="5"/>
  <c r="A17" i="5" s="1"/>
  <c r="AH12" i="34"/>
  <c r="AI12" i="34" s="1"/>
  <c r="AH16" i="34" l="1"/>
  <c r="AI16" i="34" s="1"/>
  <c r="AH11" i="34"/>
  <c r="AI11" i="34" s="1"/>
  <c r="AI18" i="16"/>
  <c r="AJ33" i="16" s="1"/>
  <c r="A33" i="16" s="1"/>
  <c r="AJ48" i="16" l="1"/>
  <c r="A48" i="16" s="1"/>
  <c r="AJ45" i="16"/>
  <c r="A45" i="16" s="1"/>
  <c r="AJ37" i="16"/>
  <c r="A37" i="16" s="1"/>
  <c r="AJ43" i="16"/>
  <c r="A43" i="16" s="1"/>
  <c r="AJ40" i="16"/>
  <c r="A40" i="16" s="1"/>
  <c r="AJ50" i="16"/>
  <c r="A50" i="16" s="1"/>
  <c r="AJ36" i="16"/>
  <c r="A36" i="16" s="1"/>
  <c r="AJ49" i="16"/>
  <c r="A49" i="16" s="1"/>
  <c r="AJ46" i="16"/>
  <c r="A46" i="16" s="1"/>
  <c r="AJ38" i="16"/>
  <c r="A38" i="16" s="1"/>
  <c r="AJ44" i="16"/>
  <c r="A44" i="16" s="1"/>
  <c r="AJ39" i="16"/>
  <c r="A39" i="16" s="1"/>
  <c r="AJ41" i="16"/>
  <c r="A41" i="16" s="1"/>
  <c r="AJ35" i="16"/>
  <c r="A35" i="16" s="1"/>
  <c r="AJ42" i="16"/>
  <c r="A42" i="16" s="1"/>
  <c r="AJ47" i="16"/>
  <c r="A47" i="16" s="1"/>
  <c r="AJ34" i="16"/>
  <c r="A34" i="16" s="1"/>
  <c r="AJ26" i="16"/>
  <c r="A26" i="16" s="1"/>
  <c r="AJ13" i="16"/>
  <c r="A13" i="16" s="1"/>
  <c r="AJ19" i="16"/>
  <c r="A19" i="16" s="1"/>
  <c r="AJ9" i="16"/>
  <c r="A9" i="16" s="1"/>
  <c r="AJ17" i="16"/>
  <c r="A17" i="16" s="1"/>
  <c r="AJ16" i="16"/>
  <c r="A16" i="16" s="1"/>
  <c r="AJ25" i="16"/>
  <c r="A25" i="16" s="1"/>
  <c r="AJ8" i="16"/>
  <c r="A8" i="16" s="1"/>
  <c r="AJ15" i="16"/>
  <c r="A15" i="16" s="1"/>
  <c r="AJ10" i="16"/>
  <c r="A10" i="16" s="1"/>
  <c r="AJ23" i="16"/>
  <c r="A23" i="16" s="1"/>
  <c r="AJ14" i="16"/>
  <c r="A14" i="16" s="1"/>
  <c r="AJ22" i="16"/>
  <c r="A22" i="16" s="1"/>
  <c r="AJ32" i="16"/>
  <c r="A32" i="16" s="1"/>
  <c r="AJ12" i="16"/>
  <c r="A12" i="16" s="1"/>
  <c r="AJ20" i="16"/>
  <c r="A20" i="16" s="1"/>
  <c r="AJ21" i="16"/>
  <c r="A21" i="16" s="1"/>
  <c r="AJ24" i="16"/>
  <c r="A24" i="16" s="1"/>
  <c r="AJ30" i="16"/>
  <c r="A30" i="16" s="1"/>
  <c r="AJ18" i="16"/>
  <c r="A18" i="16" s="1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J44" i="34" s="1"/>
  <c r="A44" i="34" s="1"/>
  <c r="AJ36" i="34" l="1"/>
  <c r="A36" i="34" s="1"/>
  <c r="AJ45" i="34"/>
  <c r="A45" i="34" s="1"/>
  <c r="AJ38" i="34"/>
  <c r="A38" i="34" s="1"/>
  <c r="AJ48" i="34"/>
  <c r="A48" i="34" s="1"/>
  <c r="AJ42" i="34"/>
  <c r="A42" i="34" s="1"/>
  <c r="AJ37" i="34"/>
  <c r="A37" i="34" s="1"/>
  <c r="AJ39" i="34"/>
  <c r="A39" i="34" s="1"/>
  <c r="AJ47" i="34"/>
  <c r="A47" i="34" s="1"/>
  <c r="AJ40" i="34"/>
  <c r="A40" i="34" s="1"/>
  <c r="AJ43" i="34"/>
  <c r="A43" i="34" s="1"/>
  <c r="AJ50" i="34"/>
  <c r="A50" i="34" s="1"/>
  <c r="AJ41" i="34"/>
  <c r="A41" i="34" s="1"/>
  <c r="AJ46" i="34"/>
  <c r="A46" i="34" s="1"/>
  <c r="AJ35" i="34"/>
  <c r="A35" i="34" s="1"/>
  <c r="AJ49" i="34"/>
  <c r="A49" i="34" s="1"/>
  <c r="AJ33" i="34"/>
  <c r="A33" i="34" s="1"/>
  <c r="AJ34" i="34"/>
  <c r="A34" i="34" s="1"/>
  <c r="AJ19" i="34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</calcChain>
</file>

<file path=xl/sharedStrings.xml><?xml version="1.0" encoding="utf-8"?>
<sst xmlns="http://schemas.openxmlformats.org/spreadsheetml/2006/main" count="5829" uniqueCount="118">
  <si>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</si>
  <si>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</si>
  <si>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</si>
  <si>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</si>
  <si>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</si>
  <si>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</si>
  <si>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</si>
  <si>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</si>
  <si>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</si>
  <si>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</si>
  <si>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</si>
  <si>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</si>
  <si>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</si>
  <si>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</si>
  <si>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</si>
  <si>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</si>
  <si>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</si>
  <si>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</si>
  <si>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</si>
  <si>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</si>
  <si>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</si>
  <si>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</si>
  <si>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</si>
  <si>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</si>
  <si>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</si>
  <si>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</si>
  <si>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</si>
  <si>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</si>
  <si>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</si>
  <si>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</si>
  <si>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</si>
  <si>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</si>
  <si>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</si>
  <si>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</si>
  <si>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</si>
  <si>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</si>
  <si>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</si>
  <si>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</si>
  <si>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</si>
  <si>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</si>
  <si>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</si>
  <si>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</si>
  <si>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</si>
  <si>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</si>
  <si>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</si>
  <si>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</si>
  <si>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</si>
  <si>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</si>
  <si>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</si>
  <si>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</si>
  <si>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</si>
  <si>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</si>
  <si>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</si>
  <si>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</si>
  <si>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</si>
  <si>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</si>
  <si>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Paderborn</t>
  </si>
  <si>
    <t>Elversberg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</si>
  <si>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</si>
  <si>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</si>
  <si>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</si>
  <si>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</si>
  <si>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</si>
  <si>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</si>
  <si>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</si>
  <si>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</si>
  <si>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</si>
  <si>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</si>
  <si>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</si>
  <si>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</si>
  <si>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</si>
  <si>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</si>
  <si>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</si>
  <si>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</si>
  <si>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</si>
  <si>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</si>
  <si>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</si>
  <si>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</si>
  <si>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</si>
  <si>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</si>
  <si>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</si>
  <si>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</si>
  <si>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</si>
  <si>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</si>
  <si>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</si>
  <si>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</si>
  <si>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</si>
  <si>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  <family val="2"/>
      </rPr>
      <t xml:space="preserve"> Saison wird es eine Tagessieg Tipprämie geben.</t>
    </r>
  </si>
  <si>
    <t>So sieht die Tagessiegprämie aktuell aus:</t>
  </si>
  <si>
    <t>Hinrunde</t>
  </si>
  <si>
    <t>Archie04</t>
  </si>
  <si>
    <t>Rückrunde</t>
  </si>
  <si>
    <t>B. München</t>
  </si>
  <si>
    <t>Dortmund</t>
  </si>
  <si>
    <t>Stuttgart</t>
  </si>
  <si>
    <t>Leipzig</t>
  </si>
  <si>
    <t>Hoffenheim</t>
  </si>
  <si>
    <t>Freiburg</t>
  </si>
  <si>
    <t>Frankfurt</t>
  </si>
  <si>
    <t>Hamburg</t>
  </si>
  <si>
    <t>Bremen</t>
  </si>
  <si>
    <t>Köln</t>
  </si>
  <si>
    <t>Gladbach</t>
  </si>
  <si>
    <t>U. Berlin</t>
  </si>
  <si>
    <t>Augsburg</t>
  </si>
  <si>
    <t>Leverkusen</t>
  </si>
  <si>
    <t>Mainz</t>
  </si>
  <si>
    <t>0</t>
  </si>
  <si>
    <t>1</t>
  </si>
  <si>
    <t>4</t>
  </si>
  <si>
    <t>MichaBolz</t>
  </si>
  <si>
    <t>Jasmin1985</t>
  </si>
  <si>
    <t>Markus Müller</t>
  </si>
  <si>
    <t>Thomas Müller</t>
  </si>
  <si>
    <t>Totti</t>
  </si>
  <si>
    <t>6</t>
  </si>
  <si>
    <t>7</t>
  </si>
  <si>
    <t>Archie04,Dickmeis04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</si>
</sst>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sz val="9"/>
      <color indexed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10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0" fontId="4" fillId="3" borderId="0" xfId="0" applyFont="1" applyFill="1"/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  <xf numFmtId="44" fontId="0" fillId="0" borderId="0" xfId="0" applyNumberFormat="1"/>
    <xf numFmtId="0" fontId="0" fillId="2" borderId="28" xfId="0" applyFill="1" applyBorder="1"/>
    <xf numFmtId="0" fontId="0" fillId="0" borderId="28" xfId="0" applyBorder="1"/>
    <xf numFmtId="0" fontId="0" fillId="5" borderId="28" xfId="0" applyFill="1" applyBorder="1"/>
    <xf numFmtId="0" fontId="0" fillId="2" borderId="27" xfId="0" applyFill="1" applyBorder="1"/>
    <xf numFmtId="0" fontId="0" fillId="0" borderId="27" xfId="0" applyBorder="1"/>
    <xf numFmtId="0" fontId="0" fillId="5" borderId="27" xfId="0" applyFill="1" applyBorder="1"/>
    <xf numFmtId="0" fontId="0" fillId="0" borderId="23" xfId="0" applyBorder="1"/>
    <xf numFmtId="44" fontId="0" fillId="0" borderId="0" xfId="1" applyFont="1" applyFill="1" applyBorder="1"/>
    <xf numFmtId="1" fontId="14" fillId="3" borderId="11" xfId="0" applyNumberFormat="1" applyFont="1" applyFill="1" applyBorder="1" applyAlignment="1" applyProtection="1">
      <alignment horizontal="center"/>
      <protection locked="0" hidden="1"/>
    </xf>
    <xf numFmtId="1" fontId="14" fillId="6" borderId="11" xfId="0" applyNumberFormat="1" applyFont="1" applyFill="1" applyBorder="1" applyAlignment="1" applyProtection="1">
      <alignment horizontal="center"/>
      <protection locked="0" hidden="1"/>
    </xf>
    <xf numFmtId="1" fontId="14" fillId="7" borderId="11" xfId="0" applyNumberFormat="1" applyFont="1" applyFill="1" applyBorder="1" applyAlignment="1" applyProtection="1">
      <alignment horizontal="center"/>
      <protection locked="0" hidden="1"/>
    </xf>
    <xf numFmtId="1" fontId="14" fillId="8" borderId="11" xfId="0" applyNumberFormat="1" applyFont="1" applyFill="1" applyBorder="1" applyAlignment="1" applyProtection="1">
      <alignment horizontal="center"/>
      <protection locked="0" hidden="1"/>
    </xf>
    <xf numFmtId="1" fontId="22" fillId="0" borderId="12" xfId="0" applyNumberFormat="1" applyFont="1" applyBorder="1" applyAlignment="1">
      <alignment horizontal="center"/>
    </xf>
    <xf numFmtId="1" fontId="9" fillId="0" borderId="12" xfId="0" applyNumberFormat="1" applyFont="1" applyBorder="1" applyAlignment="1">
      <alignment horizontal="center"/>
    </xf>
    <xf numFmtId="0" fontId="4" fillId="0" borderId="23" xfId="0" applyFont="1" applyBorder="1" applyAlignment="1">
      <alignment horizontal="left"/>
    </xf>
  </cellXfs>
  <cellStyles count="2">
    <cellStyle name="Standard" xfId="0" builtinId="0"/>
    <cellStyle name="Währung" xfId="1" builtinId="4"/>
  </cellStyles>
  <dxfs count="17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0"/>
  <sheetViews>
    <sheetView workbookViewId="0">
      <pane ySplit="6" topLeftCell="A27" activePane="bottomLeft" state="frozen"/>
      <selection activeCell="AH32" sqref="AH32"/>
      <selection pane="bottomLeft" activeCell="AM43" sqref="AM43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11" bestFit="1" customWidth="1"/>
    <col min="6" max="7" width="3.42578125" style="1" customWidth="1"/>
    <col min="8" max="8" width="4.42578125" style="1" bestFit="1" customWidth="1"/>
    <col min="9" max="9" width="3.42578125" style="11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4"/>
      <c r="C4" s="14" t="s">
        <v>92</v>
      </c>
      <c r="F4" s="14" t="s">
        <v>57</v>
      </c>
      <c r="I4" s="14" t="s">
        <v>95</v>
      </c>
      <c r="L4" s="14" t="s">
        <v>106</v>
      </c>
      <c r="O4" s="14" t="s">
        <v>103</v>
      </c>
      <c r="R4" s="14" t="s">
        <v>101</v>
      </c>
      <c r="U4" s="14" t="s">
        <v>93</v>
      </c>
      <c r="X4" s="14" t="s">
        <v>97</v>
      </c>
      <c r="AA4" s="14" t="s">
        <v>104</v>
      </c>
      <c r="AE4" s="64"/>
      <c r="AF4" s="64"/>
      <c r="AJ4" s="41"/>
    </row>
    <row r="5" spans="1:40" ht="13.9" customHeight="1" thickBot="1" x14ac:dyDescent="0.25">
      <c r="B5" s="14"/>
      <c r="I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3.9" customHeight="1" thickBot="1" x14ac:dyDescent="0.3">
      <c r="C6" s="14" t="s">
        <v>94</v>
      </c>
      <c r="F6" s="14" t="s">
        <v>105</v>
      </c>
      <c r="I6" s="14" t="s">
        <v>102</v>
      </c>
      <c r="L6" s="14" t="s">
        <v>56</v>
      </c>
      <c r="O6" s="14" t="s">
        <v>98</v>
      </c>
      <c r="R6" s="14" t="s">
        <v>96</v>
      </c>
      <c r="U6" s="14" t="s">
        <v>99</v>
      </c>
      <c r="X6" s="14" t="s">
        <v>100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13</v>
      </c>
      <c r="D7" s="65" t="s">
        <v>108</v>
      </c>
      <c r="E7" s="66" t="s">
        <v>1</v>
      </c>
      <c r="F7" s="65" t="s">
        <v>2</v>
      </c>
      <c r="G7" s="65" t="s">
        <v>12</v>
      </c>
      <c r="H7" s="66" t="s">
        <v>1</v>
      </c>
      <c r="I7" s="65" t="s">
        <v>2</v>
      </c>
      <c r="J7" s="65" t="s">
        <v>107</v>
      </c>
      <c r="K7" s="66" t="s">
        <v>1</v>
      </c>
      <c r="L7" s="65" t="s">
        <v>107</v>
      </c>
      <c r="M7" s="65" t="s">
        <v>107</v>
      </c>
      <c r="N7" s="66" t="s">
        <v>1</v>
      </c>
      <c r="O7" s="65" t="s">
        <v>2</v>
      </c>
      <c r="P7" s="65" t="s">
        <v>2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12</v>
      </c>
      <c r="V7" s="65" t="s">
        <v>107</v>
      </c>
      <c r="W7" s="66" t="s">
        <v>1</v>
      </c>
      <c r="X7" s="65" t="s">
        <v>109</v>
      </c>
      <c r="Y7" s="65" t="s">
        <v>108</v>
      </c>
      <c r="Z7" s="66" t="s">
        <v>1</v>
      </c>
      <c r="AA7" s="65" t="s">
        <v>2</v>
      </c>
      <c r="AB7" s="65" t="s">
        <v>107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36" si="0">AJ8</f>
        <v>18</v>
      </c>
      <c r="B8" s="18" t="s">
        <v>86</v>
      </c>
      <c r="C8" s="15" t="s">
        <v>2</v>
      </c>
      <c r="D8" s="16" t="s">
        <v>108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108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108</v>
      </c>
      <c r="K8" s="17" t="str">
        <f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108</v>
      </c>
      <c r="N8" s="17">
        <f>IF(OR(EXACT($L$7,L8)*(EXACT($M$7,M8)))=TRUE,$AN$9,IF(($M$7-$L$7=M8-L8),$AN$8,IF(OR(EXACT($L$7&gt;$M$7,L8&gt;M8)*EXACT($L$7=$M$7,L8=M8)*EXACT($L$7&lt;$M$7,L8&lt;M8)),$AN$7,0)))</f>
        <v>0</v>
      </c>
      <c r="O8" s="15" t="s">
        <v>108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108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108</v>
      </c>
      <c r="W8" s="17" t="str">
        <f t="shared" ref="W8:W36" si="1">IF(OR(EXACT($U$7,U8)*(EXACT($V$7,V8)))=TRUE,$AN$9,IF(($V$7-$U$7=V8-U8),$AN$8,IF(OR(EXACT($U$7&gt;$V$7,U8&gt;V8)*EXACT($U$7=$V$7,U8=V8)*EXACT($U$7&lt;$V$7,U8&lt;V8)),$AN$7,0)))</f>
        <v>3</v>
      </c>
      <c r="X8" s="15" t="s">
        <v>12</v>
      </c>
      <c r="Y8" s="16" t="s">
        <v>107</v>
      </c>
      <c r="Z8" s="17" t="str">
        <f t="shared" ref="Z8:Z36" si="2">IF(OR(EXACT($X$7,X8)*(EXACT($Y$7,Y8)))=TRUE,$AN$9,IF(($Y$7-$X$7=Y8-X8),$AN$8,IF(OR(EXACT($X$7&gt;$Y$7,X8&gt;Y8)*EXACT($X$7=$Y$7,X8=Y8)*EXACT($X$7&lt;$Y$7,X8&lt;Y8)),$AN$7,0)))</f>
        <v>2</v>
      </c>
      <c r="AA8" s="15" t="s">
        <v>108</v>
      </c>
      <c r="AB8" s="16" t="s">
        <v>12</v>
      </c>
      <c r="AC8" s="94">
        <f t="shared" ref="AC8:AC20" si="3"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36" si="4">E8+K8+Q8+T8+N8+H8+W8+Z8+AC8+AF8</f>
        <v>9</v>
      </c>
      <c r="AH8" s="19"/>
      <c r="AI8" s="20">
        <f t="shared" ref="AI8:AI36" si="5">AG8+AH8</f>
        <v>9</v>
      </c>
      <c r="AJ8" s="21">
        <f t="shared" ref="AJ8:AJ36" si="6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">
        <v>82</v>
      </c>
      <c r="C9" s="15"/>
      <c r="D9" s="16"/>
      <c r="E9" s="17"/>
      <c r="F9" s="15"/>
      <c r="G9" s="16"/>
      <c r="H9" s="17"/>
      <c r="I9" s="15"/>
      <c r="J9" s="16"/>
      <c r="K9" s="17"/>
      <c r="L9" s="15"/>
      <c r="M9" s="16"/>
      <c r="N9" s="17"/>
      <c r="O9" s="15"/>
      <c r="P9" s="16"/>
      <c r="Q9" s="17"/>
      <c r="R9" s="15"/>
      <c r="S9" s="16"/>
      <c r="T9" s="17"/>
      <c r="U9" s="15" t="s">
        <v>2</v>
      </c>
      <c r="V9" s="16" t="s">
        <v>108</v>
      </c>
      <c r="W9" s="17" t="str">
        <f t="shared" si="1"/>
        <v>3</v>
      </c>
      <c r="X9" s="15" t="s">
        <v>12</v>
      </c>
      <c r="Y9" s="16" t="s">
        <v>108</v>
      </c>
      <c r="Z9" s="17" t="str">
        <f t="shared" si="2"/>
        <v>2</v>
      </c>
      <c r="AA9" s="15" t="s">
        <v>108</v>
      </c>
      <c r="AB9" s="16" t="s">
        <v>12</v>
      </c>
      <c r="AC9" s="94">
        <f t="shared" si="3"/>
        <v>0</v>
      </c>
      <c r="AD9" s="24"/>
      <c r="AE9" s="22"/>
      <c r="AF9" s="17"/>
      <c r="AG9" s="18">
        <f t="shared" si="4"/>
        <v>5</v>
      </c>
      <c r="AH9" s="19"/>
      <c r="AI9" s="20">
        <f t="shared" si="5"/>
        <v>5</v>
      </c>
      <c r="AJ9" s="21">
        <f t="shared" si="6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">
        <v>90</v>
      </c>
      <c r="C10" s="15" t="s">
        <v>109</v>
      </c>
      <c r="D10" s="16" t="s">
        <v>108</v>
      </c>
      <c r="E10" s="17" t="str">
        <f t="shared" ref="E10:E36" si="7">IF(OR(EXACT($C$7,C10)*(EXACT($D$7,D10)))=TRUE,$AN$9,IF(($D$7-$C$7=D10-C10),$AN$8,IF(OR(EXACT($C$7&gt;$D$7,C10&gt;D10)*EXACT($C$7=$D$7,C10=D10)*EXACT($C$7&lt;$D$7,C10&lt;D10)),$AN$7,0)))</f>
        <v>2</v>
      </c>
      <c r="F10" s="15" t="s">
        <v>12</v>
      </c>
      <c r="G10" s="16" t="s">
        <v>108</v>
      </c>
      <c r="H10" s="17" t="str">
        <f t="shared" ref="H10:H36" si="8">IF(OR(EXACT($F$7,F10)*(EXACT($G$7,G10)))=TRUE,$AN$9,IF(($G$7-$F$7=G10-F10),$AN$8,IF(OR(EXACT($F$7&gt;$G$7,F10&gt;G10)*EXACT($F$7=$G$7,F10=G10)*EXACT($F$7&lt;$G$7,F10&lt;G10)),$AN$7,0)))</f>
        <v>3</v>
      </c>
      <c r="I10" s="15" t="s">
        <v>2</v>
      </c>
      <c r="J10" s="16" t="s">
        <v>108</v>
      </c>
      <c r="K10" s="17" t="str">
        <f t="shared" ref="K10:K36" si="9">IF(OR(EXACT($I$7,I10)*(EXACT($J$7,J10)))=TRUE,$AN$9,IF(($J$7-$I$7=J10-I10),$AN$8,IF(OR(EXACT($I$7&gt;$J$7,I10&gt;J10)*EXACT($I$7=$J$7,I10=J10)*EXACT($I$7&lt;$J$7,I10&lt;J10)),$AN$7,0)))</f>
        <v>2</v>
      </c>
      <c r="L10" s="15" t="s">
        <v>12</v>
      </c>
      <c r="M10" s="16" t="s">
        <v>12</v>
      </c>
      <c r="N10" s="17" t="str">
        <f t="shared" ref="N10:N36" si="10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108</v>
      </c>
      <c r="Q10" s="17">
        <f t="shared" ref="Q10:Q36" si="11">IF(OR(EXACT($O$7,O10)*(EXACT($P$7,P10)))=TRUE,$AN$9,IF(($P$7-$O$7=P10-O10),$AN$8,IF(OR(EXACT($O$7&gt;$P$7,O10&gt;P10)*EXACT($O$7=$P$7,O10=P10)*EXACT($O$7&lt;$P$7,O10&lt;P10)),$AN$7,0)))</f>
        <v>0</v>
      </c>
      <c r="R10" s="15" t="s">
        <v>108</v>
      </c>
      <c r="S10" s="16" t="s">
        <v>2</v>
      </c>
      <c r="T10" s="17">
        <f t="shared" ref="T10:T36" si="12">IF(OR(EXACT($R$7,R10)*(EXACT($S$7,S10)))=TRUE,$AN$9,IF(($S$7-$R$7=S10-R10),$AN$8,IF(OR(EXACT($R$7&gt;$S$7,R10&gt;S10)*EXACT($R$7=$S$7,R10=S10)*EXACT($R$7&lt;$S$7,R10&lt;S10)),$AN$7,0)))</f>
        <v>0</v>
      </c>
      <c r="U10" s="15" t="s">
        <v>12</v>
      </c>
      <c r="V10" s="16" t="s">
        <v>108</v>
      </c>
      <c r="W10" s="17" t="str">
        <f t="shared" si="1"/>
        <v>2</v>
      </c>
      <c r="X10" s="15" t="s">
        <v>2</v>
      </c>
      <c r="Y10" s="16" t="s">
        <v>107</v>
      </c>
      <c r="Z10" s="17" t="str">
        <f t="shared" si="2"/>
        <v>3</v>
      </c>
      <c r="AA10" s="15" t="s">
        <v>12</v>
      </c>
      <c r="AB10" s="16" t="s">
        <v>2</v>
      </c>
      <c r="AC10" s="94">
        <f t="shared" si="3"/>
        <v>0</v>
      </c>
      <c r="AD10" s="24"/>
      <c r="AE10" s="22"/>
      <c r="AF10" s="17"/>
      <c r="AG10" s="18">
        <f t="shared" si="4"/>
        <v>15</v>
      </c>
      <c r="AH10" s="19"/>
      <c r="AI10" s="20">
        <f t="shared" si="5"/>
        <v>15</v>
      </c>
      <c r="AJ10" s="21">
        <f t="shared" si="6"/>
        <v>2</v>
      </c>
      <c r="AK10" s="1"/>
    </row>
    <row r="11" spans="1:40" ht="24.95" customHeight="1" thickBot="1" x14ac:dyDescent="0.25">
      <c r="A11" s="25">
        <f t="shared" si="0"/>
        <v>11</v>
      </c>
      <c r="B11" s="18" t="s">
        <v>71</v>
      </c>
      <c r="C11" s="15" t="s">
        <v>2</v>
      </c>
      <c r="D11" s="16" t="s">
        <v>12</v>
      </c>
      <c r="E11" s="17" t="str">
        <f t="shared" si="7"/>
        <v>2</v>
      </c>
      <c r="F11" s="15" t="s">
        <v>107</v>
      </c>
      <c r="G11" s="16" t="s">
        <v>12</v>
      </c>
      <c r="H11" s="17">
        <f t="shared" si="8"/>
        <v>0</v>
      </c>
      <c r="I11" s="15" t="s">
        <v>2</v>
      </c>
      <c r="J11" s="16" t="s">
        <v>107</v>
      </c>
      <c r="K11" s="17" t="str">
        <f t="shared" si="9"/>
        <v>5</v>
      </c>
      <c r="L11" s="15" t="s">
        <v>12</v>
      </c>
      <c r="M11" s="16" t="s">
        <v>107</v>
      </c>
      <c r="N11" s="17">
        <f t="shared" si="10"/>
        <v>0</v>
      </c>
      <c r="O11" s="15" t="s">
        <v>12</v>
      </c>
      <c r="P11" s="16" t="s">
        <v>108</v>
      </c>
      <c r="Q11" s="17">
        <f t="shared" si="11"/>
        <v>0</v>
      </c>
      <c r="R11" s="15" t="s">
        <v>108</v>
      </c>
      <c r="S11" s="16" t="s">
        <v>2</v>
      </c>
      <c r="T11" s="17">
        <f t="shared" si="12"/>
        <v>0</v>
      </c>
      <c r="U11" s="15" t="s">
        <v>12</v>
      </c>
      <c r="V11" s="16" t="s">
        <v>108</v>
      </c>
      <c r="W11" s="17" t="str">
        <f t="shared" si="1"/>
        <v>2</v>
      </c>
      <c r="X11" s="15" t="s">
        <v>12</v>
      </c>
      <c r="Y11" s="16" t="s">
        <v>108</v>
      </c>
      <c r="Z11" s="17" t="str">
        <f t="shared" si="2"/>
        <v>2</v>
      </c>
      <c r="AA11" s="15" t="s">
        <v>107</v>
      </c>
      <c r="AB11" s="16" t="s">
        <v>108</v>
      </c>
      <c r="AC11" s="94">
        <f t="shared" si="3"/>
        <v>0</v>
      </c>
      <c r="AD11" s="24"/>
      <c r="AE11" s="22"/>
      <c r="AF11" s="17"/>
      <c r="AG11" s="18">
        <f t="shared" si="4"/>
        <v>11</v>
      </c>
      <c r="AH11" s="19"/>
      <c r="AI11" s="20">
        <f t="shared" si="5"/>
        <v>11</v>
      </c>
      <c r="AJ11" s="21">
        <f t="shared" si="6"/>
        <v>11</v>
      </c>
      <c r="AK11" s="1"/>
    </row>
    <row r="12" spans="1:40" ht="24.95" customHeight="1" thickBot="1" x14ac:dyDescent="0.25">
      <c r="A12" s="25">
        <f t="shared" si="0"/>
        <v>26</v>
      </c>
      <c r="B12" s="18" t="s">
        <v>85</v>
      </c>
      <c r="C12" s="15" t="s">
        <v>12</v>
      </c>
      <c r="D12" s="16" t="s">
        <v>107</v>
      </c>
      <c r="E12" s="17" t="str">
        <f t="shared" si="7"/>
        <v>2</v>
      </c>
      <c r="F12" s="15" t="s">
        <v>108</v>
      </c>
      <c r="G12" s="16" t="s">
        <v>12</v>
      </c>
      <c r="H12" s="17">
        <f t="shared" si="8"/>
        <v>0</v>
      </c>
      <c r="I12" s="15" t="s">
        <v>12</v>
      </c>
      <c r="J12" s="16" t="s">
        <v>108</v>
      </c>
      <c r="K12" s="17" t="str">
        <f t="shared" si="9"/>
        <v>2</v>
      </c>
      <c r="L12" s="15" t="s">
        <v>108</v>
      </c>
      <c r="M12" s="16" t="s">
        <v>107</v>
      </c>
      <c r="N12" s="17">
        <f t="shared" si="10"/>
        <v>0</v>
      </c>
      <c r="O12" s="15" t="s">
        <v>12</v>
      </c>
      <c r="P12" s="16" t="s">
        <v>12</v>
      </c>
      <c r="Q12" s="17" t="str">
        <f t="shared" si="11"/>
        <v>3</v>
      </c>
      <c r="R12" s="15" t="s">
        <v>108</v>
      </c>
      <c r="S12" s="16" t="s">
        <v>108</v>
      </c>
      <c r="T12" s="17">
        <f t="shared" si="12"/>
        <v>0</v>
      </c>
      <c r="U12" s="15" t="s">
        <v>107</v>
      </c>
      <c r="V12" s="16" t="s">
        <v>108</v>
      </c>
      <c r="W12" s="17">
        <f t="shared" si="1"/>
        <v>0</v>
      </c>
      <c r="X12" s="15" t="s">
        <v>108</v>
      </c>
      <c r="Y12" s="16" t="s">
        <v>12</v>
      </c>
      <c r="Z12" s="17">
        <f t="shared" si="2"/>
        <v>0</v>
      </c>
      <c r="AA12" s="15" t="s">
        <v>108</v>
      </c>
      <c r="AB12" s="16" t="s">
        <v>12</v>
      </c>
      <c r="AC12" s="94">
        <f t="shared" si="3"/>
        <v>0</v>
      </c>
      <c r="AD12" s="24"/>
      <c r="AE12" s="22"/>
      <c r="AF12" s="17"/>
      <c r="AG12" s="18">
        <f t="shared" si="4"/>
        <v>7</v>
      </c>
      <c r="AH12" s="19"/>
      <c r="AI12" s="20">
        <f t="shared" si="5"/>
        <v>7</v>
      </c>
      <c r="AJ12" s="21">
        <f t="shared" si="6"/>
        <v>26</v>
      </c>
      <c r="AK12" s="1"/>
    </row>
    <row r="13" spans="1:40" ht="24.95" customHeight="1" thickBot="1" x14ac:dyDescent="0.25">
      <c r="A13" s="25">
        <f t="shared" si="0"/>
        <v>27</v>
      </c>
      <c r="B13" s="18" t="s">
        <v>80</v>
      </c>
      <c r="C13" s="15" t="s">
        <v>109</v>
      </c>
      <c r="D13" s="16" t="s">
        <v>108</v>
      </c>
      <c r="E13" s="17" t="str">
        <f t="shared" si="7"/>
        <v>2</v>
      </c>
      <c r="F13" s="15" t="s">
        <v>107</v>
      </c>
      <c r="G13" s="16" t="s">
        <v>12</v>
      </c>
      <c r="H13" s="17">
        <f t="shared" si="8"/>
        <v>0</v>
      </c>
      <c r="I13" s="15" t="s">
        <v>2</v>
      </c>
      <c r="J13" s="16" t="s">
        <v>108</v>
      </c>
      <c r="K13" s="17" t="str">
        <f t="shared" si="9"/>
        <v>2</v>
      </c>
      <c r="L13" s="15" t="s">
        <v>2</v>
      </c>
      <c r="M13" s="16" t="s">
        <v>108</v>
      </c>
      <c r="N13" s="17">
        <f t="shared" si="10"/>
        <v>0</v>
      </c>
      <c r="O13" s="15" t="s">
        <v>12</v>
      </c>
      <c r="P13" s="16" t="s">
        <v>108</v>
      </c>
      <c r="Q13" s="17">
        <f t="shared" si="11"/>
        <v>0</v>
      </c>
      <c r="R13" s="15" t="s">
        <v>108</v>
      </c>
      <c r="S13" s="16" t="s">
        <v>2</v>
      </c>
      <c r="T13" s="17">
        <f t="shared" si="12"/>
        <v>0</v>
      </c>
      <c r="U13" s="15" t="s">
        <v>108</v>
      </c>
      <c r="V13" s="16" t="s">
        <v>108</v>
      </c>
      <c r="W13" s="17">
        <f t="shared" si="1"/>
        <v>0</v>
      </c>
      <c r="X13" s="15" t="s">
        <v>12</v>
      </c>
      <c r="Y13" s="16" t="s">
        <v>107</v>
      </c>
      <c r="Z13" s="17" t="str">
        <f t="shared" si="2"/>
        <v>2</v>
      </c>
      <c r="AA13" s="15" t="s">
        <v>108</v>
      </c>
      <c r="AB13" s="16" t="s">
        <v>2</v>
      </c>
      <c r="AC13" s="94">
        <f t="shared" si="3"/>
        <v>0</v>
      </c>
      <c r="AD13" s="24"/>
      <c r="AE13" s="22"/>
      <c r="AF13" s="17"/>
      <c r="AG13" s="18">
        <f t="shared" si="4"/>
        <v>6</v>
      </c>
      <c r="AH13" s="19"/>
      <c r="AI13" s="20">
        <f t="shared" si="5"/>
        <v>6</v>
      </c>
      <c r="AJ13" s="21">
        <f t="shared" si="6"/>
        <v>27</v>
      </c>
      <c r="AK13" s="1"/>
    </row>
    <row r="14" spans="1:40" ht="24.95" customHeight="1" thickBot="1" x14ac:dyDescent="0.25">
      <c r="A14" s="25">
        <f t="shared" si="0"/>
        <v>11</v>
      </c>
      <c r="B14" s="18" t="s">
        <v>66</v>
      </c>
      <c r="C14" s="15" t="s">
        <v>2</v>
      </c>
      <c r="D14" s="16" t="s">
        <v>108</v>
      </c>
      <c r="E14" s="17" t="str">
        <f t="shared" si="7"/>
        <v>2</v>
      </c>
      <c r="F14" s="15" t="s">
        <v>107</v>
      </c>
      <c r="G14" s="16" t="s">
        <v>2</v>
      </c>
      <c r="H14" s="17">
        <f t="shared" si="8"/>
        <v>0</v>
      </c>
      <c r="I14" s="15" t="s">
        <v>12</v>
      </c>
      <c r="J14" s="16" t="s">
        <v>108</v>
      </c>
      <c r="K14" s="17" t="str">
        <f t="shared" si="9"/>
        <v>2</v>
      </c>
      <c r="L14" s="15" t="s">
        <v>108</v>
      </c>
      <c r="M14" s="16" t="s">
        <v>107</v>
      </c>
      <c r="N14" s="17">
        <f t="shared" si="10"/>
        <v>0</v>
      </c>
      <c r="O14" s="15" t="s">
        <v>108</v>
      </c>
      <c r="P14" s="16" t="s">
        <v>108</v>
      </c>
      <c r="Q14" s="17" t="str">
        <f t="shared" si="11"/>
        <v>3</v>
      </c>
      <c r="R14" s="15" t="s">
        <v>107</v>
      </c>
      <c r="S14" s="16" t="s">
        <v>12</v>
      </c>
      <c r="T14" s="17">
        <f t="shared" si="12"/>
        <v>0</v>
      </c>
      <c r="U14" s="15" t="s">
        <v>2</v>
      </c>
      <c r="V14" s="16" t="s">
        <v>107</v>
      </c>
      <c r="W14" s="17" t="str">
        <f t="shared" si="1"/>
        <v>2</v>
      </c>
      <c r="X14" s="15" t="s">
        <v>12</v>
      </c>
      <c r="Y14" s="16" t="s">
        <v>108</v>
      </c>
      <c r="Z14" s="17" t="str">
        <f t="shared" si="2"/>
        <v>2</v>
      </c>
      <c r="AA14" s="15" t="s">
        <v>107</v>
      </c>
      <c r="AB14" s="16" t="s">
        <v>108</v>
      </c>
      <c r="AC14" s="94">
        <f t="shared" si="3"/>
        <v>0</v>
      </c>
      <c r="AD14" s="24"/>
      <c r="AE14" s="22"/>
      <c r="AF14" s="17"/>
      <c r="AG14" s="18">
        <f t="shared" si="4"/>
        <v>11</v>
      </c>
      <c r="AH14" s="19"/>
      <c r="AI14" s="20">
        <f t="shared" si="5"/>
        <v>11</v>
      </c>
      <c r="AJ14" s="21">
        <f t="shared" si="6"/>
        <v>11</v>
      </c>
      <c r="AK14" s="1"/>
    </row>
    <row r="15" spans="1:40" ht="24.95" customHeight="1" thickBot="1" x14ac:dyDescent="0.25">
      <c r="A15" s="25">
        <f t="shared" si="0"/>
        <v>3</v>
      </c>
      <c r="B15" s="18" t="s">
        <v>67</v>
      </c>
      <c r="C15" s="15" t="s">
        <v>2</v>
      </c>
      <c r="D15" s="16" t="s">
        <v>108</v>
      </c>
      <c r="E15" s="17" t="str">
        <f t="shared" si="7"/>
        <v>2</v>
      </c>
      <c r="F15" s="15" t="s">
        <v>108</v>
      </c>
      <c r="G15" s="16" t="s">
        <v>2</v>
      </c>
      <c r="H15" s="17">
        <f t="shared" si="8"/>
        <v>0</v>
      </c>
      <c r="I15" s="15" t="s">
        <v>12</v>
      </c>
      <c r="J15" s="16" t="s">
        <v>108</v>
      </c>
      <c r="K15" s="17" t="str">
        <f t="shared" si="9"/>
        <v>2</v>
      </c>
      <c r="L15" s="15" t="s">
        <v>12</v>
      </c>
      <c r="M15" s="16" t="s">
        <v>108</v>
      </c>
      <c r="N15" s="17">
        <f t="shared" si="10"/>
        <v>0</v>
      </c>
      <c r="O15" s="15" t="s">
        <v>108</v>
      </c>
      <c r="P15" s="16" t="s">
        <v>2</v>
      </c>
      <c r="Q15" s="17">
        <f t="shared" si="11"/>
        <v>0</v>
      </c>
      <c r="R15" s="15" t="s">
        <v>12</v>
      </c>
      <c r="S15" s="16" t="s">
        <v>108</v>
      </c>
      <c r="T15" s="17" t="str">
        <f t="shared" si="12"/>
        <v>3</v>
      </c>
      <c r="U15" s="15" t="s">
        <v>12</v>
      </c>
      <c r="V15" s="16" t="s">
        <v>107</v>
      </c>
      <c r="W15" s="17" t="str">
        <f t="shared" si="1"/>
        <v>5</v>
      </c>
      <c r="X15" s="15" t="s">
        <v>12</v>
      </c>
      <c r="Y15" s="16" t="s">
        <v>108</v>
      </c>
      <c r="Z15" s="17" t="str">
        <f t="shared" si="2"/>
        <v>2</v>
      </c>
      <c r="AA15" s="15" t="s">
        <v>108</v>
      </c>
      <c r="AB15" s="16" t="s">
        <v>12</v>
      </c>
      <c r="AC15" s="94">
        <f t="shared" si="3"/>
        <v>0</v>
      </c>
      <c r="AD15" s="24"/>
      <c r="AE15" s="22"/>
      <c r="AF15" s="17"/>
      <c r="AG15" s="18">
        <f t="shared" si="4"/>
        <v>14</v>
      </c>
      <c r="AH15" s="19"/>
      <c r="AI15" s="20">
        <f t="shared" si="5"/>
        <v>14</v>
      </c>
      <c r="AJ15" s="21">
        <f t="shared" si="6"/>
        <v>3</v>
      </c>
      <c r="AK15" s="1"/>
    </row>
    <row r="16" spans="1:40" ht="24.95" customHeight="1" thickBot="1" x14ac:dyDescent="0.25">
      <c r="A16" s="25">
        <f t="shared" si="0"/>
        <v>18</v>
      </c>
      <c r="B16" s="18" t="s">
        <v>111</v>
      </c>
      <c r="C16" s="15" t="s">
        <v>2</v>
      </c>
      <c r="D16" s="16" t="s">
        <v>108</v>
      </c>
      <c r="E16" s="17" t="str">
        <f t="shared" si="7"/>
        <v>2</v>
      </c>
      <c r="F16" s="15" t="s">
        <v>108</v>
      </c>
      <c r="G16" s="16" t="s">
        <v>12</v>
      </c>
      <c r="H16" s="17">
        <f t="shared" si="8"/>
        <v>0</v>
      </c>
      <c r="I16" s="15" t="s">
        <v>2</v>
      </c>
      <c r="J16" s="16" t="s">
        <v>108</v>
      </c>
      <c r="K16" s="17" t="str">
        <f t="shared" si="9"/>
        <v>2</v>
      </c>
      <c r="L16" s="15" t="s">
        <v>12</v>
      </c>
      <c r="M16" s="16" t="s">
        <v>108</v>
      </c>
      <c r="N16" s="17">
        <f t="shared" si="10"/>
        <v>0</v>
      </c>
      <c r="O16" s="15" t="s">
        <v>108</v>
      </c>
      <c r="P16" s="16" t="s">
        <v>12</v>
      </c>
      <c r="Q16" s="17">
        <f t="shared" si="11"/>
        <v>0</v>
      </c>
      <c r="R16" s="15" t="s">
        <v>12</v>
      </c>
      <c r="S16" s="16" t="s">
        <v>12</v>
      </c>
      <c r="T16" s="17">
        <f t="shared" si="12"/>
        <v>0</v>
      </c>
      <c r="U16" s="15" t="s">
        <v>2</v>
      </c>
      <c r="V16" s="16" t="s">
        <v>108</v>
      </c>
      <c r="W16" s="17" t="str">
        <f t="shared" si="1"/>
        <v>3</v>
      </c>
      <c r="X16" s="15" t="s">
        <v>12</v>
      </c>
      <c r="Y16" s="16" t="s">
        <v>108</v>
      </c>
      <c r="Z16" s="17" t="str">
        <f t="shared" si="2"/>
        <v>2</v>
      </c>
      <c r="AA16" s="15" t="s">
        <v>108</v>
      </c>
      <c r="AB16" s="16" t="s">
        <v>12</v>
      </c>
      <c r="AC16" s="94">
        <f t="shared" si="3"/>
        <v>0</v>
      </c>
      <c r="AD16" s="24"/>
      <c r="AE16" s="22"/>
      <c r="AF16" s="17"/>
      <c r="AG16" s="18">
        <f t="shared" si="4"/>
        <v>9</v>
      </c>
      <c r="AH16" s="19"/>
      <c r="AI16" s="20">
        <f t="shared" si="5"/>
        <v>9</v>
      </c>
      <c r="AJ16" s="21">
        <f t="shared" si="6"/>
        <v>18</v>
      </c>
      <c r="AK16" s="1"/>
    </row>
    <row r="17" spans="1:37" ht="24.95" customHeight="1" thickBot="1" x14ac:dyDescent="0.25">
      <c r="A17" s="25">
        <f t="shared" si="0"/>
        <v>3</v>
      </c>
      <c r="B17" s="18" t="s">
        <v>81</v>
      </c>
      <c r="C17" s="15" t="s">
        <v>109</v>
      </c>
      <c r="D17" s="16" t="s">
        <v>108</v>
      </c>
      <c r="E17" s="17" t="str">
        <f t="shared" si="7"/>
        <v>2</v>
      </c>
      <c r="F17" s="15" t="s">
        <v>107</v>
      </c>
      <c r="G17" s="16" t="s">
        <v>12</v>
      </c>
      <c r="H17" s="17">
        <f t="shared" si="8"/>
        <v>0</v>
      </c>
      <c r="I17" s="15" t="s">
        <v>12</v>
      </c>
      <c r="J17" s="16" t="s">
        <v>108</v>
      </c>
      <c r="K17" s="17" t="str">
        <f t="shared" si="9"/>
        <v>2</v>
      </c>
      <c r="L17" s="15" t="s">
        <v>108</v>
      </c>
      <c r="M17" s="16" t="s">
        <v>108</v>
      </c>
      <c r="N17" s="17" t="str">
        <f t="shared" si="10"/>
        <v>3</v>
      </c>
      <c r="O17" s="15" t="s">
        <v>108</v>
      </c>
      <c r="P17" s="16" t="s">
        <v>12</v>
      </c>
      <c r="Q17" s="17">
        <f t="shared" si="11"/>
        <v>0</v>
      </c>
      <c r="R17" s="15" t="s">
        <v>12</v>
      </c>
      <c r="S17" s="16" t="s">
        <v>108</v>
      </c>
      <c r="T17" s="17" t="str">
        <f t="shared" si="12"/>
        <v>3</v>
      </c>
      <c r="U17" s="15" t="s">
        <v>108</v>
      </c>
      <c r="V17" s="16" t="s">
        <v>107</v>
      </c>
      <c r="W17" s="17" t="str">
        <f t="shared" si="1"/>
        <v>2</v>
      </c>
      <c r="X17" s="15" t="s">
        <v>12</v>
      </c>
      <c r="Y17" s="16" t="s">
        <v>108</v>
      </c>
      <c r="Z17" s="17" t="str">
        <f t="shared" si="2"/>
        <v>2</v>
      </c>
      <c r="AA17" s="15" t="s">
        <v>107</v>
      </c>
      <c r="AB17" s="16" t="s">
        <v>12</v>
      </c>
      <c r="AC17" s="94">
        <f t="shared" si="3"/>
        <v>0</v>
      </c>
      <c r="AD17" s="24"/>
      <c r="AE17" s="22"/>
      <c r="AF17" s="17"/>
      <c r="AG17" s="18">
        <f t="shared" si="4"/>
        <v>14</v>
      </c>
      <c r="AH17" s="19"/>
      <c r="AI17" s="20">
        <f t="shared" si="5"/>
        <v>14</v>
      </c>
      <c r="AJ17" s="21">
        <f t="shared" si="6"/>
        <v>3</v>
      </c>
      <c r="AK17" s="1"/>
    </row>
    <row r="18" spans="1:37" ht="24.95" customHeight="1" thickBot="1" x14ac:dyDescent="0.25">
      <c r="A18" s="25">
        <f t="shared" si="0"/>
        <v>3</v>
      </c>
      <c r="B18" s="18" t="s">
        <v>79</v>
      </c>
      <c r="C18" s="15" t="s">
        <v>2</v>
      </c>
      <c r="D18" s="16" t="s">
        <v>108</v>
      </c>
      <c r="E18" s="17" t="str">
        <f t="shared" si="7"/>
        <v>2</v>
      </c>
      <c r="F18" s="15" t="s">
        <v>108</v>
      </c>
      <c r="G18" s="16" t="s">
        <v>2</v>
      </c>
      <c r="H18" s="17">
        <f t="shared" si="8"/>
        <v>0</v>
      </c>
      <c r="I18" s="15" t="s">
        <v>2</v>
      </c>
      <c r="J18" s="16" t="s">
        <v>107</v>
      </c>
      <c r="K18" s="17" t="str">
        <f t="shared" si="9"/>
        <v>5</v>
      </c>
      <c r="L18" s="15" t="s">
        <v>2</v>
      </c>
      <c r="M18" s="16" t="s">
        <v>108</v>
      </c>
      <c r="N18" s="17">
        <f t="shared" si="10"/>
        <v>0</v>
      </c>
      <c r="O18" s="15" t="s">
        <v>12</v>
      </c>
      <c r="P18" s="16" t="s">
        <v>12</v>
      </c>
      <c r="Q18" s="17" t="str">
        <f t="shared" si="11"/>
        <v>3</v>
      </c>
      <c r="R18" s="15" t="s">
        <v>108</v>
      </c>
      <c r="S18" s="16" t="s">
        <v>12</v>
      </c>
      <c r="T18" s="17">
        <f t="shared" si="12"/>
        <v>0</v>
      </c>
      <c r="U18" s="15" t="s">
        <v>12</v>
      </c>
      <c r="V18" s="16" t="s">
        <v>108</v>
      </c>
      <c r="W18" s="17" t="str">
        <f t="shared" si="1"/>
        <v>2</v>
      </c>
      <c r="X18" s="15" t="s">
        <v>2</v>
      </c>
      <c r="Y18" s="16" t="s">
        <v>108</v>
      </c>
      <c r="Z18" s="17" t="str">
        <f t="shared" si="2"/>
        <v>2</v>
      </c>
      <c r="AA18" s="15" t="s">
        <v>108</v>
      </c>
      <c r="AB18" s="16" t="s">
        <v>12</v>
      </c>
      <c r="AC18" s="94">
        <f t="shared" si="3"/>
        <v>0</v>
      </c>
      <c r="AD18" s="24"/>
      <c r="AE18" s="22"/>
      <c r="AF18" s="17"/>
      <c r="AG18" s="18">
        <f t="shared" si="4"/>
        <v>14</v>
      </c>
      <c r="AH18" s="19"/>
      <c r="AI18" s="20">
        <f t="shared" si="5"/>
        <v>14</v>
      </c>
      <c r="AJ18" s="21">
        <f t="shared" si="6"/>
        <v>3</v>
      </c>
      <c r="AK18" s="1"/>
    </row>
    <row r="19" spans="1:37" ht="24.95" customHeight="1" thickBot="1" x14ac:dyDescent="0.25">
      <c r="A19" s="25">
        <f t="shared" si="0"/>
        <v>16</v>
      </c>
      <c r="B19" s="18" t="s">
        <v>83</v>
      </c>
      <c r="C19" s="15" t="s">
        <v>2</v>
      </c>
      <c r="D19" s="16" t="s">
        <v>107</v>
      </c>
      <c r="E19" s="17" t="str">
        <f t="shared" si="7"/>
        <v>2</v>
      </c>
      <c r="F19" s="15" t="s">
        <v>108</v>
      </c>
      <c r="G19" s="16" t="s">
        <v>12</v>
      </c>
      <c r="H19" s="17">
        <f t="shared" si="8"/>
        <v>0</v>
      </c>
      <c r="I19" s="15" t="s">
        <v>108</v>
      </c>
      <c r="J19" s="16" t="s">
        <v>108</v>
      </c>
      <c r="K19" s="17">
        <f t="shared" si="9"/>
        <v>0</v>
      </c>
      <c r="L19" s="15" t="s">
        <v>12</v>
      </c>
      <c r="M19" s="16" t="s">
        <v>107</v>
      </c>
      <c r="N19" s="17">
        <f t="shared" si="10"/>
        <v>0</v>
      </c>
      <c r="O19" s="15" t="s">
        <v>107</v>
      </c>
      <c r="P19" s="16" t="s">
        <v>108</v>
      </c>
      <c r="Q19" s="17">
        <f t="shared" si="11"/>
        <v>0</v>
      </c>
      <c r="R19" s="15" t="s">
        <v>108</v>
      </c>
      <c r="S19" s="16" t="s">
        <v>12</v>
      </c>
      <c r="T19" s="17">
        <f t="shared" si="12"/>
        <v>0</v>
      </c>
      <c r="U19" s="15" t="s">
        <v>12</v>
      </c>
      <c r="V19" s="16" t="s">
        <v>107</v>
      </c>
      <c r="W19" s="17" t="str">
        <f t="shared" si="1"/>
        <v>5</v>
      </c>
      <c r="X19" s="15" t="s">
        <v>2</v>
      </c>
      <c r="Y19" s="16" t="s">
        <v>107</v>
      </c>
      <c r="Z19" s="17" t="str">
        <f t="shared" si="2"/>
        <v>3</v>
      </c>
      <c r="AA19" s="15" t="s">
        <v>107</v>
      </c>
      <c r="AB19" s="16" t="s">
        <v>108</v>
      </c>
      <c r="AC19" s="94">
        <f t="shared" si="3"/>
        <v>0</v>
      </c>
      <c r="AD19" s="24"/>
      <c r="AE19" s="22"/>
      <c r="AF19" s="17"/>
      <c r="AG19" s="18">
        <f t="shared" si="4"/>
        <v>10</v>
      </c>
      <c r="AH19" s="19"/>
      <c r="AI19" s="20">
        <f t="shared" si="5"/>
        <v>10</v>
      </c>
      <c r="AJ19" s="21">
        <f t="shared" si="6"/>
        <v>16</v>
      </c>
      <c r="AK19" s="1"/>
    </row>
    <row r="20" spans="1:37" ht="24.95" customHeight="1" thickBot="1" x14ac:dyDescent="0.25">
      <c r="A20" s="25">
        <f t="shared" si="0"/>
        <v>18</v>
      </c>
      <c r="B20" s="18" t="s">
        <v>84</v>
      </c>
      <c r="C20" s="15" t="s">
        <v>12</v>
      </c>
      <c r="D20" s="16" t="s">
        <v>108</v>
      </c>
      <c r="E20" s="17" t="str">
        <f t="shared" si="7"/>
        <v>2</v>
      </c>
      <c r="F20" s="15" t="s">
        <v>108</v>
      </c>
      <c r="G20" s="16" t="s">
        <v>12</v>
      </c>
      <c r="H20" s="17">
        <f t="shared" si="8"/>
        <v>0</v>
      </c>
      <c r="I20" s="15" t="s">
        <v>12</v>
      </c>
      <c r="J20" s="16" t="s">
        <v>107</v>
      </c>
      <c r="K20" s="17" t="str">
        <f t="shared" si="9"/>
        <v>2</v>
      </c>
      <c r="L20" s="15" t="s">
        <v>12</v>
      </c>
      <c r="M20" s="16" t="s">
        <v>108</v>
      </c>
      <c r="N20" s="17">
        <f t="shared" si="10"/>
        <v>0</v>
      </c>
      <c r="O20" s="15" t="s">
        <v>108</v>
      </c>
      <c r="P20" s="16" t="s">
        <v>12</v>
      </c>
      <c r="Q20" s="17">
        <f t="shared" si="11"/>
        <v>0</v>
      </c>
      <c r="R20" s="15" t="s">
        <v>108</v>
      </c>
      <c r="S20" s="16" t="s">
        <v>108</v>
      </c>
      <c r="T20" s="17">
        <f t="shared" si="12"/>
        <v>0</v>
      </c>
      <c r="U20" s="15" t="s">
        <v>2</v>
      </c>
      <c r="V20" s="16" t="s">
        <v>108</v>
      </c>
      <c r="W20" s="17" t="str">
        <f t="shared" si="1"/>
        <v>3</v>
      </c>
      <c r="X20" s="15" t="s">
        <v>108</v>
      </c>
      <c r="Y20" s="16" t="s">
        <v>107</v>
      </c>
      <c r="Z20" s="17" t="str">
        <f t="shared" si="2"/>
        <v>2</v>
      </c>
      <c r="AA20" s="15" t="s">
        <v>108</v>
      </c>
      <c r="AB20" s="16" t="s">
        <v>12</v>
      </c>
      <c r="AC20" s="94">
        <f t="shared" si="3"/>
        <v>0</v>
      </c>
      <c r="AD20" s="24"/>
      <c r="AE20" s="22"/>
      <c r="AF20" s="17"/>
      <c r="AG20" s="18">
        <f t="shared" si="4"/>
        <v>9</v>
      </c>
      <c r="AH20" s="19"/>
      <c r="AI20" s="20">
        <f t="shared" si="5"/>
        <v>9</v>
      </c>
      <c r="AJ20" s="21">
        <f t="shared" si="6"/>
        <v>18</v>
      </c>
      <c r="AK20" s="1"/>
    </row>
    <row r="21" spans="1:37" ht="24.95" customHeight="1" thickBot="1" x14ac:dyDescent="0.25">
      <c r="A21" s="25">
        <f t="shared" si="0"/>
        <v>8</v>
      </c>
      <c r="B21" s="18" t="s">
        <v>58</v>
      </c>
      <c r="C21" s="15" t="s">
        <v>109</v>
      </c>
      <c r="D21" s="16" t="s">
        <v>107</v>
      </c>
      <c r="E21" s="17" t="str">
        <f t="shared" si="7"/>
        <v>3</v>
      </c>
      <c r="F21" s="15" t="s">
        <v>108</v>
      </c>
      <c r="G21" s="16" t="s">
        <v>12</v>
      </c>
      <c r="H21" s="17">
        <f t="shared" si="8"/>
        <v>0</v>
      </c>
      <c r="I21" s="15" t="s">
        <v>2</v>
      </c>
      <c r="J21" s="16" t="s">
        <v>108</v>
      </c>
      <c r="K21" s="17" t="str">
        <f t="shared" si="9"/>
        <v>2</v>
      </c>
      <c r="L21" s="15" t="s">
        <v>12</v>
      </c>
      <c r="M21" s="16" t="s">
        <v>107</v>
      </c>
      <c r="N21" s="17">
        <f t="shared" si="10"/>
        <v>0</v>
      </c>
      <c r="O21" s="15" t="s">
        <v>108</v>
      </c>
      <c r="P21" s="16" t="s">
        <v>108</v>
      </c>
      <c r="Q21" s="17" t="str">
        <f t="shared" si="11"/>
        <v>3</v>
      </c>
      <c r="R21" s="15" t="s">
        <v>12</v>
      </c>
      <c r="S21" s="16" t="s">
        <v>12</v>
      </c>
      <c r="T21" s="17">
        <f t="shared" si="12"/>
        <v>0</v>
      </c>
      <c r="U21" s="15" t="s">
        <v>12</v>
      </c>
      <c r="V21" s="16" t="s">
        <v>108</v>
      </c>
      <c r="W21" s="17" t="str">
        <f t="shared" si="1"/>
        <v>2</v>
      </c>
      <c r="X21" s="15" t="s">
        <v>12</v>
      </c>
      <c r="Y21" s="16" t="s">
        <v>108</v>
      </c>
      <c r="Z21" s="17" t="str">
        <f t="shared" si="2"/>
        <v>2</v>
      </c>
      <c r="AA21" s="15" t="s">
        <v>108</v>
      </c>
      <c r="AB21" s="16" t="s">
        <v>108</v>
      </c>
      <c r="AC21" s="95">
        <f>IF(OR(EXACT($AA$7,AA21)*(EXACT($AB$7,AB21)))=TRUE,$AN$9,IF(($AB$7-$AA$7=AB21-AA21),$AN$8,IF(OR(EXACT($AA$7&gt;$AB$7,AA21&gt;AB21)*EXACT($AA$7=$AB$7,AA21=AB21)*EXACT($AA$7&lt;$AB$7,AA21&lt;AB21)),$AN$7,0)))*2</f>
        <v>0</v>
      </c>
      <c r="AD21" s="24"/>
      <c r="AE21" s="22"/>
      <c r="AF21" s="17"/>
      <c r="AG21" s="18">
        <f t="shared" si="4"/>
        <v>12</v>
      </c>
      <c r="AH21" s="19"/>
      <c r="AI21" s="20">
        <f t="shared" si="5"/>
        <v>12</v>
      </c>
      <c r="AJ21" s="21">
        <f t="shared" si="6"/>
        <v>8</v>
      </c>
      <c r="AK21" s="1"/>
    </row>
    <row r="22" spans="1:37" ht="24.95" customHeight="1" thickBot="1" x14ac:dyDescent="0.25">
      <c r="A22" s="25">
        <f t="shared" si="0"/>
        <v>24</v>
      </c>
      <c r="B22" s="18" t="s">
        <v>112</v>
      </c>
      <c r="C22" s="15" t="s">
        <v>109</v>
      </c>
      <c r="D22" s="16" t="s">
        <v>108</v>
      </c>
      <c r="E22" s="17" t="str">
        <f t="shared" si="7"/>
        <v>2</v>
      </c>
      <c r="F22" s="15" t="s">
        <v>107</v>
      </c>
      <c r="G22" s="16" t="s">
        <v>2</v>
      </c>
      <c r="H22" s="17">
        <f t="shared" si="8"/>
        <v>0</v>
      </c>
      <c r="I22" s="15" t="s">
        <v>12</v>
      </c>
      <c r="J22" s="16" t="s">
        <v>108</v>
      </c>
      <c r="K22" s="17" t="str">
        <f t="shared" si="9"/>
        <v>2</v>
      </c>
      <c r="L22" s="15" t="s">
        <v>12</v>
      </c>
      <c r="M22" s="16" t="s">
        <v>107</v>
      </c>
      <c r="N22" s="17">
        <f t="shared" si="10"/>
        <v>0</v>
      </c>
      <c r="O22" s="15" t="s">
        <v>107</v>
      </c>
      <c r="P22" s="16" t="s">
        <v>12</v>
      </c>
      <c r="Q22" s="17">
        <f t="shared" si="11"/>
        <v>0</v>
      </c>
      <c r="R22" s="15" t="s">
        <v>108</v>
      </c>
      <c r="S22" s="16" t="s">
        <v>12</v>
      </c>
      <c r="T22" s="17">
        <f t="shared" si="12"/>
        <v>0</v>
      </c>
      <c r="U22" s="15" t="s">
        <v>2</v>
      </c>
      <c r="V22" s="16" t="s">
        <v>107</v>
      </c>
      <c r="W22" s="17" t="str">
        <f t="shared" si="1"/>
        <v>2</v>
      </c>
      <c r="X22" s="15" t="s">
        <v>108</v>
      </c>
      <c r="Y22" s="16" t="s">
        <v>107</v>
      </c>
      <c r="Z22" s="17" t="str">
        <f t="shared" si="2"/>
        <v>2</v>
      </c>
      <c r="AA22" s="15" t="s">
        <v>107</v>
      </c>
      <c r="AB22" s="16" t="s">
        <v>108</v>
      </c>
      <c r="AC22" s="94">
        <f>IF(OR(EXACT($AA$7,AA22)*(EXACT($AB$7,AB22)))=TRUE,$AN$9,IF(($AB$7-$AA$7=AB22-AA22),$AN$8,IF(OR(EXACT($AA$7&gt;$AB$7,AA22&gt;AB22)*EXACT($AA$7=$AB$7,AA22=AB22)*EXACT($AA$7&lt;$AB$7,AA22&lt;AB22)),$AN$7,0)))*4</f>
        <v>0</v>
      </c>
      <c r="AD22" s="24"/>
      <c r="AE22" s="22"/>
      <c r="AF22" s="17"/>
      <c r="AG22" s="18">
        <f t="shared" si="4"/>
        <v>8</v>
      </c>
      <c r="AH22" s="19"/>
      <c r="AI22" s="20">
        <f t="shared" si="5"/>
        <v>8</v>
      </c>
      <c r="AJ22" s="21">
        <f t="shared" si="6"/>
        <v>24</v>
      </c>
      <c r="AK22" s="1"/>
    </row>
    <row r="23" spans="1:37" ht="24.95" customHeight="1" thickBot="1" x14ac:dyDescent="0.25">
      <c r="A23" s="25">
        <f t="shared" si="0"/>
        <v>3</v>
      </c>
      <c r="B23" s="18" t="s">
        <v>72</v>
      </c>
      <c r="C23" s="15" t="s">
        <v>2</v>
      </c>
      <c r="D23" s="16" t="s">
        <v>108</v>
      </c>
      <c r="E23" s="17" t="str">
        <f t="shared" si="7"/>
        <v>2</v>
      </c>
      <c r="F23" s="15" t="s">
        <v>108</v>
      </c>
      <c r="G23" s="16" t="s">
        <v>2</v>
      </c>
      <c r="H23" s="17">
        <f t="shared" si="8"/>
        <v>0</v>
      </c>
      <c r="I23" s="15" t="s">
        <v>2</v>
      </c>
      <c r="J23" s="16" t="s">
        <v>108</v>
      </c>
      <c r="K23" s="17" t="str">
        <f t="shared" si="9"/>
        <v>2</v>
      </c>
      <c r="L23" s="15" t="s">
        <v>12</v>
      </c>
      <c r="M23" s="16" t="s">
        <v>108</v>
      </c>
      <c r="N23" s="17">
        <f t="shared" si="10"/>
        <v>0</v>
      </c>
      <c r="O23" s="15" t="s">
        <v>12</v>
      </c>
      <c r="P23" s="16" t="s">
        <v>12</v>
      </c>
      <c r="Q23" s="17" t="str">
        <f t="shared" si="11"/>
        <v>3</v>
      </c>
      <c r="R23" s="15" t="s">
        <v>108</v>
      </c>
      <c r="S23" s="16" t="s">
        <v>12</v>
      </c>
      <c r="T23" s="17">
        <f t="shared" si="12"/>
        <v>0</v>
      </c>
      <c r="U23" s="15" t="s">
        <v>12</v>
      </c>
      <c r="V23" s="16" t="s">
        <v>107</v>
      </c>
      <c r="W23" s="17" t="str">
        <f t="shared" si="1"/>
        <v>5</v>
      </c>
      <c r="X23" s="15" t="s">
        <v>2</v>
      </c>
      <c r="Y23" s="16" t="s">
        <v>12</v>
      </c>
      <c r="Z23" s="17" t="str">
        <f t="shared" si="2"/>
        <v>2</v>
      </c>
      <c r="AA23" s="15" t="s">
        <v>12</v>
      </c>
      <c r="AB23" s="16" t="s">
        <v>2</v>
      </c>
      <c r="AC23" s="94">
        <f>IF(OR(EXACT($AA$7,AA23)*(EXACT($AB$7,AB23)))=TRUE,$AN$9,IF(($AB$7-$AA$7=AB23-AA23),$AN$8,IF(OR(EXACT($AA$7&gt;$AB$7,AA23&gt;AB23)*EXACT($AA$7=$AB$7,AA23=AB23)*EXACT($AA$7&lt;$AB$7,AA23&lt;AB23)),$AN$7,0)))*4</f>
        <v>0</v>
      </c>
      <c r="AD23" s="24"/>
      <c r="AE23" s="22"/>
      <c r="AF23" s="17"/>
      <c r="AG23" s="18">
        <f t="shared" si="4"/>
        <v>14</v>
      </c>
      <c r="AH23" s="19"/>
      <c r="AI23" s="20">
        <f t="shared" si="5"/>
        <v>14</v>
      </c>
      <c r="AJ23" s="21">
        <f t="shared" si="6"/>
        <v>3</v>
      </c>
      <c r="AK23" s="1"/>
    </row>
    <row r="24" spans="1:37" ht="24.95" customHeight="1" thickBot="1" x14ac:dyDescent="0.25">
      <c r="A24" s="25">
        <f t="shared" si="0"/>
        <v>18</v>
      </c>
      <c r="B24" s="18" t="s">
        <v>110</v>
      </c>
      <c r="C24" s="15" t="s">
        <v>2</v>
      </c>
      <c r="D24" s="16" t="s">
        <v>108</v>
      </c>
      <c r="E24" s="17" t="str">
        <f t="shared" si="7"/>
        <v>2</v>
      </c>
      <c r="F24" s="15" t="s">
        <v>107</v>
      </c>
      <c r="G24" s="16" t="s">
        <v>12</v>
      </c>
      <c r="H24" s="17">
        <f t="shared" si="8"/>
        <v>0</v>
      </c>
      <c r="I24" s="15" t="s">
        <v>12</v>
      </c>
      <c r="J24" s="16" t="s">
        <v>107</v>
      </c>
      <c r="K24" s="17" t="str">
        <f t="shared" si="9"/>
        <v>2</v>
      </c>
      <c r="L24" s="15" t="s">
        <v>12</v>
      </c>
      <c r="M24" s="16" t="s">
        <v>108</v>
      </c>
      <c r="N24" s="17">
        <f t="shared" si="10"/>
        <v>0</v>
      </c>
      <c r="O24" s="15" t="s">
        <v>108</v>
      </c>
      <c r="P24" s="16" t="s">
        <v>12</v>
      </c>
      <c r="Q24" s="17">
        <f t="shared" si="11"/>
        <v>0</v>
      </c>
      <c r="R24" s="15" t="s">
        <v>108</v>
      </c>
      <c r="S24" s="16" t="s">
        <v>108</v>
      </c>
      <c r="T24" s="17">
        <f t="shared" si="12"/>
        <v>0</v>
      </c>
      <c r="U24" s="15" t="s">
        <v>12</v>
      </c>
      <c r="V24" s="16" t="s">
        <v>107</v>
      </c>
      <c r="W24" s="17" t="str">
        <f t="shared" si="1"/>
        <v>5</v>
      </c>
      <c r="X24" s="15" t="s">
        <v>108</v>
      </c>
      <c r="Y24" s="16" t="s">
        <v>108</v>
      </c>
      <c r="Z24" s="17">
        <f t="shared" si="2"/>
        <v>0</v>
      </c>
      <c r="AA24" s="15" t="s">
        <v>108</v>
      </c>
      <c r="AB24" s="16" t="s">
        <v>108</v>
      </c>
      <c r="AC24" s="95">
        <f>IF(OR(EXACT($AA$7,AA24)*(EXACT($AB$7,AB24)))=TRUE,$AN$9,IF(($AB$7-$AA$7=AB24-AA24),$AN$8,IF(OR(EXACT($AA$7&gt;$AB$7,AA24&gt;AB24)*EXACT($AA$7=$AB$7,AA24=AB24)*EXACT($AA$7&lt;$AB$7,AA24&lt;AB24)),$AN$7,0)))*2</f>
        <v>0</v>
      </c>
      <c r="AD24" s="24"/>
      <c r="AE24" s="22"/>
      <c r="AF24" s="17"/>
      <c r="AG24" s="18">
        <f t="shared" si="4"/>
        <v>9</v>
      </c>
      <c r="AH24" s="19"/>
      <c r="AI24" s="20">
        <f t="shared" si="5"/>
        <v>9</v>
      </c>
      <c r="AJ24" s="21">
        <f t="shared" si="6"/>
        <v>18</v>
      </c>
      <c r="AK24" s="1"/>
    </row>
    <row r="25" spans="1:37" ht="24.95" customHeight="1" thickBot="1" x14ac:dyDescent="0.25">
      <c r="A25" s="25">
        <f t="shared" si="0"/>
        <v>3</v>
      </c>
      <c r="B25" s="18" t="s">
        <v>68</v>
      </c>
      <c r="C25" s="15" t="s">
        <v>2</v>
      </c>
      <c r="D25" s="16" t="s">
        <v>107</v>
      </c>
      <c r="E25" s="17" t="str">
        <f t="shared" si="7"/>
        <v>2</v>
      </c>
      <c r="F25" s="15" t="s">
        <v>107</v>
      </c>
      <c r="G25" s="16" t="s">
        <v>12</v>
      </c>
      <c r="H25" s="17">
        <f t="shared" si="8"/>
        <v>0</v>
      </c>
      <c r="I25" s="15" t="s">
        <v>12</v>
      </c>
      <c r="J25" s="16" t="s">
        <v>107</v>
      </c>
      <c r="K25" s="17" t="str">
        <f t="shared" si="9"/>
        <v>2</v>
      </c>
      <c r="L25" s="15" t="s">
        <v>12</v>
      </c>
      <c r="M25" s="16" t="s">
        <v>107</v>
      </c>
      <c r="N25" s="17">
        <f t="shared" si="10"/>
        <v>0</v>
      </c>
      <c r="O25" s="15" t="s">
        <v>108</v>
      </c>
      <c r="P25" s="16" t="s">
        <v>108</v>
      </c>
      <c r="Q25" s="17" t="str">
        <f t="shared" si="11"/>
        <v>3</v>
      </c>
      <c r="R25" s="15" t="s">
        <v>108</v>
      </c>
      <c r="S25" s="16" t="s">
        <v>12</v>
      </c>
      <c r="T25" s="17">
        <f t="shared" si="12"/>
        <v>0</v>
      </c>
      <c r="U25" s="15" t="s">
        <v>12</v>
      </c>
      <c r="V25" s="16" t="s">
        <v>107</v>
      </c>
      <c r="W25" s="17" t="str">
        <f t="shared" si="1"/>
        <v>5</v>
      </c>
      <c r="X25" s="15" t="s">
        <v>12</v>
      </c>
      <c r="Y25" s="16" t="s">
        <v>107</v>
      </c>
      <c r="Z25" s="17" t="str">
        <f t="shared" si="2"/>
        <v>2</v>
      </c>
      <c r="AA25" s="15" t="s">
        <v>107</v>
      </c>
      <c r="AB25" s="16" t="s">
        <v>12</v>
      </c>
      <c r="AC25" s="94">
        <f t="shared" ref="AC25:AC33" si="13">IF(OR(EXACT($AA$7,AA25)*(EXACT($AB$7,AB25)))=TRUE,$AN$9,IF(($AB$7-$AA$7=AB25-AA25),$AN$8,IF(OR(EXACT($AA$7&gt;$AB$7,AA25&gt;AB25)*EXACT($AA$7=$AB$7,AA25=AB25)*EXACT($AA$7&lt;$AB$7,AA25&lt;AB25)),$AN$7,0)))*4</f>
        <v>0</v>
      </c>
      <c r="AD25" s="24"/>
      <c r="AE25" s="22"/>
      <c r="AF25" s="17"/>
      <c r="AG25" s="18">
        <f t="shared" si="4"/>
        <v>14</v>
      </c>
      <c r="AH25" s="19"/>
      <c r="AI25" s="20">
        <f t="shared" si="5"/>
        <v>14</v>
      </c>
      <c r="AJ25" s="21">
        <f t="shared" si="6"/>
        <v>3</v>
      </c>
      <c r="AK25" s="1"/>
    </row>
    <row r="26" spans="1:37" ht="24.95" customHeight="1" thickBot="1" x14ac:dyDescent="0.25">
      <c r="A26" s="25">
        <f t="shared" si="0"/>
        <v>11</v>
      </c>
      <c r="B26" s="18" t="s">
        <v>60</v>
      </c>
      <c r="C26" s="15" t="s">
        <v>109</v>
      </c>
      <c r="D26" s="16" t="s">
        <v>12</v>
      </c>
      <c r="E26" s="17" t="str">
        <f t="shared" si="7"/>
        <v>2</v>
      </c>
      <c r="F26" s="15" t="s">
        <v>108</v>
      </c>
      <c r="G26" s="16" t="s">
        <v>109</v>
      </c>
      <c r="H26" s="17">
        <f t="shared" si="8"/>
        <v>0</v>
      </c>
      <c r="I26" s="15" t="s">
        <v>12</v>
      </c>
      <c r="J26" s="16" t="s">
        <v>107</v>
      </c>
      <c r="K26" s="17" t="str">
        <f t="shared" si="9"/>
        <v>2</v>
      </c>
      <c r="L26" s="15" t="s">
        <v>2</v>
      </c>
      <c r="M26" s="16" t="s">
        <v>108</v>
      </c>
      <c r="N26" s="17">
        <f t="shared" si="10"/>
        <v>0</v>
      </c>
      <c r="O26" s="15" t="s">
        <v>2</v>
      </c>
      <c r="P26" s="16" t="s">
        <v>12</v>
      </c>
      <c r="Q26" s="17">
        <f t="shared" si="11"/>
        <v>0</v>
      </c>
      <c r="R26" s="15" t="s">
        <v>108</v>
      </c>
      <c r="S26" s="16" t="s">
        <v>2</v>
      </c>
      <c r="T26" s="17">
        <f t="shared" si="12"/>
        <v>0</v>
      </c>
      <c r="U26" s="15" t="s">
        <v>12</v>
      </c>
      <c r="V26" s="16" t="s">
        <v>107</v>
      </c>
      <c r="W26" s="17" t="str">
        <f t="shared" si="1"/>
        <v>5</v>
      </c>
      <c r="X26" s="15" t="s">
        <v>108</v>
      </c>
      <c r="Y26" s="16" t="s">
        <v>107</v>
      </c>
      <c r="Z26" s="17" t="str">
        <f t="shared" si="2"/>
        <v>2</v>
      </c>
      <c r="AA26" s="15" t="s">
        <v>108</v>
      </c>
      <c r="AB26" s="16" t="s">
        <v>13</v>
      </c>
      <c r="AC26" s="94">
        <f t="shared" si="13"/>
        <v>0</v>
      </c>
      <c r="AD26" s="24"/>
      <c r="AE26" s="22"/>
      <c r="AF26" s="17"/>
      <c r="AG26" s="18">
        <f t="shared" si="4"/>
        <v>11</v>
      </c>
      <c r="AH26" s="19"/>
      <c r="AI26" s="20">
        <f t="shared" si="5"/>
        <v>11</v>
      </c>
      <c r="AJ26" s="21">
        <f t="shared" si="6"/>
        <v>11</v>
      </c>
      <c r="AK26" s="1"/>
    </row>
    <row r="27" spans="1:37" ht="24.95" customHeight="1" thickBot="1" x14ac:dyDescent="0.25">
      <c r="A27" s="25">
        <f t="shared" si="0"/>
        <v>1</v>
      </c>
      <c r="B27" s="18" t="s">
        <v>59</v>
      </c>
      <c r="C27" s="15" t="s">
        <v>2</v>
      </c>
      <c r="D27" s="16" t="s">
        <v>107</v>
      </c>
      <c r="E27" s="17" t="str">
        <f t="shared" si="7"/>
        <v>2</v>
      </c>
      <c r="F27" s="15" t="s">
        <v>12</v>
      </c>
      <c r="G27" s="16" t="s">
        <v>108</v>
      </c>
      <c r="H27" s="17" t="str">
        <f t="shared" si="8"/>
        <v>3</v>
      </c>
      <c r="I27" s="15" t="s">
        <v>2</v>
      </c>
      <c r="J27" s="16" t="s">
        <v>108</v>
      </c>
      <c r="K27" s="17" t="str">
        <f t="shared" si="9"/>
        <v>2</v>
      </c>
      <c r="L27" s="15" t="s">
        <v>12</v>
      </c>
      <c r="M27" s="16" t="s">
        <v>107</v>
      </c>
      <c r="N27" s="17">
        <f t="shared" si="10"/>
        <v>0</v>
      </c>
      <c r="O27" s="15" t="s">
        <v>108</v>
      </c>
      <c r="P27" s="16" t="s">
        <v>108</v>
      </c>
      <c r="Q27" s="17" t="str">
        <f t="shared" si="11"/>
        <v>3</v>
      </c>
      <c r="R27" s="15" t="s">
        <v>2</v>
      </c>
      <c r="S27" s="16" t="s">
        <v>108</v>
      </c>
      <c r="T27" s="17" t="str">
        <f t="shared" si="12"/>
        <v>2</v>
      </c>
      <c r="U27" s="15" t="s">
        <v>2</v>
      </c>
      <c r="V27" s="16" t="s">
        <v>108</v>
      </c>
      <c r="W27" s="17" t="str">
        <f t="shared" si="1"/>
        <v>3</v>
      </c>
      <c r="X27" s="15" t="s">
        <v>12</v>
      </c>
      <c r="Y27" s="16" t="s">
        <v>107</v>
      </c>
      <c r="Z27" s="17" t="str">
        <f t="shared" si="2"/>
        <v>2</v>
      </c>
      <c r="AA27" s="15" t="s">
        <v>107</v>
      </c>
      <c r="AB27" s="16" t="s">
        <v>108</v>
      </c>
      <c r="AC27" s="94">
        <f t="shared" si="13"/>
        <v>0</v>
      </c>
      <c r="AD27" s="24"/>
      <c r="AE27" s="22"/>
      <c r="AF27" s="17"/>
      <c r="AG27" s="18">
        <f t="shared" si="4"/>
        <v>17</v>
      </c>
      <c r="AH27" s="19"/>
      <c r="AI27" s="20">
        <f t="shared" si="5"/>
        <v>17</v>
      </c>
      <c r="AJ27" s="21">
        <f t="shared" si="6"/>
        <v>1</v>
      </c>
      <c r="AK27" s="1"/>
    </row>
    <row r="28" spans="1:37" ht="24.95" customHeight="1" thickBot="1" x14ac:dyDescent="0.25">
      <c r="A28" s="25">
        <f t="shared" si="0"/>
        <v>27</v>
      </c>
      <c r="B28" s="18" t="s">
        <v>65</v>
      </c>
      <c r="C28" s="15" t="s">
        <v>2</v>
      </c>
      <c r="D28" s="16" t="s">
        <v>108</v>
      </c>
      <c r="E28" s="17" t="str">
        <f t="shared" si="7"/>
        <v>2</v>
      </c>
      <c r="F28" s="15" t="s">
        <v>107</v>
      </c>
      <c r="G28" s="16" t="s">
        <v>2</v>
      </c>
      <c r="H28" s="17">
        <f t="shared" si="8"/>
        <v>0</v>
      </c>
      <c r="I28" s="15" t="s">
        <v>2</v>
      </c>
      <c r="J28" s="16" t="s">
        <v>108</v>
      </c>
      <c r="K28" s="17" t="str">
        <f t="shared" si="9"/>
        <v>2</v>
      </c>
      <c r="L28" s="15" t="s">
        <v>12</v>
      </c>
      <c r="M28" s="16" t="s">
        <v>107</v>
      </c>
      <c r="N28" s="17">
        <f t="shared" si="10"/>
        <v>0</v>
      </c>
      <c r="O28" s="15" t="s">
        <v>108</v>
      </c>
      <c r="P28" s="16" t="s">
        <v>2</v>
      </c>
      <c r="Q28" s="17">
        <f t="shared" si="11"/>
        <v>0</v>
      </c>
      <c r="R28" s="15" t="s">
        <v>108</v>
      </c>
      <c r="S28" s="16" t="s">
        <v>12</v>
      </c>
      <c r="T28" s="17">
        <f t="shared" si="12"/>
        <v>0</v>
      </c>
      <c r="U28" s="15" t="s">
        <v>108</v>
      </c>
      <c r="V28" s="16" t="s">
        <v>12</v>
      </c>
      <c r="W28" s="17">
        <f t="shared" si="1"/>
        <v>0</v>
      </c>
      <c r="X28" s="15" t="s">
        <v>12</v>
      </c>
      <c r="Y28" s="16" t="s">
        <v>108</v>
      </c>
      <c r="Z28" s="17" t="str">
        <f t="shared" si="2"/>
        <v>2</v>
      </c>
      <c r="AA28" s="15" t="s">
        <v>107</v>
      </c>
      <c r="AB28" s="16" t="s">
        <v>12</v>
      </c>
      <c r="AC28" s="94">
        <f t="shared" si="13"/>
        <v>0</v>
      </c>
      <c r="AD28" s="24"/>
      <c r="AE28" s="22"/>
      <c r="AF28" s="17"/>
      <c r="AG28" s="18">
        <f t="shared" si="4"/>
        <v>6</v>
      </c>
      <c r="AH28" s="19"/>
      <c r="AI28" s="20">
        <f t="shared" si="5"/>
        <v>6</v>
      </c>
      <c r="AJ28" s="21">
        <f t="shared" si="6"/>
        <v>27</v>
      </c>
      <c r="AK28" s="1"/>
    </row>
    <row r="29" spans="1:37" ht="24.95" customHeight="1" thickBot="1" x14ac:dyDescent="0.25">
      <c r="A29" s="25">
        <f t="shared" si="0"/>
        <v>24</v>
      </c>
      <c r="B29" s="18" t="s">
        <v>70</v>
      </c>
      <c r="C29" s="15" t="s">
        <v>109</v>
      </c>
      <c r="D29" s="16" t="s">
        <v>108</v>
      </c>
      <c r="E29" s="17" t="str">
        <f t="shared" si="7"/>
        <v>2</v>
      </c>
      <c r="F29" s="15" t="s">
        <v>107</v>
      </c>
      <c r="G29" s="16" t="s">
        <v>2</v>
      </c>
      <c r="H29" s="17">
        <f t="shared" si="8"/>
        <v>0</v>
      </c>
      <c r="I29" s="15" t="s">
        <v>12</v>
      </c>
      <c r="J29" s="16" t="s">
        <v>108</v>
      </c>
      <c r="K29" s="17" t="str">
        <f t="shared" si="9"/>
        <v>2</v>
      </c>
      <c r="L29" s="15" t="s">
        <v>12</v>
      </c>
      <c r="M29" s="16" t="s">
        <v>107</v>
      </c>
      <c r="N29" s="17">
        <f t="shared" si="10"/>
        <v>0</v>
      </c>
      <c r="O29" s="15" t="s">
        <v>108</v>
      </c>
      <c r="P29" s="16" t="s">
        <v>12</v>
      </c>
      <c r="Q29" s="17">
        <f t="shared" si="11"/>
        <v>0</v>
      </c>
      <c r="R29" s="15" t="s">
        <v>108</v>
      </c>
      <c r="S29" s="16" t="s">
        <v>108</v>
      </c>
      <c r="T29" s="17">
        <f t="shared" si="12"/>
        <v>0</v>
      </c>
      <c r="U29" s="15" t="s">
        <v>12</v>
      </c>
      <c r="V29" s="16" t="s">
        <v>108</v>
      </c>
      <c r="W29" s="17" t="str">
        <f t="shared" si="1"/>
        <v>2</v>
      </c>
      <c r="X29" s="15" t="s">
        <v>12</v>
      </c>
      <c r="Y29" s="16" t="s">
        <v>108</v>
      </c>
      <c r="Z29" s="17" t="str">
        <f t="shared" si="2"/>
        <v>2</v>
      </c>
      <c r="AA29" s="15" t="s">
        <v>108</v>
      </c>
      <c r="AB29" s="16" t="s">
        <v>2</v>
      </c>
      <c r="AC29" s="94">
        <f t="shared" si="13"/>
        <v>0</v>
      </c>
      <c r="AD29" s="24"/>
      <c r="AE29" s="22"/>
      <c r="AF29" s="17"/>
      <c r="AG29" s="18">
        <f t="shared" si="4"/>
        <v>8</v>
      </c>
      <c r="AH29" s="19"/>
      <c r="AI29" s="20">
        <f t="shared" si="5"/>
        <v>8</v>
      </c>
      <c r="AJ29" s="21">
        <f t="shared" si="6"/>
        <v>24</v>
      </c>
      <c r="AK29" s="1"/>
    </row>
    <row r="30" spans="1:37" ht="24.95" customHeight="1" thickBot="1" x14ac:dyDescent="0.25">
      <c r="A30" s="25">
        <f t="shared" si="0"/>
        <v>8</v>
      </c>
      <c r="B30" s="18" t="s">
        <v>64</v>
      </c>
      <c r="C30" s="15" t="s">
        <v>2</v>
      </c>
      <c r="D30" s="16" t="s">
        <v>108</v>
      </c>
      <c r="E30" s="17" t="str">
        <f t="shared" si="7"/>
        <v>2</v>
      </c>
      <c r="F30" s="15" t="s">
        <v>108</v>
      </c>
      <c r="G30" s="16" t="s">
        <v>2</v>
      </c>
      <c r="H30" s="17">
        <f t="shared" si="8"/>
        <v>0</v>
      </c>
      <c r="I30" s="15" t="s">
        <v>12</v>
      </c>
      <c r="J30" s="16" t="s">
        <v>108</v>
      </c>
      <c r="K30" s="17" t="str">
        <f t="shared" si="9"/>
        <v>2</v>
      </c>
      <c r="L30" s="15" t="s">
        <v>12</v>
      </c>
      <c r="M30" s="16" t="s">
        <v>108</v>
      </c>
      <c r="N30" s="17">
        <f t="shared" si="10"/>
        <v>0</v>
      </c>
      <c r="O30" s="15" t="s">
        <v>108</v>
      </c>
      <c r="P30" s="16" t="s">
        <v>108</v>
      </c>
      <c r="Q30" s="17" t="str">
        <f t="shared" si="11"/>
        <v>3</v>
      </c>
      <c r="R30" s="15" t="s">
        <v>108</v>
      </c>
      <c r="S30" s="16" t="s">
        <v>12</v>
      </c>
      <c r="T30" s="17">
        <f t="shared" si="12"/>
        <v>0</v>
      </c>
      <c r="U30" s="15" t="s">
        <v>2</v>
      </c>
      <c r="V30" s="16" t="s">
        <v>108</v>
      </c>
      <c r="W30" s="17" t="str">
        <f t="shared" si="1"/>
        <v>3</v>
      </c>
      <c r="X30" s="15" t="s">
        <v>12</v>
      </c>
      <c r="Y30" s="16" t="s">
        <v>108</v>
      </c>
      <c r="Z30" s="17" t="str">
        <f t="shared" si="2"/>
        <v>2</v>
      </c>
      <c r="AA30" s="15" t="s">
        <v>108</v>
      </c>
      <c r="AB30" s="16" t="s">
        <v>12</v>
      </c>
      <c r="AC30" s="94">
        <f t="shared" si="13"/>
        <v>0</v>
      </c>
      <c r="AD30" s="24"/>
      <c r="AE30" s="22"/>
      <c r="AF30" s="17"/>
      <c r="AG30" s="18">
        <f t="shared" si="4"/>
        <v>12</v>
      </c>
      <c r="AH30" s="19"/>
      <c r="AI30" s="20">
        <f t="shared" si="5"/>
        <v>12</v>
      </c>
      <c r="AJ30" s="21">
        <f t="shared" si="6"/>
        <v>8</v>
      </c>
      <c r="AK30" s="1"/>
    </row>
    <row r="31" spans="1:37" ht="24.95" customHeight="1" thickBot="1" x14ac:dyDescent="0.25">
      <c r="A31" s="25">
        <f t="shared" si="0"/>
        <v>18</v>
      </c>
      <c r="B31" s="18" t="s">
        <v>63</v>
      </c>
      <c r="C31" s="15" t="s">
        <v>108</v>
      </c>
      <c r="D31" s="16" t="s">
        <v>12</v>
      </c>
      <c r="E31" s="17">
        <f t="shared" si="7"/>
        <v>0</v>
      </c>
      <c r="F31" s="15" t="s">
        <v>107</v>
      </c>
      <c r="G31" s="16" t="s">
        <v>12</v>
      </c>
      <c r="H31" s="17">
        <f t="shared" si="8"/>
        <v>0</v>
      </c>
      <c r="I31" s="15" t="s">
        <v>2</v>
      </c>
      <c r="J31" s="16" t="s">
        <v>107</v>
      </c>
      <c r="K31" s="17" t="str">
        <f t="shared" si="9"/>
        <v>5</v>
      </c>
      <c r="L31" s="15" t="s">
        <v>107</v>
      </c>
      <c r="M31" s="16" t="s">
        <v>12</v>
      </c>
      <c r="N31" s="17">
        <f t="shared" si="10"/>
        <v>0</v>
      </c>
      <c r="O31" s="15" t="s">
        <v>107</v>
      </c>
      <c r="P31" s="16" t="s">
        <v>2</v>
      </c>
      <c r="Q31" s="17">
        <f t="shared" si="11"/>
        <v>0</v>
      </c>
      <c r="R31" s="15" t="s">
        <v>12</v>
      </c>
      <c r="S31" s="16" t="s">
        <v>12</v>
      </c>
      <c r="T31" s="17">
        <f t="shared" si="12"/>
        <v>0</v>
      </c>
      <c r="U31" s="15" t="s">
        <v>109</v>
      </c>
      <c r="V31" s="16" t="s">
        <v>107</v>
      </c>
      <c r="W31" s="17" t="str">
        <f t="shared" si="1"/>
        <v>2</v>
      </c>
      <c r="X31" s="15" t="s">
        <v>108</v>
      </c>
      <c r="Y31" s="16" t="s">
        <v>107</v>
      </c>
      <c r="Z31" s="17" t="str">
        <f t="shared" si="2"/>
        <v>2</v>
      </c>
      <c r="AA31" s="15" t="s">
        <v>108</v>
      </c>
      <c r="AB31" s="16" t="s">
        <v>12</v>
      </c>
      <c r="AC31" s="94">
        <f t="shared" si="13"/>
        <v>0</v>
      </c>
      <c r="AD31" s="24"/>
      <c r="AE31" s="22"/>
      <c r="AF31" s="17"/>
      <c r="AG31" s="18">
        <f t="shared" si="4"/>
        <v>9</v>
      </c>
      <c r="AH31" s="19"/>
      <c r="AI31" s="20">
        <f t="shared" si="5"/>
        <v>9</v>
      </c>
      <c r="AJ31" s="21">
        <f t="shared" si="6"/>
        <v>18</v>
      </c>
      <c r="AK31" s="1"/>
    </row>
    <row r="32" spans="1:37" ht="24.95" customHeight="1" thickBot="1" x14ac:dyDescent="0.25">
      <c r="A32" s="25">
        <f t="shared" si="0"/>
        <v>11</v>
      </c>
      <c r="B32" s="18" t="s">
        <v>62</v>
      </c>
      <c r="C32" s="15" t="s">
        <v>109</v>
      </c>
      <c r="D32" s="16" t="s">
        <v>108</v>
      </c>
      <c r="E32" s="17" t="str">
        <f t="shared" si="7"/>
        <v>2</v>
      </c>
      <c r="F32" s="15" t="s">
        <v>107</v>
      </c>
      <c r="G32" s="16" t="s">
        <v>12</v>
      </c>
      <c r="H32" s="17">
        <f t="shared" si="8"/>
        <v>0</v>
      </c>
      <c r="I32" s="15" t="s">
        <v>12</v>
      </c>
      <c r="J32" s="16" t="s">
        <v>108</v>
      </c>
      <c r="K32" s="17" t="str">
        <f t="shared" si="9"/>
        <v>2</v>
      </c>
      <c r="L32" s="15" t="s">
        <v>12</v>
      </c>
      <c r="M32" s="16" t="s">
        <v>107</v>
      </c>
      <c r="N32" s="17">
        <f t="shared" si="10"/>
        <v>0</v>
      </c>
      <c r="O32" s="15" t="s">
        <v>108</v>
      </c>
      <c r="P32" s="16" t="s">
        <v>12</v>
      </c>
      <c r="Q32" s="17">
        <f t="shared" si="11"/>
        <v>0</v>
      </c>
      <c r="R32" s="15" t="s">
        <v>107</v>
      </c>
      <c r="S32" s="16" t="s">
        <v>12</v>
      </c>
      <c r="T32" s="17">
        <f t="shared" si="12"/>
        <v>0</v>
      </c>
      <c r="U32" s="15" t="s">
        <v>12</v>
      </c>
      <c r="V32" s="16" t="s">
        <v>107</v>
      </c>
      <c r="W32" s="17" t="str">
        <f t="shared" si="1"/>
        <v>5</v>
      </c>
      <c r="X32" s="15" t="s">
        <v>12</v>
      </c>
      <c r="Y32" s="16" t="s">
        <v>107</v>
      </c>
      <c r="Z32" s="17" t="str">
        <f t="shared" si="2"/>
        <v>2</v>
      </c>
      <c r="AA32" s="15" t="s">
        <v>108</v>
      </c>
      <c r="AB32" s="16" t="s">
        <v>12</v>
      </c>
      <c r="AC32" s="94">
        <f t="shared" si="13"/>
        <v>0</v>
      </c>
      <c r="AD32" s="24"/>
      <c r="AE32" s="22"/>
      <c r="AF32" s="17"/>
      <c r="AG32" s="18">
        <f t="shared" si="4"/>
        <v>11</v>
      </c>
      <c r="AH32" s="19"/>
      <c r="AI32" s="20">
        <f t="shared" si="5"/>
        <v>11</v>
      </c>
      <c r="AJ32" s="21">
        <f t="shared" si="6"/>
        <v>11</v>
      </c>
      <c r="AK32" s="1"/>
    </row>
    <row r="33" spans="1:37" ht="24.95" customHeight="1" thickBot="1" x14ac:dyDescent="0.25">
      <c r="A33" s="25">
        <f t="shared" si="0"/>
        <v>11</v>
      </c>
      <c r="B33" s="18" t="s">
        <v>69</v>
      </c>
      <c r="C33" s="15" t="s">
        <v>12</v>
      </c>
      <c r="D33" s="16" t="s">
        <v>107</v>
      </c>
      <c r="E33" s="17" t="str">
        <f t="shared" si="7"/>
        <v>2</v>
      </c>
      <c r="F33" s="15" t="s">
        <v>107</v>
      </c>
      <c r="G33" s="16" t="s">
        <v>2</v>
      </c>
      <c r="H33" s="17">
        <f t="shared" si="8"/>
        <v>0</v>
      </c>
      <c r="I33" s="15" t="s">
        <v>12</v>
      </c>
      <c r="J33" s="16" t="s">
        <v>107</v>
      </c>
      <c r="K33" s="17" t="str">
        <f t="shared" si="9"/>
        <v>2</v>
      </c>
      <c r="L33" s="15" t="s">
        <v>2</v>
      </c>
      <c r="M33" s="16" t="s">
        <v>108</v>
      </c>
      <c r="N33" s="17">
        <f t="shared" si="10"/>
        <v>0</v>
      </c>
      <c r="O33" s="15" t="s">
        <v>108</v>
      </c>
      <c r="P33" s="16" t="s">
        <v>12</v>
      </c>
      <c r="Q33" s="17">
        <f t="shared" si="11"/>
        <v>0</v>
      </c>
      <c r="R33" s="15" t="s">
        <v>107</v>
      </c>
      <c r="S33" s="16" t="s">
        <v>12</v>
      </c>
      <c r="T33" s="17">
        <f t="shared" si="12"/>
        <v>0</v>
      </c>
      <c r="U33" s="15" t="s">
        <v>12</v>
      </c>
      <c r="V33" s="16" t="s">
        <v>107</v>
      </c>
      <c r="W33" s="17" t="str">
        <f t="shared" si="1"/>
        <v>5</v>
      </c>
      <c r="X33" s="15" t="s">
        <v>2</v>
      </c>
      <c r="Y33" s="16" t="s">
        <v>108</v>
      </c>
      <c r="Z33" s="17" t="str">
        <f t="shared" si="2"/>
        <v>2</v>
      </c>
      <c r="AA33" s="15" t="s">
        <v>108</v>
      </c>
      <c r="AB33" s="16" t="s">
        <v>12</v>
      </c>
      <c r="AC33" s="94">
        <f t="shared" si="13"/>
        <v>0</v>
      </c>
      <c r="AD33" s="24"/>
      <c r="AE33" s="22"/>
      <c r="AF33" s="17"/>
      <c r="AG33" s="18">
        <f t="shared" si="4"/>
        <v>11</v>
      </c>
      <c r="AH33" s="19"/>
      <c r="AI33" s="20">
        <f t="shared" si="5"/>
        <v>11</v>
      </c>
      <c r="AJ33" s="21">
        <f t="shared" si="6"/>
        <v>11</v>
      </c>
      <c r="AK33" s="1"/>
    </row>
    <row r="34" spans="1:37" ht="24.95" customHeight="1" thickBot="1" x14ac:dyDescent="0.25">
      <c r="A34" s="25">
        <f t="shared" si="0"/>
        <v>8</v>
      </c>
      <c r="B34" s="18" t="s">
        <v>113</v>
      </c>
      <c r="C34" s="15" t="s">
        <v>109</v>
      </c>
      <c r="D34" s="16" t="s">
        <v>107</v>
      </c>
      <c r="E34" s="17" t="str">
        <f t="shared" si="7"/>
        <v>3</v>
      </c>
      <c r="F34" s="15" t="s">
        <v>107</v>
      </c>
      <c r="G34" s="16" t="s">
        <v>2</v>
      </c>
      <c r="H34" s="17">
        <f t="shared" si="8"/>
        <v>0</v>
      </c>
      <c r="I34" s="15" t="s">
        <v>12</v>
      </c>
      <c r="J34" s="16" t="s">
        <v>107</v>
      </c>
      <c r="K34" s="17" t="str">
        <f t="shared" si="9"/>
        <v>2</v>
      </c>
      <c r="L34" s="15" t="s">
        <v>12</v>
      </c>
      <c r="M34" s="16" t="s">
        <v>108</v>
      </c>
      <c r="N34" s="17">
        <f t="shared" si="10"/>
        <v>0</v>
      </c>
      <c r="O34" s="15" t="s">
        <v>107</v>
      </c>
      <c r="P34" s="16" t="s">
        <v>12</v>
      </c>
      <c r="Q34" s="17">
        <f t="shared" si="11"/>
        <v>0</v>
      </c>
      <c r="R34" s="15" t="s">
        <v>107</v>
      </c>
      <c r="S34" s="16" t="s">
        <v>12</v>
      </c>
      <c r="T34" s="17">
        <f t="shared" si="12"/>
        <v>0</v>
      </c>
      <c r="U34" s="15" t="s">
        <v>12</v>
      </c>
      <c r="V34" s="16" t="s">
        <v>107</v>
      </c>
      <c r="W34" s="17" t="str">
        <f t="shared" si="1"/>
        <v>5</v>
      </c>
      <c r="X34" s="15" t="s">
        <v>12</v>
      </c>
      <c r="Y34" s="16" t="s">
        <v>107</v>
      </c>
      <c r="Z34" s="17" t="str">
        <f t="shared" si="2"/>
        <v>2</v>
      </c>
      <c r="AA34" s="15" t="s">
        <v>108</v>
      </c>
      <c r="AB34" s="16" t="s">
        <v>108</v>
      </c>
      <c r="AC34" s="95">
        <f>IF(OR(EXACT($AA$7,AA34)*(EXACT($AB$7,AB34)))=TRUE,$AN$9,IF(($AB$7-$AA$7=AB34-AA34),$AN$8,IF(OR(EXACT($AA$7&gt;$AB$7,AA34&gt;AB34)*EXACT($AA$7=$AB$7,AA34=AB34)*EXACT($AA$7&lt;$AB$7,AA34&lt;AB34)),$AN$7,0)))*2</f>
        <v>0</v>
      </c>
      <c r="AD34" s="24"/>
      <c r="AE34" s="22"/>
      <c r="AF34" s="17"/>
      <c r="AG34" s="18">
        <f t="shared" si="4"/>
        <v>12</v>
      </c>
      <c r="AH34" s="19"/>
      <c r="AI34" s="20">
        <f t="shared" si="5"/>
        <v>12</v>
      </c>
      <c r="AJ34" s="21">
        <f t="shared" si="6"/>
        <v>8</v>
      </c>
      <c r="AK34" s="1"/>
    </row>
    <row r="35" spans="1:37" ht="24.95" customHeight="1" thickBot="1" x14ac:dyDescent="0.25">
      <c r="A35" s="25">
        <f t="shared" si="0"/>
        <v>16</v>
      </c>
      <c r="B35" s="18" t="s">
        <v>114</v>
      </c>
      <c r="C35" s="15" t="s">
        <v>109</v>
      </c>
      <c r="D35" s="16" t="s">
        <v>108</v>
      </c>
      <c r="E35" s="17" t="str">
        <f t="shared" si="7"/>
        <v>2</v>
      </c>
      <c r="F35" s="15" t="s">
        <v>108</v>
      </c>
      <c r="G35" s="16" t="s">
        <v>12</v>
      </c>
      <c r="H35" s="17">
        <f t="shared" si="8"/>
        <v>0</v>
      </c>
      <c r="I35" s="15" t="s">
        <v>2</v>
      </c>
      <c r="J35" s="16" t="s">
        <v>108</v>
      </c>
      <c r="K35" s="17" t="str">
        <f t="shared" si="9"/>
        <v>2</v>
      </c>
      <c r="L35" s="15" t="s">
        <v>12</v>
      </c>
      <c r="M35" s="16" t="s">
        <v>107</v>
      </c>
      <c r="N35" s="17">
        <f t="shared" si="10"/>
        <v>0</v>
      </c>
      <c r="O35" s="15" t="s">
        <v>108</v>
      </c>
      <c r="P35" s="16" t="s">
        <v>108</v>
      </c>
      <c r="Q35" s="17" t="str">
        <f t="shared" si="11"/>
        <v>3</v>
      </c>
      <c r="R35" s="15" t="s">
        <v>108</v>
      </c>
      <c r="S35" s="16" t="s">
        <v>2</v>
      </c>
      <c r="T35" s="17">
        <f t="shared" si="12"/>
        <v>0</v>
      </c>
      <c r="U35" s="15" t="s">
        <v>2</v>
      </c>
      <c r="V35" s="16" t="s">
        <v>108</v>
      </c>
      <c r="W35" s="17" t="str">
        <f t="shared" si="1"/>
        <v>3</v>
      </c>
      <c r="X35" s="15" t="s">
        <v>12</v>
      </c>
      <c r="Y35" s="16" t="s">
        <v>12</v>
      </c>
      <c r="Z35" s="17">
        <f t="shared" si="2"/>
        <v>0</v>
      </c>
      <c r="AA35" s="15" t="s">
        <v>108</v>
      </c>
      <c r="AB35" s="16" t="s">
        <v>2</v>
      </c>
      <c r="AC35" s="94">
        <f>IF(OR(EXACT($AA$7,AA35)*(EXACT($AB$7,AB35)))=TRUE,$AN$9,IF(($AB$7-$AA$7=AB35-AA35),$AN$8,IF(OR(EXACT($AA$7&gt;$AB$7,AA35&gt;AB35)*EXACT($AA$7=$AB$7,AA35=AB35)*EXACT($AA$7&lt;$AB$7,AA35&lt;AB35)),$AN$7,0)))*4</f>
        <v>0</v>
      </c>
      <c r="AD35" s="24"/>
      <c r="AE35" s="22"/>
      <c r="AF35" s="17"/>
      <c r="AG35" s="18">
        <f t="shared" si="4"/>
        <v>10</v>
      </c>
      <c r="AH35" s="19"/>
      <c r="AI35" s="20">
        <f t="shared" si="5"/>
        <v>10</v>
      </c>
      <c r="AJ35" s="21">
        <f t="shared" si="6"/>
        <v>16</v>
      </c>
      <c r="AK35" s="1"/>
    </row>
    <row r="36" spans="1:37" ht="24.95" customHeight="1" thickBot="1" x14ac:dyDescent="0.25">
      <c r="A36" s="25">
        <f t="shared" si="0"/>
        <v>18</v>
      </c>
      <c r="B36" s="18" t="s">
        <v>61</v>
      </c>
      <c r="C36" s="15" t="s">
        <v>2</v>
      </c>
      <c r="D36" s="16" t="s">
        <v>108</v>
      </c>
      <c r="E36" s="17" t="str">
        <f t="shared" si="7"/>
        <v>2</v>
      </c>
      <c r="F36" s="15" t="s">
        <v>108</v>
      </c>
      <c r="G36" s="16" t="s">
        <v>12</v>
      </c>
      <c r="H36" s="17">
        <f t="shared" si="8"/>
        <v>0</v>
      </c>
      <c r="I36" s="15" t="s">
        <v>2</v>
      </c>
      <c r="J36" s="16" t="s">
        <v>108</v>
      </c>
      <c r="K36" s="17" t="str">
        <f t="shared" si="9"/>
        <v>2</v>
      </c>
      <c r="L36" s="15" t="s">
        <v>12</v>
      </c>
      <c r="M36" s="16" t="s">
        <v>108</v>
      </c>
      <c r="N36" s="17">
        <f t="shared" si="10"/>
        <v>0</v>
      </c>
      <c r="O36" s="15" t="s">
        <v>108</v>
      </c>
      <c r="P36" s="16" t="s">
        <v>12</v>
      </c>
      <c r="Q36" s="17">
        <f t="shared" si="11"/>
        <v>0</v>
      </c>
      <c r="R36" s="15" t="s">
        <v>108</v>
      </c>
      <c r="S36" s="16" t="s">
        <v>12</v>
      </c>
      <c r="T36" s="17">
        <f t="shared" si="12"/>
        <v>0</v>
      </c>
      <c r="U36" s="15" t="s">
        <v>2</v>
      </c>
      <c r="V36" s="16" t="s">
        <v>108</v>
      </c>
      <c r="W36" s="17" t="str">
        <f t="shared" si="1"/>
        <v>3</v>
      </c>
      <c r="X36" s="15" t="s">
        <v>12</v>
      </c>
      <c r="Y36" s="16" t="s">
        <v>107</v>
      </c>
      <c r="Z36" s="17" t="str">
        <f t="shared" si="2"/>
        <v>2</v>
      </c>
      <c r="AA36" s="15" t="s">
        <v>108</v>
      </c>
      <c r="AB36" s="16" t="s">
        <v>12</v>
      </c>
      <c r="AC36" s="94">
        <f>IF(OR(EXACT($AA$7,AA36)*(EXACT($AB$7,AB36)))=TRUE,$AN$9,IF(($AB$7-$AA$7=AB36-AA36),$AN$8,IF(OR(EXACT($AA$7&gt;$AB$7,AA36&gt;AB36)*EXACT($AA$7=$AB$7,AA36=AB36)*EXACT($AA$7&lt;$AB$7,AA36&lt;AB36)),$AN$7,0)))*4</f>
        <v>0</v>
      </c>
      <c r="AD36" s="23"/>
      <c r="AE36" s="22"/>
      <c r="AF36" s="17"/>
      <c r="AG36" s="18">
        <f t="shared" si="4"/>
        <v>9</v>
      </c>
      <c r="AH36" s="19"/>
      <c r="AI36" s="20">
        <f t="shared" si="5"/>
        <v>9</v>
      </c>
      <c r="AJ36" s="21">
        <f t="shared" si="6"/>
        <v>18</v>
      </c>
      <c r="AK36" s="1"/>
    </row>
    <row r="37" spans="1:37" ht="24.95" customHeight="1" thickBot="1" x14ac:dyDescent="0.25">
      <c r="A37" s="25">
        <f t="shared" ref="A37:A50" si="14">AJ37</f>
        <v>30</v>
      </c>
      <c r="B37" s="18" t="s">
        <v>73</v>
      </c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94"/>
      <c r="AD37" s="24"/>
      <c r="AE37" s="22"/>
      <c r="AF37" s="17"/>
      <c r="AG37" s="18">
        <f t="shared" ref="AG37:AG50" si="15">E37+K37+Q37+T37+N37+H37+W37+Z37+AC37+AF37</f>
        <v>0</v>
      </c>
      <c r="AH37" s="19"/>
      <c r="AI37" s="20">
        <f t="shared" ref="AI37:AI50" si="16">AG37+AH37</f>
        <v>0</v>
      </c>
      <c r="AJ37" s="21">
        <f t="shared" ref="AJ37:AJ50" si="17">RANK(AI37,$AI$8:$AI$50)</f>
        <v>30</v>
      </c>
      <c r="AK37" s="1"/>
    </row>
    <row r="38" spans="1:37" ht="24.95" customHeight="1" thickBot="1" x14ac:dyDescent="0.25">
      <c r="A38" s="25">
        <f t="shared" si="14"/>
        <v>30</v>
      </c>
      <c r="B38" s="18" t="s">
        <v>74</v>
      </c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94"/>
      <c r="AD38" s="24"/>
      <c r="AE38" s="22"/>
      <c r="AF38" s="17"/>
      <c r="AG38" s="18">
        <f t="shared" si="15"/>
        <v>0</v>
      </c>
      <c r="AH38" s="19"/>
      <c r="AI38" s="20">
        <f t="shared" si="16"/>
        <v>0</v>
      </c>
      <c r="AJ38" s="21">
        <f t="shared" si="17"/>
        <v>30</v>
      </c>
      <c r="AK38" s="1"/>
    </row>
    <row r="39" spans="1:37" ht="24.95" customHeight="1" thickBot="1" x14ac:dyDescent="0.25">
      <c r="A39" s="25">
        <f t="shared" si="14"/>
        <v>30</v>
      </c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94"/>
      <c r="AD39" s="24"/>
      <c r="AE39" s="22"/>
      <c r="AF39" s="17"/>
      <c r="AG39" s="18">
        <f t="shared" si="15"/>
        <v>0</v>
      </c>
      <c r="AH39" s="19"/>
      <c r="AI39" s="20">
        <f t="shared" si="16"/>
        <v>0</v>
      </c>
      <c r="AJ39" s="21">
        <f t="shared" si="17"/>
        <v>30</v>
      </c>
      <c r="AK39" s="1"/>
    </row>
    <row r="40" spans="1:37" ht="24.95" customHeight="1" thickBot="1" x14ac:dyDescent="0.25">
      <c r="A40" s="25">
        <f t="shared" si="14"/>
        <v>30</v>
      </c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94"/>
      <c r="AD40" s="24"/>
      <c r="AE40" s="22"/>
      <c r="AF40" s="17"/>
      <c r="AG40" s="18">
        <f t="shared" si="15"/>
        <v>0</v>
      </c>
      <c r="AH40" s="19"/>
      <c r="AI40" s="20">
        <f t="shared" si="16"/>
        <v>0</v>
      </c>
      <c r="AJ40" s="21">
        <f t="shared" si="17"/>
        <v>30</v>
      </c>
      <c r="AK40" s="1"/>
    </row>
    <row r="41" spans="1:37" ht="24.95" customHeight="1" thickBot="1" x14ac:dyDescent="0.25">
      <c r="A41" s="25">
        <f t="shared" si="14"/>
        <v>30</v>
      </c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94"/>
      <c r="AD41" s="24"/>
      <c r="AE41" s="22"/>
      <c r="AF41" s="17"/>
      <c r="AG41" s="18">
        <f t="shared" si="15"/>
        <v>0</v>
      </c>
      <c r="AH41" s="19"/>
      <c r="AI41" s="20">
        <f t="shared" si="16"/>
        <v>0</v>
      </c>
      <c r="AJ41" s="21">
        <f t="shared" si="17"/>
        <v>30</v>
      </c>
      <c r="AK41" s="1"/>
    </row>
    <row r="42" spans="1:37" ht="24.95" customHeight="1" thickBot="1" x14ac:dyDescent="0.25">
      <c r="A42" s="25">
        <f t="shared" si="14"/>
        <v>30</v>
      </c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94"/>
      <c r="AD42" s="24"/>
      <c r="AE42" s="22"/>
      <c r="AF42" s="17"/>
      <c r="AG42" s="18">
        <f t="shared" si="15"/>
        <v>0</v>
      </c>
      <c r="AH42" s="19"/>
      <c r="AI42" s="20">
        <f t="shared" si="16"/>
        <v>0</v>
      </c>
      <c r="AJ42" s="21">
        <f t="shared" si="17"/>
        <v>30</v>
      </c>
      <c r="AK42" s="1"/>
    </row>
    <row r="43" spans="1:37" ht="24.95" customHeight="1" thickBot="1" x14ac:dyDescent="0.25">
      <c r="A43" s="25">
        <f t="shared" si="14"/>
        <v>30</v>
      </c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94"/>
      <c r="AD43" s="24"/>
      <c r="AE43" s="22"/>
      <c r="AF43" s="17"/>
      <c r="AG43" s="18">
        <f t="shared" si="15"/>
        <v>0</v>
      </c>
      <c r="AH43" s="19"/>
      <c r="AI43" s="20">
        <f t="shared" si="16"/>
        <v>0</v>
      </c>
      <c r="AJ43" s="21">
        <f t="shared" si="17"/>
        <v>30</v>
      </c>
      <c r="AK43" s="1"/>
    </row>
    <row r="44" spans="1:37" ht="24.95" customHeight="1" thickBot="1" x14ac:dyDescent="0.25">
      <c r="A44" s="25">
        <f t="shared" si="14"/>
        <v>30</v>
      </c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94"/>
      <c r="AD44" s="24"/>
      <c r="AE44" s="22"/>
      <c r="AF44" s="17"/>
      <c r="AG44" s="18">
        <f t="shared" si="15"/>
        <v>0</v>
      </c>
      <c r="AH44" s="19"/>
      <c r="AI44" s="20">
        <f t="shared" si="16"/>
        <v>0</v>
      </c>
      <c r="AJ44" s="21">
        <f t="shared" si="17"/>
        <v>30</v>
      </c>
      <c r="AK44" s="1"/>
    </row>
    <row r="45" spans="1:37" ht="24.95" customHeight="1" thickBot="1" x14ac:dyDescent="0.25">
      <c r="A45" s="25">
        <f t="shared" si="14"/>
        <v>30</v>
      </c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94"/>
      <c r="AD45" s="24"/>
      <c r="AE45" s="22"/>
      <c r="AF45" s="17"/>
      <c r="AG45" s="18">
        <f t="shared" si="15"/>
        <v>0</v>
      </c>
      <c r="AH45" s="19"/>
      <c r="AI45" s="20">
        <f t="shared" si="16"/>
        <v>0</v>
      </c>
      <c r="AJ45" s="21">
        <f t="shared" si="17"/>
        <v>30</v>
      </c>
      <c r="AK45" s="1"/>
    </row>
    <row r="46" spans="1:37" ht="24.95" customHeight="1" thickBot="1" x14ac:dyDescent="0.25">
      <c r="A46" s="25">
        <f t="shared" si="14"/>
        <v>30</v>
      </c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94"/>
      <c r="AD46" s="24"/>
      <c r="AE46" s="22"/>
      <c r="AF46" s="17"/>
      <c r="AG46" s="18">
        <f t="shared" si="15"/>
        <v>0</v>
      </c>
      <c r="AH46" s="19"/>
      <c r="AI46" s="20">
        <f t="shared" si="16"/>
        <v>0</v>
      </c>
      <c r="AJ46" s="21">
        <f t="shared" si="17"/>
        <v>30</v>
      </c>
      <c r="AK46" s="1"/>
    </row>
    <row r="47" spans="1:37" ht="24.95" customHeight="1" thickBot="1" x14ac:dyDescent="0.25">
      <c r="A47" s="25">
        <f t="shared" si="14"/>
        <v>30</v>
      </c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94"/>
      <c r="AD47" s="24"/>
      <c r="AE47" s="22"/>
      <c r="AF47" s="17"/>
      <c r="AG47" s="18">
        <f t="shared" si="15"/>
        <v>0</v>
      </c>
      <c r="AH47" s="19"/>
      <c r="AI47" s="20">
        <f t="shared" si="16"/>
        <v>0</v>
      </c>
      <c r="AJ47" s="21">
        <f t="shared" si="17"/>
        <v>30</v>
      </c>
      <c r="AK47" s="1"/>
    </row>
    <row r="48" spans="1:37" ht="24.95" customHeight="1" thickBot="1" x14ac:dyDescent="0.25">
      <c r="A48" s="25">
        <f t="shared" si="14"/>
        <v>30</v>
      </c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94"/>
      <c r="AD48" s="24"/>
      <c r="AE48" s="22"/>
      <c r="AF48" s="17"/>
      <c r="AG48" s="18">
        <f t="shared" si="15"/>
        <v>0</v>
      </c>
      <c r="AH48" s="19"/>
      <c r="AI48" s="20">
        <f t="shared" si="16"/>
        <v>0</v>
      </c>
      <c r="AJ48" s="21">
        <f t="shared" si="17"/>
        <v>30</v>
      </c>
      <c r="AK48" s="1"/>
    </row>
    <row r="49" spans="1:37" ht="24.95" customHeight="1" thickBot="1" x14ac:dyDescent="0.25">
      <c r="A49" s="25">
        <f t="shared" si="14"/>
        <v>30</v>
      </c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94"/>
      <c r="AD49" s="24"/>
      <c r="AE49" s="22"/>
      <c r="AF49" s="17"/>
      <c r="AG49" s="18">
        <f t="shared" si="15"/>
        <v>0</v>
      </c>
      <c r="AH49" s="19"/>
      <c r="AI49" s="20">
        <f t="shared" si="16"/>
        <v>0</v>
      </c>
      <c r="AJ49" s="21">
        <f t="shared" si="17"/>
        <v>30</v>
      </c>
      <c r="AK49" s="1"/>
    </row>
    <row r="50" spans="1:37" ht="24.95" customHeight="1" thickBot="1" x14ac:dyDescent="0.25">
      <c r="A50" s="25">
        <f t="shared" si="14"/>
        <v>30</v>
      </c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94"/>
      <c r="AD50" s="24"/>
      <c r="AE50" s="22"/>
      <c r="AF50" s="17"/>
      <c r="AG50" s="18">
        <f t="shared" si="15"/>
        <v>0</v>
      </c>
      <c r="AH50" s="19"/>
      <c r="AI50" s="20">
        <f t="shared" si="16"/>
        <v>0</v>
      </c>
      <c r="AJ50" s="21">
        <f t="shared" si="17"/>
        <v>30</v>
      </c>
      <c r="AK50" s="1"/>
    </row>
  </sheetData>
  <sortState xmlns:xlrd2="http://schemas.microsoft.com/office/spreadsheetml/2017/richdata2" ref="A8:AJ36">
    <sortCondition ref="B8:B36"/>
  </sortState>
  <phoneticPr fontId="0" type="noConversion"/>
  <conditionalFormatting sqref="A25:A50">
    <cfRule type="colorScale" priority="19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24">
    <cfRule type="colorScale" priority="6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32">
    <cfRule type="expression" dxfId="172" priority="2019">
      <formula>($AG17&gt;40)</formula>
    </cfRule>
    <cfRule type="expression" dxfId="171" priority="2036">
      <formula>($AG14&gt;40)</formula>
    </cfRule>
  </conditionalFormatting>
  <conditionalFormatting sqref="B33">
    <cfRule type="expression" dxfId="170" priority="2042">
      <formula>($AG30&gt;40)</formula>
    </cfRule>
  </conditionalFormatting>
  <conditionalFormatting sqref="B34">
    <cfRule type="expression" dxfId="169" priority="5">
      <formula>($AG19&gt;40)</formula>
    </cfRule>
    <cfRule type="expression" dxfId="168" priority="12">
      <formula>($AG17&gt;40)</formula>
    </cfRule>
  </conditionalFormatting>
  <conditionalFormatting sqref="B35">
    <cfRule type="expression" dxfId="167" priority="2048">
      <formula>($AG29&gt;40)</formula>
    </cfRule>
    <cfRule type="expression" dxfId="166" priority="2049">
      <formula>($AG24&gt;40)</formula>
    </cfRule>
  </conditionalFormatting>
  <conditionalFormatting sqref="B36">
    <cfRule type="expression" dxfId="165" priority="2022">
      <formula>($AG13&gt;40)</formula>
    </cfRule>
    <cfRule type="expression" dxfId="164" priority="2054">
      <formula>($AG15&gt;40)</formula>
    </cfRule>
  </conditionalFormatting>
  <conditionalFormatting sqref="C4 F4 I4 L4 O4 R4 U4 X4 AA4 I6 L6 O6 R6 U6 X6 AA6">
    <cfRule type="cellIs" dxfId="163" priority="18" operator="equal">
      <formula>"Schalke 04"</formula>
    </cfRule>
  </conditionalFormatting>
  <conditionalFormatting sqref="C6 F6">
    <cfRule type="cellIs" dxfId="162" priority="17" operator="equal">
      <formula>"Schalke 04"</formula>
    </cfRule>
  </conditionalFormatting>
  <conditionalFormatting sqref="AG1:AG1048576">
    <cfRule type="top10" dxfId="161" priority="15" rank="3"/>
  </conditionalFormatting>
  <conditionalFormatting sqref="AK6:AK9">
    <cfRule type="top10" dxfId="160" priority="1649" rank="3"/>
  </conditionalFormatting>
  <pageMargins left="0.19685039370078741" right="0" top="0" bottom="0" header="0.51181102362204722" footer="0.51181102362204722"/>
  <pageSetup paperSize="9" scale="74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0"/>
  <sheetViews>
    <sheetView topLeftCell="B25" workbookViewId="0">
      <selection activeCell="P43" sqref="P43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4"/>
      <c r="C4" s="14" t="s">
        <v>94</v>
      </c>
      <c r="F4" s="14" t="s">
        <v>96</v>
      </c>
      <c r="I4" s="14" t="s">
        <v>105</v>
      </c>
      <c r="L4" s="14" t="s">
        <v>102</v>
      </c>
      <c r="O4" s="14" t="s">
        <v>100</v>
      </c>
      <c r="R4" s="14" t="s">
        <v>56</v>
      </c>
      <c r="U4" s="14" t="s">
        <v>11</v>
      </c>
      <c r="X4" s="14" t="s">
        <v>99</v>
      </c>
      <c r="AA4" s="14" t="s">
        <v>98</v>
      </c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101</v>
      </c>
      <c r="F6" s="14" t="s">
        <v>93</v>
      </c>
      <c r="I6" s="14" t="s">
        <v>103</v>
      </c>
      <c r="L6" s="14" t="s">
        <v>57</v>
      </c>
      <c r="O6" s="14" t="s">
        <v>95</v>
      </c>
      <c r="R6" s="14" t="s">
        <v>97</v>
      </c>
      <c r="U6" s="14" t="s">
        <v>92</v>
      </c>
      <c r="X6" s="14" t="s">
        <v>106</v>
      </c>
      <c r="AA6" s="14" t="s">
        <v>104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4.95" customHeight="1" thickBot="1" x14ac:dyDescent="0.3">
      <c r="A7" s="7" t="s">
        <v>6</v>
      </c>
      <c r="B7" s="12" t="s">
        <v>7</v>
      </c>
      <c r="C7" s="65" t="s">
        <v>109</v>
      </c>
      <c r="D7" s="65" t="s">
        <v>108</v>
      </c>
      <c r="E7" s="66" t="s">
        <v>1</v>
      </c>
      <c r="F7" s="65" t="s">
        <v>12</v>
      </c>
      <c r="G7" s="65" t="s">
        <v>2</v>
      </c>
      <c r="H7" s="66" t="s">
        <v>1</v>
      </c>
      <c r="I7" s="65" t="s">
        <v>109</v>
      </c>
      <c r="J7" s="65" t="s">
        <v>107</v>
      </c>
      <c r="K7" s="66" t="s">
        <v>1</v>
      </c>
      <c r="L7" s="65" t="s">
        <v>2</v>
      </c>
      <c r="M7" s="65" t="s">
        <v>109</v>
      </c>
      <c r="N7" s="66" t="s">
        <v>1</v>
      </c>
      <c r="O7" s="65" t="s">
        <v>2</v>
      </c>
      <c r="P7" s="65" t="s">
        <v>108</v>
      </c>
      <c r="Q7" s="66" t="s">
        <v>1</v>
      </c>
      <c r="R7" s="65" t="s">
        <v>107</v>
      </c>
      <c r="S7" s="65" t="s">
        <v>108</v>
      </c>
      <c r="T7" s="66" t="s">
        <v>1</v>
      </c>
      <c r="U7" s="65" t="s">
        <v>107</v>
      </c>
      <c r="V7" s="65" t="s">
        <v>107</v>
      </c>
      <c r="W7" s="66" t="s">
        <v>1</v>
      </c>
      <c r="X7" s="65" t="s">
        <v>107</v>
      </c>
      <c r="Y7" s="65" t="s">
        <v>13</v>
      </c>
      <c r="Z7" s="66" t="s">
        <v>1</v>
      </c>
      <c r="AA7" s="65" t="s">
        <v>108</v>
      </c>
      <c r="AB7" s="65" t="s">
        <v>109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24</v>
      </c>
      <c r="B8" s="18" t="str">
        <f>'1.Spieltag'!B8</f>
        <v>ahaupt1904</v>
      </c>
      <c r="C8" s="15" t="s">
        <v>12</v>
      </c>
      <c r="D8" s="16" t="s">
        <v>108</v>
      </c>
      <c r="E8" s="17" t="str">
        <f t="shared" ref="E8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12</v>
      </c>
      <c r="H8" s="17">
        <f t="shared" ref="H8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108</v>
      </c>
      <c r="K8" s="17" t="str">
        <f t="shared" ref="K8" si="3">IF(OR(EXACT($I$7,I8)*(EXACT($J$7,J8)))=TRUE,$AN$9,IF(($J$7-$I$7=J8-I8),$AN$8,IF(OR(EXACT($I$7&gt;$J$7,I8&gt;J8)*EXACT($I$7=$J$7,I8=J8)*EXACT($I$7&lt;$J$7,I8&lt;J8)),$AN$7,0)))</f>
        <v>2</v>
      </c>
      <c r="L8" s="15" t="s">
        <v>108</v>
      </c>
      <c r="M8" s="16" t="s">
        <v>108</v>
      </c>
      <c r="N8" s="17">
        <f t="shared" ref="N8" si="4">IF(OR(EXACT($L$7,L8)*(EXACT($M$7,M8)))=TRUE,$AN$9,IF(($M$7-$L$7=M8-L8),$AN$8,IF(OR(EXACT($L$7&gt;$M$7,L8&gt;M8)*EXACT($L$7=$M$7,L8=M8)*EXACT($L$7&lt;$M$7,L8&lt;M8)),$AN$7,0)))</f>
        <v>0</v>
      </c>
      <c r="O8" s="15" t="s">
        <v>108</v>
      </c>
      <c r="P8" s="16" t="s">
        <v>12</v>
      </c>
      <c r="Q8" s="17">
        <f t="shared" ref="Q8" si="5">IF(OR(EXACT($O$7,O8)*(EXACT($P$7,P8)))=TRUE,$AN$9,IF(($P$7-$O$7=P8-O8),$AN$8,IF(OR(EXACT($O$7&gt;$P$7,O8&gt;P8)*EXACT($O$7=$P$7,O8=P8)*EXACT($O$7&lt;$P$7,O8&lt;P8)),$AN$7,0)))</f>
        <v>0</v>
      </c>
      <c r="R8" s="15" t="s">
        <v>108</v>
      </c>
      <c r="S8" s="16" t="s">
        <v>12</v>
      </c>
      <c r="T8" s="17" t="str">
        <f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115</v>
      </c>
      <c r="W8" s="96">
        <f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108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107</v>
      </c>
      <c r="AC8" s="17">
        <f t="shared" ref="AC8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5" si="8">E8+H8+K8+N8+Q8+T8+W8+Z8+AC8+AF8</f>
        <v>7</v>
      </c>
      <c r="AH8" s="19">
        <f>'1.Spieltag'!AI8</f>
        <v>9</v>
      </c>
      <c r="AI8" s="20">
        <f t="shared" ref="AI8:AI25" si="9">AG8+AH8</f>
        <v>16</v>
      </c>
      <c r="AJ8" s="21">
        <f t="shared" ref="AJ8:AJ34" si="10">RANK(AI8,$AI$8:$AI$50)</f>
        <v>24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 t="s">
        <v>12</v>
      </c>
      <c r="D9" s="16" t="s">
        <v>108</v>
      </c>
      <c r="E9" s="17" t="str">
        <f t="shared" ref="E9:E50" si="11">IF(OR(EXACT($C$7,C9)*(EXACT($D$7,D9)))=TRUE,$AN$9,IF(($D$7-$C$7=D9-C9),$AN$8,IF(OR(EXACT($C$7&gt;$D$7,C9&gt;D9)*EXACT($C$7=$D$7,C9=D9)*EXACT($C$7&lt;$D$7,C9&lt;D9)),$AN$7,0)))</f>
        <v>2</v>
      </c>
      <c r="F9" s="15" t="s">
        <v>12</v>
      </c>
      <c r="G9" s="16" t="s">
        <v>12</v>
      </c>
      <c r="H9" s="17">
        <f t="shared" ref="H9:H50" si="12">IF(OR(EXACT($F$7,F9)*(EXACT($G$7,G9)))=TRUE,$AN$9,IF(($G$7-$F$7=G9-F9),$AN$8,IF(OR(EXACT($F$7&gt;$G$7,F9&gt;G9)*EXACT($F$7=$G$7,F9=G9)*EXACT($F$7&lt;$G$7,F9&lt;G9)),$AN$7,0)))</f>
        <v>0</v>
      </c>
      <c r="I9" s="15" t="s">
        <v>12</v>
      </c>
      <c r="J9" s="16" t="s">
        <v>107</v>
      </c>
      <c r="K9" s="17" t="str">
        <f t="shared" ref="K9:K50" si="13">IF(OR(EXACT($I$7,I9)*(EXACT($J$7,J9)))=TRUE,$AN$9,IF(($J$7-$I$7=J9-I9),$AN$8,IF(OR(EXACT($I$7&gt;$J$7,I9&gt;J9)*EXACT($I$7=$J$7,I9=J9)*EXACT($I$7&lt;$J$7,I9&lt;J9)),$AN$7,0)))</f>
        <v>2</v>
      </c>
      <c r="L9" s="15" t="s">
        <v>12</v>
      </c>
      <c r="M9" s="16" t="s">
        <v>108</v>
      </c>
      <c r="N9" s="17">
        <f t="shared" ref="N9:N50" si="14">IF(OR(EXACT($L$7,L9)*(EXACT($M$7,M9)))=TRUE,$AN$9,IF(($M$7-$L$7=M9-L9),$AN$8,IF(OR(EXACT($L$7&gt;$M$7,L9&gt;M9)*EXACT($L$7=$M$7,L9=M9)*EXACT($L$7&lt;$M$7,L9&lt;M9)),$AN$7,0)))</f>
        <v>0</v>
      </c>
      <c r="O9" s="15" t="s">
        <v>108</v>
      </c>
      <c r="P9" s="16" t="s">
        <v>12</v>
      </c>
      <c r="Q9" s="17">
        <f t="shared" ref="Q9:Q50" si="15">IF(OR(EXACT($O$7,O9)*(EXACT($P$7,P9)))=TRUE,$AN$9,IF(($P$7-$O$7=P9-O9),$AN$8,IF(OR(EXACT($O$7&gt;$P$7,O9&gt;P9)*EXACT($O$7=$P$7,O9=P9)*EXACT($O$7&lt;$P$7,O9&lt;P9)),$AN$7,0)))</f>
        <v>0</v>
      </c>
      <c r="R9" s="15" t="s">
        <v>108</v>
      </c>
      <c r="S9" s="16" t="s">
        <v>12</v>
      </c>
      <c r="T9" s="17" t="str">
        <f t="shared" ref="T9:T50" si="16">IF(OR(EXACT($R$7,R9)*(EXACT($S$7,S9)))=TRUE,$AN$9,IF(($S$7-$R$7=S9-R9),$AN$8,IF(OR(EXACT($R$7&gt;$S$7,R9&gt;S9)*EXACT($R$7=$S$7,R9=S9)*EXACT($R$7&lt;$S$7,R9&lt;S9)),$AN$7,0)))</f>
        <v>3</v>
      </c>
      <c r="U9" s="15" t="s">
        <v>2</v>
      </c>
      <c r="V9" s="16" t="s">
        <v>12</v>
      </c>
      <c r="W9" s="17">
        <f t="shared" ref="W9:W35" si="17">IF(OR(EXACT($U$7,U9)*(EXACT($V$7,V9)))=TRUE,$AN$9,IF(($V$7-$U$7=V9-U9),$AN$8,IF(OR(EXACT($U$7&gt;$V$7,U9&gt;V9)*EXACT($U$7=$V$7,U9=V9)*EXACT($U$7&lt;$V$7,U9&lt;V9)),$AN$7,0)))*4</f>
        <v>0</v>
      </c>
      <c r="X9" s="15" t="s">
        <v>108</v>
      </c>
      <c r="Y9" s="16" t="s">
        <v>108</v>
      </c>
      <c r="Z9" s="17">
        <f t="shared" ref="Z9:Z50" si="18">IF(OR(EXACT($X$7,X9)*(EXACT($Y$7,Y9)))=TRUE,$AN$9,IF(($Y$7-$X$7=Y9-X9),$AN$8,IF(OR(EXACT($X$7&gt;$Y$7,X9&gt;Y9)*EXACT($X$7=$Y$7,X9=Y9)*EXACT($X$7&lt;$Y$7,X9&lt;Y9)),$AN$7,0)))</f>
        <v>0</v>
      </c>
      <c r="AA9" s="15" t="s">
        <v>12</v>
      </c>
      <c r="AB9" s="16" t="s">
        <v>108</v>
      </c>
      <c r="AC9" s="17">
        <f t="shared" ref="AC9:AC50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7</v>
      </c>
      <c r="AH9" s="19">
        <f>'1.Spieltag'!AI9</f>
        <v>5</v>
      </c>
      <c r="AI9" s="20">
        <f t="shared" si="9"/>
        <v>12</v>
      </c>
      <c r="AJ9" s="21">
        <f t="shared" si="10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Archie04</v>
      </c>
      <c r="C10" s="15" t="s">
        <v>109</v>
      </c>
      <c r="D10" s="16" t="s">
        <v>108</v>
      </c>
      <c r="E10" s="17" t="str">
        <f t="shared" si="11"/>
        <v>5</v>
      </c>
      <c r="F10" s="15" t="s">
        <v>12</v>
      </c>
      <c r="G10" s="16" t="s">
        <v>12</v>
      </c>
      <c r="H10" s="17">
        <f t="shared" si="12"/>
        <v>0</v>
      </c>
      <c r="I10" s="15" t="s">
        <v>12</v>
      </c>
      <c r="J10" s="16" t="s">
        <v>108</v>
      </c>
      <c r="K10" s="17" t="str">
        <f t="shared" si="13"/>
        <v>2</v>
      </c>
      <c r="L10" s="15" t="s">
        <v>12</v>
      </c>
      <c r="M10" s="16" t="s">
        <v>12</v>
      </c>
      <c r="N10" s="17">
        <f t="shared" si="14"/>
        <v>0</v>
      </c>
      <c r="O10" s="15" t="s">
        <v>108</v>
      </c>
      <c r="P10" s="16" t="s">
        <v>2</v>
      </c>
      <c r="Q10" s="17">
        <f t="shared" si="15"/>
        <v>0</v>
      </c>
      <c r="R10" s="15" t="s">
        <v>108</v>
      </c>
      <c r="S10" s="16" t="s">
        <v>108</v>
      </c>
      <c r="T10" s="17">
        <f t="shared" si="16"/>
        <v>0</v>
      </c>
      <c r="U10" s="15" t="s">
        <v>108</v>
      </c>
      <c r="V10" s="16" t="s">
        <v>108</v>
      </c>
      <c r="W10" s="97">
        <f>IF(OR(EXACT($U$7,U10)*(EXACT($V$7,V10)))=TRUE,$AN$9,IF(($V$7-$U$7=V10-U10),$AN$8,IF(OR(EXACT($U$7&gt;$V$7,U10&gt;V10)*EXACT($U$7=$V$7,U10=V10)*EXACT($U$7&lt;$V$7,U10&lt;V10)),$AN$7,0)))*2</f>
        <v>6</v>
      </c>
      <c r="X10" s="15" t="s">
        <v>12</v>
      </c>
      <c r="Y10" s="16" t="s">
        <v>108</v>
      </c>
      <c r="Z10" s="17">
        <f t="shared" si="18"/>
        <v>0</v>
      </c>
      <c r="AA10" s="15" t="s">
        <v>108</v>
      </c>
      <c r="AB10" s="16" t="s">
        <v>12</v>
      </c>
      <c r="AC10" s="17" t="str">
        <f t="shared" si="19"/>
        <v>2</v>
      </c>
      <c r="AD10" s="24"/>
      <c r="AE10" s="22"/>
      <c r="AF10" s="17"/>
      <c r="AG10" s="18">
        <f t="shared" si="8"/>
        <v>15</v>
      </c>
      <c r="AH10" s="19">
        <f>'1.Spieltag'!AI10</f>
        <v>15</v>
      </c>
      <c r="AI10" s="20">
        <f t="shared" si="9"/>
        <v>30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 t="s">
        <v>12</v>
      </c>
      <c r="D11" s="16" t="s">
        <v>108</v>
      </c>
      <c r="E11" s="17" t="str">
        <f t="shared" si="11"/>
        <v>2</v>
      </c>
      <c r="F11" s="15" t="s">
        <v>12</v>
      </c>
      <c r="G11" s="16" t="s">
        <v>108</v>
      </c>
      <c r="H11" s="17">
        <f t="shared" si="12"/>
        <v>0</v>
      </c>
      <c r="I11" s="15" t="s">
        <v>12</v>
      </c>
      <c r="J11" s="16" t="s">
        <v>108</v>
      </c>
      <c r="K11" s="17" t="str">
        <f t="shared" si="13"/>
        <v>2</v>
      </c>
      <c r="L11" s="15" t="s">
        <v>108</v>
      </c>
      <c r="M11" s="16" t="s">
        <v>12</v>
      </c>
      <c r="N11" s="17" t="str">
        <f t="shared" si="14"/>
        <v>3</v>
      </c>
      <c r="O11" s="15" t="s">
        <v>107</v>
      </c>
      <c r="P11" s="16" t="s">
        <v>12</v>
      </c>
      <c r="Q11" s="17">
        <f t="shared" si="15"/>
        <v>0</v>
      </c>
      <c r="R11" s="15" t="s">
        <v>107</v>
      </c>
      <c r="S11" s="16" t="s">
        <v>12</v>
      </c>
      <c r="T11" s="17" t="str">
        <f t="shared" si="16"/>
        <v>2</v>
      </c>
      <c r="U11" s="15" t="s">
        <v>12</v>
      </c>
      <c r="V11" s="16" t="s">
        <v>108</v>
      </c>
      <c r="W11" s="17">
        <f t="shared" si="17"/>
        <v>0</v>
      </c>
      <c r="X11" s="15" t="s">
        <v>108</v>
      </c>
      <c r="Y11" s="16" t="s">
        <v>12</v>
      </c>
      <c r="Z11" s="17" t="str">
        <f t="shared" si="18"/>
        <v>2</v>
      </c>
      <c r="AA11" s="15" t="s">
        <v>108</v>
      </c>
      <c r="AB11" s="16" t="s">
        <v>108</v>
      </c>
      <c r="AC11" s="17">
        <f t="shared" si="19"/>
        <v>0</v>
      </c>
      <c r="AD11" s="23"/>
      <c r="AE11" s="22"/>
      <c r="AF11" s="17"/>
      <c r="AG11" s="18">
        <f t="shared" si="8"/>
        <v>11</v>
      </c>
      <c r="AH11" s="19">
        <f>'1.Spieltag'!AI11</f>
        <v>11</v>
      </c>
      <c r="AI11" s="20">
        <f t="shared" si="9"/>
        <v>22</v>
      </c>
      <c r="AJ11" s="21">
        <f t="shared" si="10"/>
        <v>11</v>
      </c>
      <c r="AK11" s="1"/>
    </row>
    <row r="12" spans="1:40" ht="24.95" customHeight="1" thickBot="1" x14ac:dyDescent="0.25">
      <c r="A12" s="25">
        <f t="shared" si="0"/>
        <v>27</v>
      </c>
      <c r="B12" s="18" t="str">
        <f>'1.Spieltag'!B12</f>
        <v>CathaHaupt1904</v>
      </c>
      <c r="C12" s="15" t="s">
        <v>12</v>
      </c>
      <c r="D12" s="16" t="s">
        <v>108</v>
      </c>
      <c r="E12" s="17" t="str">
        <f t="shared" si="11"/>
        <v>2</v>
      </c>
      <c r="F12" s="15" t="s">
        <v>108</v>
      </c>
      <c r="G12" s="16" t="s">
        <v>2</v>
      </c>
      <c r="H12" s="17" t="str">
        <f t="shared" si="12"/>
        <v>2</v>
      </c>
      <c r="I12" s="15" t="s">
        <v>12</v>
      </c>
      <c r="J12" s="16" t="s">
        <v>107</v>
      </c>
      <c r="K12" s="17" t="str">
        <f t="shared" si="13"/>
        <v>2</v>
      </c>
      <c r="L12" s="15" t="s">
        <v>108</v>
      </c>
      <c r="M12" s="16" t="s">
        <v>107</v>
      </c>
      <c r="N12" s="17">
        <f t="shared" si="14"/>
        <v>0</v>
      </c>
      <c r="O12" s="15" t="s">
        <v>108</v>
      </c>
      <c r="P12" s="16" t="s">
        <v>12</v>
      </c>
      <c r="Q12" s="17">
        <f t="shared" si="15"/>
        <v>0</v>
      </c>
      <c r="R12" s="15" t="s">
        <v>12</v>
      </c>
      <c r="S12" s="16" t="s">
        <v>12</v>
      </c>
      <c r="T12" s="17">
        <f t="shared" si="16"/>
        <v>0</v>
      </c>
      <c r="U12" s="15" t="s">
        <v>109</v>
      </c>
      <c r="V12" s="16" t="s">
        <v>12</v>
      </c>
      <c r="W12" s="17">
        <f t="shared" si="17"/>
        <v>0</v>
      </c>
      <c r="X12" s="15" t="s">
        <v>12</v>
      </c>
      <c r="Y12" s="16" t="s">
        <v>108</v>
      </c>
      <c r="Z12" s="17">
        <f t="shared" si="18"/>
        <v>0</v>
      </c>
      <c r="AA12" s="15" t="s">
        <v>12</v>
      </c>
      <c r="AB12" s="16" t="s">
        <v>12</v>
      </c>
      <c r="AC12" s="17">
        <f t="shared" si="19"/>
        <v>0</v>
      </c>
      <c r="AD12" s="24"/>
      <c r="AE12" s="22"/>
      <c r="AF12" s="17"/>
      <c r="AG12" s="18">
        <f t="shared" si="8"/>
        <v>6</v>
      </c>
      <c r="AH12" s="19">
        <f>'1.Spieltag'!AI12</f>
        <v>7</v>
      </c>
      <c r="AI12" s="20">
        <f t="shared" si="9"/>
        <v>13</v>
      </c>
      <c r="AJ12" s="21">
        <f t="shared" si="10"/>
        <v>27</v>
      </c>
      <c r="AK12" s="1"/>
    </row>
    <row r="13" spans="1:40" ht="24.95" customHeight="1" thickBot="1" x14ac:dyDescent="0.25">
      <c r="A13" s="25">
        <f t="shared" si="0"/>
        <v>26</v>
      </c>
      <c r="B13" s="18" t="str">
        <f>'1.Spieltag'!B13</f>
        <v>Dickmeis04</v>
      </c>
      <c r="C13" s="15" t="s">
        <v>2</v>
      </c>
      <c r="D13" s="16" t="s">
        <v>108</v>
      </c>
      <c r="E13" s="17" t="str">
        <f t="shared" si="11"/>
        <v>2</v>
      </c>
      <c r="F13" s="15" t="s">
        <v>12</v>
      </c>
      <c r="G13" s="16" t="s">
        <v>12</v>
      </c>
      <c r="H13" s="17">
        <f t="shared" si="12"/>
        <v>0</v>
      </c>
      <c r="I13" s="15" t="s">
        <v>108</v>
      </c>
      <c r="J13" s="16" t="s">
        <v>108</v>
      </c>
      <c r="K13" s="17">
        <f t="shared" si="13"/>
        <v>0</v>
      </c>
      <c r="L13" s="15" t="s">
        <v>108</v>
      </c>
      <c r="M13" s="16" t="s">
        <v>12</v>
      </c>
      <c r="N13" s="17" t="str">
        <f t="shared" si="14"/>
        <v>3</v>
      </c>
      <c r="O13" s="15" t="s">
        <v>108</v>
      </c>
      <c r="P13" s="16" t="s">
        <v>2</v>
      </c>
      <c r="Q13" s="17">
        <f t="shared" si="15"/>
        <v>0</v>
      </c>
      <c r="R13" s="15" t="s">
        <v>12</v>
      </c>
      <c r="S13" s="16" t="s">
        <v>2</v>
      </c>
      <c r="T13" s="17" t="str">
        <f t="shared" si="16"/>
        <v>3</v>
      </c>
      <c r="U13" s="15" t="s">
        <v>12</v>
      </c>
      <c r="V13" s="16" t="s">
        <v>108</v>
      </c>
      <c r="W13" s="17">
        <f t="shared" si="17"/>
        <v>0</v>
      </c>
      <c r="X13" s="15" t="s">
        <v>12</v>
      </c>
      <c r="Y13" s="16" t="s">
        <v>12</v>
      </c>
      <c r="Z13" s="17">
        <f t="shared" si="18"/>
        <v>0</v>
      </c>
      <c r="AA13" s="15" t="s">
        <v>108</v>
      </c>
      <c r="AB13" s="16" t="s">
        <v>108</v>
      </c>
      <c r="AC13" s="17">
        <f t="shared" si="19"/>
        <v>0</v>
      </c>
      <c r="AD13" s="24"/>
      <c r="AE13" s="22"/>
      <c r="AF13" s="17"/>
      <c r="AG13" s="18">
        <f t="shared" si="8"/>
        <v>8</v>
      </c>
      <c r="AH13" s="19">
        <f>'1.Spieltag'!AI13</f>
        <v>6</v>
      </c>
      <c r="AI13" s="20">
        <f t="shared" si="9"/>
        <v>14</v>
      </c>
      <c r="AJ13" s="21">
        <f t="shared" si="10"/>
        <v>26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 t="s">
        <v>2</v>
      </c>
      <c r="D14" s="16" t="s">
        <v>108</v>
      </c>
      <c r="E14" s="17" t="str">
        <f t="shared" si="11"/>
        <v>2</v>
      </c>
      <c r="F14" s="15" t="s">
        <v>107</v>
      </c>
      <c r="G14" s="16" t="s">
        <v>12</v>
      </c>
      <c r="H14" s="17" t="str">
        <f t="shared" si="12"/>
        <v>2</v>
      </c>
      <c r="I14" s="15" t="s">
        <v>109</v>
      </c>
      <c r="J14" s="16" t="s">
        <v>108</v>
      </c>
      <c r="K14" s="17" t="str">
        <f t="shared" si="13"/>
        <v>2</v>
      </c>
      <c r="L14" s="15" t="s">
        <v>12</v>
      </c>
      <c r="M14" s="16" t="s">
        <v>108</v>
      </c>
      <c r="N14" s="17">
        <f t="shared" si="14"/>
        <v>0</v>
      </c>
      <c r="O14" s="15" t="s">
        <v>107</v>
      </c>
      <c r="P14" s="16" t="s">
        <v>13</v>
      </c>
      <c r="Q14" s="17">
        <f t="shared" si="15"/>
        <v>0</v>
      </c>
      <c r="R14" s="15" t="s">
        <v>107</v>
      </c>
      <c r="S14" s="16" t="s">
        <v>108</v>
      </c>
      <c r="T14" s="17" t="str">
        <f t="shared" si="16"/>
        <v>5</v>
      </c>
      <c r="U14" s="15" t="s">
        <v>12</v>
      </c>
      <c r="V14" s="16" t="s">
        <v>108</v>
      </c>
      <c r="W14" s="17">
        <f t="shared" si="17"/>
        <v>0</v>
      </c>
      <c r="X14" s="15" t="s">
        <v>12</v>
      </c>
      <c r="Y14" s="16" t="s">
        <v>12</v>
      </c>
      <c r="Z14" s="17">
        <f t="shared" si="18"/>
        <v>0</v>
      </c>
      <c r="AA14" s="15" t="s">
        <v>2</v>
      </c>
      <c r="AB14" s="16" t="s">
        <v>12</v>
      </c>
      <c r="AC14" s="17">
        <f t="shared" si="19"/>
        <v>0</v>
      </c>
      <c r="AD14" s="24"/>
      <c r="AE14" s="22"/>
      <c r="AF14" s="17"/>
      <c r="AG14" s="18">
        <f t="shared" si="8"/>
        <v>11</v>
      </c>
      <c r="AH14" s="19">
        <f>'1.Spieltag'!AI14</f>
        <v>11</v>
      </c>
      <c r="AI14" s="20">
        <f t="shared" si="9"/>
        <v>22</v>
      </c>
      <c r="AJ14" s="21">
        <f t="shared" si="10"/>
        <v>11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 t="s">
        <v>12</v>
      </c>
      <c r="D15" s="16" t="s">
        <v>108</v>
      </c>
      <c r="E15" s="17" t="str">
        <f t="shared" si="11"/>
        <v>2</v>
      </c>
      <c r="F15" s="15" t="s">
        <v>108</v>
      </c>
      <c r="G15" s="16" t="s">
        <v>2</v>
      </c>
      <c r="H15" s="17" t="str">
        <f t="shared" si="12"/>
        <v>2</v>
      </c>
      <c r="I15" s="15" t="s">
        <v>12</v>
      </c>
      <c r="J15" s="16" t="s">
        <v>107</v>
      </c>
      <c r="K15" s="17" t="str">
        <f t="shared" si="13"/>
        <v>2</v>
      </c>
      <c r="L15" s="15" t="s">
        <v>108</v>
      </c>
      <c r="M15" s="16" t="s">
        <v>12</v>
      </c>
      <c r="N15" s="17" t="str">
        <f t="shared" si="14"/>
        <v>3</v>
      </c>
      <c r="O15" s="15" t="s">
        <v>107</v>
      </c>
      <c r="P15" s="16" t="s">
        <v>2</v>
      </c>
      <c r="Q15" s="17">
        <f t="shared" si="15"/>
        <v>0</v>
      </c>
      <c r="R15" s="15" t="s">
        <v>107</v>
      </c>
      <c r="S15" s="16" t="s">
        <v>12</v>
      </c>
      <c r="T15" s="17" t="str">
        <f t="shared" si="16"/>
        <v>2</v>
      </c>
      <c r="U15" s="15" t="s">
        <v>12</v>
      </c>
      <c r="V15" s="16" t="s">
        <v>108</v>
      </c>
      <c r="W15" s="17">
        <f t="shared" si="17"/>
        <v>0</v>
      </c>
      <c r="X15" s="15" t="s">
        <v>12</v>
      </c>
      <c r="Y15" s="16" t="s">
        <v>108</v>
      </c>
      <c r="Z15" s="17">
        <f t="shared" si="18"/>
        <v>0</v>
      </c>
      <c r="AA15" s="15" t="s">
        <v>12</v>
      </c>
      <c r="AB15" s="16" t="s">
        <v>107</v>
      </c>
      <c r="AC15" s="17">
        <f t="shared" si="19"/>
        <v>0</v>
      </c>
      <c r="AD15" s="24"/>
      <c r="AE15" s="22"/>
      <c r="AF15" s="17"/>
      <c r="AG15" s="18">
        <f t="shared" si="8"/>
        <v>11</v>
      </c>
      <c r="AH15" s="19">
        <f>'1.Spieltag'!AI15</f>
        <v>14</v>
      </c>
      <c r="AI15" s="20">
        <f t="shared" si="9"/>
        <v>25</v>
      </c>
      <c r="AJ15" s="21">
        <f t="shared" si="10"/>
        <v>8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 t="s">
        <v>12</v>
      </c>
      <c r="D16" s="16" t="s">
        <v>108</v>
      </c>
      <c r="E16" s="17" t="str">
        <f t="shared" si="11"/>
        <v>2</v>
      </c>
      <c r="F16" s="15" t="s">
        <v>108</v>
      </c>
      <c r="G16" s="16" t="s">
        <v>2</v>
      </c>
      <c r="H16" s="17" t="str">
        <f t="shared" si="12"/>
        <v>2</v>
      </c>
      <c r="I16" s="15" t="s">
        <v>12</v>
      </c>
      <c r="J16" s="16" t="s">
        <v>108</v>
      </c>
      <c r="K16" s="17" t="str">
        <f t="shared" si="13"/>
        <v>2</v>
      </c>
      <c r="L16" s="15" t="s">
        <v>12</v>
      </c>
      <c r="M16" s="16" t="s">
        <v>108</v>
      </c>
      <c r="N16" s="17">
        <f t="shared" si="14"/>
        <v>0</v>
      </c>
      <c r="O16" s="15" t="s">
        <v>108</v>
      </c>
      <c r="P16" s="16" t="s">
        <v>2</v>
      </c>
      <c r="Q16" s="17">
        <f t="shared" si="15"/>
        <v>0</v>
      </c>
      <c r="R16" s="15" t="s">
        <v>108</v>
      </c>
      <c r="S16" s="16" t="s">
        <v>12</v>
      </c>
      <c r="T16" s="17" t="str">
        <f t="shared" si="16"/>
        <v>3</v>
      </c>
      <c r="U16" s="15" t="s">
        <v>108</v>
      </c>
      <c r="V16" s="16" t="s">
        <v>12</v>
      </c>
      <c r="W16" s="96">
        <f>IF(OR(EXACT($U$7,U16)*(EXACT($V$7,V16)))=TRUE,$AN$9,IF(($V$7-$U$7=V16-U16),$AN$8,IF(OR(EXACT($U$7&gt;$V$7,U16&gt;V16)*EXACT($U$7=$V$7,U16=V16)*EXACT($U$7&lt;$V$7,U16&lt;V16)),$AN$7,0)))</f>
        <v>0</v>
      </c>
      <c r="X16" s="15" t="s">
        <v>108</v>
      </c>
      <c r="Y16" s="16" t="s">
        <v>108</v>
      </c>
      <c r="Z16" s="17">
        <f t="shared" si="18"/>
        <v>0</v>
      </c>
      <c r="AA16" s="15" t="s">
        <v>12</v>
      </c>
      <c r="AB16" s="16" t="s">
        <v>108</v>
      </c>
      <c r="AC16" s="17">
        <f t="shared" si="19"/>
        <v>0</v>
      </c>
      <c r="AD16" s="24"/>
      <c r="AE16" s="22"/>
      <c r="AF16" s="17"/>
      <c r="AG16" s="18">
        <f>E16+K16+Q16+T16+N16+H16+W16+Z16+AC16+AF16</f>
        <v>9</v>
      </c>
      <c r="AH16" s="19">
        <f>'1.Spieltag'!AI16</f>
        <v>9</v>
      </c>
      <c r="AI16" s="20">
        <f t="shared" si="9"/>
        <v>18</v>
      </c>
      <c r="AJ16" s="21">
        <f t="shared" si="10"/>
        <v>18</v>
      </c>
      <c r="AK16" s="1"/>
    </row>
    <row r="17" spans="1:37" ht="24.95" customHeight="1" thickBot="1" x14ac:dyDescent="0.25">
      <c r="A17" s="25">
        <f t="shared" si="0"/>
        <v>1</v>
      </c>
      <c r="B17" s="18" t="str">
        <f>'1.Spieltag'!B17</f>
        <v>Jean-Pierre</v>
      </c>
      <c r="C17" s="15" t="s">
        <v>12</v>
      </c>
      <c r="D17" s="16" t="s">
        <v>108</v>
      </c>
      <c r="E17" s="17" t="str">
        <f t="shared" si="11"/>
        <v>2</v>
      </c>
      <c r="F17" s="15" t="s">
        <v>108</v>
      </c>
      <c r="G17" s="16" t="s">
        <v>2</v>
      </c>
      <c r="H17" s="17" t="str">
        <f t="shared" si="12"/>
        <v>2</v>
      </c>
      <c r="I17" s="15" t="s">
        <v>108</v>
      </c>
      <c r="J17" s="16" t="s">
        <v>108</v>
      </c>
      <c r="K17" s="17">
        <f t="shared" si="13"/>
        <v>0</v>
      </c>
      <c r="L17" s="15" t="s">
        <v>108</v>
      </c>
      <c r="M17" s="16" t="s">
        <v>12</v>
      </c>
      <c r="N17" s="17" t="str">
        <f t="shared" si="14"/>
        <v>3</v>
      </c>
      <c r="O17" s="15" t="s">
        <v>108</v>
      </c>
      <c r="P17" s="16" t="s">
        <v>12</v>
      </c>
      <c r="Q17" s="17">
        <f t="shared" si="15"/>
        <v>0</v>
      </c>
      <c r="R17" s="15" t="s">
        <v>108</v>
      </c>
      <c r="S17" s="16" t="s">
        <v>12</v>
      </c>
      <c r="T17" s="17" t="str">
        <f t="shared" si="16"/>
        <v>3</v>
      </c>
      <c r="U17" s="15" t="s">
        <v>115</v>
      </c>
      <c r="V17" s="16" t="s">
        <v>115</v>
      </c>
      <c r="W17" s="97">
        <f>IF(OR(EXACT($U$7,U17)*(EXACT($V$7,V17)))=TRUE,$AN$9,IF(($V$7-$U$7=V17-U17),$AN$8,IF(OR(EXACT($U$7&gt;$V$7,U17&gt;V17)*EXACT($U$7=$V$7,U17=V17)*EXACT($U$7&lt;$V$7,U17&lt;V17)),$AN$7,0)))*2</f>
        <v>6</v>
      </c>
      <c r="X17" s="15" t="s">
        <v>12</v>
      </c>
      <c r="Y17" s="16" t="s">
        <v>108</v>
      </c>
      <c r="Z17" s="17">
        <f t="shared" si="18"/>
        <v>0</v>
      </c>
      <c r="AA17" s="15" t="s">
        <v>12</v>
      </c>
      <c r="AB17" s="16" t="s">
        <v>108</v>
      </c>
      <c r="AC17" s="17">
        <f t="shared" si="19"/>
        <v>0</v>
      </c>
      <c r="AD17" s="24"/>
      <c r="AE17" s="22"/>
      <c r="AF17" s="17"/>
      <c r="AG17" s="18">
        <f t="shared" ref="AG17:AG23" si="20">E17+H17+K17+N17+Q17+T17+W17+Z17+AC17+AF17</f>
        <v>16</v>
      </c>
      <c r="AH17" s="19">
        <f>'1.Spieltag'!AI17</f>
        <v>14</v>
      </c>
      <c r="AI17" s="20">
        <f t="shared" si="9"/>
        <v>30</v>
      </c>
      <c r="AJ17" s="21">
        <f t="shared" si="10"/>
        <v>1</v>
      </c>
      <c r="AK17" s="1"/>
    </row>
    <row r="18" spans="1:37" ht="24.95" customHeight="1" thickBot="1" x14ac:dyDescent="0.25">
      <c r="A18" s="25">
        <f t="shared" si="0"/>
        <v>4</v>
      </c>
      <c r="B18" s="18" t="str">
        <f>'1.Spieltag'!B18</f>
        <v>jupp04</v>
      </c>
      <c r="C18" s="15" t="s">
        <v>2</v>
      </c>
      <c r="D18" s="16" t="s">
        <v>108</v>
      </c>
      <c r="E18" s="17" t="str">
        <f t="shared" si="11"/>
        <v>2</v>
      </c>
      <c r="F18" s="15" t="s">
        <v>108</v>
      </c>
      <c r="G18" s="16" t="s">
        <v>2</v>
      </c>
      <c r="H18" s="17" t="str">
        <f t="shared" si="12"/>
        <v>2</v>
      </c>
      <c r="I18" s="15" t="s">
        <v>12</v>
      </c>
      <c r="J18" s="16" t="s">
        <v>12</v>
      </c>
      <c r="K18" s="17">
        <f t="shared" si="13"/>
        <v>0</v>
      </c>
      <c r="L18" s="15" t="s">
        <v>12</v>
      </c>
      <c r="M18" s="16" t="s">
        <v>12</v>
      </c>
      <c r="N18" s="17">
        <f t="shared" si="14"/>
        <v>0</v>
      </c>
      <c r="O18" s="15" t="s">
        <v>108</v>
      </c>
      <c r="P18" s="16" t="s">
        <v>2</v>
      </c>
      <c r="Q18" s="17">
        <f t="shared" si="15"/>
        <v>0</v>
      </c>
      <c r="R18" s="15" t="s">
        <v>108</v>
      </c>
      <c r="S18" s="16" t="s">
        <v>2</v>
      </c>
      <c r="T18" s="17" t="str">
        <f t="shared" si="16"/>
        <v>2</v>
      </c>
      <c r="U18" s="15" t="s">
        <v>108</v>
      </c>
      <c r="V18" s="16" t="s">
        <v>108</v>
      </c>
      <c r="W18" s="97">
        <f>IF(OR(EXACT($U$7,U18)*(EXACT($V$7,V18)))=TRUE,$AN$9,IF(($V$7-$U$7=V18-U18),$AN$8,IF(OR(EXACT($U$7&gt;$V$7,U18&gt;V18)*EXACT($U$7=$V$7,U18=V18)*EXACT($U$7&lt;$V$7,U18&lt;V18)),$AN$7,0)))*2</f>
        <v>6</v>
      </c>
      <c r="X18" s="15" t="s">
        <v>108</v>
      </c>
      <c r="Y18" s="16" t="s">
        <v>12</v>
      </c>
      <c r="Z18" s="17" t="str">
        <f t="shared" si="18"/>
        <v>2</v>
      </c>
      <c r="AA18" s="15" t="s">
        <v>12</v>
      </c>
      <c r="AB18" s="16" t="s">
        <v>12</v>
      </c>
      <c r="AC18" s="17">
        <f t="shared" si="19"/>
        <v>0</v>
      </c>
      <c r="AD18" s="24"/>
      <c r="AE18" s="22"/>
      <c r="AF18" s="17"/>
      <c r="AG18" s="18">
        <f t="shared" si="20"/>
        <v>14</v>
      </c>
      <c r="AH18" s="19">
        <f>'1.Spieltag'!AI18</f>
        <v>14</v>
      </c>
      <c r="AI18" s="20">
        <f t="shared" si="9"/>
        <v>28</v>
      </c>
      <c r="AJ18" s="21">
        <f t="shared" si="10"/>
        <v>4</v>
      </c>
      <c r="AK18" s="1"/>
    </row>
    <row r="19" spans="1:37" ht="24.95" customHeight="1" thickBot="1" x14ac:dyDescent="0.25">
      <c r="A19" s="25">
        <f t="shared" si="0"/>
        <v>8</v>
      </c>
      <c r="B19" s="18" t="str">
        <f>'1.Spieltag'!B19</f>
        <v>Justin_Ignr</v>
      </c>
      <c r="C19" s="15" t="s">
        <v>12</v>
      </c>
      <c r="D19" s="16" t="s">
        <v>107</v>
      </c>
      <c r="E19" s="17" t="str">
        <f t="shared" si="11"/>
        <v>2</v>
      </c>
      <c r="F19" s="15" t="s">
        <v>108</v>
      </c>
      <c r="G19" s="16" t="s">
        <v>2</v>
      </c>
      <c r="H19" s="17" t="str">
        <f t="shared" si="12"/>
        <v>2</v>
      </c>
      <c r="I19" s="15" t="s">
        <v>12</v>
      </c>
      <c r="J19" s="16" t="s">
        <v>12</v>
      </c>
      <c r="K19" s="17">
        <f t="shared" si="13"/>
        <v>0</v>
      </c>
      <c r="L19" s="15" t="s">
        <v>12</v>
      </c>
      <c r="M19" s="16" t="s">
        <v>107</v>
      </c>
      <c r="N19" s="17">
        <f t="shared" si="14"/>
        <v>0</v>
      </c>
      <c r="O19" s="15" t="s">
        <v>107</v>
      </c>
      <c r="P19" s="16" t="s">
        <v>12</v>
      </c>
      <c r="Q19" s="17">
        <f t="shared" si="15"/>
        <v>0</v>
      </c>
      <c r="R19" s="15" t="s">
        <v>108</v>
      </c>
      <c r="S19" s="16" t="s">
        <v>12</v>
      </c>
      <c r="T19" s="17" t="str">
        <f t="shared" si="16"/>
        <v>3</v>
      </c>
      <c r="U19" s="15" t="s">
        <v>108</v>
      </c>
      <c r="V19" s="16" t="s">
        <v>108</v>
      </c>
      <c r="W19" s="97">
        <f>IF(OR(EXACT($U$7,U19)*(EXACT($V$7,V19)))=TRUE,$AN$9,IF(($V$7-$U$7=V19-U19),$AN$8,IF(OR(EXACT($U$7&gt;$V$7,U19&gt;V19)*EXACT($U$7=$V$7,U19=V19)*EXACT($U$7&lt;$V$7,U19&lt;V19)),$AN$7,0)))*2</f>
        <v>6</v>
      </c>
      <c r="X19" s="15" t="s">
        <v>107</v>
      </c>
      <c r="Y19" s="16" t="s">
        <v>12</v>
      </c>
      <c r="Z19" s="17" t="str">
        <f t="shared" si="18"/>
        <v>2</v>
      </c>
      <c r="AA19" s="15" t="s">
        <v>108</v>
      </c>
      <c r="AB19" s="16" t="s">
        <v>108</v>
      </c>
      <c r="AC19" s="17">
        <f t="shared" si="19"/>
        <v>0</v>
      </c>
      <c r="AD19" s="24"/>
      <c r="AE19" s="22"/>
      <c r="AF19" s="17"/>
      <c r="AG19" s="18">
        <f>E19+H19+K19+N19+Q19+T19+W19+Z19+AC19+AF19</f>
        <v>15</v>
      </c>
      <c r="AH19" s="19">
        <f>'1.Spieltag'!AI19</f>
        <v>10</v>
      </c>
      <c r="AI19" s="20">
        <f t="shared" si="9"/>
        <v>25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0"/>
        <v>27</v>
      </c>
      <c r="B20" s="18" t="str">
        <f>'1.Spieltag'!B20</f>
        <v>Kiki</v>
      </c>
      <c r="C20" s="15" t="s">
        <v>2</v>
      </c>
      <c r="D20" s="16" t="s">
        <v>108</v>
      </c>
      <c r="E20" s="17" t="str">
        <f t="shared" si="11"/>
        <v>2</v>
      </c>
      <c r="F20" s="15" t="s">
        <v>108</v>
      </c>
      <c r="G20" s="16" t="s">
        <v>108</v>
      </c>
      <c r="H20" s="17">
        <f t="shared" si="12"/>
        <v>0</v>
      </c>
      <c r="I20" s="15" t="s">
        <v>2</v>
      </c>
      <c r="J20" s="16" t="s">
        <v>108</v>
      </c>
      <c r="K20" s="17" t="str">
        <f t="shared" si="13"/>
        <v>2</v>
      </c>
      <c r="L20" s="15" t="s">
        <v>108</v>
      </c>
      <c r="M20" s="16" t="s">
        <v>108</v>
      </c>
      <c r="N20" s="17">
        <f t="shared" si="14"/>
        <v>0</v>
      </c>
      <c r="O20" s="15" t="s">
        <v>108</v>
      </c>
      <c r="P20" s="16" t="s">
        <v>12</v>
      </c>
      <c r="Q20" s="17">
        <f t="shared" si="15"/>
        <v>0</v>
      </c>
      <c r="R20" s="15" t="s">
        <v>108</v>
      </c>
      <c r="S20" s="16" t="s">
        <v>108</v>
      </c>
      <c r="T20" s="17">
        <f t="shared" si="16"/>
        <v>0</v>
      </c>
      <c r="U20" s="15" t="s">
        <v>12</v>
      </c>
      <c r="V20" s="16" t="s">
        <v>108</v>
      </c>
      <c r="W20" s="17">
        <f t="shared" si="17"/>
        <v>0</v>
      </c>
      <c r="X20" s="15" t="s">
        <v>12</v>
      </c>
      <c r="Y20" s="16" t="s">
        <v>107</v>
      </c>
      <c r="Z20" s="17">
        <f t="shared" si="18"/>
        <v>0</v>
      </c>
      <c r="AA20" s="15" t="s">
        <v>2</v>
      </c>
      <c r="AB20" s="16" t="s">
        <v>108</v>
      </c>
      <c r="AC20" s="17">
        <f t="shared" si="19"/>
        <v>0</v>
      </c>
      <c r="AD20" s="24"/>
      <c r="AE20" s="22"/>
      <c r="AF20" s="17"/>
      <c r="AG20" s="18">
        <f>E20+H20+K20+N20+Q20+T20+W20+Z20+AC20+AF20</f>
        <v>4</v>
      </c>
      <c r="AH20" s="19">
        <f>'1.Spieltag'!AI20</f>
        <v>9</v>
      </c>
      <c r="AI20" s="20">
        <f t="shared" si="9"/>
        <v>13</v>
      </c>
      <c r="AJ20" s="21">
        <f t="shared" si="10"/>
        <v>27</v>
      </c>
      <c r="AK20" s="1"/>
    </row>
    <row r="21" spans="1:37" ht="24.95" customHeight="1" thickBot="1" x14ac:dyDescent="0.25">
      <c r="A21" s="25">
        <f t="shared" si="0"/>
        <v>1</v>
      </c>
      <c r="B21" s="18" t="str">
        <f>'1.Spieltag'!B21</f>
        <v>Lola04</v>
      </c>
      <c r="C21" s="15" t="s">
        <v>2</v>
      </c>
      <c r="D21" s="16" t="s">
        <v>108</v>
      </c>
      <c r="E21" s="17" t="str">
        <f t="shared" si="11"/>
        <v>2</v>
      </c>
      <c r="F21" s="15" t="s">
        <v>108</v>
      </c>
      <c r="G21" s="16" t="s">
        <v>12</v>
      </c>
      <c r="H21" s="17" t="str">
        <f t="shared" si="12"/>
        <v>3</v>
      </c>
      <c r="I21" s="15" t="s">
        <v>12</v>
      </c>
      <c r="J21" s="16" t="s">
        <v>108</v>
      </c>
      <c r="K21" s="17" t="str">
        <f t="shared" si="13"/>
        <v>2</v>
      </c>
      <c r="L21" s="15" t="s">
        <v>108</v>
      </c>
      <c r="M21" s="16" t="s">
        <v>107</v>
      </c>
      <c r="N21" s="17">
        <f t="shared" si="14"/>
        <v>0</v>
      </c>
      <c r="O21" s="15" t="s">
        <v>108</v>
      </c>
      <c r="P21" s="16" t="s">
        <v>12</v>
      </c>
      <c r="Q21" s="17">
        <f t="shared" si="15"/>
        <v>0</v>
      </c>
      <c r="R21" s="15" t="s">
        <v>107</v>
      </c>
      <c r="S21" s="16" t="s">
        <v>108</v>
      </c>
      <c r="T21" s="17" t="str">
        <f t="shared" si="16"/>
        <v>5</v>
      </c>
      <c r="U21" s="15" t="s">
        <v>108</v>
      </c>
      <c r="V21" s="16" t="s">
        <v>108</v>
      </c>
      <c r="W21" s="97">
        <f>IF(OR(EXACT($U$7,U21)*(EXACT($V$7,V21)))=TRUE,$AN$9,IF(($V$7-$U$7=V21-U21),$AN$8,IF(OR(EXACT($U$7&gt;$V$7,U21&gt;V21)*EXACT($U$7=$V$7,U21=V21)*EXACT($U$7&lt;$V$7,U21&lt;V21)),$AN$7,0)))*2</f>
        <v>6</v>
      </c>
      <c r="X21" s="15" t="s">
        <v>108</v>
      </c>
      <c r="Y21" s="16" t="s">
        <v>107</v>
      </c>
      <c r="Z21" s="17">
        <f t="shared" si="18"/>
        <v>0</v>
      </c>
      <c r="AA21" s="15" t="s">
        <v>12</v>
      </c>
      <c r="AB21" s="16" t="s">
        <v>108</v>
      </c>
      <c r="AC21" s="17">
        <f t="shared" si="19"/>
        <v>0</v>
      </c>
      <c r="AD21" s="24"/>
      <c r="AE21" s="22"/>
      <c r="AF21" s="17"/>
      <c r="AG21" s="18">
        <f t="shared" si="20"/>
        <v>18</v>
      </c>
      <c r="AH21" s="19">
        <f>'1.Spieltag'!AI21</f>
        <v>12</v>
      </c>
      <c r="AI21" s="20">
        <f t="shared" si="9"/>
        <v>30</v>
      </c>
      <c r="AJ21" s="21">
        <f t="shared" si="10"/>
        <v>1</v>
      </c>
      <c r="AK21" s="1"/>
    </row>
    <row r="22" spans="1:37" ht="24.95" customHeight="1" thickBot="1" x14ac:dyDescent="0.25">
      <c r="A22" s="25">
        <f t="shared" si="0"/>
        <v>18</v>
      </c>
      <c r="B22" s="18" t="str">
        <f>'1.Spieltag'!B22</f>
        <v>Markus Müller</v>
      </c>
      <c r="C22" s="15" t="s">
        <v>12</v>
      </c>
      <c r="D22" s="16" t="s">
        <v>107</v>
      </c>
      <c r="E22" s="17" t="str">
        <f t="shared" si="11"/>
        <v>2</v>
      </c>
      <c r="F22" s="15" t="s">
        <v>108</v>
      </c>
      <c r="G22" s="16" t="s">
        <v>2</v>
      </c>
      <c r="H22" s="17" t="str">
        <f t="shared" si="12"/>
        <v>2</v>
      </c>
      <c r="I22" s="15" t="s">
        <v>12</v>
      </c>
      <c r="J22" s="16" t="s">
        <v>107</v>
      </c>
      <c r="K22" s="17" t="str">
        <f t="shared" si="13"/>
        <v>2</v>
      </c>
      <c r="L22" s="15" t="s">
        <v>12</v>
      </c>
      <c r="M22" s="16" t="s">
        <v>108</v>
      </c>
      <c r="N22" s="17">
        <f t="shared" si="14"/>
        <v>0</v>
      </c>
      <c r="O22" s="15" t="s">
        <v>108</v>
      </c>
      <c r="P22" s="16" t="s">
        <v>2</v>
      </c>
      <c r="Q22" s="17">
        <f t="shared" si="15"/>
        <v>0</v>
      </c>
      <c r="R22" s="15" t="s">
        <v>107</v>
      </c>
      <c r="S22" s="16" t="s">
        <v>12</v>
      </c>
      <c r="T22" s="17" t="str">
        <f t="shared" si="16"/>
        <v>2</v>
      </c>
      <c r="U22" s="15" t="s">
        <v>107</v>
      </c>
      <c r="V22" s="16" t="s">
        <v>2</v>
      </c>
      <c r="W22" s="96">
        <f>IF(OR(EXACT($U$7,U22)*(EXACT($V$7,V22)))=TRUE,$AN$9,IF(($V$7-$U$7=V22-U22),$AN$8,IF(OR(EXACT($U$7&gt;$V$7,U22&gt;V22)*EXACT($U$7=$V$7,U22=V22)*EXACT($U$7&lt;$V$7,U22&lt;V22)),$AN$7,0)))</f>
        <v>0</v>
      </c>
      <c r="X22" s="15" t="s">
        <v>108</v>
      </c>
      <c r="Y22" s="16" t="s">
        <v>2</v>
      </c>
      <c r="Z22" s="17" t="str">
        <f t="shared" si="18"/>
        <v>2</v>
      </c>
      <c r="AA22" s="15" t="s">
        <v>12</v>
      </c>
      <c r="AB22" s="16" t="s">
        <v>108</v>
      </c>
      <c r="AC22" s="17">
        <f t="shared" si="19"/>
        <v>0</v>
      </c>
      <c r="AD22" s="24"/>
      <c r="AE22" s="22"/>
      <c r="AF22" s="17"/>
      <c r="AG22" s="18">
        <f t="shared" si="20"/>
        <v>10</v>
      </c>
      <c r="AH22" s="19">
        <f>'1.Spieltag'!AI22</f>
        <v>8</v>
      </c>
      <c r="AI22" s="20">
        <f t="shared" si="9"/>
        <v>18</v>
      </c>
      <c r="AJ22" s="21">
        <f t="shared" si="10"/>
        <v>18</v>
      </c>
      <c r="AK22" s="1"/>
    </row>
    <row r="23" spans="1:37" ht="24.95" customHeight="1" thickBot="1" x14ac:dyDescent="0.25">
      <c r="A23" s="25">
        <f t="shared" si="0"/>
        <v>10</v>
      </c>
      <c r="B23" s="18" t="str">
        <f>'1.Spieltag'!B23</f>
        <v>Master1</v>
      </c>
      <c r="C23" s="15" t="s">
        <v>2</v>
      </c>
      <c r="D23" s="16" t="s">
        <v>108</v>
      </c>
      <c r="E23" s="17" t="str">
        <f t="shared" si="11"/>
        <v>2</v>
      </c>
      <c r="F23" s="15" t="s">
        <v>108</v>
      </c>
      <c r="G23" s="16" t="s">
        <v>12</v>
      </c>
      <c r="H23" s="17" t="str">
        <f t="shared" si="12"/>
        <v>3</v>
      </c>
      <c r="I23" s="15" t="s">
        <v>12</v>
      </c>
      <c r="J23" s="16" t="s">
        <v>108</v>
      </c>
      <c r="K23" s="17" t="str">
        <f t="shared" si="13"/>
        <v>2</v>
      </c>
      <c r="L23" s="15" t="s">
        <v>12</v>
      </c>
      <c r="M23" s="16" t="s">
        <v>12</v>
      </c>
      <c r="N23" s="17">
        <f t="shared" si="14"/>
        <v>0</v>
      </c>
      <c r="O23" s="15" t="s">
        <v>108</v>
      </c>
      <c r="P23" s="16" t="s">
        <v>2</v>
      </c>
      <c r="Q23" s="17">
        <f t="shared" si="15"/>
        <v>0</v>
      </c>
      <c r="R23" s="15" t="s">
        <v>108</v>
      </c>
      <c r="S23" s="16" t="s">
        <v>12</v>
      </c>
      <c r="T23" s="17" t="str">
        <f t="shared" si="16"/>
        <v>3</v>
      </c>
      <c r="U23" s="15" t="s">
        <v>108</v>
      </c>
      <c r="V23" s="16" t="s">
        <v>2</v>
      </c>
      <c r="W23" s="96">
        <f>IF(OR(EXACT($U$7,U23)*(EXACT($V$7,V23)))=TRUE,$AN$9,IF(($V$7-$U$7=V23-U23),$AN$8,IF(OR(EXACT($U$7&gt;$V$7,U23&gt;V23)*EXACT($U$7=$V$7,U23=V23)*EXACT($U$7&lt;$V$7,U23&lt;V23)),$AN$7,0)))</f>
        <v>0</v>
      </c>
      <c r="X23" s="15" t="s">
        <v>108</v>
      </c>
      <c r="Y23" s="16" t="s">
        <v>108</v>
      </c>
      <c r="Z23" s="17">
        <f t="shared" si="18"/>
        <v>0</v>
      </c>
      <c r="AA23" s="15" t="s">
        <v>12</v>
      </c>
      <c r="AB23" s="16" t="s">
        <v>108</v>
      </c>
      <c r="AC23" s="17">
        <f t="shared" si="19"/>
        <v>0</v>
      </c>
      <c r="AD23" s="24"/>
      <c r="AE23" s="22"/>
      <c r="AF23" s="17"/>
      <c r="AG23" s="18">
        <f t="shared" si="20"/>
        <v>10</v>
      </c>
      <c r="AH23" s="19">
        <f>'1.Spieltag'!AI23</f>
        <v>14</v>
      </c>
      <c r="AI23" s="20">
        <f t="shared" si="9"/>
        <v>24</v>
      </c>
      <c r="AJ23" s="21">
        <f t="shared" si="10"/>
        <v>10</v>
      </c>
      <c r="AK23" s="1"/>
    </row>
    <row r="24" spans="1:37" ht="24.95" customHeight="1" thickBot="1" x14ac:dyDescent="0.25">
      <c r="A24" s="25">
        <f t="shared" ref="A24" si="21">AJ24</f>
        <v>21</v>
      </c>
      <c r="B24" s="18" t="str">
        <f>'1.Spieltag'!B24</f>
        <v>MichaBolz</v>
      </c>
      <c r="C24" s="15" t="s">
        <v>12</v>
      </c>
      <c r="D24" s="16" t="s">
        <v>108</v>
      </c>
      <c r="E24" s="17" t="str">
        <f t="shared" si="11"/>
        <v>2</v>
      </c>
      <c r="F24" s="15" t="s">
        <v>108</v>
      </c>
      <c r="G24" s="16" t="s">
        <v>2</v>
      </c>
      <c r="H24" s="17" t="str">
        <f t="shared" si="12"/>
        <v>2</v>
      </c>
      <c r="I24" s="15" t="s">
        <v>12</v>
      </c>
      <c r="J24" s="16" t="s">
        <v>108</v>
      </c>
      <c r="K24" s="17" t="str">
        <f t="shared" si="13"/>
        <v>2</v>
      </c>
      <c r="L24" s="15" t="s">
        <v>12</v>
      </c>
      <c r="M24" s="16" t="s">
        <v>108</v>
      </c>
      <c r="N24" s="17">
        <f t="shared" si="14"/>
        <v>0</v>
      </c>
      <c r="O24" s="15" t="s">
        <v>107</v>
      </c>
      <c r="P24" s="16" t="s">
        <v>12</v>
      </c>
      <c r="Q24" s="17">
        <f t="shared" si="15"/>
        <v>0</v>
      </c>
      <c r="R24" s="15" t="s">
        <v>107</v>
      </c>
      <c r="S24" s="16" t="s">
        <v>12</v>
      </c>
      <c r="T24" s="17" t="str">
        <f t="shared" si="16"/>
        <v>2</v>
      </c>
      <c r="U24" s="15" t="s">
        <v>107</v>
      </c>
      <c r="V24" s="16" t="s">
        <v>13</v>
      </c>
      <c r="W24" s="96">
        <f>IF(OR(EXACT($U$7,U24)*(EXACT($V$7,V24)))=TRUE,$AN$9,IF(($V$7-$U$7=V24-U24),$AN$8,IF(OR(EXACT($U$7&gt;$V$7,U24&gt;V24)*EXACT($U$7=$V$7,U24=V24)*EXACT($U$7&lt;$V$7,U24&lt;V24)),$AN$7,0)))</f>
        <v>0</v>
      </c>
      <c r="X24" s="15" t="s">
        <v>12</v>
      </c>
      <c r="Y24" s="16" t="s">
        <v>107</v>
      </c>
      <c r="Z24" s="17">
        <f t="shared" si="18"/>
        <v>0</v>
      </c>
      <c r="AA24" s="15" t="s">
        <v>12</v>
      </c>
      <c r="AB24" s="16" t="s">
        <v>108</v>
      </c>
      <c r="AC24" s="17">
        <f t="shared" si="19"/>
        <v>0</v>
      </c>
      <c r="AD24" s="24"/>
      <c r="AE24" s="22"/>
      <c r="AF24" s="17"/>
      <c r="AG24" s="18">
        <f t="shared" ref="AG24:AG25" si="22">E24+H24+K24+N24+Q24+T24+W24+Z24+AC24+AF24</f>
        <v>8</v>
      </c>
      <c r="AH24" s="19">
        <f>'1.Spieltag'!AI24</f>
        <v>9</v>
      </c>
      <c r="AI24" s="20">
        <f t="shared" si="9"/>
        <v>17</v>
      </c>
      <c r="AJ24" s="21">
        <f t="shared" si="10"/>
        <v>21</v>
      </c>
      <c r="AK24" s="1"/>
    </row>
    <row r="25" spans="1:37" ht="28.15" customHeight="1" thickBot="1" x14ac:dyDescent="0.25">
      <c r="A25" s="25">
        <f t="shared" ref="A25:A26" si="23">AJ25</f>
        <v>6</v>
      </c>
      <c r="B25" s="18" t="str">
        <f>'1.Spieltag'!B25</f>
        <v>Mike04</v>
      </c>
      <c r="C25" s="15" t="s">
        <v>12</v>
      </c>
      <c r="D25" s="16" t="s">
        <v>107</v>
      </c>
      <c r="E25" s="17" t="str">
        <f t="shared" si="11"/>
        <v>2</v>
      </c>
      <c r="F25" s="15" t="s">
        <v>12</v>
      </c>
      <c r="G25" s="16" t="s">
        <v>108</v>
      </c>
      <c r="H25" s="17">
        <f t="shared" si="12"/>
        <v>0</v>
      </c>
      <c r="I25" s="15" t="s">
        <v>2</v>
      </c>
      <c r="J25" s="16" t="s">
        <v>108</v>
      </c>
      <c r="K25" s="17" t="str">
        <f t="shared" si="13"/>
        <v>2</v>
      </c>
      <c r="L25" s="15" t="s">
        <v>12</v>
      </c>
      <c r="M25" s="16" t="s">
        <v>107</v>
      </c>
      <c r="N25" s="17">
        <f t="shared" si="14"/>
        <v>0</v>
      </c>
      <c r="O25" s="15" t="s">
        <v>107</v>
      </c>
      <c r="P25" s="16" t="s">
        <v>12</v>
      </c>
      <c r="Q25" s="17">
        <f t="shared" si="15"/>
        <v>0</v>
      </c>
      <c r="R25" s="15" t="s">
        <v>108</v>
      </c>
      <c r="S25" s="16" t="s">
        <v>12</v>
      </c>
      <c r="T25" s="17" t="str">
        <f t="shared" si="16"/>
        <v>3</v>
      </c>
      <c r="U25" s="15" t="s">
        <v>108</v>
      </c>
      <c r="V25" s="16" t="s">
        <v>108</v>
      </c>
      <c r="W25" s="97">
        <f>IF(OR(EXACT($U$7,U25)*(EXACT($V$7,V25)))=TRUE,$AN$9,IF(($V$7-$U$7=V25-U25),$AN$8,IF(OR(EXACT($U$7&gt;$V$7,U25&gt;V25)*EXACT($U$7=$V$7,U25=V25)*EXACT($U$7&lt;$V$7,U25&lt;V25)),$AN$7,0)))*2</f>
        <v>6</v>
      </c>
      <c r="X25" s="15" t="s">
        <v>12</v>
      </c>
      <c r="Y25" s="16" t="s">
        <v>108</v>
      </c>
      <c r="Z25" s="17">
        <f t="shared" si="18"/>
        <v>0</v>
      </c>
      <c r="AA25" s="15" t="s">
        <v>12</v>
      </c>
      <c r="AB25" s="16" t="s">
        <v>107</v>
      </c>
      <c r="AC25" s="17">
        <f t="shared" si="19"/>
        <v>0</v>
      </c>
      <c r="AD25" s="24"/>
      <c r="AE25" s="22"/>
      <c r="AF25" s="17"/>
      <c r="AG25" s="18">
        <f t="shared" si="22"/>
        <v>13</v>
      </c>
      <c r="AH25" s="19">
        <f>'1.Spieltag'!AI25</f>
        <v>14</v>
      </c>
      <c r="AI25" s="20">
        <f t="shared" si="9"/>
        <v>27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23"/>
        <v>17</v>
      </c>
      <c r="B26" s="18" t="str">
        <f>'1.Spieltag'!B26</f>
        <v>Reinhold</v>
      </c>
      <c r="C26" s="15" t="s">
        <v>2</v>
      </c>
      <c r="D26" s="16" t="s">
        <v>108</v>
      </c>
      <c r="E26" s="17" t="str">
        <f t="shared" si="11"/>
        <v>2</v>
      </c>
      <c r="F26" s="15" t="s">
        <v>2</v>
      </c>
      <c r="G26" s="16" t="s">
        <v>12</v>
      </c>
      <c r="H26" s="17">
        <f t="shared" si="12"/>
        <v>0</v>
      </c>
      <c r="I26" s="15" t="s">
        <v>12</v>
      </c>
      <c r="J26" s="16" t="s">
        <v>108</v>
      </c>
      <c r="K26" s="17" t="str">
        <f t="shared" si="13"/>
        <v>2</v>
      </c>
      <c r="L26" s="15" t="s">
        <v>108</v>
      </c>
      <c r="M26" s="16" t="s">
        <v>107</v>
      </c>
      <c r="N26" s="17">
        <f t="shared" si="14"/>
        <v>0</v>
      </c>
      <c r="O26" s="15" t="s">
        <v>12</v>
      </c>
      <c r="P26" s="16" t="s">
        <v>13</v>
      </c>
      <c r="Q26" s="17">
        <f t="shared" si="15"/>
        <v>0</v>
      </c>
      <c r="R26" s="15" t="s">
        <v>107</v>
      </c>
      <c r="S26" s="16" t="s">
        <v>12</v>
      </c>
      <c r="T26" s="17" t="str">
        <f t="shared" si="16"/>
        <v>2</v>
      </c>
      <c r="U26" s="15" t="s">
        <v>109</v>
      </c>
      <c r="V26" s="16" t="s">
        <v>108</v>
      </c>
      <c r="W26" s="17">
        <f t="shared" si="17"/>
        <v>0</v>
      </c>
      <c r="X26" s="15" t="s">
        <v>108</v>
      </c>
      <c r="Y26" s="16" t="s">
        <v>108</v>
      </c>
      <c r="Z26" s="17">
        <f t="shared" si="18"/>
        <v>0</v>
      </c>
      <c r="AA26" s="15" t="s">
        <v>12</v>
      </c>
      <c r="AB26" s="16" t="s">
        <v>2</v>
      </c>
      <c r="AC26" s="17" t="str">
        <f t="shared" si="19"/>
        <v>2</v>
      </c>
      <c r="AD26" s="24"/>
      <c r="AE26" s="22"/>
      <c r="AF26" s="17"/>
      <c r="AG26" s="18">
        <f t="shared" ref="AG26" si="24">E26+H26+K26+N26+Q26+T26+W26+Z26+AC26+AF26</f>
        <v>8</v>
      </c>
      <c r="AH26" s="19">
        <f>'1.Spieltag'!AI26</f>
        <v>11</v>
      </c>
      <c r="AI26" s="20">
        <f t="shared" ref="AI26" si="25">AG26+AH26</f>
        <v>19</v>
      </c>
      <c r="AJ26" s="21">
        <f t="shared" si="10"/>
        <v>17</v>
      </c>
      <c r="AK26" s="1"/>
    </row>
    <row r="27" spans="1:37" ht="28.15" customHeight="1" thickBot="1" x14ac:dyDescent="0.25">
      <c r="A27" s="25">
        <f t="shared" ref="A27:A33" si="26">AJ27</f>
        <v>6</v>
      </c>
      <c r="B27" s="18" t="str">
        <f>'1.Spieltag'!B27</f>
        <v>ReneMause</v>
      </c>
      <c r="C27" s="15" t="s">
        <v>2</v>
      </c>
      <c r="D27" s="16" t="s">
        <v>108</v>
      </c>
      <c r="E27" s="17" t="str">
        <f t="shared" si="11"/>
        <v>2</v>
      </c>
      <c r="F27" s="15" t="s">
        <v>12</v>
      </c>
      <c r="G27" s="16" t="s">
        <v>108</v>
      </c>
      <c r="H27" s="17">
        <f t="shared" si="12"/>
        <v>0</v>
      </c>
      <c r="I27" s="15" t="s">
        <v>12</v>
      </c>
      <c r="J27" s="16" t="s">
        <v>107</v>
      </c>
      <c r="K27" s="17" t="str">
        <f t="shared" si="13"/>
        <v>2</v>
      </c>
      <c r="L27" s="15" t="s">
        <v>108</v>
      </c>
      <c r="M27" s="16" t="s">
        <v>12</v>
      </c>
      <c r="N27" s="17" t="str">
        <f t="shared" si="14"/>
        <v>3</v>
      </c>
      <c r="O27" s="15" t="s">
        <v>108</v>
      </c>
      <c r="P27" s="16" t="s">
        <v>12</v>
      </c>
      <c r="Q27" s="17">
        <f t="shared" si="15"/>
        <v>0</v>
      </c>
      <c r="R27" s="15" t="s">
        <v>108</v>
      </c>
      <c r="S27" s="16" t="s">
        <v>12</v>
      </c>
      <c r="T27" s="17" t="str">
        <f t="shared" si="16"/>
        <v>3</v>
      </c>
      <c r="U27" s="15" t="s">
        <v>12</v>
      </c>
      <c r="V27" s="16" t="s">
        <v>108</v>
      </c>
      <c r="W27" s="17">
        <f t="shared" si="17"/>
        <v>0</v>
      </c>
      <c r="X27" s="15" t="s">
        <v>108</v>
      </c>
      <c r="Y27" s="16" t="s">
        <v>107</v>
      </c>
      <c r="Z27" s="17">
        <f t="shared" si="18"/>
        <v>0</v>
      </c>
      <c r="AA27" s="15" t="s">
        <v>12</v>
      </c>
      <c r="AB27" s="16" t="s">
        <v>108</v>
      </c>
      <c r="AC27" s="17">
        <f t="shared" si="19"/>
        <v>0</v>
      </c>
      <c r="AD27" s="24"/>
      <c r="AE27" s="22"/>
      <c r="AF27" s="17"/>
      <c r="AG27" s="18">
        <f t="shared" ref="AG27:AG33" si="27">E27+H27+K27+N27+Q27+T27+W27+Z27+AC27+AF27</f>
        <v>10</v>
      </c>
      <c r="AH27" s="19">
        <f>'1.Spieltag'!AI27</f>
        <v>17</v>
      </c>
      <c r="AI27" s="20">
        <f t="shared" ref="AI27:AI33" si="28">AG27+AH27</f>
        <v>27</v>
      </c>
      <c r="AJ27" s="21">
        <f t="shared" si="10"/>
        <v>6</v>
      </c>
      <c r="AK27" s="1"/>
    </row>
    <row r="28" spans="1:37" ht="28.15" customHeight="1" thickBot="1" x14ac:dyDescent="0.25">
      <c r="A28" s="25">
        <f t="shared" si="26"/>
        <v>24</v>
      </c>
      <c r="B28" s="18" t="str">
        <f>'1.Spieltag'!B28</f>
        <v>Ricardo04</v>
      </c>
      <c r="C28" s="15" t="s">
        <v>2</v>
      </c>
      <c r="D28" s="16" t="s">
        <v>108</v>
      </c>
      <c r="E28" s="17" t="str">
        <f t="shared" si="11"/>
        <v>2</v>
      </c>
      <c r="F28" s="15" t="s">
        <v>108</v>
      </c>
      <c r="G28" s="16" t="s">
        <v>12</v>
      </c>
      <c r="H28" s="17" t="str">
        <f t="shared" si="12"/>
        <v>3</v>
      </c>
      <c r="I28" s="15" t="s">
        <v>108</v>
      </c>
      <c r="J28" s="16" t="s">
        <v>108</v>
      </c>
      <c r="K28" s="17">
        <f t="shared" si="13"/>
        <v>0</v>
      </c>
      <c r="L28" s="15" t="s">
        <v>108</v>
      </c>
      <c r="M28" s="16" t="s">
        <v>12</v>
      </c>
      <c r="N28" s="17" t="str">
        <f t="shared" si="14"/>
        <v>3</v>
      </c>
      <c r="O28" s="15" t="s">
        <v>108</v>
      </c>
      <c r="P28" s="16" t="s">
        <v>109</v>
      </c>
      <c r="Q28" s="17">
        <f t="shared" si="15"/>
        <v>0</v>
      </c>
      <c r="R28" s="15" t="s">
        <v>108</v>
      </c>
      <c r="S28" s="16" t="s">
        <v>2</v>
      </c>
      <c r="T28" s="17" t="str">
        <f t="shared" si="16"/>
        <v>2</v>
      </c>
      <c r="U28" s="15" t="s">
        <v>108</v>
      </c>
      <c r="V28" s="16" t="s">
        <v>107</v>
      </c>
      <c r="W28" s="17">
        <f t="shared" si="17"/>
        <v>0</v>
      </c>
      <c r="X28" s="15" t="s">
        <v>108</v>
      </c>
      <c r="Y28" s="16" t="s">
        <v>108</v>
      </c>
      <c r="Z28" s="17">
        <f t="shared" si="18"/>
        <v>0</v>
      </c>
      <c r="AA28" s="15" t="s">
        <v>2</v>
      </c>
      <c r="AB28" s="16" t="s">
        <v>108</v>
      </c>
      <c r="AC28" s="17">
        <f t="shared" si="19"/>
        <v>0</v>
      </c>
      <c r="AD28" s="24"/>
      <c r="AE28" s="22"/>
      <c r="AF28" s="17"/>
      <c r="AG28" s="18">
        <f t="shared" si="27"/>
        <v>10</v>
      </c>
      <c r="AH28" s="19">
        <f>'1.Spieltag'!AI28</f>
        <v>6</v>
      </c>
      <c r="AI28" s="20">
        <f t="shared" si="28"/>
        <v>16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26"/>
        <v>21</v>
      </c>
      <c r="B29" s="18" t="str">
        <f>'1.Spieltag'!B29</f>
        <v>schmiddi04</v>
      </c>
      <c r="C29" s="15" t="s">
        <v>12</v>
      </c>
      <c r="D29" s="16" t="s">
        <v>107</v>
      </c>
      <c r="E29" s="17" t="str">
        <f t="shared" si="11"/>
        <v>2</v>
      </c>
      <c r="F29" s="15" t="s">
        <v>12</v>
      </c>
      <c r="G29" s="16" t="s">
        <v>2</v>
      </c>
      <c r="H29" s="17" t="str">
        <f t="shared" si="12"/>
        <v>5</v>
      </c>
      <c r="I29" s="15" t="s">
        <v>12</v>
      </c>
      <c r="J29" s="16" t="s">
        <v>107</v>
      </c>
      <c r="K29" s="17" t="str">
        <f t="shared" si="13"/>
        <v>2</v>
      </c>
      <c r="L29" s="15" t="s">
        <v>12</v>
      </c>
      <c r="M29" s="16" t="s">
        <v>107</v>
      </c>
      <c r="N29" s="17">
        <f t="shared" si="14"/>
        <v>0</v>
      </c>
      <c r="O29" s="15" t="s">
        <v>107</v>
      </c>
      <c r="P29" s="16" t="s">
        <v>2</v>
      </c>
      <c r="Q29" s="17">
        <f t="shared" si="15"/>
        <v>0</v>
      </c>
      <c r="R29" s="15" t="s">
        <v>108</v>
      </c>
      <c r="S29" s="16" t="s">
        <v>108</v>
      </c>
      <c r="T29" s="17">
        <f t="shared" si="16"/>
        <v>0</v>
      </c>
      <c r="U29" s="15" t="s">
        <v>108</v>
      </c>
      <c r="V29" s="16" t="s">
        <v>107</v>
      </c>
      <c r="W29" s="17">
        <f t="shared" si="17"/>
        <v>0</v>
      </c>
      <c r="X29" s="15" t="s">
        <v>108</v>
      </c>
      <c r="Y29" s="16" t="s">
        <v>107</v>
      </c>
      <c r="Z29" s="17">
        <f t="shared" si="18"/>
        <v>0</v>
      </c>
      <c r="AA29" s="15" t="s">
        <v>108</v>
      </c>
      <c r="AB29" s="16" t="s">
        <v>107</v>
      </c>
      <c r="AC29" s="17">
        <f t="shared" si="19"/>
        <v>0</v>
      </c>
      <c r="AD29" s="24"/>
      <c r="AE29" s="22"/>
      <c r="AF29" s="17"/>
      <c r="AG29" s="18">
        <f t="shared" si="27"/>
        <v>9</v>
      </c>
      <c r="AH29" s="19">
        <f>'1.Spieltag'!AI29</f>
        <v>8</v>
      </c>
      <c r="AI29" s="20">
        <f t="shared" si="28"/>
        <v>17</v>
      </c>
      <c r="AJ29" s="21">
        <f t="shared" si="10"/>
        <v>21</v>
      </c>
      <c r="AK29" s="1"/>
    </row>
    <row r="30" spans="1:37" ht="28.15" customHeight="1" thickBot="1" x14ac:dyDescent="0.25">
      <c r="A30" s="25">
        <f t="shared" si="26"/>
        <v>14</v>
      </c>
      <c r="B30" s="18" t="str">
        <f>'1.Spieltag'!B30</f>
        <v>shiny</v>
      </c>
      <c r="C30" s="15" t="s">
        <v>12</v>
      </c>
      <c r="D30" s="16" t="s">
        <v>108</v>
      </c>
      <c r="E30" s="17" t="str">
        <f t="shared" si="11"/>
        <v>2</v>
      </c>
      <c r="F30" s="15" t="s">
        <v>108</v>
      </c>
      <c r="G30" s="16" t="s">
        <v>12</v>
      </c>
      <c r="H30" s="17" t="str">
        <f t="shared" si="12"/>
        <v>3</v>
      </c>
      <c r="I30" s="15" t="s">
        <v>12</v>
      </c>
      <c r="J30" s="16" t="s">
        <v>107</v>
      </c>
      <c r="K30" s="17" t="str">
        <f t="shared" si="13"/>
        <v>2</v>
      </c>
      <c r="L30" s="15" t="s">
        <v>12</v>
      </c>
      <c r="M30" s="16" t="s">
        <v>108</v>
      </c>
      <c r="N30" s="17">
        <f t="shared" si="14"/>
        <v>0</v>
      </c>
      <c r="O30" s="15" t="s">
        <v>108</v>
      </c>
      <c r="P30" s="16" t="s">
        <v>12</v>
      </c>
      <c r="Q30" s="17">
        <f t="shared" si="15"/>
        <v>0</v>
      </c>
      <c r="R30" s="15" t="s">
        <v>108</v>
      </c>
      <c r="S30" s="16" t="s">
        <v>2</v>
      </c>
      <c r="T30" s="17" t="str">
        <f t="shared" si="16"/>
        <v>2</v>
      </c>
      <c r="U30" s="15" t="s">
        <v>12</v>
      </c>
      <c r="V30" s="16" t="s">
        <v>108</v>
      </c>
      <c r="W30" s="17">
        <f t="shared" si="17"/>
        <v>0</v>
      </c>
      <c r="X30" s="15" t="s">
        <v>12</v>
      </c>
      <c r="Y30" s="16" t="s">
        <v>108</v>
      </c>
      <c r="Z30" s="17">
        <f t="shared" si="18"/>
        <v>0</v>
      </c>
      <c r="AA30" s="15" t="s">
        <v>12</v>
      </c>
      <c r="AB30" s="16" t="s">
        <v>108</v>
      </c>
      <c r="AC30" s="17">
        <f t="shared" si="19"/>
        <v>0</v>
      </c>
      <c r="AD30" s="24"/>
      <c r="AE30" s="22"/>
      <c r="AF30" s="17"/>
      <c r="AG30" s="18">
        <f t="shared" si="27"/>
        <v>9</v>
      </c>
      <c r="AH30" s="19">
        <f>'1.Spieltag'!AI30</f>
        <v>12</v>
      </c>
      <c r="AI30" s="20">
        <f t="shared" si="28"/>
        <v>21</v>
      </c>
      <c r="AJ30" s="21">
        <f t="shared" si="10"/>
        <v>14</v>
      </c>
      <c r="AK30" s="1"/>
    </row>
    <row r="31" spans="1:37" ht="28.15" customHeight="1" thickBot="1" x14ac:dyDescent="0.25">
      <c r="A31" s="25">
        <f t="shared" si="26"/>
        <v>4</v>
      </c>
      <c r="B31" s="18" t="str">
        <f>'1.Spieltag'!B31</f>
        <v>Silfa04</v>
      </c>
      <c r="C31" s="15" t="s">
        <v>12</v>
      </c>
      <c r="D31" s="16" t="s">
        <v>108</v>
      </c>
      <c r="E31" s="17" t="str">
        <f t="shared" si="11"/>
        <v>2</v>
      </c>
      <c r="F31" s="15" t="s">
        <v>108</v>
      </c>
      <c r="G31" s="16" t="s">
        <v>2</v>
      </c>
      <c r="H31" s="17" t="str">
        <f t="shared" si="12"/>
        <v>2</v>
      </c>
      <c r="I31" s="15" t="s">
        <v>108</v>
      </c>
      <c r="J31" s="16" t="s">
        <v>107</v>
      </c>
      <c r="K31" s="17" t="str">
        <f t="shared" si="13"/>
        <v>2</v>
      </c>
      <c r="L31" s="15" t="s">
        <v>108</v>
      </c>
      <c r="M31" s="16" t="s">
        <v>108</v>
      </c>
      <c r="N31" s="17">
        <f t="shared" si="14"/>
        <v>0</v>
      </c>
      <c r="O31" s="15" t="s">
        <v>107</v>
      </c>
      <c r="P31" s="16" t="s">
        <v>12</v>
      </c>
      <c r="Q31" s="17">
        <f t="shared" si="15"/>
        <v>0</v>
      </c>
      <c r="R31" s="15" t="s">
        <v>107</v>
      </c>
      <c r="S31" s="16" t="s">
        <v>108</v>
      </c>
      <c r="T31" s="17" t="str">
        <f t="shared" si="16"/>
        <v>5</v>
      </c>
      <c r="U31" s="15" t="s">
        <v>108</v>
      </c>
      <c r="V31" s="16" t="s">
        <v>108</v>
      </c>
      <c r="W31" s="97">
        <f>IF(OR(EXACT($U$7,U31)*(EXACT($V$7,V31)))=TRUE,$AN$9,IF(($V$7-$U$7=V31-U31),$AN$8,IF(OR(EXACT($U$7&gt;$V$7,U31&gt;V31)*EXACT($U$7=$V$7,U31=V31)*EXACT($U$7&lt;$V$7,U31&lt;V31)),$AN$7,0)))*2</f>
        <v>6</v>
      </c>
      <c r="X31" s="15" t="s">
        <v>108</v>
      </c>
      <c r="Y31" s="16" t="s">
        <v>2</v>
      </c>
      <c r="Z31" s="17" t="str">
        <f t="shared" si="18"/>
        <v>2</v>
      </c>
      <c r="AA31" s="15" t="s">
        <v>109</v>
      </c>
      <c r="AB31" s="16" t="s">
        <v>107</v>
      </c>
      <c r="AC31" s="17">
        <f t="shared" si="19"/>
        <v>0</v>
      </c>
      <c r="AD31" s="24"/>
      <c r="AE31" s="22"/>
      <c r="AF31" s="17"/>
      <c r="AG31" s="18">
        <f t="shared" si="27"/>
        <v>19</v>
      </c>
      <c r="AH31" s="19">
        <f>'1.Spieltag'!AI31</f>
        <v>9</v>
      </c>
      <c r="AI31" s="20">
        <f t="shared" si="28"/>
        <v>28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26"/>
        <v>15</v>
      </c>
      <c r="B32" s="18" t="str">
        <f>'1.Spieltag'!B32</f>
        <v>Tanja04</v>
      </c>
      <c r="C32" s="15" t="s">
        <v>2</v>
      </c>
      <c r="D32" s="16" t="s">
        <v>108</v>
      </c>
      <c r="E32" s="17" t="str">
        <f t="shared" si="11"/>
        <v>2</v>
      </c>
      <c r="F32" s="15" t="s">
        <v>108</v>
      </c>
      <c r="G32" s="16" t="s">
        <v>12</v>
      </c>
      <c r="H32" s="17" t="str">
        <f t="shared" si="12"/>
        <v>3</v>
      </c>
      <c r="I32" s="15" t="s">
        <v>12</v>
      </c>
      <c r="J32" s="16" t="s">
        <v>107</v>
      </c>
      <c r="K32" s="17" t="str">
        <f t="shared" si="13"/>
        <v>2</v>
      </c>
      <c r="L32" s="15" t="s">
        <v>12</v>
      </c>
      <c r="M32" s="16" t="s">
        <v>108</v>
      </c>
      <c r="N32" s="17">
        <f t="shared" si="14"/>
        <v>0</v>
      </c>
      <c r="O32" s="15" t="s">
        <v>107</v>
      </c>
      <c r="P32" s="16" t="s">
        <v>2</v>
      </c>
      <c r="Q32" s="17">
        <f t="shared" si="15"/>
        <v>0</v>
      </c>
      <c r="R32" s="15" t="s">
        <v>107</v>
      </c>
      <c r="S32" s="16" t="s">
        <v>12</v>
      </c>
      <c r="T32" s="17" t="str">
        <f t="shared" si="16"/>
        <v>2</v>
      </c>
      <c r="U32" s="15" t="s">
        <v>12</v>
      </c>
      <c r="V32" s="16" t="s">
        <v>108</v>
      </c>
      <c r="W32" s="17">
        <f t="shared" si="17"/>
        <v>0</v>
      </c>
      <c r="X32" s="15" t="s">
        <v>108</v>
      </c>
      <c r="Y32" s="16" t="s">
        <v>107</v>
      </c>
      <c r="Z32" s="17">
        <f t="shared" si="18"/>
        <v>0</v>
      </c>
      <c r="AA32" s="15" t="s">
        <v>12</v>
      </c>
      <c r="AB32" s="16" t="s">
        <v>107</v>
      </c>
      <c r="AC32" s="17">
        <f t="shared" si="19"/>
        <v>0</v>
      </c>
      <c r="AD32" s="24"/>
      <c r="AE32" s="22"/>
      <c r="AF32" s="17"/>
      <c r="AG32" s="18">
        <f t="shared" si="27"/>
        <v>9</v>
      </c>
      <c r="AH32" s="19">
        <f>'1.Spieltag'!AI32</f>
        <v>11</v>
      </c>
      <c r="AI32" s="20">
        <f t="shared" si="28"/>
        <v>20</v>
      </c>
      <c r="AJ32" s="21">
        <f t="shared" si="10"/>
        <v>15</v>
      </c>
      <c r="AK32" s="1"/>
    </row>
    <row r="33" spans="1:37" ht="28.15" customHeight="1" thickBot="1" x14ac:dyDescent="0.25">
      <c r="A33" s="25">
        <f t="shared" si="26"/>
        <v>11</v>
      </c>
      <c r="B33" s="18" t="str">
        <f>'1.Spieltag'!B33</f>
        <v>Th. Bülles</v>
      </c>
      <c r="C33" s="15" t="s">
        <v>12</v>
      </c>
      <c r="D33" s="16" t="s">
        <v>107</v>
      </c>
      <c r="E33" s="17" t="str">
        <f t="shared" si="11"/>
        <v>2</v>
      </c>
      <c r="F33" s="15" t="s">
        <v>108</v>
      </c>
      <c r="G33" s="16" t="s">
        <v>12</v>
      </c>
      <c r="H33" s="17" t="str">
        <f t="shared" si="12"/>
        <v>3</v>
      </c>
      <c r="I33" s="15" t="s">
        <v>12</v>
      </c>
      <c r="J33" s="16" t="s">
        <v>107</v>
      </c>
      <c r="K33" s="17" t="str">
        <f t="shared" si="13"/>
        <v>2</v>
      </c>
      <c r="L33" s="15" t="s">
        <v>108</v>
      </c>
      <c r="M33" s="16" t="s">
        <v>107</v>
      </c>
      <c r="N33" s="17">
        <f t="shared" si="14"/>
        <v>0</v>
      </c>
      <c r="O33" s="15" t="s">
        <v>108</v>
      </c>
      <c r="P33" s="16" t="s">
        <v>2</v>
      </c>
      <c r="Q33" s="17">
        <f t="shared" si="15"/>
        <v>0</v>
      </c>
      <c r="R33" s="15" t="s">
        <v>107</v>
      </c>
      <c r="S33" s="16" t="s">
        <v>12</v>
      </c>
      <c r="T33" s="17" t="str">
        <f t="shared" si="16"/>
        <v>2</v>
      </c>
      <c r="U33" s="15" t="s">
        <v>108</v>
      </c>
      <c r="V33" s="16" t="s">
        <v>107</v>
      </c>
      <c r="W33" s="17">
        <f t="shared" si="17"/>
        <v>0</v>
      </c>
      <c r="X33" s="15" t="s">
        <v>108</v>
      </c>
      <c r="Y33" s="16" t="s">
        <v>2</v>
      </c>
      <c r="Z33" s="17" t="str">
        <f t="shared" si="18"/>
        <v>2</v>
      </c>
      <c r="AA33" s="15" t="s">
        <v>12</v>
      </c>
      <c r="AB33" s="16" t="s">
        <v>107</v>
      </c>
      <c r="AC33" s="17">
        <f t="shared" si="19"/>
        <v>0</v>
      </c>
      <c r="AD33" s="24"/>
      <c r="AE33" s="22"/>
      <c r="AF33" s="17"/>
      <c r="AG33" s="18">
        <f t="shared" si="27"/>
        <v>11</v>
      </c>
      <c r="AH33" s="19">
        <f>'1.Spieltag'!AI33</f>
        <v>11</v>
      </c>
      <c r="AI33" s="20">
        <f t="shared" si="28"/>
        <v>22</v>
      </c>
      <c r="AJ33" s="21">
        <f t="shared" si="10"/>
        <v>11</v>
      </c>
      <c r="AK33" s="1"/>
    </row>
    <row r="34" spans="1:37" ht="28.15" customHeight="1" thickBot="1" x14ac:dyDescent="0.25">
      <c r="A34" s="25">
        <f t="shared" ref="A34:A50" si="29">AJ34</f>
        <v>15</v>
      </c>
      <c r="B34" s="18" t="str">
        <f>'1.Spieltag'!B34</f>
        <v>Thomas Müller</v>
      </c>
      <c r="C34" s="15" t="s">
        <v>12</v>
      </c>
      <c r="D34" s="16" t="s">
        <v>107</v>
      </c>
      <c r="E34" s="17" t="str">
        <f t="shared" si="11"/>
        <v>2</v>
      </c>
      <c r="F34" s="15" t="s">
        <v>107</v>
      </c>
      <c r="G34" s="16" t="s">
        <v>12</v>
      </c>
      <c r="H34" s="17" t="str">
        <f t="shared" si="12"/>
        <v>2</v>
      </c>
      <c r="I34" s="15" t="s">
        <v>2</v>
      </c>
      <c r="J34" s="16" t="s">
        <v>108</v>
      </c>
      <c r="K34" s="17" t="str">
        <f t="shared" si="13"/>
        <v>2</v>
      </c>
      <c r="L34" s="15" t="s">
        <v>12</v>
      </c>
      <c r="M34" s="16" t="s">
        <v>108</v>
      </c>
      <c r="N34" s="17">
        <f t="shared" si="14"/>
        <v>0</v>
      </c>
      <c r="O34" s="15" t="s">
        <v>107</v>
      </c>
      <c r="P34" s="16" t="s">
        <v>2</v>
      </c>
      <c r="Q34" s="17">
        <f t="shared" si="15"/>
        <v>0</v>
      </c>
      <c r="R34" s="15" t="s">
        <v>107</v>
      </c>
      <c r="S34" s="16" t="s">
        <v>12</v>
      </c>
      <c r="T34" s="17" t="str">
        <f t="shared" si="16"/>
        <v>2</v>
      </c>
      <c r="U34" s="15" t="s">
        <v>107</v>
      </c>
      <c r="V34" s="16" t="s">
        <v>2</v>
      </c>
      <c r="W34" s="17">
        <f t="shared" si="17"/>
        <v>0</v>
      </c>
      <c r="X34" s="15" t="s">
        <v>108</v>
      </c>
      <c r="Y34" s="16" t="s">
        <v>108</v>
      </c>
      <c r="Z34" s="17">
        <f t="shared" si="18"/>
        <v>0</v>
      </c>
      <c r="AA34" s="15" t="s">
        <v>12</v>
      </c>
      <c r="AB34" s="16" t="s">
        <v>108</v>
      </c>
      <c r="AC34" s="17">
        <f t="shared" si="19"/>
        <v>0</v>
      </c>
      <c r="AD34" s="24"/>
      <c r="AE34" s="22"/>
      <c r="AF34" s="17"/>
      <c r="AG34" s="18">
        <f t="shared" ref="AG34:AG50" si="30">E34+H34+K34+N34+Q34+T34+W34+Z34+AC34+AF34</f>
        <v>8</v>
      </c>
      <c r="AH34" s="19">
        <f>'1.Spieltag'!AI34</f>
        <v>12</v>
      </c>
      <c r="AI34" s="20">
        <f t="shared" ref="AI34" si="31">AG34+AH34</f>
        <v>20</v>
      </c>
      <c r="AJ34" s="21">
        <f t="shared" si="10"/>
        <v>15</v>
      </c>
      <c r="AK34" s="1"/>
    </row>
    <row r="35" spans="1:37" ht="28.15" customHeight="1" thickBot="1" x14ac:dyDescent="0.25">
      <c r="A35" s="25">
        <f t="shared" si="29"/>
        <v>21</v>
      </c>
      <c r="B35" s="18" t="str">
        <f>'1.Spieltag'!B35</f>
        <v>Totti</v>
      </c>
      <c r="C35" s="15" t="s">
        <v>12</v>
      </c>
      <c r="D35" s="16" t="s">
        <v>108</v>
      </c>
      <c r="E35" s="17" t="str">
        <f t="shared" si="11"/>
        <v>2</v>
      </c>
      <c r="F35" s="15" t="s">
        <v>108</v>
      </c>
      <c r="G35" s="16" t="s">
        <v>108</v>
      </c>
      <c r="H35" s="17">
        <f t="shared" si="12"/>
        <v>0</v>
      </c>
      <c r="I35" s="15" t="s">
        <v>2</v>
      </c>
      <c r="J35" s="16" t="s">
        <v>108</v>
      </c>
      <c r="K35" s="17" t="str">
        <f t="shared" si="13"/>
        <v>2</v>
      </c>
      <c r="L35" s="15" t="s">
        <v>12</v>
      </c>
      <c r="M35" s="16" t="s">
        <v>108</v>
      </c>
      <c r="N35" s="17">
        <f t="shared" si="14"/>
        <v>0</v>
      </c>
      <c r="O35" s="15" t="s">
        <v>107</v>
      </c>
      <c r="P35" s="16" t="s">
        <v>12</v>
      </c>
      <c r="Q35" s="17">
        <f t="shared" si="15"/>
        <v>0</v>
      </c>
      <c r="R35" s="15" t="s">
        <v>108</v>
      </c>
      <c r="S35" s="16" t="s">
        <v>12</v>
      </c>
      <c r="T35" s="17" t="str">
        <f t="shared" si="16"/>
        <v>3</v>
      </c>
      <c r="U35" s="15" t="s">
        <v>108</v>
      </c>
      <c r="V35" s="16" t="s">
        <v>2</v>
      </c>
      <c r="W35" s="17">
        <f t="shared" si="17"/>
        <v>0</v>
      </c>
      <c r="X35" s="15" t="s">
        <v>12</v>
      </c>
      <c r="Y35" s="16" t="s">
        <v>12</v>
      </c>
      <c r="Z35" s="17">
        <f t="shared" si="18"/>
        <v>0</v>
      </c>
      <c r="AA35" s="15" t="s">
        <v>108</v>
      </c>
      <c r="AB35" s="16" t="s">
        <v>108</v>
      </c>
      <c r="AC35" s="17">
        <f t="shared" si="19"/>
        <v>0</v>
      </c>
      <c r="AD35" s="24"/>
      <c r="AE35" s="22"/>
      <c r="AF35" s="17"/>
      <c r="AG35" s="18">
        <f t="shared" si="30"/>
        <v>7</v>
      </c>
      <c r="AH35" s="19">
        <f>'1.Spieltag'!AI35</f>
        <v>10</v>
      </c>
      <c r="AI35" s="20">
        <f t="shared" ref="AI35:AI50" si="32">AG35+AH35</f>
        <v>17</v>
      </c>
      <c r="AJ35" s="21">
        <f t="shared" ref="AJ35:AJ50" si="33">RANK(AI35,$AI$8:$AI$50)</f>
        <v>21</v>
      </c>
      <c r="AK35" s="1"/>
    </row>
    <row r="36" spans="1:37" ht="28.15" customHeight="1" thickBot="1" x14ac:dyDescent="0.25">
      <c r="A36" s="25">
        <f t="shared" si="29"/>
        <v>18</v>
      </c>
      <c r="B36" s="18" t="str">
        <f>'1.Spieltag'!B36</f>
        <v>UltraGE</v>
      </c>
      <c r="C36" s="15" t="s">
        <v>12</v>
      </c>
      <c r="D36" s="16" t="s">
        <v>108</v>
      </c>
      <c r="E36" s="17" t="str">
        <f t="shared" si="11"/>
        <v>2</v>
      </c>
      <c r="F36" s="15" t="s">
        <v>108</v>
      </c>
      <c r="G36" s="16" t="s">
        <v>2</v>
      </c>
      <c r="H36" s="17" t="str">
        <f t="shared" si="12"/>
        <v>2</v>
      </c>
      <c r="I36" s="15" t="s">
        <v>2</v>
      </c>
      <c r="J36" s="16" t="s">
        <v>108</v>
      </c>
      <c r="K36" s="17" t="str">
        <f t="shared" si="13"/>
        <v>2</v>
      </c>
      <c r="L36" s="15" t="s">
        <v>12</v>
      </c>
      <c r="M36" s="16" t="s">
        <v>108</v>
      </c>
      <c r="N36" s="17">
        <f t="shared" si="14"/>
        <v>0</v>
      </c>
      <c r="O36" s="15" t="s">
        <v>108</v>
      </c>
      <c r="P36" s="16" t="s">
        <v>2</v>
      </c>
      <c r="Q36" s="17">
        <f t="shared" si="15"/>
        <v>0</v>
      </c>
      <c r="R36" s="15" t="s">
        <v>108</v>
      </c>
      <c r="S36" s="16" t="s">
        <v>12</v>
      </c>
      <c r="T36" s="17" t="str">
        <f t="shared" si="16"/>
        <v>3</v>
      </c>
      <c r="U36" s="15" t="s">
        <v>107</v>
      </c>
      <c r="V36" s="16" t="s">
        <v>2</v>
      </c>
      <c r="W36" s="96">
        <f>IF(OR(EXACT($U$7,U36)*(EXACT($V$7,V36)))=TRUE,$AN$9,IF(($V$7-$U$7=V36-U36),$AN$8,IF(OR(EXACT($U$7&gt;$V$7,U36&gt;V36)*EXACT($U$7=$V$7,U36=V36)*EXACT($U$7&lt;$V$7,U36&lt;V36)),$AN$7,0)))</f>
        <v>0</v>
      </c>
      <c r="X36" s="15" t="s">
        <v>12</v>
      </c>
      <c r="Y36" s="16" t="s">
        <v>108</v>
      </c>
      <c r="Z36" s="17">
        <f t="shared" si="18"/>
        <v>0</v>
      </c>
      <c r="AA36" s="15" t="s">
        <v>12</v>
      </c>
      <c r="AB36" s="16" t="s">
        <v>107</v>
      </c>
      <c r="AC36" s="17">
        <f t="shared" si="19"/>
        <v>0</v>
      </c>
      <c r="AD36" s="24"/>
      <c r="AE36" s="22"/>
      <c r="AF36" s="17"/>
      <c r="AG36" s="18">
        <f t="shared" si="30"/>
        <v>9</v>
      </c>
      <c r="AH36" s="19">
        <f>'1.Spieltag'!AI36</f>
        <v>9</v>
      </c>
      <c r="AI36" s="20">
        <f t="shared" si="32"/>
        <v>18</v>
      </c>
      <c r="AJ36" s="21">
        <f t="shared" si="33"/>
        <v>18</v>
      </c>
      <c r="AK36" s="1"/>
    </row>
    <row r="37" spans="1:37" ht="28.15" customHeight="1" thickBot="1" x14ac:dyDescent="0.25">
      <c r="A37" s="25">
        <f t="shared" si="29"/>
        <v>30</v>
      </c>
      <c r="B37" s="18" t="str">
        <f>'1.Spieltag'!B37</f>
        <v>Nico1904</v>
      </c>
      <c r="C37" s="15" t="s">
        <v>12</v>
      </c>
      <c r="D37" s="16" t="s">
        <v>107</v>
      </c>
      <c r="E37" s="17" t="str">
        <f t="shared" si="11"/>
        <v>2</v>
      </c>
      <c r="F37" s="15" t="s">
        <v>12</v>
      </c>
      <c r="G37" s="16" t="s">
        <v>12</v>
      </c>
      <c r="H37" s="17">
        <f t="shared" si="12"/>
        <v>0</v>
      </c>
      <c r="I37" s="15" t="s">
        <v>12</v>
      </c>
      <c r="J37" s="16" t="s">
        <v>108</v>
      </c>
      <c r="K37" s="17" t="str">
        <f t="shared" si="13"/>
        <v>2</v>
      </c>
      <c r="L37" s="15" t="s">
        <v>12</v>
      </c>
      <c r="M37" s="16" t="s">
        <v>12</v>
      </c>
      <c r="N37" s="17">
        <f t="shared" si="14"/>
        <v>0</v>
      </c>
      <c r="O37" s="15" t="s">
        <v>107</v>
      </c>
      <c r="P37" s="16" t="s">
        <v>12</v>
      </c>
      <c r="Q37" s="17">
        <f t="shared" si="15"/>
        <v>0</v>
      </c>
      <c r="R37" s="15" t="s">
        <v>108</v>
      </c>
      <c r="S37" s="16" t="s">
        <v>2</v>
      </c>
      <c r="T37" s="17" t="str">
        <f t="shared" si="16"/>
        <v>2</v>
      </c>
      <c r="U37" s="15" t="s">
        <v>116</v>
      </c>
      <c r="V37" s="16" t="s">
        <v>108</v>
      </c>
      <c r="W37" s="17">
        <f t="shared" ref="W37:W50" si="34">IF(OR(EXACT($U$7,U37)*(EXACT($V$7,V37)))=TRUE,$AN$9,IF(($V$7-$U$7=V37-U37),$AN$8,IF(OR(EXACT($U$7&gt;$V$7,U37&gt;V37)*EXACT($U$7=$V$7,U37=V37)*EXACT($U$7&lt;$V$7,U37&lt;V37)),$AN$7,0)))</f>
        <v>0</v>
      </c>
      <c r="X37" s="15" t="s">
        <v>108</v>
      </c>
      <c r="Y37" s="16" t="s">
        <v>108</v>
      </c>
      <c r="Z37" s="17">
        <f t="shared" si="18"/>
        <v>0</v>
      </c>
      <c r="AA37" s="15" t="s">
        <v>12</v>
      </c>
      <c r="AB37" s="16" t="s">
        <v>108</v>
      </c>
      <c r="AC37" s="17">
        <f t="shared" si="19"/>
        <v>0</v>
      </c>
      <c r="AD37" s="24"/>
      <c r="AE37" s="22"/>
      <c r="AF37" s="17"/>
      <c r="AG37" s="18">
        <f t="shared" si="30"/>
        <v>6</v>
      </c>
      <c r="AH37" s="19">
        <f>'1.Spieltag'!AI37</f>
        <v>0</v>
      </c>
      <c r="AI37" s="20">
        <f t="shared" si="32"/>
        <v>6</v>
      </c>
      <c r="AJ37" s="21">
        <f t="shared" si="33"/>
        <v>30</v>
      </c>
      <c r="AK37" s="1"/>
    </row>
    <row r="38" spans="1:37" ht="28.15" customHeight="1" thickBot="1" x14ac:dyDescent="0.25">
      <c r="A38" s="25">
        <f t="shared" si="29"/>
        <v>31</v>
      </c>
      <c r="B38" s="18"/>
      <c r="C38" s="15"/>
      <c r="D38" s="16"/>
      <c r="E38" s="17">
        <f t="shared" si="11"/>
        <v>0</v>
      </c>
      <c r="F38" s="15"/>
      <c r="G38" s="16"/>
      <c r="H38" s="17">
        <f t="shared" si="12"/>
        <v>0</v>
      </c>
      <c r="I38" s="15"/>
      <c r="J38" s="16"/>
      <c r="K38" s="17">
        <f t="shared" si="13"/>
        <v>0</v>
      </c>
      <c r="L38" s="15"/>
      <c r="M38" s="16"/>
      <c r="N38" s="17">
        <f t="shared" si="14"/>
        <v>0</v>
      </c>
      <c r="O38" s="15"/>
      <c r="P38" s="16"/>
      <c r="Q38" s="17">
        <f t="shared" si="15"/>
        <v>0</v>
      </c>
      <c r="R38" s="15"/>
      <c r="S38" s="16"/>
      <c r="T38" s="17">
        <f t="shared" si="16"/>
        <v>0</v>
      </c>
      <c r="U38" s="15"/>
      <c r="V38" s="16"/>
      <c r="W38" s="17" t="str">
        <f t="shared" si="34"/>
        <v>3</v>
      </c>
      <c r="X38" s="15"/>
      <c r="Y38" s="16"/>
      <c r="Z38" s="17">
        <f t="shared" si="18"/>
        <v>0</v>
      </c>
      <c r="AA38" s="15"/>
      <c r="AB38" s="16"/>
      <c r="AC38" s="17">
        <f t="shared" si="19"/>
        <v>0</v>
      </c>
      <c r="AD38" s="24"/>
      <c r="AE38" s="22"/>
      <c r="AF38" s="17"/>
      <c r="AG38" s="18">
        <f t="shared" si="30"/>
        <v>3</v>
      </c>
      <c r="AH38" s="19">
        <f>'1.Spieltag'!AI38</f>
        <v>0</v>
      </c>
      <c r="AI38" s="20">
        <f t="shared" si="32"/>
        <v>3</v>
      </c>
      <c r="AJ38" s="21">
        <f t="shared" si="33"/>
        <v>31</v>
      </c>
      <c r="AK38" s="1"/>
    </row>
    <row r="39" spans="1:37" ht="28.15" customHeight="1" thickBot="1" x14ac:dyDescent="0.25">
      <c r="A39" s="25">
        <f t="shared" si="29"/>
        <v>31</v>
      </c>
      <c r="B39" s="18"/>
      <c r="C39" s="15"/>
      <c r="D39" s="16"/>
      <c r="E39" s="17">
        <f t="shared" si="11"/>
        <v>0</v>
      </c>
      <c r="F39" s="15"/>
      <c r="G39" s="16"/>
      <c r="H39" s="17">
        <f t="shared" si="12"/>
        <v>0</v>
      </c>
      <c r="I39" s="15"/>
      <c r="J39" s="16"/>
      <c r="K39" s="17">
        <f t="shared" si="13"/>
        <v>0</v>
      </c>
      <c r="L39" s="15"/>
      <c r="M39" s="16"/>
      <c r="N39" s="17">
        <f t="shared" si="14"/>
        <v>0</v>
      </c>
      <c r="O39" s="15"/>
      <c r="P39" s="16"/>
      <c r="Q39" s="17">
        <f t="shared" si="15"/>
        <v>0</v>
      </c>
      <c r="R39" s="15"/>
      <c r="S39" s="16"/>
      <c r="T39" s="17">
        <f t="shared" si="16"/>
        <v>0</v>
      </c>
      <c r="U39" s="15"/>
      <c r="V39" s="16"/>
      <c r="W39" s="17" t="str">
        <f t="shared" si="34"/>
        <v>3</v>
      </c>
      <c r="X39" s="15"/>
      <c r="Y39" s="16"/>
      <c r="Z39" s="17">
        <f t="shared" si="18"/>
        <v>0</v>
      </c>
      <c r="AA39" s="15"/>
      <c r="AB39" s="16"/>
      <c r="AC39" s="17">
        <f t="shared" si="19"/>
        <v>0</v>
      </c>
      <c r="AD39" s="24"/>
      <c r="AE39" s="22"/>
      <c r="AF39" s="17"/>
      <c r="AG39" s="18">
        <f t="shared" si="30"/>
        <v>3</v>
      </c>
      <c r="AH39" s="19">
        <f>'1.Spieltag'!AI39</f>
        <v>0</v>
      </c>
      <c r="AI39" s="20">
        <f t="shared" si="32"/>
        <v>3</v>
      </c>
      <c r="AJ39" s="21">
        <f t="shared" si="33"/>
        <v>31</v>
      </c>
      <c r="AK39" s="1"/>
    </row>
    <row r="40" spans="1:37" ht="28.15" customHeight="1" thickBot="1" x14ac:dyDescent="0.25">
      <c r="A40" s="25">
        <f t="shared" si="29"/>
        <v>31</v>
      </c>
      <c r="B40" s="18"/>
      <c r="C40" s="15"/>
      <c r="D40" s="16"/>
      <c r="E40" s="17">
        <f t="shared" si="11"/>
        <v>0</v>
      </c>
      <c r="F40" s="15"/>
      <c r="G40" s="16"/>
      <c r="H40" s="17">
        <f t="shared" si="12"/>
        <v>0</v>
      </c>
      <c r="I40" s="15"/>
      <c r="J40" s="16"/>
      <c r="K40" s="17">
        <f t="shared" si="13"/>
        <v>0</v>
      </c>
      <c r="L40" s="15"/>
      <c r="M40" s="16"/>
      <c r="N40" s="17">
        <f t="shared" si="14"/>
        <v>0</v>
      </c>
      <c r="O40" s="15"/>
      <c r="P40" s="16"/>
      <c r="Q40" s="17">
        <f t="shared" si="15"/>
        <v>0</v>
      </c>
      <c r="R40" s="15"/>
      <c r="S40" s="16"/>
      <c r="T40" s="17">
        <f t="shared" si="16"/>
        <v>0</v>
      </c>
      <c r="U40" s="15"/>
      <c r="V40" s="16"/>
      <c r="W40" s="17" t="str">
        <f t="shared" si="34"/>
        <v>3</v>
      </c>
      <c r="X40" s="15"/>
      <c r="Y40" s="16"/>
      <c r="Z40" s="17">
        <f t="shared" si="18"/>
        <v>0</v>
      </c>
      <c r="AA40" s="15"/>
      <c r="AB40" s="16"/>
      <c r="AC40" s="17">
        <f t="shared" si="19"/>
        <v>0</v>
      </c>
      <c r="AD40" s="24"/>
      <c r="AE40" s="22"/>
      <c r="AF40" s="17"/>
      <c r="AG40" s="18">
        <f t="shared" si="30"/>
        <v>3</v>
      </c>
      <c r="AH40" s="19">
        <f>'1.Spieltag'!AI40</f>
        <v>0</v>
      </c>
      <c r="AI40" s="20">
        <f t="shared" si="32"/>
        <v>3</v>
      </c>
      <c r="AJ40" s="21">
        <f t="shared" si="33"/>
        <v>31</v>
      </c>
      <c r="AK40" s="1"/>
    </row>
    <row r="41" spans="1:37" ht="28.15" customHeight="1" thickBot="1" x14ac:dyDescent="0.25">
      <c r="A41" s="25">
        <f t="shared" si="29"/>
        <v>31</v>
      </c>
      <c r="B41" s="18"/>
      <c r="C41" s="15"/>
      <c r="D41" s="16"/>
      <c r="E41" s="17">
        <f t="shared" si="11"/>
        <v>0</v>
      </c>
      <c r="F41" s="15"/>
      <c r="G41" s="16"/>
      <c r="H41" s="17">
        <f t="shared" si="12"/>
        <v>0</v>
      </c>
      <c r="I41" s="15"/>
      <c r="J41" s="16"/>
      <c r="K41" s="17">
        <f t="shared" si="13"/>
        <v>0</v>
      </c>
      <c r="L41" s="15"/>
      <c r="M41" s="16"/>
      <c r="N41" s="17">
        <f t="shared" si="14"/>
        <v>0</v>
      </c>
      <c r="O41" s="15"/>
      <c r="P41" s="16"/>
      <c r="Q41" s="17">
        <f t="shared" si="15"/>
        <v>0</v>
      </c>
      <c r="R41" s="15"/>
      <c r="S41" s="16"/>
      <c r="T41" s="17">
        <f t="shared" si="16"/>
        <v>0</v>
      </c>
      <c r="U41" s="15"/>
      <c r="V41" s="16"/>
      <c r="W41" s="17" t="str">
        <f t="shared" si="34"/>
        <v>3</v>
      </c>
      <c r="X41" s="15"/>
      <c r="Y41" s="16"/>
      <c r="Z41" s="17">
        <f t="shared" si="18"/>
        <v>0</v>
      </c>
      <c r="AA41" s="15"/>
      <c r="AB41" s="16"/>
      <c r="AC41" s="17">
        <f t="shared" si="19"/>
        <v>0</v>
      </c>
      <c r="AD41" s="24"/>
      <c r="AE41" s="22"/>
      <c r="AF41" s="17"/>
      <c r="AG41" s="18">
        <f t="shared" si="30"/>
        <v>3</v>
      </c>
      <c r="AH41" s="19">
        <f>'1.Spieltag'!AI41</f>
        <v>0</v>
      </c>
      <c r="AI41" s="20">
        <f t="shared" si="32"/>
        <v>3</v>
      </c>
      <c r="AJ41" s="21">
        <f t="shared" si="33"/>
        <v>31</v>
      </c>
      <c r="AK41" s="1"/>
    </row>
    <row r="42" spans="1:37" ht="28.15" customHeight="1" thickBot="1" x14ac:dyDescent="0.25">
      <c r="A42" s="25">
        <f t="shared" si="29"/>
        <v>31</v>
      </c>
      <c r="B42" s="18"/>
      <c r="C42" s="15"/>
      <c r="D42" s="16"/>
      <c r="E42" s="17">
        <f t="shared" si="11"/>
        <v>0</v>
      </c>
      <c r="F42" s="15"/>
      <c r="G42" s="16"/>
      <c r="H42" s="17">
        <f t="shared" si="12"/>
        <v>0</v>
      </c>
      <c r="I42" s="15"/>
      <c r="J42" s="16"/>
      <c r="K42" s="17">
        <f t="shared" si="13"/>
        <v>0</v>
      </c>
      <c r="L42" s="15"/>
      <c r="M42" s="16"/>
      <c r="N42" s="17">
        <f t="shared" si="14"/>
        <v>0</v>
      </c>
      <c r="O42" s="15"/>
      <c r="P42" s="16"/>
      <c r="Q42" s="17">
        <f t="shared" si="15"/>
        <v>0</v>
      </c>
      <c r="R42" s="15"/>
      <c r="S42" s="16"/>
      <c r="T42" s="17">
        <f t="shared" si="16"/>
        <v>0</v>
      </c>
      <c r="U42" s="15"/>
      <c r="V42" s="16"/>
      <c r="W42" s="17" t="str">
        <f t="shared" si="34"/>
        <v>3</v>
      </c>
      <c r="X42" s="15"/>
      <c r="Y42" s="16"/>
      <c r="Z42" s="17">
        <f t="shared" si="18"/>
        <v>0</v>
      </c>
      <c r="AA42" s="15"/>
      <c r="AB42" s="16"/>
      <c r="AC42" s="17">
        <f t="shared" si="19"/>
        <v>0</v>
      </c>
      <c r="AD42" s="24"/>
      <c r="AE42" s="22"/>
      <c r="AF42" s="17"/>
      <c r="AG42" s="18">
        <f t="shared" si="30"/>
        <v>3</v>
      </c>
      <c r="AH42" s="19">
        <f>'1.Spieltag'!AI42</f>
        <v>0</v>
      </c>
      <c r="AI42" s="20">
        <f t="shared" si="32"/>
        <v>3</v>
      </c>
      <c r="AJ42" s="21">
        <f t="shared" si="33"/>
        <v>31</v>
      </c>
      <c r="AK42" s="1"/>
    </row>
    <row r="43" spans="1:37" ht="28.15" customHeight="1" thickBot="1" x14ac:dyDescent="0.25">
      <c r="A43" s="25">
        <f t="shared" si="29"/>
        <v>31</v>
      </c>
      <c r="B43" s="18"/>
      <c r="C43" s="15"/>
      <c r="D43" s="16"/>
      <c r="E43" s="17">
        <f t="shared" si="11"/>
        <v>0</v>
      </c>
      <c r="F43" s="15"/>
      <c r="G43" s="16"/>
      <c r="H43" s="17">
        <f t="shared" si="12"/>
        <v>0</v>
      </c>
      <c r="I43" s="15"/>
      <c r="J43" s="16"/>
      <c r="K43" s="17">
        <f t="shared" si="13"/>
        <v>0</v>
      </c>
      <c r="L43" s="15"/>
      <c r="M43" s="16"/>
      <c r="N43" s="17">
        <f t="shared" si="14"/>
        <v>0</v>
      </c>
      <c r="O43" s="15"/>
      <c r="P43" s="16"/>
      <c r="Q43" s="17">
        <f t="shared" si="15"/>
        <v>0</v>
      </c>
      <c r="R43" s="15"/>
      <c r="S43" s="16"/>
      <c r="T43" s="17">
        <f t="shared" si="16"/>
        <v>0</v>
      </c>
      <c r="U43" s="15"/>
      <c r="V43" s="16"/>
      <c r="W43" s="17" t="str">
        <f t="shared" si="34"/>
        <v>3</v>
      </c>
      <c r="X43" s="15"/>
      <c r="Y43" s="16"/>
      <c r="Z43" s="17">
        <f t="shared" si="18"/>
        <v>0</v>
      </c>
      <c r="AA43" s="15"/>
      <c r="AB43" s="16"/>
      <c r="AC43" s="17">
        <f t="shared" si="19"/>
        <v>0</v>
      </c>
      <c r="AD43" s="24"/>
      <c r="AE43" s="22"/>
      <c r="AF43" s="17"/>
      <c r="AG43" s="18">
        <f t="shared" si="30"/>
        <v>3</v>
      </c>
      <c r="AH43" s="19">
        <f>'1.Spieltag'!AI43</f>
        <v>0</v>
      </c>
      <c r="AI43" s="20">
        <f t="shared" si="32"/>
        <v>3</v>
      </c>
      <c r="AJ43" s="21">
        <f t="shared" si="33"/>
        <v>31</v>
      </c>
      <c r="AK43" s="1"/>
    </row>
    <row r="44" spans="1:37" ht="28.15" customHeight="1" thickBot="1" x14ac:dyDescent="0.25">
      <c r="A44" s="25">
        <f t="shared" si="29"/>
        <v>31</v>
      </c>
      <c r="B44" s="18"/>
      <c r="C44" s="15"/>
      <c r="D44" s="16"/>
      <c r="E44" s="17">
        <f t="shared" si="11"/>
        <v>0</v>
      </c>
      <c r="F44" s="15"/>
      <c r="G44" s="16"/>
      <c r="H44" s="17">
        <f t="shared" si="12"/>
        <v>0</v>
      </c>
      <c r="I44" s="15"/>
      <c r="J44" s="16"/>
      <c r="K44" s="17">
        <f t="shared" si="13"/>
        <v>0</v>
      </c>
      <c r="L44" s="15"/>
      <c r="M44" s="16"/>
      <c r="N44" s="17">
        <f t="shared" si="14"/>
        <v>0</v>
      </c>
      <c r="O44" s="15"/>
      <c r="P44" s="16"/>
      <c r="Q44" s="17">
        <f t="shared" si="15"/>
        <v>0</v>
      </c>
      <c r="R44" s="15"/>
      <c r="S44" s="16"/>
      <c r="T44" s="17">
        <f t="shared" si="16"/>
        <v>0</v>
      </c>
      <c r="U44" s="15"/>
      <c r="V44" s="16"/>
      <c r="W44" s="17" t="str">
        <f t="shared" si="34"/>
        <v>3</v>
      </c>
      <c r="X44" s="15"/>
      <c r="Y44" s="16"/>
      <c r="Z44" s="17">
        <f t="shared" si="18"/>
        <v>0</v>
      </c>
      <c r="AA44" s="15"/>
      <c r="AB44" s="16"/>
      <c r="AC44" s="17">
        <f t="shared" si="19"/>
        <v>0</v>
      </c>
      <c r="AD44" s="24"/>
      <c r="AE44" s="22"/>
      <c r="AF44" s="17"/>
      <c r="AG44" s="18">
        <f t="shared" si="30"/>
        <v>3</v>
      </c>
      <c r="AH44" s="19">
        <f>'1.Spieltag'!AI44</f>
        <v>0</v>
      </c>
      <c r="AI44" s="20">
        <f t="shared" si="32"/>
        <v>3</v>
      </c>
      <c r="AJ44" s="21">
        <f t="shared" si="33"/>
        <v>31</v>
      </c>
      <c r="AK44" s="1"/>
    </row>
    <row r="45" spans="1:37" ht="28.15" customHeight="1" thickBot="1" x14ac:dyDescent="0.25">
      <c r="A45" s="25">
        <f t="shared" si="29"/>
        <v>31</v>
      </c>
      <c r="B45" s="18"/>
      <c r="C45" s="15"/>
      <c r="D45" s="16"/>
      <c r="E45" s="17">
        <f t="shared" si="11"/>
        <v>0</v>
      </c>
      <c r="F45" s="15"/>
      <c r="G45" s="16"/>
      <c r="H45" s="17">
        <f t="shared" si="12"/>
        <v>0</v>
      </c>
      <c r="I45" s="15"/>
      <c r="J45" s="16"/>
      <c r="K45" s="17">
        <f t="shared" si="13"/>
        <v>0</v>
      </c>
      <c r="L45" s="15"/>
      <c r="M45" s="16"/>
      <c r="N45" s="17">
        <f t="shared" si="14"/>
        <v>0</v>
      </c>
      <c r="O45" s="15"/>
      <c r="P45" s="16"/>
      <c r="Q45" s="17">
        <f t="shared" si="15"/>
        <v>0</v>
      </c>
      <c r="R45" s="15"/>
      <c r="S45" s="16"/>
      <c r="T45" s="17">
        <f t="shared" si="16"/>
        <v>0</v>
      </c>
      <c r="U45" s="15"/>
      <c r="V45" s="16"/>
      <c r="W45" s="17" t="str">
        <f t="shared" si="34"/>
        <v>3</v>
      </c>
      <c r="X45" s="15"/>
      <c r="Y45" s="16"/>
      <c r="Z45" s="17">
        <f t="shared" si="18"/>
        <v>0</v>
      </c>
      <c r="AA45" s="15"/>
      <c r="AB45" s="16"/>
      <c r="AC45" s="17">
        <f t="shared" si="19"/>
        <v>0</v>
      </c>
      <c r="AD45" s="24"/>
      <c r="AE45" s="22"/>
      <c r="AF45" s="17"/>
      <c r="AG45" s="18">
        <f t="shared" si="30"/>
        <v>3</v>
      </c>
      <c r="AH45" s="19">
        <f>'1.Spieltag'!AI45</f>
        <v>0</v>
      </c>
      <c r="AI45" s="20">
        <f t="shared" si="32"/>
        <v>3</v>
      </c>
      <c r="AJ45" s="21">
        <f t="shared" si="33"/>
        <v>31</v>
      </c>
      <c r="AK45" s="1"/>
    </row>
    <row r="46" spans="1:37" ht="28.15" customHeight="1" thickBot="1" x14ac:dyDescent="0.25">
      <c r="A46" s="25">
        <f t="shared" si="29"/>
        <v>31</v>
      </c>
      <c r="B46" s="18"/>
      <c r="C46" s="15"/>
      <c r="D46" s="16"/>
      <c r="E46" s="17">
        <f t="shared" si="11"/>
        <v>0</v>
      </c>
      <c r="F46" s="15"/>
      <c r="G46" s="16"/>
      <c r="H46" s="17">
        <f t="shared" si="12"/>
        <v>0</v>
      </c>
      <c r="I46" s="15"/>
      <c r="J46" s="16"/>
      <c r="K46" s="17">
        <f t="shared" si="13"/>
        <v>0</v>
      </c>
      <c r="L46" s="15"/>
      <c r="M46" s="16"/>
      <c r="N46" s="17">
        <f t="shared" si="14"/>
        <v>0</v>
      </c>
      <c r="O46" s="15"/>
      <c r="P46" s="16"/>
      <c r="Q46" s="17">
        <f t="shared" si="15"/>
        <v>0</v>
      </c>
      <c r="R46" s="15"/>
      <c r="S46" s="16"/>
      <c r="T46" s="17">
        <f t="shared" si="16"/>
        <v>0</v>
      </c>
      <c r="U46" s="15"/>
      <c r="V46" s="16"/>
      <c r="W46" s="17" t="str">
        <f t="shared" si="34"/>
        <v>3</v>
      </c>
      <c r="X46" s="15"/>
      <c r="Y46" s="16"/>
      <c r="Z46" s="17">
        <f t="shared" si="18"/>
        <v>0</v>
      </c>
      <c r="AA46" s="15"/>
      <c r="AB46" s="16"/>
      <c r="AC46" s="17">
        <f t="shared" si="19"/>
        <v>0</v>
      </c>
      <c r="AD46" s="24"/>
      <c r="AE46" s="22"/>
      <c r="AF46" s="17"/>
      <c r="AG46" s="18">
        <f t="shared" si="30"/>
        <v>3</v>
      </c>
      <c r="AH46" s="19">
        <f>'1.Spieltag'!AI46</f>
        <v>0</v>
      </c>
      <c r="AI46" s="20">
        <f t="shared" si="32"/>
        <v>3</v>
      </c>
      <c r="AJ46" s="21">
        <f t="shared" si="33"/>
        <v>31</v>
      </c>
      <c r="AK46" s="1"/>
    </row>
    <row r="47" spans="1:37" ht="28.15" customHeight="1" thickBot="1" x14ac:dyDescent="0.25">
      <c r="A47" s="25">
        <f t="shared" si="29"/>
        <v>31</v>
      </c>
      <c r="B47" s="18"/>
      <c r="C47" s="15"/>
      <c r="D47" s="16"/>
      <c r="E47" s="17">
        <f t="shared" si="11"/>
        <v>0</v>
      </c>
      <c r="F47" s="15"/>
      <c r="G47" s="16"/>
      <c r="H47" s="17">
        <f t="shared" si="12"/>
        <v>0</v>
      </c>
      <c r="I47" s="15"/>
      <c r="J47" s="16"/>
      <c r="K47" s="17">
        <f t="shared" si="13"/>
        <v>0</v>
      </c>
      <c r="L47" s="15"/>
      <c r="M47" s="16"/>
      <c r="N47" s="17">
        <f t="shared" si="14"/>
        <v>0</v>
      </c>
      <c r="O47" s="15"/>
      <c r="P47" s="16"/>
      <c r="Q47" s="17">
        <f t="shared" si="15"/>
        <v>0</v>
      </c>
      <c r="R47" s="15"/>
      <c r="S47" s="16"/>
      <c r="T47" s="17">
        <f t="shared" si="16"/>
        <v>0</v>
      </c>
      <c r="U47" s="15"/>
      <c r="V47" s="16"/>
      <c r="W47" s="17" t="str">
        <f t="shared" si="34"/>
        <v>3</v>
      </c>
      <c r="X47" s="15"/>
      <c r="Y47" s="16"/>
      <c r="Z47" s="17">
        <f t="shared" si="18"/>
        <v>0</v>
      </c>
      <c r="AA47" s="15"/>
      <c r="AB47" s="16"/>
      <c r="AC47" s="17">
        <f t="shared" si="19"/>
        <v>0</v>
      </c>
      <c r="AD47" s="24"/>
      <c r="AE47" s="22"/>
      <c r="AF47" s="17"/>
      <c r="AG47" s="18">
        <f t="shared" si="30"/>
        <v>3</v>
      </c>
      <c r="AH47" s="19">
        <f>'1.Spieltag'!AI47</f>
        <v>0</v>
      </c>
      <c r="AI47" s="20">
        <f t="shared" si="32"/>
        <v>3</v>
      </c>
      <c r="AJ47" s="21">
        <f t="shared" si="33"/>
        <v>31</v>
      </c>
      <c r="AK47" s="1"/>
    </row>
    <row r="48" spans="1:37" ht="28.15" customHeight="1" thickBot="1" x14ac:dyDescent="0.25">
      <c r="A48" s="25">
        <f t="shared" si="29"/>
        <v>31</v>
      </c>
      <c r="B48" s="18"/>
      <c r="C48" s="15"/>
      <c r="D48" s="16"/>
      <c r="E48" s="17">
        <f t="shared" si="11"/>
        <v>0</v>
      </c>
      <c r="F48" s="15"/>
      <c r="G48" s="16"/>
      <c r="H48" s="17">
        <f t="shared" si="12"/>
        <v>0</v>
      </c>
      <c r="I48" s="15"/>
      <c r="J48" s="16"/>
      <c r="K48" s="17">
        <f t="shared" si="13"/>
        <v>0</v>
      </c>
      <c r="L48" s="15"/>
      <c r="M48" s="16"/>
      <c r="N48" s="17">
        <f t="shared" si="14"/>
        <v>0</v>
      </c>
      <c r="O48" s="15"/>
      <c r="P48" s="16"/>
      <c r="Q48" s="17">
        <f t="shared" si="15"/>
        <v>0</v>
      </c>
      <c r="R48" s="15"/>
      <c r="S48" s="16"/>
      <c r="T48" s="17">
        <f t="shared" si="16"/>
        <v>0</v>
      </c>
      <c r="U48" s="15"/>
      <c r="V48" s="16"/>
      <c r="W48" s="17" t="str">
        <f t="shared" si="34"/>
        <v>3</v>
      </c>
      <c r="X48" s="15"/>
      <c r="Y48" s="16"/>
      <c r="Z48" s="17">
        <f t="shared" si="18"/>
        <v>0</v>
      </c>
      <c r="AA48" s="15"/>
      <c r="AB48" s="16"/>
      <c r="AC48" s="17">
        <f t="shared" si="19"/>
        <v>0</v>
      </c>
      <c r="AD48" s="24"/>
      <c r="AE48" s="22"/>
      <c r="AF48" s="17"/>
      <c r="AG48" s="18">
        <f t="shared" si="30"/>
        <v>3</v>
      </c>
      <c r="AH48" s="19">
        <f>'1.Spieltag'!AI48</f>
        <v>0</v>
      </c>
      <c r="AI48" s="20">
        <f t="shared" si="32"/>
        <v>3</v>
      </c>
      <c r="AJ48" s="21">
        <f t="shared" si="33"/>
        <v>31</v>
      </c>
      <c r="AK48" s="1"/>
    </row>
    <row r="49" spans="1:37" ht="28.15" customHeight="1" thickBot="1" x14ac:dyDescent="0.25">
      <c r="A49" s="25">
        <f t="shared" si="29"/>
        <v>31</v>
      </c>
      <c r="B49" s="18"/>
      <c r="C49" s="15"/>
      <c r="D49" s="16"/>
      <c r="E49" s="17">
        <f t="shared" si="11"/>
        <v>0</v>
      </c>
      <c r="F49" s="15"/>
      <c r="G49" s="16"/>
      <c r="H49" s="17">
        <f t="shared" si="12"/>
        <v>0</v>
      </c>
      <c r="I49" s="15"/>
      <c r="J49" s="16"/>
      <c r="K49" s="17">
        <f t="shared" si="13"/>
        <v>0</v>
      </c>
      <c r="L49" s="15"/>
      <c r="M49" s="16"/>
      <c r="N49" s="17">
        <f t="shared" si="14"/>
        <v>0</v>
      </c>
      <c r="O49" s="15"/>
      <c r="P49" s="16"/>
      <c r="Q49" s="17">
        <f t="shared" si="15"/>
        <v>0</v>
      </c>
      <c r="R49" s="15"/>
      <c r="S49" s="16"/>
      <c r="T49" s="17">
        <f t="shared" si="16"/>
        <v>0</v>
      </c>
      <c r="U49" s="15"/>
      <c r="V49" s="16"/>
      <c r="W49" s="17" t="str">
        <f t="shared" si="34"/>
        <v>3</v>
      </c>
      <c r="X49" s="15"/>
      <c r="Y49" s="16"/>
      <c r="Z49" s="17">
        <f t="shared" si="18"/>
        <v>0</v>
      </c>
      <c r="AA49" s="15"/>
      <c r="AB49" s="16"/>
      <c r="AC49" s="17">
        <f t="shared" si="19"/>
        <v>0</v>
      </c>
      <c r="AD49" s="24"/>
      <c r="AE49" s="22"/>
      <c r="AF49" s="17"/>
      <c r="AG49" s="18">
        <f t="shared" si="30"/>
        <v>3</v>
      </c>
      <c r="AH49" s="19">
        <f>'1.Spieltag'!AI49</f>
        <v>0</v>
      </c>
      <c r="AI49" s="20">
        <f t="shared" si="32"/>
        <v>3</v>
      </c>
      <c r="AJ49" s="21">
        <f t="shared" si="33"/>
        <v>31</v>
      </c>
      <c r="AK49" s="1"/>
    </row>
    <row r="50" spans="1:37" ht="28.15" customHeight="1" thickBot="1" x14ac:dyDescent="0.25">
      <c r="A50" s="25">
        <f t="shared" si="29"/>
        <v>31</v>
      </c>
      <c r="B50" s="18"/>
      <c r="C50" s="15"/>
      <c r="D50" s="16"/>
      <c r="E50" s="17">
        <f t="shared" si="11"/>
        <v>0</v>
      </c>
      <c r="F50" s="15"/>
      <c r="G50" s="16"/>
      <c r="H50" s="17">
        <f t="shared" si="12"/>
        <v>0</v>
      </c>
      <c r="I50" s="15"/>
      <c r="J50" s="16"/>
      <c r="K50" s="17">
        <f t="shared" si="13"/>
        <v>0</v>
      </c>
      <c r="L50" s="15"/>
      <c r="M50" s="16"/>
      <c r="N50" s="17">
        <f t="shared" si="14"/>
        <v>0</v>
      </c>
      <c r="O50" s="15"/>
      <c r="P50" s="16"/>
      <c r="Q50" s="17">
        <f t="shared" si="15"/>
        <v>0</v>
      </c>
      <c r="R50" s="15"/>
      <c r="S50" s="16"/>
      <c r="T50" s="17">
        <f t="shared" si="16"/>
        <v>0</v>
      </c>
      <c r="U50" s="15"/>
      <c r="V50" s="16"/>
      <c r="W50" s="17" t="str">
        <f t="shared" si="34"/>
        <v>3</v>
      </c>
      <c r="X50" s="15"/>
      <c r="Y50" s="16"/>
      <c r="Z50" s="17">
        <f t="shared" si="18"/>
        <v>0</v>
      </c>
      <c r="AA50" s="15"/>
      <c r="AB50" s="16"/>
      <c r="AC50" s="17">
        <f t="shared" si="19"/>
        <v>0</v>
      </c>
      <c r="AD50" s="24"/>
      <c r="AE50" s="22"/>
      <c r="AF50" s="17"/>
      <c r="AG50" s="18">
        <f t="shared" si="30"/>
        <v>3</v>
      </c>
      <c r="AH50" s="19">
        <f>'1.Spieltag'!AI50</f>
        <v>0</v>
      </c>
      <c r="AI50" s="20">
        <f t="shared" si="32"/>
        <v>3</v>
      </c>
      <c r="AJ50" s="21">
        <f t="shared" si="33"/>
        <v>31</v>
      </c>
      <c r="AK50" s="1"/>
    </row>
  </sheetData>
  <conditionalFormatting sqref="A25:A50">
    <cfRule type="colorScale" priority="19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24">
    <cfRule type="colorScale" priority="11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I4">
    <cfRule type="cellIs" dxfId="159" priority="1" operator="equal">
      <formula>"Schalke 04"</formula>
    </cfRule>
  </conditionalFormatting>
  <conditionalFormatting sqref="F4 C6 F6 I6 L6 O6 R6 U6 X6 AA6">
    <cfRule type="cellIs" dxfId="158" priority="2" operator="equal">
      <formula>"Schalke 04"</formula>
    </cfRule>
  </conditionalFormatting>
  <conditionalFormatting sqref="L4 O4 R4 U4 X4 AA4">
    <cfRule type="cellIs" dxfId="157" priority="3" operator="equal">
      <formula>"Schalke 04"</formula>
    </cfRule>
  </conditionalFormatting>
  <conditionalFormatting sqref="AG1:AG1048576">
    <cfRule type="top10" dxfId="156" priority="1565" rank="3"/>
  </conditionalFormatting>
  <conditionalFormatting sqref="AK6:AK9">
    <cfRule type="top10" dxfId="155" priority="164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0"/>
  <sheetViews>
    <sheetView workbookViewId="0">
      <selection activeCell="AR15" sqref="AR15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T1" s="1"/>
      <c r="W1" s="1"/>
      <c r="AD1" s="14"/>
      <c r="AE1" s="62"/>
      <c r="AF1" s="62"/>
      <c r="AJ1" s="28"/>
    </row>
    <row r="2" spans="1:46" ht="12" x14ac:dyDescent="0.2">
      <c r="AD2" s="14"/>
      <c r="AE2" s="63"/>
      <c r="AF2" s="63"/>
    </row>
    <row r="3" spans="1:46" ht="12" x14ac:dyDescent="0.2">
      <c r="AD3" s="14"/>
      <c r="AE3" s="62"/>
      <c r="AF3" s="62"/>
    </row>
    <row r="4" spans="1:46" ht="16.5" thickBot="1" x14ac:dyDescent="0.3">
      <c r="A4" s="2" t="s">
        <v>16</v>
      </c>
      <c r="B4" s="14"/>
      <c r="C4" s="14" t="s">
        <v>103</v>
      </c>
      <c r="F4" s="14" t="s">
        <v>93</v>
      </c>
      <c r="I4" s="14" t="s">
        <v>96</v>
      </c>
      <c r="L4" s="14" t="s">
        <v>97</v>
      </c>
      <c r="O4" s="14" t="s">
        <v>104</v>
      </c>
      <c r="Q4" s="1"/>
      <c r="R4" s="14" t="s">
        <v>106</v>
      </c>
      <c r="U4" s="14" t="s">
        <v>101</v>
      </c>
      <c r="X4" s="14" t="s">
        <v>95</v>
      </c>
      <c r="AA4" s="14" t="s">
        <v>57</v>
      </c>
      <c r="AE4" s="64"/>
      <c r="AF4" s="64"/>
      <c r="AJ4" s="41"/>
    </row>
    <row r="5" spans="1:46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  <c r="AT5" s="1" t="s">
        <v>75</v>
      </c>
    </row>
    <row r="6" spans="1:46" ht="16.5" thickBot="1" x14ac:dyDescent="0.3">
      <c r="C6" s="14" t="s">
        <v>11</v>
      </c>
      <c r="F6" s="14" t="s">
        <v>56</v>
      </c>
      <c r="I6" s="14" t="s">
        <v>94</v>
      </c>
      <c r="L6" s="14" t="s">
        <v>102</v>
      </c>
      <c r="O6" s="14" t="s">
        <v>105</v>
      </c>
      <c r="R6" s="14" t="s">
        <v>98</v>
      </c>
      <c r="U6" s="14" t="s">
        <v>100</v>
      </c>
      <c r="X6" s="14" t="s">
        <v>99</v>
      </c>
      <c r="AA6" s="14" t="s">
        <v>92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6" ht="20.100000000000001" customHeight="1" thickBot="1" x14ac:dyDescent="0.3">
      <c r="A7" s="7" t="s">
        <v>6</v>
      </c>
      <c r="B7" s="12" t="s">
        <v>7</v>
      </c>
      <c r="C7" s="65" t="s">
        <v>108</v>
      </c>
      <c r="D7" s="65" t="s">
        <v>2</v>
      </c>
      <c r="E7" s="66" t="s">
        <v>1</v>
      </c>
      <c r="F7" s="65" t="s">
        <v>2</v>
      </c>
      <c r="G7" s="65" t="s">
        <v>107</v>
      </c>
      <c r="H7" s="66" t="s">
        <v>1</v>
      </c>
      <c r="I7" s="65" t="s">
        <v>12</v>
      </c>
      <c r="J7" s="65" t="s">
        <v>108</v>
      </c>
      <c r="K7" s="66" t="s">
        <v>1</v>
      </c>
      <c r="L7" s="65" t="s">
        <v>13</v>
      </c>
      <c r="M7" s="65" t="s">
        <v>107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108</v>
      </c>
      <c r="S7" s="65" t="s">
        <v>2</v>
      </c>
      <c r="T7" s="66" t="s">
        <v>1</v>
      </c>
      <c r="U7" s="65" t="s">
        <v>108</v>
      </c>
      <c r="V7" s="65" t="s">
        <v>108</v>
      </c>
      <c r="W7" s="66" t="s">
        <v>1</v>
      </c>
      <c r="X7" s="65" t="s">
        <v>13</v>
      </c>
      <c r="Y7" s="65" t="s">
        <v>107</v>
      </c>
      <c r="Z7" s="66" t="s">
        <v>1</v>
      </c>
      <c r="AA7" s="65" t="s">
        <v>108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6" ht="24.95" customHeight="1" thickBot="1" x14ac:dyDescent="0.25">
      <c r="A8" s="25">
        <f t="shared" ref="A8:A38" si="0">AJ8</f>
        <v>19</v>
      </c>
      <c r="B8" s="18" t="str">
        <f>'1.Spieltag'!B8</f>
        <v>ahaupt1904</v>
      </c>
      <c r="C8" s="15" t="s">
        <v>108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IF(OR(EXACT($C$7,C8)*(EXACT($D$7,D8)))=TRUE,$AN$9,IF(($D$7-$C$7=D8-C8),$AN$8,IF(OR(EXACT($C$7&gt;$D$7,C8&gt;D8)*EXACT($C$7=$D$7,C8=D8)*EXACT($C$7&lt;$D$7,C8&lt;D8)),$AN$7,0)))*4</f>
        <v>8</v>
      </c>
      <c r="F8" s="15" t="s">
        <v>2</v>
      </c>
      <c r="G8" s="16" t="s">
        <v>107</v>
      </c>
      <c r="H8" s="17" t="str">
        <f t="shared" ref="H8:H38" si="1">IF(OR(EXACT($F$7,F8)*(EXACT($G$7,G8)))=TRUE,$AN$9,IF(($G$7-$F$7=G8-F8),$AN$8,IF(OR(EXACT($F$7&gt;$G$7,F8&gt;G8)*EXACT($F$7=$G$7,F8=G8)*EXACT($F$7&lt;$G$7,F8&lt;G8)),$AN$7,0)))</f>
        <v>5</v>
      </c>
      <c r="I8" s="15" t="s">
        <v>108</v>
      </c>
      <c r="J8" s="16" t="s">
        <v>12</v>
      </c>
      <c r="K8" s="17">
        <f t="shared" ref="K8:K38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108</v>
      </c>
      <c r="N8" s="17" t="str">
        <f t="shared" ref="N8:N38" si="3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12</v>
      </c>
      <c r="Q8" s="17" t="str">
        <f t="shared" ref="Q8:Q38" si="4">IF(OR(EXACT($O$7,O8)*(EXACT($P$7,P8)))=TRUE,$AN$9,IF(($P$7-$O$7=P8-O8),$AN$8,IF(OR(EXACT($O$7&gt;$P$7,O8&gt;P8)*EXACT($O$7=$P$7,O8=P8)*EXACT($O$7&lt;$P$7,O8&lt;P8)),$AN$7,0)))</f>
        <v>5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108</v>
      </c>
      <c r="W8" s="17">
        <f t="shared" ref="W8:W3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108</v>
      </c>
      <c r="Z8" s="17" t="str">
        <f t="shared" ref="Z8:Z38" si="6">IF(OR(EXACT($X$7,X8)*(EXACT($Y$7,Y8)))=TRUE,$AN$9,IF(($Y$7-$X$7=Y8-X8),$AN$8,IF(OR(EXACT($X$7&gt;$Y$7,X8&gt;Y8)*EXACT($X$7=$Y$7,X8=Y8)*EXACT($X$7&lt;$Y$7,X8&lt;Y8)),$AN$7,0)))</f>
        <v>2</v>
      </c>
      <c r="AA8" s="15" t="s">
        <v>107</v>
      </c>
      <c r="AB8" s="16" t="s">
        <v>2</v>
      </c>
      <c r="AC8" s="17" t="str">
        <f t="shared" ref="AC8:AC38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5" si="8">E8+H8+K8+N8+Q8+T8+W8+Z8+AC8+AF8</f>
        <v>24</v>
      </c>
      <c r="AH8" s="19">
        <f>'2.Spieltag '!AI8</f>
        <v>16</v>
      </c>
      <c r="AI8" s="20">
        <f t="shared" ref="AI8:AI23" si="9">AG8+AH8</f>
        <v>40</v>
      </c>
      <c r="AJ8" s="21">
        <f t="shared" ref="AJ8:AJ33" si="10">RANK(AI8,$AI$8:$AI$50)</f>
        <v>19</v>
      </c>
      <c r="AK8" s="36" t="s">
        <v>54</v>
      </c>
      <c r="AL8" s="37"/>
      <c r="AM8" s="37"/>
      <c r="AN8" s="38" t="s">
        <v>2</v>
      </c>
    </row>
    <row r="9" spans="1:46" ht="24.95" customHeight="1" thickBot="1" x14ac:dyDescent="0.25">
      <c r="A9" s="25">
        <f t="shared" si="0"/>
        <v>29</v>
      </c>
      <c r="B9" s="18" t="str">
        <f>'1.Spieltag'!B9</f>
        <v>Alexander18</v>
      </c>
      <c r="C9" s="15" t="s">
        <v>108</v>
      </c>
      <c r="D9" s="16" t="s">
        <v>12</v>
      </c>
      <c r="E9" s="17">
        <f t="shared" ref="E9:E38" si="11">IF(OR(EXACT($C$7,C9)*(EXACT($D$7,D9)))=TRUE,$AN$9,IF(($D$7-$C$7=D9-C9),$AN$8,IF(OR(EXACT($C$7&gt;$D$7,C9&gt;D9)*EXACT($C$7=$D$7,C9=D9)*EXACT($C$7&lt;$D$7,C9&lt;D9)),$AN$7,0)))*4</f>
        <v>8</v>
      </c>
      <c r="F9" s="15" t="s">
        <v>2</v>
      </c>
      <c r="G9" s="16" t="s">
        <v>107</v>
      </c>
      <c r="H9" s="17" t="str">
        <f t="shared" si="1"/>
        <v>5</v>
      </c>
      <c r="I9" s="15" t="s">
        <v>108</v>
      </c>
      <c r="J9" s="16" t="s">
        <v>2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108</v>
      </c>
      <c r="P9" s="16" t="s">
        <v>12</v>
      </c>
      <c r="Q9" s="17">
        <f t="shared" si="4"/>
        <v>0</v>
      </c>
      <c r="R9" s="15" t="s">
        <v>12</v>
      </c>
      <c r="S9" s="16" t="s">
        <v>12</v>
      </c>
      <c r="T9" s="17">
        <f t="shared" ref="T9:T38" si="12">IF(OR(EXACT($R$7,R9)*(EXACT($S$7,S9)))=TRUE,$AN$9,IF(($S$7-$R$7=S9-R9),$AN$8,IF(OR(EXACT($R$7&gt;$S$7,R9&gt;S9)*EXACT($R$7=$S$7,R9=S9)*EXACT($R$7&lt;$S$7,R9&lt;S9)),$AN$7,0)))</f>
        <v>0</v>
      </c>
      <c r="U9" s="15" t="s">
        <v>108</v>
      </c>
      <c r="V9" s="16" t="s">
        <v>12</v>
      </c>
      <c r="W9" s="17">
        <f t="shared" si="5"/>
        <v>0</v>
      </c>
      <c r="X9" s="15" t="s">
        <v>2</v>
      </c>
      <c r="Y9" s="16" t="s">
        <v>107</v>
      </c>
      <c r="Z9" s="17" t="str">
        <f t="shared" si="6"/>
        <v>2</v>
      </c>
      <c r="AA9" s="15" t="s">
        <v>108</v>
      </c>
      <c r="AB9" s="16" t="s">
        <v>2</v>
      </c>
      <c r="AC9" s="17" t="str">
        <f t="shared" si="7"/>
        <v>2</v>
      </c>
      <c r="AD9" s="24"/>
      <c r="AE9" s="22"/>
      <c r="AF9" s="17"/>
      <c r="AG9" s="18">
        <f t="shared" si="8"/>
        <v>17</v>
      </c>
      <c r="AH9" s="19">
        <f>'2.Spieltag '!AI9</f>
        <v>12</v>
      </c>
      <c r="AI9" s="20">
        <f t="shared" si="9"/>
        <v>29</v>
      </c>
      <c r="AJ9" s="21">
        <f t="shared" si="10"/>
        <v>29</v>
      </c>
      <c r="AK9" s="33" t="s">
        <v>15</v>
      </c>
      <c r="AL9" s="30"/>
      <c r="AM9" s="39"/>
      <c r="AN9" s="40" t="s">
        <v>13</v>
      </c>
    </row>
    <row r="10" spans="1:46" ht="24.95" customHeight="1" thickBot="1" x14ac:dyDescent="0.25">
      <c r="A10" s="25">
        <f t="shared" si="0"/>
        <v>1</v>
      </c>
      <c r="B10" s="18" t="str">
        <f>'1.Spieltag'!B10</f>
        <v>Archie04</v>
      </c>
      <c r="C10" s="15" t="s">
        <v>108</v>
      </c>
      <c r="D10" s="16" t="s">
        <v>2</v>
      </c>
      <c r="E10" s="17">
        <f t="shared" si="11"/>
        <v>20</v>
      </c>
      <c r="F10" s="15" t="s">
        <v>12</v>
      </c>
      <c r="G10" s="16" t="s">
        <v>108</v>
      </c>
      <c r="H10" s="17" t="str">
        <f t="shared" si="1"/>
        <v>2</v>
      </c>
      <c r="I10" s="15" t="s">
        <v>108</v>
      </c>
      <c r="J10" s="16" t="s">
        <v>2</v>
      </c>
      <c r="K10" s="17">
        <f t="shared" si="2"/>
        <v>0</v>
      </c>
      <c r="L10" s="15" t="s">
        <v>12</v>
      </c>
      <c r="M10" s="16" t="s">
        <v>107</v>
      </c>
      <c r="N10" s="17" t="str">
        <f t="shared" si="3"/>
        <v>2</v>
      </c>
      <c r="O10" s="15" t="s">
        <v>2</v>
      </c>
      <c r="P10" s="16" t="s">
        <v>108</v>
      </c>
      <c r="Q10" s="17">
        <f t="shared" si="4"/>
        <v>0</v>
      </c>
      <c r="R10" s="15" t="s">
        <v>12</v>
      </c>
      <c r="S10" s="16" t="s">
        <v>108</v>
      </c>
      <c r="T10" s="17">
        <f t="shared" si="12"/>
        <v>0</v>
      </c>
      <c r="U10" s="15" t="s">
        <v>108</v>
      </c>
      <c r="V10" s="16" t="s">
        <v>108</v>
      </c>
      <c r="W10" s="17" t="str">
        <f t="shared" si="5"/>
        <v>5</v>
      </c>
      <c r="X10" s="15" t="s">
        <v>2</v>
      </c>
      <c r="Y10" s="16" t="s">
        <v>107</v>
      </c>
      <c r="Z10" s="17" t="str">
        <f t="shared" si="6"/>
        <v>2</v>
      </c>
      <c r="AA10" s="15" t="s">
        <v>108</v>
      </c>
      <c r="AB10" s="16" t="s">
        <v>109</v>
      </c>
      <c r="AC10" s="17" t="str">
        <f t="shared" si="7"/>
        <v>2</v>
      </c>
      <c r="AD10" s="24"/>
      <c r="AE10" s="22"/>
      <c r="AF10" s="17"/>
      <c r="AG10" s="18">
        <f t="shared" si="8"/>
        <v>33</v>
      </c>
      <c r="AH10" s="19">
        <f>'2.Spieltag '!AI10</f>
        <v>30</v>
      </c>
      <c r="AI10" s="20">
        <f t="shared" si="9"/>
        <v>63</v>
      </c>
      <c r="AJ10" s="21">
        <f t="shared" si="10"/>
        <v>1</v>
      </c>
      <c r="AK10" s="1"/>
    </row>
    <row r="11" spans="1:46" ht="24.95" customHeight="1" thickBot="1" x14ac:dyDescent="0.25">
      <c r="A11" s="25">
        <f t="shared" si="0"/>
        <v>11</v>
      </c>
      <c r="B11" s="18" t="str">
        <f>'1.Spieltag'!B11</f>
        <v>atschi91</v>
      </c>
      <c r="C11" s="15" t="s">
        <v>107</v>
      </c>
      <c r="D11" s="16" t="s">
        <v>108</v>
      </c>
      <c r="E11" s="17">
        <f t="shared" si="11"/>
        <v>8</v>
      </c>
      <c r="F11" s="15" t="s">
        <v>12</v>
      </c>
      <c r="G11" s="16" t="s">
        <v>107</v>
      </c>
      <c r="H11" s="17" t="str">
        <f t="shared" si="1"/>
        <v>2</v>
      </c>
      <c r="I11" s="15" t="s">
        <v>108</v>
      </c>
      <c r="J11" s="16" t="s">
        <v>12</v>
      </c>
      <c r="K11" s="17">
        <f t="shared" si="2"/>
        <v>0</v>
      </c>
      <c r="L11" s="15" t="s">
        <v>109</v>
      </c>
      <c r="M11" s="16" t="s">
        <v>108</v>
      </c>
      <c r="N11" s="17" t="str">
        <f t="shared" si="3"/>
        <v>2</v>
      </c>
      <c r="O11" s="15" t="s">
        <v>12</v>
      </c>
      <c r="P11" s="16" t="s">
        <v>108</v>
      </c>
      <c r="Q11" s="17">
        <f t="shared" si="4"/>
        <v>0</v>
      </c>
      <c r="R11" s="15" t="s">
        <v>12</v>
      </c>
      <c r="S11" s="16" t="s">
        <v>108</v>
      </c>
      <c r="T11" s="17">
        <f t="shared" si="12"/>
        <v>0</v>
      </c>
      <c r="U11" s="15" t="s">
        <v>108</v>
      </c>
      <c r="V11" s="16" t="s">
        <v>108</v>
      </c>
      <c r="W11" s="17" t="str">
        <f t="shared" si="5"/>
        <v>5</v>
      </c>
      <c r="X11" s="15" t="s">
        <v>12</v>
      </c>
      <c r="Y11" s="16" t="s">
        <v>107</v>
      </c>
      <c r="Z11" s="17" t="str">
        <f t="shared" si="6"/>
        <v>2</v>
      </c>
      <c r="AA11" s="15" t="s">
        <v>107</v>
      </c>
      <c r="AB11" s="16" t="s">
        <v>2</v>
      </c>
      <c r="AC11" s="17" t="str">
        <f t="shared" si="7"/>
        <v>2</v>
      </c>
      <c r="AD11" s="23"/>
      <c r="AE11" s="22"/>
      <c r="AF11" s="17"/>
      <c r="AG11" s="18">
        <f t="shared" si="8"/>
        <v>21</v>
      </c>
      <c r="AH11" s="19">
        <f>'2.Spieltag '!AI11</f>
        <v>22</v>
      </c>
      <c r="AI11" s="20">
        <f t="shared" si="9"/>
        <v>43</v>
      </c>
      <c r="AJ11" s="21">
        <f t="shared" si="10"/>
        <v>11</v>
      </c>
      <c r="AK11" s="1"/>
    </row>
    <row r="12" spans="1:46" ht="24.95" customHeight="1" thickBot="1" x14ac:dyDescent="0.25">
      <c r="A12" s="25">
        <f t="shared" si="0"/>
        <v>27</v>
      </c>
      <c r="B12" s="98" t="str">
        <f>'1.Spieltag'!B12</f>
        <v>CathaHaupt1904</v>
      </c>
      <c r="C12" s="15" t="s">
        <v>108</v>
      </c>
      <c r="D12" s="16" t="s">
        <v>12</v>
      </c>
      <c r="E12" s="17">
        <f t="shared" si="11"/>
        <v>8</v>
      </c>
      <c r="F12" s="15" t="s">
        <v>12</v>
      </c>
      <c r="G12" s="16" t="s">
        <v>107</v>
      </c>
      <c r="H12" s="17" t="str">
        <f t="shared" si="1"/>
        <v>2</v>
      </c>
      <c r="I12" s="15" t="s">
        <v>108</v>
      </c>
      <c r="J12" s="16" t="s">
        <v>2</v>
      </c>
      <c r="K12" s="17">
        <f t="shared" si="2"/>
        <v>0</v>
      </c>
      <c r="L12" s="15" t="s">
        <v>108</v>
      </c>
      <c r="M12" s="16" t="s">
        <v>108</v>
      </c>
      <c r="N12" s="17">
        <f t="shared" si="3"/>
        <v>0</v>
      </c>
      <c r="O12" s="15" t="s">
        <v>2</v>
      </c>
      <c r="P12" s="16" t="s">
        <v>108</v>
      </c>
      <c r="Q12" s="17">
        <f t="shared" si="4"/>
        <v>0</v>
      </c>
      <c r="R12" s="15" t="s">
        <v>108</v>
      </c>
      <c r="S12" s="16" t="s">
        <v>12</v>
      </c>
      <c r="T12" s="17" t="str">
        <f t="shared" si="12"/>
        <v>2</v>
      </c>
      <c r="U12" s="15" t="s">
        <v>12</v>
      </c>
      <c r="V12" s="16" t="s">
        <v>12</v>
      </c>
      <c r="W12" s="17" t="str">
        <f t="shared" si="5"/>
        <v>3</v>
      </c>
      <c r="X12" s="15" t="s">
        <v>109</v>
      </c>
      <c r="Y12" s="16" t="s">
        <v>108</v>
      </c>
      <c r="Z12" s="17" t="str">
        <f t="shared" si="6"/>
        <v>2</v>
      </c>
      <c r="AA12" s="15" t="s">
        <v>108</v>
      </c>
      <c r="AB12" s="16" t="s">
        <v>2</v>
      </c>
      <c r="AC12" s="17" t="str">
        <f t="shared" si="7"/>
        <v>2</v>
      </c>
      <c r="AD12" s="24"/>
      <c r="AE12" s="22"/>
      <c r="AF12" s="17"/>
      <c r="AG12" s="18">
        <f t="shared" si="8"/>
        <v>19</v>
      </c>
      <c r="AH12" s="19">
        <f>'2.Spieltag '!AI12</f>
        <v>13</v>
      </c>
      <c r="AI12" s="20">
        <f t="shared" si="9"/>
        <v>32</v>
      </c>
      <c r="AJ12" s="21">
        <f t="shared" si="10"/>
        <v>27</v>
      </c>
      <c r="AK12" s="1"/>
    </row>
    <row r="13" spans="1:46" ht="24.95" customHeight="1" thickBot="1" x14ac:dyDescent="0.25">
      <c r="A13" s="25">
        <f t="shared" si="0"/>
        <v>6</v>
      </c>
      <c r="B13" s="18" t="str">
        <f>'1.Spieltag'!B13</f>
        <v>Dickmeis04</v>
      </c>
      <c r="C13" s="15" t="s">
        <v>108</v>
      </c>
      <c r="D13" s="16" t="s">
        <v>2</v>
      </c>
      <c r="E13" s="17">
        <f t="shared" si="11"/>
        <v>20</v>
      </c>
      <c r="F13" s="15" t="s">
        <v>2</v>
      </c>
      <c r="G13" s="16" t="s">
        <v>108</v>
      </c>
      <c r="H13" s="17" t="str">
        <f t="shared" si="1"/>
        <v>2</v>
      </c>
      <c r="I13" s="15" t="s">
        <v>12</v>
      </c>
      <c r="J13" s="16" t="s">
        <v>12</v>
      </c>
      <c r="K13" s="17">
        <f t="shared" si="2"/>
        <v>0</v>
      </c>
      <c r="L13" s="15" t="s">
        <v>2</v>
      </c>
      <c r="M13" s="16" t="s">
        <v>108</v>
      </c>
      <c r="N13" s="17" t="str">
        <f t="shared" si="3"/>
        <v>2</v>
      </c>
      <c r="O13" s="15" t="s">
        <v>12</v>
      </c>
      <c r="P13" s="16" t="s">
        <v>12</v>
      </c>
      <c r="Q13" s="17" t="str">
        <f t="shared" si="4"/>
        <v>5</v>
      </c>
      <c r="R13" s="15" t="s">
        <v>12</v>
      </c>
      <c r="S13" s="16" t="s">
        <v>108</v>
      </c>
      <c r="T13" s="17">
        <f t="shared" si="12"/>
        <v>0</v>
      </c>
      <c r="U13" s="15" t="s">
        <v>2</v>
      </c>
      <c r="V13" s="16" t="s">
        <v>12</v>
      </c>
      <c r="W13" s="17">
        <f t="shared" si="5"/>
        <v>0</v>
      </c>
      <c r="X13" s="15" t="s">
        <v>2</v>
      </c>
      <c r="Y13" s="16" t="s">
        <v>107</v>
      </c>
      <c r="Z13" s="17" t="str">
        <f t="shared" si="6"/>
        <v>2</v>
      </c>
      <c r="AA13" s="15" t="s">
        <v>107</v>
      </c>
      <c r="AB13" s="16" t="s">
        <v>109</v>
      </c>
      <c r="AC13" s="17" t="str">
        <f t="shared" si="7"/>
        <v>2</v>
      </c>
      <c r="AD13" s="24"/>
      <c r="AE13" s="22"/>
      <c r="AF13" s="17"/>
      <c r="AG13" s="18">
        <f t="shared" si="8"/>
        <v>33</v>
      </c>
      <c r="AH13" s="19">
        <f>'2.Spieltag '!AI13</f>
        <v>14</v>
      </c>
      <c r="AI13" s="20">
        <f t="shared" si="9"/>
        <v>47</v>
      </c>
      <c r="AJ13" s="21">
        <f t="shared" si="10"/>
        <v>6</v>
      </c>
      <c r="AK13" s="1"/>
    </row>
    <row r="14" spans="1:46" ht="24.95" customHeight="1" thickBot="1" x14ac:dyDescent="0.25">
      <c r="A14" s="25">
        <f t="shared" si="0"/>
        <v>11</v>
      </c>
      <c r="B14" s="18" t="str">
        <f>'1.Spieltag'!B14</f>
        <v>fabian1904</v>
      </c>
      <c r="C14" s="15" t="s">
        <v>107</v>
      </c>
      <c r="D14" s="16" t="s">
        <v>12</v>
      </c>
      <c r="E14" s="17">
        <f t="shared" si="11"/>
        <v>12</v>
      </c>
      <c r="F14" s="15" t="s">
        <v>109</v>
      </c>
      <c r="G14" s="16" t="s">
        <v>108</v>
      </c>
      <c r="H14" s="17" t="str">
        <f t="shared" si="1"/>
        <v>3</v>
      </c>
      <c r="I14" s="15" t="s">
        <v>12</v>
      </c>
      <c r="J14" s="16" t="s">
        <v>12</v>
      </c>
      <c r="K14" s="17">
        <f t="shared" si="2"/>
        <v>0</v>
      </c>
      <c r="L14" s="15" t="s">
        <v>2</v>
      </c>
      <c r="M14" s="16" t="s">
        <v>107</v>
      </c>
      <c r="N14" s="17" t="str">
        <f t="shared" si="3"/>
        <v>2</v>
      </c>
      <c r="O14" s="15" t="s">
        <v>108</v>
      </c>
      <c r="P14" s="16" t="s">
        <v>12</v>
      </c>
      <c r="Q14" s="17">
        <f t="shared" si="4"/>
        <v>0</v>
      </c>
      <c r="R14" s="15" t="s">
        <v>108</v>
      </c>
      <c r="S14" s="16" t="s">
        <v>108</v>
      </c>
      <c r="T14" s="17">
        <f t="shared" si="12"/>
        <v>0</v>
      </c>
      <c r="U14" s="15" t="s">
        <v>2</v>
      </c>
      <c r="V14" s="16" t="s">
        <v>12</v>
      </c>
      <c r="W14" s="17">
        <f t="shared" si="5"/>
        <v>0</v>
      </c>
      <c r="X14" s="15" t="s">
        <v>12</v>
      </c>
      <c r="Y14" s="16" t="s">
        <v>107</v>
      </c>
      <c r="Z14" s="17" t="str">
        <f t="shared" si="6"/>
        <v>2</v>
      </c>
      <c r="AA14" s="15" t="s">
        <v>107</v>
      </c>
      <c r="AB14" s="16" t="s">
        <v>2</v>
      </c>
      <c r="AC14" s="17" t="str">
        <f t="shared" si="7"/>
        <v>2</v>
      </c>
      <c r="AD14" s="24"/>
      <c r="AE14" s="22"/>
      <c r="AF14" s="17"/>
      <c r="AG14" s="18">
        <f t="shared" si="8"/>
        <v>21</v>
      </c>
      <c r="AH14" s="19">
        <f>'2.Spieltag '!AI14</f>
        <v>22</v>
      </c>
      <c r="AI14" s="20">
        <f t="shared" si="9"/>
        <v>43</v>
      </c>
      <c r="AJ14" s="21">
        <f t="shared" si="10"/>
        <v>11</v>
      </c>
      <c r="AK14" s="1"/>
    </row>
    <row r="15" spans="1:46" ht="24.95" customHeight="1" thickBot="1" x14ac:dyDescent="0.25">
      <c r="A15" s="25">
        <f t="shared" si="0"/>
        <v>9</v>
      </c>
      <c r="B15" s="18" t="str">
        <f>'1.Spieltag'!B15</f>
        <v>Franzi04</v>
      </c>
      <c r="C15" s="15" t="s">
        <v>108</v>
      </c>
      <c r="D15" s="16" t="s">
        <v>12</v>
      </c>
      <c r="E15" s="17">
        <f t="shared" si="11"/>
        <v>8</v>
      </c>
      <c r="F15" s="15" t="s">
        <v>2</v>
      </c>
      <c r="G15" s="16" t="s">
        <v>107</v>
      </c>
      <c r="H15" s="17" t="str">
        <f t="shared" si="1"/>
        <v>5</v>
      </c>
      <c r="I15" s="15" t="s">
        <v>108</v>
      </c>
      <c r="J15" s="16" t="s">
        <v>12</v>
      </c>
      <c r="K15" s="17">
        <f t="shared" si="2"/>
        <v>0</v>
      </c>
      <c r="L15" s="15" t="s">
        <v>12</v>
      </c>
      <c r="M15" s="16" t="s">
        <v>108</v>
      </c>
      <c r="N15" s="17" t="str">
        <f t="shared" si="3"/>
        <v>2</v>
      </c>
      <c r="O15" s="15" t="s">
        <v>108</v>
      </c>
      <c r="P15" s="16" t="s">
        <v>12</v>
      </c>
      <c r="Q15" s="17">
        <f t="shared" si="4"/>
        <v>0</v>
      </c>
      <c r="R15" s="15" t="s">
        <v>12</v>
      </c>
      <c r="S15" s="16" t="s">
        <v>108</v>
      </c>
      <c r="T15" s="17">
        <f t="shared" si="12"/>
        <v>0</v>
      </c>
      <c r="U15" s="15" t="s">
        <v>108</v>
      </c>
      <c r="V15" s="16" t="s">
        <v>12</v>
      </c>
      <c r="W15" s="17">
        <f t="shared" si="5"/>
        <v>0</v>
      </c>
      <c r="X15" s="15" t="s">
        <v>12</v>
      </c>
      <c r="Y15" s="16" t="s">
        <v>107</v>
      </c>
      <c r="Z15" s="17" t="str">
        <f t="shared" si="6"/>
        <v>2</v>
      </c>
      <c r="AA15" s="15" t="s">
        <v>108</v>
      </c>
      <c r="AB15" s="16" t="s">
        <v>2</v>
      </c>
      <c r="AC15" s="17" t="str">
        <f t="shared" si="7"/>
        <v>2</v>
      </c>
      <c r="AD15" s="24"/>
      <c r="AE15" s="22"/>
      <c r="AF15" s="17"/>
      <c r="AG15" s="18">
        <f t="shared" si="8"/>
        <v>19</v>
      </c>
      <c r="AH15" s="19">
        <f>'2.Spieltag '!AI15</f>
        <v>25</v>
      </c>
      <c r="AI15" s="20">
        <f t="shared" si="9"/>
        <v>44</v>
      </c>
      <c r="AJ15" s="21">
        <f t="shared" si="10"/>
        <v>9</v>
      </c>
      <c r="AK15" s="1"/>
    </row>
    <row r="16" spans="1:46" ht="24.95" customHeight="1" thickBot="1" x14ac:dyDescent="0.25">
      <c r="A16" s="25">
        <f t="shared" si="0"/>
        <v>22</v>
      </c>
      <c r="B16" s="18" t="str">
        <f>'1.Spieltag'!B16</f>
        <v>Jasmin1985</v>
      </c>
      <c r="C16" s="15" t="s">
        <v>108</v>
      </c>
      <c r="D16" s="16" t="s">
        <v>12</v>
      </c>
      <c r="E16" s="17">
        <f t="shared" si="11"/>
        <v>8</v>
      </c>
      <c r="F16" s="15" t="s">
        <v>2</v>
      </c>
      <c r="G16" s="16" t="s">
        <v>108</v>
      </c>
      <c r="H16" s="17" t="str">
        <f t="shared" si="1"/>
        <v>2</v>
      </c>
      <c r="I16" s="15" t="s">
        <v>108</v>
      </c>
      <c r="J16" s="16" t="s">
        <v>12</v>
      </c>
      <c r="K16" s="17">
        <f t="shared" si="2"/>
        <v>0</v>
      </c>
      <c r="L16" s="15" t="s">
        <v>2</v>
      </c>
      <c r="M16" s="16" t="s">
        <v>108</v>
      </c>
      <c r="N16" s="17" t="str">
        <f t="shared" si="3"/>
        <v>2</v>
      </c>
      <c r="O16" s="15" t="s">
        <v>108</v>
      </c>
      <c r="P16" s="16" t="s">
        <v>12</v>
      </c>
      <c r="Q16" s="17">
        <f t="shared" si="4"/>
        <v>0</v>
      </c>
      <c r="R16" s="15" t="s">
        <v>108</v>
      </c>
      <c r="S16" s="16" t="s">
        <v>12</v>
      </c>
      <c r="T16" s="17" t="str">
        <f t="shared" si="12"/>
        <v>2</v>
      </c>
      <c r="U16" s="15" t="s">
        <v>108</v>
      </c>
      <c r="V16" s="16" t="s">
        <v>2</v>
      </c>
      <c r="W16" s="17">
        <f t="shared" si="5"/>
        <v>0</v>
      </c>
      <c r="X16" s="15" t="s">
        <v>12</v>
      </c>
      <c r="Y16" s="16" t="s">
        <v>108</v>
      </c>
      <c r="Z16" s="17" t="str">
        <f t="shared" si="6"/>
        <v>2</v>
      </c>
      <c r="AA16" s="15" t="s">
        <v>108</v>
      </c>
      <c r="AB16" s="16" t="s">
        <v>2</v>
      </c>
      <c r="AC16" s="17" t="str">
        <f t="shared" si="7"/>
        <v>2</v>
      </c>
      <c r="AD16" s="24"/>
      <c r="AE16" s="22"/>
      <c r="AF16" s="17"/>
      <c r="AG16" s="18">
        <f>E16+K16+Q16+T16+N16+H16+W16+Z16+AC16+AF16</f>
        <v>18</v>
      </c>
      <c r="AH16" s="19">
        <f>'2.Spieltag '!AI16</f>
        <v>18</v>
      </c>
      <c r="AI16" s="20">
        <f t="shared" si="9"/>
        <v>36</v>
      </c>
      <c r="AJ16" s="21">
        <f t="shared" si="10"/>
        <v>22</v>
      </c>
      <c r="AK16" s="1"/>
    </row>
    <row r="17" spans="1:37" ht="24.95" customHeight="1" thickBot="1" x14ac:dyDescent="0.25">
      <c r="A17" s="25">
        <f t="shared" si="0"/>
        <v>2</v>
      </c>
      <c r="B17" s="18" t="str">
        <f>'1.Spieltag'!B17</f>
        <v>Jean-Pierre</v>
      </c>
      <c r="C17" s="15" t="s">
        <v>107</v>
      </c>
      <c r="D17" s="16" t="s">
        <v>108</v>
      </c>
      <c r="E17" s="17">
        <f t="shared" si="11"/>
        <v>8</v>
      </c>
      <c r="F17" s="15" t="s">
        <v>12</v>
      </c>
      <c r="G17" s="16" t="s">
        <v>108</v>
      </c>
      <c r="H17" s="17" t="str">
        <f t="shared" si="1"/>
        <v>2</v>
      </c>
      <c r="I17" s="15" t="s">
        <v>108</v>
      </c>
      <c r="J17" s="16" t="s">
        <v>12</v>
      </c>
      <c r="K17" s="17">
        <f t="shared" si="2"/>
        <v>0</v>
      </c>
      <c r="L17" s="15" t="s">
        <v>12</v>
      </c>
      <c r="M17" s="16" t="s">
        <v>108</v>
      </c>
      <c r="N17" s="17" t="str">
        <f t="shared" si="3"/>
        <v>2</v>
      </c>
      <c r="O17" s="15" t="s">
        <v>108</v>
      </c>
      <c r="P17" s="16" t="s">
        <v>108</v>
      </c>
      <c r="Q17" s="17" t="str">
        <f t="shared" si="4"/>
        <v>3</v>
      </c>
      <c r="R17" s="15" t="s">
        <v>108</v>
      </c>
      <c r="S17" s="16" t="s">
        <v>12</v>
      </c>
      <c r="T17" s="17" t="str">
        <f t="shared" si="12"/>
        <v>2</v>
      </c>
      <c r="U17" s="15" t="s">
        <v>108</v>
      </c>
      <c r="V17" s="16" t="s">
        <v>12</v>
      </c>
      <c r="W17" s="17">
        <f t="shared" si="5"/>
        <v>0</v>
      </c>
      <c r="X17" s="15" t="s">
        <v>12</v>
      </c>
      <c r="Y17" s="16" t="s">
        <v>108</v>
      </c>
      <c r="Z17" s="17" t="str">
        <f t="shared" si="6"/>
        <v>2</v>
      </c>
      <c r="AA17" s="15" t="s">
        <v>108</v>
      </c>
      <c r="AB17" s="16" t="s">
        <v>115</v>
      </c>
      <c r="AC17" s="17" t="str">
        <f t="shared" si="7"/>
        <v>2</v>
      </c>
      <c r="AD17" s="24"/>
      <c r="AE17" s="22"/>
      <c r="AF17" s="17"/>
      <c r="AG17" s="18">
        <f t="shared" ref="AG17:AG38" si="13">E17+H17+K17+N17+Q17+T17+W17+Z17+AC17+AF17</f>
        <v>21</v>
      </c>
      <c r="AH17" s="19">
        <f>'2.Spieltag '!AI17</f>
        <v>30</v>
      </c>
      <c r="AI17" s="20">
        <f t="shared" si="9"/>
        <v>51</v>
      </c>
      <c r="AJ17" s="21">
        <f t="shared" si="10"/>
        <v>2</v>
      </c>
      <c r="AK17" s="1"/>
    </row>
    <row r="18" spans="1:37" ht="24.95" customHeight="1" thickBot="1" x14ac:dyDescent="0.25">
      <c r="A18" s="25">
        <f t="shared" si="0"/>
        <v>5</v>
      </c>
      <c r="B18" s="18" t="str">
        <f>'1.Spieltag'!B18</f>
        <v>jupp04</v>
      </c>
      <c r="C18" s="15" t="s">
        <v>108</v>
      </c>
      <c r="D18" s="16" t="s">
        <v>12</v>
      </c>
      <c r="E18" s="17">
        <f t="shared" si="11"/>
        <v>8</v>
      </c>
      <c r="F18" s="15" t="s">
        <v>109</v>
      </c>
      <c r="G18" s="16" t="s">
        <v>108</v>
      </c>
      <c r="H18" s="17" t="str">
        <f t="shared" si="1"/>
        <v>3</v>
      </c>
      <c r="I18" s="15" t="s">
        <v>108</v>
      </c>
      <c r="J18" s="16" t="s">
        <v>2</v>
      </c>
      <c r="K18" s="17">
        <f t="shared" si="2"/>
        <v>0</v>
      </c>
      <c r="L18" s="15" t="s">
        <v>2</v>
      </c>
      <c r="M18" s="16" t="s">
        <v>108</v>
      </c>
      <c r="N18" s="17" t="str">
        <f t="shared" si="3"/>
        <v>2</v>
      </c>
      <c r="O18" s="15" t="s">
        <v>2</v>
      </c>
      <c r="P18" s="16" t="s">
        <v>12</v>
      </c>
      <c r="Q18" s="17">
        <f t="shared" si="4"/>
        <v>0</v>
      </c>
      <c r="R18" s="15" t="s">
        <v>12</v>
      </c>
      <c r="S18" s="16" t="s">
        <v>12</v>
      </c>
      <c r="T18" s="17">
        <f t="shared" si="12"/>
        <v>0</v>
      </c>
      <c r="U18" s="15" t="s">
        <v>12</v>
      </c>
      <c r="V18" s="16" t="s">
        <v>12</v>
      </c>
      <c r="W18" s="17" t="str">
        <f t="shared" si="5"/>
        <v>3</v>
      </c>
      <c r="X18" s="15" t="s">
        <v>2</v>
      </c>
      <c r="Y18" s="16" t="s">
        <v>108</v>
      </c>
      <c r="Z18" s="17" t="str">
        <f t="shared" si="6"/>
        <v>2</v>
      </c>
      <c r="AA18" s="15" t="s">
        <v>108</v>
      </c>
      <c r="AB18" s="16" t="s">
        <v>109</v>
      </c>
      <c r="AC18" s="17" t="str">
        <f t="shared" si="7"/>
        <v>2</v>
      </c>
      <c r="AD18" s="24"/>
      <c r="AE18" s="22"/>
      <c r="AF18" s="17"/>
      <c r="AG18" s="18">
        <f t="shared" si="13"/>
        <v>20</v>
      </c>
      <c r="AH18" s="19">
        <f>'2.Spieltag '!AI18</f>
        <v>28</v>
      </c>
      <c r="AI18" s="20">
        <f t="shared" si="9"/>
        <v>48</v>
      </c>
      <c r="AJ18" s="21">
        <f t="shared" si="10"/>
        <v>5</v>
      </c>
      <c r="AK18" s="1"/>
    </row>
    <row r="19" spans="1:37" ht="24.95" customHeight="1" thickBot="1" x14ac:dyDescent="0.25">
      <c r="A19" s="25">
        <f t="shared" si="0"/>
        <v>17</v>
      </c>
      <c r="B19" s="18" t="str">
        <f>'1.Spieltag'!B19</f>
        <v>Justin_Ignr</v>
      </c>
      <c r="C19" s="15" t="s">
        <v>107</v>
      </c>
      <c r="D19" s="16" t="s">
        <v>108</v>
      </c>
      <c r="E19" s="17">
        <f t="shared" si="11"/>
        <v>8</v>
      </c>
      <c r="F19" s="15" t="s">
        <v>12</v>
      </c>
      <c r="G19" s="16" t="s">
        <v>107</v>
      </c>
      <c r="H19" s="17" t="str">
        <f t="shared" si="1"/>
        <v>2</v>
      </c>
      <c r="I19" s="15" t="s">
        <v>107</v>
      </c>
      <c r="J19" s="16" t="s">
        <v>12</v>
      </c>
      <c r="K19" s="17">
        <f t="shared" si="2"/>
        <v>0</v>
      </c>
      <c r="L19" s="15" t="s">
        <v>2</v>
      </c>
      <c r="M19" s="16" t="s">
        <v>108</v>
      </c>
      <c r="N19" s="17" t="str">
        <f t="shared" si="3"/>
        <v>2</v>
      </c>
      <c r="O19" s="15" t="s">
        <v>12</v>
      </c>
      <c r="P19" s="16" t="s">
        <v>108</v>
      </c>
      <c r="Q19" s="17">
        <f t="shared" si="4"/>
        <v>0</v>
      </c>
      <c r="R19" s="15" t="s">
        <v>12</v>
      </c>
      <c r="S19" s="16" t="s">
        <v>108</v>
      </c>
      <c r="T19" s="17">
        <f t="shared" si="12"/>
        <v>0</v>
      </c>
      <c r="U19" s="15" t="s">
        <v>107</v>
      </c>
      <c r="V19" s="16" t="s">
        <v>12</v>
      </c>
      <c r="W19" s="17">
        <f t="shared" si="5"/>
        <v>0</v>
      </c>
      <c r="X19" s="15" t="s">
        <v>12</v>
      </c>
      <c r="Y19" s="16" t="s">
        <v>107</v>
      </c>
      <c r="Z19" s="17" t="str">
        <f t="shared" si="6"/>
        <v>2</v>
      </c>
      <c r="AA19" s="15" t="s">
        <v>108</v>
      </c>
      <c r="AB19" s="16" t="s">
        <v>2</v>
      </c>
      <c r="AC19" s="17" t="str">
        <f t="shared" si="7"/>
        <v>2</v>
      </c>
      <c r="AD19" s="24"/>
      <c r="AE19" s="22"/>
      <c r="AF19" s="17"/>
      <c r="AG19" s="18">
        <f>E19+H19+K19+N19+Q19+T19+W19+Z19+AC19+AF19</f>
        <v>16</v>
      </c>
      <c r="AH19" s="19">
        <f>'2.Spieltag '!AI19</f>
        <v>25</v>
      </c>
      <c r="AI19" s="20">
        <f t="shared" si="9"/>
        <v>41</v>
      </c>
      <c r="AJ19" s="21">
        <f t="shared" si="10"/>
        <v>17</v>
      </c>
      <c r="AK19" s="1"/>
    </row>
    <row r="20" spans="1:37" ht="24.95" customHeight="1" thickBot="1" x14ac:dyDescent="0.25">
      <c r="A20" s="25">
        <f t="shared" si="0"/>
        <v>22</v>
      </c>
      <c r="B20" s="18" t="str">
        <f>'1.Spieltag'!B20</f>
        <v>Kiki</v>
      </c>
      <c r="C20" s="15" t="s">
        <v>107</v>
      </c>
      <c r="D20" s="16" t="s">
        <v>12</v>
      </c>
      <c r="E20" s="17">
        <f t="shared" si="11"/>
        <v>12</v>
      </c>
      <c r="F20" s="15" t="s">
        <v>2</v>
      </c>
      <c r="G20" s="16" t="s">
        <v>108</v>
      </c>
      <c r="H20" s="17" t="str">
        <f t="shared" si="1"/>
        <v>2</v>
      </c>
      <c r="I20" s="15" t="s">
        <v>108</v>
      </c>
      <c r="J20" s="16" t="s">
        <v>108</v>
      </c>
      <c r="K20" s="17">
        <f t="shared" si="2"/>
        <v>0</v>
      </c>
      <c r="L20" s="15" t="s">
        <v>2</v>
      </c>
      <c r="M20" s="16" t="s">
        <v>108</v>
      </c>
      <c r="N20" s="17" t="str">
        <f t="shared" si="3"/>
        <v>2</v>
      </c>
      <c r="O20" s="15" t="s">
        <v>12</v>
      </c>
      <c r="P20" s="16" t="s">
        <v>108</v>
      </c>
      <c r="Q20" s="17">
        <f t="shared" si="4"/>
        <v>0</v>
      </c>
      <c r="R20" s="15" t="s">
        <v>12</v>
      </c>
      <c r="S20" s="16" t="s">
        <v>108</v>
      </c>
      <c r="T20" s="17">
        <f t="shared" si="12"/>
        <v>0</v>
      </c>
      <c r="U20" s="15" t="s">
        <v>12</v>
      </c>
      <c r="V20" s="16" t="s">
        <v>12</v>
      </c>
      <c r="W20" s="17" t="str">
        <f t="shared" si="5"/>
        <v>3</v>
      </c>
      <c r="X20" s="15" t="s">
        <v>2</v>
      </c>
      <c r="Y20" s="16" t="s">
        <v>107</v>
      </c>
      <c r="Z20" s="17" t="str">
        <f t="shared" si="6"/>
        <v>2</v>
      </c>
      <c r="AA20" s="15" t="s">
        <v>108</v>
      </c>
      <c r="AB20" s="16" t="s">
        <v>2</v>
      </c>
      <c r="AC20" s="17" t="str">
        <f t="shared" si="7"/>
        <v>2</v>
      </c>
      <c r="AD20" s="24"/>
      <c r="AE20" s="22"/>
      <c r="AF20" s="17"/>
      <c r="AG20" s="18">
        <f>E20+H20+K20+N20+Q20+T20+W20+Z20+AC20+AF20</f>
        <v>23</v>
      </c>
      <c r="AH20" s="19">
        <f>'2.Spieltag '!AI20</f>
        <v>13</v>
      </c>
      <c r="AI20" s="20">
        <f t="shared" si="9"/>
        <v>36</v>
      </c>
      <c r="AJ20" s="21">
        <f t="shared" si="10"/>
        <v>22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 t="s">
        <v>12</v>
      </c>
      <c r="D21" s="16" t="s">
        <v>12</v>
      </c>
      <c r="E21" s="17">
        <f t="shared" si="11"/>
        <v>0</v>
      </c>
      <c r="F21" s="15" t="s">
        <v>2</v>
      </c>
      <c r="G21" s="16" t="s">
        <v>108</v>
      </c>
      <c r="H21" s="17" t="str">
        <f t="shared" si="1"/>
        <v>2</v>
      </c>
      <c r="I21" s="15" t="s">
        <v>12</v>
      </c>
      <c r="J21" s="16" t="s">
        <v>108</v>
      </c>
      <c r="K21" s="17" t="str">
        <f t="shared" si="2"/>
        <v>5</v>
      </c>
      <c r="L21" s="15" t="s">
        <v>12</v>
      </c>
      <c r="M21" s="16" t="s">
        <v>107</v>
      </c>
      <c r="N21" s="17" t="str">
        <f t="shared" si="3"/>
        <v>2</v>
      </c>
      <c r="O21" s="15" t="s">
        <v>12</v>
      </c>
      <c r="P21" s="16" t="s">
        <v>108</v>
      </c>
      <c r="Q21" s="17">
        <f t="shared" si="4"/>
        <v>0</v>
      </c>
      <c r="R21" s="15" t="s">
        <v>12</v>
      </c>
      <c r="S21" s="16" t="s">
        <v>108</v>
      </c>
      <c r="T21" s="17">
        <f t="shared" si="12"/>
        <v>0</v>
      </c>
      <c r="U21" s="15" t="s">
        <v>12</v>
      </c>
      <c r="V21" s="16" t="s">
        <v>108</v>
      </c>
      <c r="W21" s="17">
        <f t="shared" si="5"/>
        <v>0</v>
      </c>
      <c r="X21" s="15" t="s">
        <v>2</v>
      </c>
      <c r="Y21" s="16" t="s">
        <v>108</v>
      </c>
      <c r="Z21" s="17" t="str">
        <f t="shared" si="6"/>
        <v>2</v>
      </c>
      <c r="AA21" s="15" t="s">
        <v>108</v>
      </c>
      <c r="AB21" s="16" t="s">
        <v>109</v>
      </c>
      <c r="AC21" s="17" t="str">
        <f t="shared" si="7"/>
        <v>2</v>
      </c>
      <c r="AD21" s="24"/>
      <c r="AE21" s="22"/>
      <c r="AF21" s="17"/>
      <c r="AG21" s="18">
        <f t="shared" si="13"/>
        <v>13</v>
      </c>
      <c r="AH21" s="19">
        <f>'2.Spieltag '!AI21</f>
        <v>30</v>
      </c>
      <c r="AI21" s="20">
        <f t="shared" si="9"/>
        <v>43</v>
      </c>
      <c r="AJ21" s="21">
        <f t="shared" si="10"/>
        <v>11</v>
      </c>
      <c r="AK21" s="1"/>
    </row>
    <row r="22" spans="1:37" ht="24.95" customHeight="1" thickBot="1" x14ac:dyDescent="0.25">
      <c r="A22" s="25">
        <f t="shared" si="0"/>
        <v>4</v>
      </c>
      <c r="B22" s="18" t="str">
        <f>'1.Spieltag'!B22</f>
        <v>Markus Müller</v>
      </c>
      <c r="C22" s="15" t="s">
        <v>108</v>
      </c>
      <c r="D22" s="16" t="s">
        <v>2</v>
      </c>
      <c r="E22" s="17">
        <f t="shared" si="11"/>
        <v>20</v>
      </c>
      <c r="F22" s="15" t="s">
        <v>2</v>
      </c>
      <c r="G22" s="16" t="s">
        <v>107</v>
      </c>
      <c r="H22" s="17" t="str">
        <f t="shared" si="1"/>
        <v>5</v>
      </c>
      <c r="I22" s="15" t="s">
        <v>108</v>
      </c>
      <c r="J22" s="16" t="s">
        <v>2</v>
      </c>
      <c r="K22" s="17">
        <f t="shared" si="2"/>
        <v>0</v>
      </c>
      <c r="L22" s="15" t="s">
        <v>12</v>
      </c>
      <c r="M22" s="16" t="s">
        <v>107</v>
      </c>
      <c r="N22" s="17" t="str">
        <f t="shared" si="3"/>
        <v>2</v>
      </c>
      <c r="O22" s="15" t="s">
        <v>108</v>
      </c>
      <c r="P22" s="16" t="s">
        <v>12</v>
      </c>
      <c r="Q22" s="17">
        <f t="shared" si="4"/>
        <v>0</v>
      </c>
      <c r="R22" s="15" t="s">
        <v>12</v>
      </c>
      <c r="S22" s="16" t="s">
        <v>108</v>
      </c>
      <c r="T22" s="17">
        <f t="shared" si="12"/>
        <v>0</v>
      </c>
      <c r="U22" s="15" t="s">
        <v>12</v>
      </c>
      <c r="V22" s="16" t="s">
        <v>108</v>
      </c>
      <c r="W22" s="17">
        <f t="shared" si="5"/>
        <v>0</v>
      </c>
      <c r="X22" s="15" t="s">
        <v>12</v>
      </c>
      <c r="Y22" s="16" t="s">
        <v>107</v>
      </c>
      <c r="Z22" s="17" t="str">
        <f t="shared" si="6"/>
        <v>2</v>
      </c>
      <c r="AA22" s="15" t="s">
        <v>107</v>
      </c>
      <c r="AB22" s="16" t="s">
        <v>2</v>
      </c>
      <c r="AC22" s="17" t="str">
        <f t="shared" si="7"/>
        <v>2</v>
      </c>
      <c r="AD22" s="24"/>
      <c r="AE22" s="22"/>
      <c r="AF22" s="17"/>
      <c r="AG22" s="18">
        <f t="shared" si="13"/>
        <v>31</v>
      </c>
      <c r="AH22" s="19">
        <f>'2.Spieltag '!AI22</f>
        <v>18</v>
      </c>
      <c r="AI22" s="20">
        <f t="shared" si="9"/>
        <v>49</v>
      </c>
      <c r="AJ22" s="21">
        <f t="shared" si="10"/>
        <v>4</v>
      </c>
      <c r="AK22" s="1"/>
    </row>
    <row r="23" spans="1:37" ht="24.95" customHeight="1" thickBot="1" x14ac:dyDescent="0.25">
      <c r="A23" s="25">
        <f t="shared" si="0"/>
        <v>11</v>
      </c>
      <c r="B23" s="18" t="str">
        <f>'1.Spieltag'!B23</f>
        <v>Master1</v>
      </c>
      <c r="C23" s="15" t="s">
        <v>108</v>
      </c>
      <c r="D23" s="16" t="s">
        <v>12</v>
      </c>
      <c r="E23" s="17">
        <f t="shared" si="11"/>
        <v>8</v>
      </c>
      <c r="F23" s="15" t="s">
        <v>2</v>
      </c>
      <c r="G23" s="16" t="s">
        <v>108</v>
      </c>
      <c r="H23" s="17" t="str">
        <f t="shared" si="1"/>
        <v>2</v>
      </c>
      <c r="I23" s="15" t="s">
        <v>12</v>
      </c>
      <c r="J23" s="16" t="s">
        <v>12</v>
      </c>
      <c r="K23" s="17">
        <f t="shared" si="2"/>
        <v>0</v>
      </c>
      <c r="L23" s="15" t="s">
        <v>12</v>
      </c>
      <c r="M23" s="16" t="s">
        <v>107</v>
      </c>
      <c r="N23" s="17" t="str">
        <f t="shared" si="3"/>
        <v>2</v>
      </c>
      <c r="O23" s="15" t="s">
        <v>108</v>
      </c>
      <c r="P23" s="16" t="s">
        <v>108</v>
      </c>
      <c r="Q23" s="17" t="str">
        <f t="shared" si="4"/>
        <v>3</v>
      </c>
      <c r="R23" s="15" t="s">
        <v>108</v>
      </c>
      <c r="S23" s="16" t="s">
        <v>108</v>
      </c>
      <c r="T23" s="17">
        <f t="shared" si="12"/>
        <v>0</v>
      </c>
      <c r="U23" s="15" t="s">
        <v>108</v>
      </c>
      <c r="V23" s="16" t="s">
        <v>107</v>
      </c>
      <c r="W23" s="17">
        <f t="shared" si="5"/>
        <v>0</v>
      </c>
      <c r="X23" s="15" t="s">
        <v>2</v>
      </c>
      <c r="Y23" s="16" t="s">
        <v>107</v>
      </c>
      <c r="Z23" s="17" t="str">
        <f t="shared" si="6"/>
        <v>2</v>
      </c>
      <c r="AA23" s="15" t="s">
        <v>108</v>
      </c>
      <c r="AB23" s="16" t="s">
        <v>2</v>
      </c>
      <c r="AC23" s="17" t="str">
        <f t="shared" si="7"/>
        <v>2</v>
      </c>
      <c r="AD23" s="24"/>
      <c r="AE23" s="22"/>
      <c r="AF23" s="17"/>
      <c r="AG23" s="18">
        <f t="shared" si="13"/>
        <v>19</v>
      </c>
      <c r="AH23" s="19">
        <f>'2.Spieltag '!AI23</f>
        <v>24</v>
      </c>
      <c r="AI23" s="20">
        <f t="shared" si="9"/>
        <v>43</v>
      </c>
      <c r="AJ23" s="21">
        <f t="shared" si="10"/>
        <v>11</v>
      </c>
      <c r="AK23" s="1"/>
    </row>
    <row r="24" spans="1:37" ht="24.95" customHeight="1" thickBot="1" x14ac:dyDescent="0.25">
      <c r="A24" s="25">
        <f t="shared" si="0"/>
        <v>8</v>
      </c>
      <c r="B24" s="18" t="str">
        <f>'1.Spieltag'!B24</f>
        <v>MichaBolz</v>
      </c>
      <c r="C24" s="15" t="s">
        <v>107</v>
      </c>
      <c r="D24" s="16" t="s">
        <v>12</v>
      </c>
      <c r="E24" s="17">
        <f t="shared" si="11"/>
        <v>12</v>
      </c>
      <c r="F24" s="15" t="s">
        <v>2</v>
      </c>
      <c r="G24" s="16" t="s">
        <v>107</v>
      </c>
      <c r="H24" s="17" t="str">
        <f t="shared" si="1"/>
        <v>5</v>
      </c>
      <c r="I24" s="15" t="s">
        <v>108</v>
      </c>
      <c r="J24" s="16" t="s">
        <v>12</v>
      </c>
      <c r="K24" s="17">
        <f t="shared" si="2"/>
        <v>0</v>
      </c>
      <c r="L24" s="15" t="s">
        <v>12</v>
      </c>
      <c r="M24" s="16" t="s">
        <v>107</v>
      </c>
      <c r="N24" s="17" t="str">
        <f t="shared" si="3"/>
        <v>2</v>
      </c>
      <c r="O24" s="15" t="s">
        <v>108</v>
      </c>
      <c r="P24" s="16" t="s">
        <v>108</v>
      </c>
      <c r="Q24" s="17" t="str">
        <f t="shared" si="4"/>
        <v>3</v>
      </c>
      <c r="R24" s="15" t="s">
        <v>108</v>
      </c>
      <c r="S24" s="16" t="s">
        <v>12</v>
      </c>
      <c r="T24" s="17" t="str">
        <f t="shared" si="12"/>
        <v>2</v>
      </c>
      <c r="U24" s="15" t="s">
        <v>108</v>
      </c>
      <c r="V24" s="16" t="s">
        <v>12</v>
      </c>
      <c r="W24" s="17">
        <f t="shared" si="5"/>
        <v>0</v>
      </c>
      <c r="X24" s="15" t="s">
        <v>2</v>
      </c>
      <c r="Y24" s="16" t="s">
        <v>108</v>
      </c>
      <c r="Z24" s="17" t="str">
        <f t="shared" si="6"/>
        <v>2</v>
      </c>
      <c r="AA24" s="15" t="s">
        <v>107</v>
      </c>
      <c r="AB24" s="16" t="s">
        <v>2</v>
      </c>
      <c r="AC24" s="17" t="str">
        <f t="shared" si="7"/>
        <v>2</v>
      </c>
      <c r="AD24" s="24"/>
      <c r="AE24" s="22"/>
      <c r="AF24" s="17"/>
      <c r="AG24" s="18">
        <f t="shared" si="13"/>
        <v>28</v>
      </c>
      <c r="AH24" s="19">
        <f>'2.Spieltag '!AI24</f>
        <v>17</v>
      </c>
      <c r="AI24" s="20">
        <f t="shared" ref="AI24:AI26" si="14">AG24+AH24</f>
        <v>45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0"/>
        <v>11</v>
      </c>
      <c r="B25" s="18" t="str">
        <f>'1.Spieltag'!B25</f>
        <v>Mike04</v>
      </c>
      <c r="C25" s="15" t="s">
        <v>108</v>
      </c>
      <c r="D25" s="16" t="s">
        <v>12</v>
      </c>
      <c r="E25" s="17">
        <f t="shared" si="11"/>
        <v>8</v>
      </c>
      <c r="F25" s="15" t="s">
        <v>2</v>
      </c>
      <c r="G25" s="16" t="s">
        <v>108</v>
      </c>
      <c r="H25" s="17" t="str">
        <f t="shared" si="1"/>
        <v>2</v>
      </c>
      <c r="I25" s="15" t="s">
        <v>108</v>
      </c>
      <c r="J25" s="16" t="s">
        <v>12</v>
      </c>
      <c r="K25" s="17">
        <f t="shared" si="2"/>
        <v>0</v>
      </c>
      <c r="L25" s="15" t="s">
        <v>12</v>
      </c>
      <c r="M25" s="16" t="s">
        <v>107</v>
      </c>
      <c r="N25" s="17" t="str">
        <f t="shared" si="3"/>
        <v>2</v>
      </c>
      <c r="O25" s="15" t="s">
        <v>108</v>
      </c>
      <c r="P25" s="16" t="s">
        <v>12</v>
      </c>
      <c r="Q25" s="17">
        <f t="shared" si="4"/>
        <v>0</v>
      </c>
      <c r="R25" s="15" t="s">
        <v>12</v>
      </c>
      <c r="S25" s="16" t="s">
        <v>12</v>
      </c>
      <c r="T25" s="17">
        <f t="shared" si="12"/>
        <v>0</v>
      </c>
      <c r="U25" s="15" t="s">
        <v>108</v>
      </c>
      <c r="V25" s="16" t="s">
        <v>107</v>
      </c>
      <c r="W25" s="17">
        <f t="shared" si="5"/>
        <v>0</v>
      </c>
      <c r="X25" s="15" t="s">
        <v>12</v>
      </c>
      <c r="Y25" s="16" t="s">
        <v>107</v>
      </c>
      <c r="Z25" s="17" t="str">
        <f t="shared" si="6"/>
        <v>2</v>
      </c>
      <c r="AA25" s="15" t="s">
        <v>107</v>
      </c>
      <c r="AB25" s="16" t="s">
        <v>2</v>
      </c>
      <c r="AC25" s="17" t="str">
        <f t="shared" si="7"/>
        <v>2</v>
      </c>
      <c r="AD25" s="24"/>
      <c r="AE25" s="22"/>
      <c r="AF25" s="17"/>
      <c r="AG25" s="18">
        <f t="shared" si="13"/>
        <v>16</v>
      </c>
      <c r="AH25" s="19">
        <f>'2.Spieltag '!AI25</f>
        <v>27</v>
      </c>
      <c r="AI25" s="20">
        <f t="shared" si="14"/>
        <v>43</v>
      </c>
      <c r="AJ25" s="21">
        <f t="shared" si="10"/>
        <v>11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 t="s">
        <v>108</v>
      </c>
      <c r="D26" s="16" t="s">
        <v>12</v>
      </c>
      <c r="E26" s="17">
        <f t="shared" si="11"/>
        <v>8</v>
      </c>
      <c r="F26" s="15" t="s">
        <v>12</v>
      </c>
      <c r="G26" s="16" t="s">
        <v>108</v>
      </c>
      <c r="H26" s="17" t="str">
        <f t="shared" si="1"/>
        <v>2</v>
      </c>
      <c r="I26" s="15" t="s">
        <v>2</v>
      </c>
      <c r="J26" s="16" t="s">
        <v>108</v>
      </c>
      <c r="K26" s="17" t="str">
        <f t="shared" si="2"/>
        <v>2</v>
      </c>
      <c r="L26" s="15" t="s">
        <v>12</v>
      </c>
      <c r="M26" s="16" t="s">
        <v>107</v>
      </c>
      <c r="N26" s="17" t="str">
        <f t="shared" si="3"/>
        <v>2</v>
      </c>
      <c r="O26" s="15" t="s">
        <v>108</v>
      </c>
      <c r="P26" s="16" t="s">
        <v>108</v>
      </c>
      <c r="Q26" s="17" t="str">
        <f t="shared" si="4"/>
        <v>3</v>
      </c>
      <c r="R26" s="15" t="s">
        <v>12</v>
      </c>
      <c r="S26" s="16" t="s">
        <v>108</v>
      </c>
      <c r="T26" s="17">
        <f t="shared" si="12"/>
        <v>0</v>
      </c>
      <c r="U26" s="15" t="s">
        <v>12</v>
      </c>
      <c r="V26" s="16" t="s">
        <v>2</v>
      </c>
      <c r="W26" s="17">
        <f t="shared" si="5"/>
        <v>0</v>
      </c>
      <c r="X26" s="15" t="s">
        <v>108</v>
      </c>
      <c r="Y26" s="16" t="s">
        <v>107</v>
      </c>
      <c r="Z26" s="17" t="str">
        <f t="shared" si="6"/>
        <v>2</v>
      </c>
      <c r="AA26" s="15" t="s">
        <v>108</v>
      </c>
      <c r="AB26" s="16" t="s">
        <v>2</v>
      </c>
      <c r="AC26" s="17" t="str">
        <f t="shared" si="7"/>
        <v>2</v>
      </c>
      <c r="AD26" s="24"/>
      <c r="AE26" s="22"/>
      <c r="AF26" s="17"/>
      <c r="AG26" s="18">
        <f t="shared" si="13"/>
        <v>21</v>
      </c>
      <c r="AH26" s="19">
        <f>'2.Spieltag '!AI26</f>
        <v>19</v>
      </c>
      <c r="AI26" s="20">
        <f t="shared" si="14"/>
        <v>40</v>
      </c>
      <c r="AJ26" s="21">
        <f t="shared" si="10"/>
        <v>19</v>
      </c>
      <c r="AK26" s="1"/>
    </row>
    <row r="27" spans="1:37" ht="28.15" customHeight="1" thickBot="1" x14ac:dyDescent="0.25">
      <c r="A27" s="25">
        <f t="shared" si="0"/>
        <v>7</v>
      </c>
      <c r="B27" s="18" t="str">
        <f>'1.Spieltag'!B27</f>
        <v>ReneMause</v>
      </c>
      <c r="C27" s="15" t="s">
        <v>108</v>
      </c>
      <c r="D27" s="16" t="s">
        <v>12</v>
      </c>
      <c r="E27" s="17">
        <f t="shared" si="11"/>
        <v>8</v>
      </c>
      <c r="F27" s="15" t="s">
        <v>2</v>
      </c>
      <c r="G27" s="16" t="s">
        <v>107</v>
      </c>
      <c r="H27" s="17" t="str">
        <f t="shared" si="1"/>
        <v>5</v>
      </c>
      <c r="I27" s="15" t="s">
        <v>108</v>
      </c>
      <c r="J27" s="16" t="s">
        <v>12</v>
      </c>
      <c r="K27" s="17">
        <f t="shared" si="2"/>
        <v>0</v>
      </c>
      <c r="L27" s="15" t="s">
        <v>12</v>
      </c>
      <c r="M27" s="16" t="s">
        <v>107</v>
      </c>
      <c r="N27" s="17" t="str">
        <f t="shared" si="3"/>
        <v>2</v>
      </c>
      <c r="O27" s="15" t="s">
        <v>108</v>
      </c>
      <c r="P27" s="16" t="s">
        <v>12</v>
      </c>
      <c r="Q27" s="17">
        <f t="shared" si="4"/>
        <v>0</v>
      </c>
      <c r="R27" s="15" t="s">
        <v>108</v>
      </c>
      <c r="S27" s="16" t="s">
        <v>108</v>
      </c>
      <c r="T27" s="17">
        <f t="shared" si="12"/>
        <v>0</v>
      </c>
      <c r="U27" s="15" t="s">
        <v>2</v>
      </c>
      <c r="V27" s="16" t="s">
        <v>108</v>
      </c>
      <c r="W27" s="17">
        <f t="shared" si="5"/>
        <v>0</v>
      </c>
      <c r="X27" s="15" t="s">
        <v>12</v>
      </c>
      <c r="Y27" s="16" t="s">
        <v>107</v>
      </c>
      <c r="Z27" s="17" t="str">
        <f t="shared" si="6"/>
        <v>2</v>
      </c>
      <c r="AA27" s="15" t="s">
        <v>108</v>
      </c>
      <c r="AB27" s="16" t="s">
        <v>2</v>
      </c>
      <c r="AC27" s="17" t="str">
        <f t="shared" si="7"/>
        <v>2</v>
      </c>
      <c r="AD27" s="24"/>
      <c r="AE27" s="22"/>
      <c r="AF27" s="17"/>
      <c r="AG27" s="18">
        <f t="shared" si="13"/>
        <v>19</v>
      </c>
      <c r="AH27" s="19">
        <f>'2.Spieltag '!AI27</f>
        <v>27</v>
      </c>
      <c r="AI27" s="20">
        <f t="shared" ref="AI27:AI33" si="15">AG27+AH27</f>
        <v>46</v>
      </c>
      <c r="AJ27" s="21">
        <f t="shared" si="10"/>
        <v>7</v>
      </c>
      <c r="AK27" s="1"/>
    </row>
    <row r="28" spans="1:37" ht="28.15" customHeight="1" thickBot="1" x14ac:dyDescent="0.25">
      <c r="A28" s="25">
        <f t="shared" si="0"/>
        <v>17</v>
      </c>
      <c r="B28" s="18" t="str">
        <f>'1.Spieltag'!B28</f>
        <v>Ricardo04</v>
      </c>
      <c r="C28" s="15" t="s">
        <v>107</v>
      </c>
      <c r="D28" s="16" t="s">
        <v>12</v>
      </c>
      <c r="E28" s="17">
        <f t="shared" si="11"/>
        <v>12</v>
      </c>
      <c r="F28" s="15" t="s">
        <v>12</v>
      </c>
      <c r="G28" s="16" t="s">
        <v>107</v>
      </c>
      <c r="H28" s="17" t="str">
        <f t="shared" si="1"/>
        <v>2</v>
      </c>
      <c r="I28" s="15" t="s">
        <v>108</v>
      </c>
      <c r="J28" s="16" t="s">
        <v>12</v>
      </c>
      <c r="K28" s="17">
        <f t="shared" si="2"/>
        <v>0</v>
      </c>
      <c r="L28" s="15" t="s">
        <v>12</v>
      </c>
      <c r="M28" s="16" t="s">
        <v>108</v>
      </c>
      <c r="N28" s="17" t="str">
        <f t="shared" si="3"/>
        <v>2</v>
      </c>
      <c r="O28" s="15" t="s">
        <v>108</v>
      </c>
      <c r="P28" s="16" t="s">
        <v>12</v>
      </c>
      <c r="Q28" s="17">
        <f t="shared" si="4"/>
        <v>0</v>
      </c>
      <c r="R28" s="15" t="s">
        <v>108</v>
      </c>
      <c r="S28" s="16" t="s">
        <v>12</v>
      </c>
      <c r="T28" s="17" t="str">
        <f t="shared" si="12"/>
        <v>2</v>
      </c>
      <c r="U28" s="15" t="s">
        <v>108</v>
      </c>
      <c r="V28" s="16" t="s">
        <v>108</v>
      </c>
      <c r="W28" s="17" t="str">
        <f t="shared" si="5"/>
        <v>5</v>
      </c>
      <c r="X28" s="15" t="s">
        <v>108</v>
      </c>
      <c r="Y28" s="16" t="s">
        <v>12</v>
      </c>
      <c r="Z28" s="17">
        <f t="shared" si="6"/>
        <v>0</v>
      </c>
      <c r="AA28" s="15" t="s">
        <v>108</v>
      </c>
      <c r="AB28" s="16" t="s">
        <v>2</v>
      </c>
      <c r="AC28" s="17" t="str">
        <f t="shared" si="7"/>
        <v>2</v>
      </c>
      <c r="AD28" s="24"/>
      <c r="AE28" s="22"/>
      <c r="AF28" s="17"/>
      <c r="AG28" s="18">
        <f t="shared" si="13"/>
        <v>25</v>
      </c>
      <c r="AH28" s="19">
        <f>'2.Spieltag '!AI28</f>
        <v>16</v>
      </c>
      <c r="AI28" s="20">
        <f t="shared" si="15"/>
        <v>41</v>
      </c>
      <c r="AJ28" s="21">
        <f t="shared" si="10"/>
        <v>17</v>
      </c>
      <c r="AK28" s="1"/>
    </row>
    <row r="29" spans="1:37" ht="28.15" customHeight="1" thickBot="1" x14ac:dyDescent="0.25">
      <c r="A29" s="25">
        <f t="shared" si="0"/>
        <v>19</v>
      </c>
      <c r="B29" s="18" t="str">
        <f>'1.Spieltag'!B29</f>
        <v>schmiddi04</v>
      </c>
      <c r="C29" s="15" t="s">
        <v>107</v>
      </c>
      <c r="D29" s="16" t="s">
        <v>12</v>
      </c>
      <c r="E29" s="17">
        <f t="shared" si="11"/>
        <v>12</v>
      </c>
      <c r="F29" s="15" t="s">
        <v>2</v>
      </c>
      <c r="G29" s="16" t="s">
        <v>107</v>
      </c>
      <c r="H29" s="17" t="str">
        <f t="shared" si="1"/>
        <v>5</v>
      </c>
      <c r="I29" s="15" t="s">
        <v>107</v>
      </c>
      <c r="J29" s="16" t="s">
        <v>108</v>
      </c>
      <c r="K29" s="17">
        <f t="shared" si="2"/>
        <v>0</v>
      </c>
      <c r="L29" s="15" t="s">
        <v>108</v>
      </c>
      <c r="M29" s="16" t="s">
        <v>108</v>
      </c>
      <c r="N29" s="17">
        <f t="shared" si="3"/>
        <v>0</v>
      </c>
      <c r="O29" s="15" t="s">
        <v>107</v>
      </c>
      <c r="P29" s="16" t="s">
        <v>108</v>
      </c>
      <c r="Q29" s="17">
        <f t="shared" si="4"/>
        <v>0</v>
      </c>
      <c r="R29" s="15" t="s">
        <v>108</v>
      </c>
      <c r="S29" s="16" t="s">
        <v>12</v>
      </c>
      <c r="T29" s="17" t="str">
        <f t="shared" si="12"/>
        <v>2</v>
      </c>
      <c r="U29" s="15" t="s">
        <v>108</v>
      </c>
      <c r="V29" s="16" t="s">
        <v>107</v>
      </c>
      <c r="W29" s="17">
        <f t="shared" si="5"/>
        <v>0</v>
      </c>
      <c r="X29" s="15" t="s">
        <v>12</v>
      </c>
      <c r="Y29" s="16" t="s">
        <v>108</v>
      </c>
      <c r="Z29" s="17" t="str">
        <f t="shared" si="6"/>
        <v>2</v>
      </c>
      <c r="AA29" s="15" t="s">
        <v>107</v>
      </c>
      <c r="AB29" s="16" t="s">
        <v>13</v>
      </c>
      <c r="AC29" s="17" t="str">
        <f t="shared" si="7"/>
        <v>2</v>
      </c>
      <c r="AD29" s="24"/>
      <c r="AE29" s="22"/>
      <c r="AF29" s="17"/>
      <c r="AG29" s="18">
        <f t="shared" si="13"/>
        <v>23</v>
      </c>
      <c r="AH29" s="19">
        <f>'2.Spieltag '!AI29</f>
        <v>17</v>
      </c>
      <c r="AI29" s="20">
        <f t="shared" si="15"/>
        <v>40</v>
      </c>
      <c r="AJ29" s="21">
        <f t="shared" si="10"/>
        <v>19</v>
      </c>
      <c r="AK29" s="1"/>
    </row>
    <row r="30" spans="1:37" ht="28.15" customHeight="1" thickBot="1" x14ac:dyDescent="0.25">
      <c r="A30" s="25">
        <f t="shared" si="0"/>
        <v>16</v>
      </c>
      <c r="B30" s="18" t="str">
        <f>'1.Spieltag'!B30</f>
        <v>shiny</v>
      </c>
      <c r="C30" s="15" t="s">
        <v>108</v>
      </c>
      <c r="D30" s="16" t="s">
        <v>12</v>
      </c>
      <c r="E30" s="17">
        <f t="shared" si="11"/>
        <v>8</v>
      </c>
      <c r="F30" s="15" t="s">
        <v>2</v>
      </c>
      <c r="G30" s="16" t="s">
        <v>108</v>
      </c>
      <c r="H30" s="17" t="str">
        <f t="shared" si="1"/>
        <v>2</v>
      </c>
      <c r="I30" s="15" t="s">
        <v>108</v>
      </c>
      <c r="J30" s="16" t="s">
        <v>12</v>
      </c>
      <c r="K30" s="17">
        <f t="shared" si="2"/>
        <v>0</v>
      </c>
      <c r="L30" s="15" t="s">
        <v>12</v>
      </c>
      <c r="M30" s="16" t="s">
        <v>108</v>
      </c>
      <c r="N30" s="17" t="str">
        <f t="shared" si="3"/>
        <v>2</v>
      </c>
      <c r="O30" s="15" t="s">
        <v>108</v>
      </c>
      <c r="P30" s="16" t="s">
        <v>12</v>
      </c>
      <c r="Q30" s="17">
        <f t="shared" si="4"/>
        <v>0</v>
      </c>
      <c r="R30" s="15" t="s">
        <v>108</v>
      </c>
      <c r="S30" s="16" t="s">
        <v>108</v>
      </c>
      <c r="T30" s="17">
        <f t="shared" si="12"/>
        <v>0</v>
      </c>
      <c r="U30" s="15" t="s">
        <v>108</v>
      </c>
      <c r="V30" s="16" t="s">
        <v>108</v>
      </c>
      <c r="W30" s="17" t="str">
        <f t="shared" si="5"/>
        <v>5</v>
      </c>
      <c r="X30" s="15" t="s">
        <v>12</v>
      </c>
      <c r="Y30" s="16" t="s">
        <v>108</v>
      </c>
      <c r="Z30" s="17" t="str">
        <f t="shared" si="6"/>
        <v>2</v>
      </c>
      <c r="AA30" s="15" t="s">
        <v>108</v>
      </c>
      <c r="AB30" s="16" t="s">
        <v>109</v>
      </c>
      <c r="AC30" s="17" t="str">
        <f t="shared" si="7"/>
        <v>2</v>
      </c>
      <c r="AD30" s="24"/>
      <c r="AE30" s="22"/>
      <c r="AF30" s="17"/>
      <c r="AG30" s="18">
        <f t="shared" si="13"/>
        <v>21</v>
      </c>
      <c r="AH30" s="19">
        <f>'2.Spieltag '!AI30</f>
        <v>21</v>
      </c>
      <c r="AI30" s="20">
        <f t="shared" si="15"/>
        <v>42</v>
      </c>
      <c r="AJ30" s="21">
        <f t="shared" si="10"/>
        <v>16</v>
      </c>
      <c r="AK30" s="1"/>
    </row>
    <row r="31" spans="1:37" ht="28.15" customHeight="1" thickBot="1" x14ac:dyDescent="0.25">
      <c r="A31" s="25">
        <f t="shared" si="0"/>
        <v>3</v>
      </c>
      <c r="B31" s="18" t="str">
        <f>'1.Spieltag'!B31</f>
        <v>Silfa04</v>
      </c>
      <c r="C31" s="15" t="s">
        <v>108</v>
      </c>
      <c r="D31" s="16" t="s">
        <v>12</v>
      </c>
      <c r="E31" s="17">
        <f t="shared" si="11"/>
        <v>8</v>
      </c>
      <c r="F31" s="15" t="s">
        <v>109</v>
      </c>
      <c r="G31" s="16" t="s">
        <v>107</v>
      </c>
      <c r="H31" s="17" t="str">
        <f t="shared" si="1"/>
        <v>2</v>
      </c>
      <c r="I31" s="15" t="s">
        <v>12</v>
      </c>
      <c r="J31" s="16" t="s">
        <v>12</v>
      </c>
      <c r="K31" s="17">
        <f t="shared" si="2"/>
        <v>0</v>
      </c>
      <c r="L31" s="15" t="s">
        <v>12</v>
      </c>
      <c r="M31" s="16" t="s">
        <v>108</v>
      </c>
      <c r="N31" s="17" t="str">
        <f t="shared" si="3"/>
        <v>2</v>
      </c>
      <c r="O31" s="15" t="s">
        <v>108</v>
      </c>
      <c r="P31" s="16" t="s">
        <v>108</v>
      </c>
      <c r="Q31" s="17" t="str">
        <f t="shared" si="4"/>
        <v>3</v>
      </c>
      <c r="R31" s="15" t="s">
        <v>107</v>
      </c>
      <c r="S31" s="16" t="s">
        <v>12</v>
      </c>
      <c r="T31" s="17" t="str">
        <f t="shared" si="12"/>
        <v>3</v>
      </c>
      <c r="U31" s="15" t="s">
        <v>2</v>
      </c>
      <c r="V31" s="16" t="s">
        <v>108</v>
      </c>
      <c r="W31" s="17">
        <f t="shared" si="5"/>
        <v>0</v>
      </c>
      <c r="X31" s="15" t="s">
        <v>12</v>
      </c>
      <c r="Y31" s="16" t="s">
        <v>107</v>
      </c>
      <c r="Z31" s="17" t="str">
        <f t="shared" si="6"/>
        <v>2</v>
      </c>
      <c r="AA31" s="15" t="s">
        <v>107</v>
      </c>
      <c r="AB31" s="16" t="s">
        <v>13</v>
      </c>
      <c r="AC31" s="17" t="str">
        <f t="shared" si="7"/>
        <v>2</v>
      </c>
      <c r="AD31" s="24"/>
      <c r="AE31" s="22"/>
      <c r="AF31" s="17"/>
      <c r="AG31" s="18">
        <f t="shared" si="13"/>
        <v>22</v>
      </c>
      <c r="AH31" s="19">
        <f>'2.Spieltag '!AI31</f>
        <v>28</v>
      </c>
      <c r="AI31" s="20">
        <f t="shared" si="15"/>
        <v>50</v>
      </c>
      <c r="AJ31" s="21">
        <f t="shared" si="10"/>
        <v>3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 t="s">
        <v>107</v>
      </c>
      <c r="D32" s="16" t="s">
        <v>108</v>
      </c>
      <c r="E32" s="17">
        <f t="shared" si="11"/>
        <v>8</v>
      </c>
      <c r="F32" s="15" t="s">
        <v>12</v>
      </c>
      <c r="G32" s="16" t="s">
        <v>107</v>
      </c>
      <c r="H32" s="17" t="str">
        <f t="shared" si="1"/>
        <v>2</v>
      </c>
      <c r="I32" s="15" t="s">
        <v>108</v>
      </c>
      <c r="J32" s="16" t="s">
        <v>108</v>
      </c>
      <c r="K32" s="17">
        <f t="shared" si="2"/>
        <v>0</v>
      </c>
      <c r="L32" s="15" t="s">
        <v>12</v>
      </c>
      <c r="M32" s="16" t="s">
        <v>107</v>
      </c>
      <c r="N32" s="17" t="str">
        <f t="shared" si="3"/>
        <v>2</v>
      </c>
      <c r="O32" s="15" t="s">
        <v>107</v>
      </c>
      <c r="P32" s="16" t="s">
        <v>12</v>
      </c>
      <c r="Q32" s="17">
        <f t="shared" si="4"/>
        <v>0</v>
      </c>
      <c r="R32" s="15" t="s">
        <v>12</v>
      </c>
      <c r="S32" s="16" t="s">
        <v>108</v>
      </c>
      <c r="T32" s="17">
        <f t="shared" si="12"/>
        <v>0</v>
      </c>
      <c r="U32" s="15" t="s">
        <v>12</v>
      </c>
      <c r="V32" s="16" t="s">
        <v>107</v>
      </c>
      <c r="W32" s="17">
        <f t="shared" si="5"/>
        <v>0</v>
      </c>
      <c r="X32" s="15" t="s">
        <v>2</v>
      </c>
      <c r="Y32" s="16" t="s">
        <v>107</v>
      </c>
      <c r="Z32" s="17" t="str">
        <f t="shared" si="6"/>
        <v>2</v>
      </c>
      <c r="AA32" s="15" t="s">
        <v>108</v>
      </c>
      <c r="AB32" s="16" t="s">
        <v>2</v>
      </c>
      <c r="AC32" s="17" t="str">
        <f t="shared" si="7"/>
        <v>2</v>
      </c>
      <c r="AD32" s="24"/>
      <c r="AE32" s="22"/>
      <c r="AF32" s="17"/>
      <c r="AG32" s="18">
        <f t="shared" si="13"/>
        <v>16</v>
      </c>
      <c r="AH32" s="19">
        <f>'2.Spieltag '!AI32</f>
        <v>20</v>
      </c>
      <c r="AI32" s="20">
        <f t="shared" si="15"/>
        <v>36</v>
      </c>
      <c r="AJ32" s="21">
        <f t="shared" si="10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/>
      <c r="F33" s="15" t="s">
        <v>2</v>
      </c>
      <c r="G33" s="16" t="s">
        <v>107</v>
      </c>
      <c r="H33" s="17" t="str">
        <f t="shared" si="1"/>
        <v>5</v>
      </c>
      <c r="I33" s="15" t="s">
        <v>108</v>
      </c>
      <c r="J33" s="16" t="s">
        <v>12</v>
      </c>
      <c r="K33" s="17">
        <f t="shared" si="2"/>
        <v>0</v>
      </c>
      <c r="L33" s="15" t="s">
        <v>12</v>
      </c>
      <c r="M33" s="16" t="s">
        <v>107</v>
      </c>
      <c r="N33" s="17" t="str">
        <f t="shared" si="3"/>
        <v>2</v>
      </c>
      <c r="O33" s="15" t="s">
        <v>107</v>
      </c>
      <c r="P33" s="16" t="s">
        <v>12</v>
      </c>
      <c r="Q33" s="17">
        <f t="shared" si="4"/>
        <v>0</v>
      </c>
      <c r="R33" s="15" t="s">
        <v>12</v>
      </c>
      <c r="S33" s="16" t="s">
        <v>108</v>
      </c>
      <c r="T33" s="17">
        <f t="shared" si="12"/>
        <v>0</v>
      </c>
      <c r="U33" s="15" t="s">
        <v>108</v>
      </c>
      <c r="V33" s="16" t="s">
        <v>12</v>
      </c>
      <c r="W33" s="17">
        <f t="shared" si="5"/>
        <v>0</v>
      </c>
      <c r="X33" s="15" t="s">
        <v>2</v>
      </c>
      <c r="Y33" s="16" t="s">
        <v>107</v>
      </c>
      <c r="Z33" s="17" t="str">
        <f t="shared" si="6"/>
        <v>2</v>
      </c>
      <c r="AA33" s="15" t="s">
        <v>108</v>
      </c>
      <c r="AB33" s="16" t="s">
        <v>2</v>
      </c>
      <c r="AC33" s="17" t="str">
        <f t="shared" si="7"/>
        <v>2</v>
      </c>
      <c r="AD33" s="24"/>
      <c r="AE33" s="22"/>
      <c r="AF33" s="17"/>
      <c r="AG33" s="18">
        <f t="shared" si="13"/>
        <v>11</v>
      </c>
      <c r="AH33" s="19">
        <f>'2.Spieltag '!AI33</f>
        <v>22</v>
      </c>
      <c r="AI33" s="20">
        <f t="shared" si="15"/>
        <v>33</v>
      </c>
      <c r="AJ33" s="21">
        <f t="shared" si="10"/>
        <v>26</v>
      </c>
      <c r="AK33" s="1"/>
    </row>
    <row r="34" spans="1:37" ht="28.15" customHeight="1" thickBot="1" x14ac:dyDescent="0.25">
      <c r="A34" s="25">
        <f t="shared" si="0"/>
        <v>31</v>
      </c>
      <c r="B34" s="18" t="str">
        <f>'1.Spieltag'!B34</f>
        <v>Thomas Müller</v>
      </c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>
        <f t="shared" si="13"/>
        <v>0</v>
      </c>
      <c r="AH34" s="19">
        <f>'2.Spieltag '!AI34</f>
        <v>20</v>
      </c>
      <c r="AI34" s="20">
        <f t="shared" ref="AI34:AI38" si="16">AG34+AH34</f>
        <v>20</v>
      </c>
      <c r="AJ34" s="21">
        <f t="shared" ref="AJ34:AJ38" si="17">RANK(AI34,$AI$8:$AI$50)</f>
        <v>31</v>
      </c>
      <c r="AK34" s="1"/>
    </row>
    <row r="35" spans="1:37" ht="28.15" customHeight="1" thickBot="1" x14ac:dyDescent="0.25">
      <c r="A35" s="25">
        <f t="shared" si="0"/>
        <v>9</v>
      </c>
      <c r="B35" s="18" t="str">
        <f>'1.Spieltag'!B35</f>
        <v>Totti</v>
      </c>
      <c r="C35" s="15" t="s">
        <v>108</v>
      </c>
      <c r="D35" s="16" t="s">
        <v>12</v>
      </c>
      <c r="E35" s="17">
        <f t="shared" si="11"/>
        <v>8</v>
      </c>
      <c r="F35" s="15" t="s">
        <v>2</v>
      </c>
      <c r="G35" s="16" t="s">
        <v>107</v>
      </c>
      <c r="H35" s="17" t="str">
        <f t="shared" si="1"/>
        <v>5</v>
      </c>
      <c r="I35" s="15" t="s">
        <v>108</v>
      </c>
      <c r="J35" s="16" t="s">
        <v>2</v>
      </c>
      <c r="K35" s="17">
        <f t="shared" si="2"/>
        <v>0</v>
      </c>
      <c r="L35" s="15" t="s">
        <v>108</v>
      </c>
      <c r="M35" s="16" t="s">
        <v>108</v>
      </c>
      <c r="N35" s="17">
        <f t="shared" si="3"/>
        <v>0</v>
      </c>
      <c r="O35" s="15" t="s">
        <v>12</v>
      </c>
      <c r="P35" s="16" t="s">
        <v>12</v>
      </c>
      <c r="Q35" s="17" t="str">
        <f t="shared" si="4"/>
        <v>5</v>
      </c>
      <c r="R35" s="15" t="s">
        <v>108</v>
      </c>
      <c r="S35" s="16" t="s">
        <v>12</v>
      </c>
      <c r="T35" s="17" t="str">
        <f t="shared" si="12"/>
        <v>2</v>
      </c>
      <c r="U35" s="15" t="s">
        <v>107</v>
      </c>
      <c r="V35" s="16" t="s">
        <v>107</v>
      </c>
      <c r="W35" s="17" t="str">
        <f t="shared" si="5"/>
        <v>3</v>
      </c>
      <c r="X35" s="15" t="s">
        <v>12</v>
      </c>
      <c r="Y35" s="16" t="s">
        <v>108</v>
      </c>
      <c r="Z35" s="17" t="str">
        <f t="shared" si="6"/>
        <v>2</v>
      </c>
      <c r="AA35" s="15" t="s">
        <v>108</v>
      </c>
      <c r="AB35" s="16" t="s">
        <v>2</v>
      </c>
      <c r="AC35" s="17" t="str">
        <f t="shared" si="7"/>
        <v>2</v>
      </c>
      <c r="AD35" s="24"/>
      <c r="AE35" s="22"/>
      <c r="AF35" s="17"/>
      <c r="AG35" s="18">
        <f t="shared" si="13"/>
        <v>27</v>
      </c>
      <c r="AH35" s="19">
        <f>'2.Spieltag '!AI35</f>
        <v>17</v>
      </c>
      <c r="AI35" s="20">
        <f t="shared" si="16"/>
        <v>44</v>
      </c>
      <c r="AJ35" s="21">
        <f t="shared" si="17"/>
        <v>9</v>
      </c>
      <c r="AK35" s="1"/>
    </row>
    <row r="36" spans="1:37" ht="28.15" customHeight="1" thickBot="1" x14ac:dyDescent="0.25">
      <c r="A36" s="25">
        <f t="shared" si="0"/>
        <v>22</v>
      </c>
      <c r="B36" s="18" t="str">
        <f>'1.Spieltag'!B36</f>
        <v>UltraGE</v>
      </c>
      <c r="C36" s="15" t="s">
        <v>108</v>
      </c>
      <c r="D36" s="16" t="s">
        <v>12</v>
      </c>
      <c r="E36" s="17">
        <f t="shared" si="11"/>
        <v>8</v>
      </c>
      <c r="F36" s="15" t="s">
        <v>2</v>
      </c>
      <c r="G36" s="16" t="s">
        <v>108</v>
      </c>
      <c r="H36" s="17" t="str">
        <f t="shared" si="1"/>
        <v>2</v>
      </c>
      <c r="I36" s="15" t="s">
        <v>108</v>
      </c>
      <c r="J36" s="16" t="s">
        <v>12</v>
      </c>
      <c r="K36" s="17">
        <f t="shared" si="2"/>
        <v>0</v>
      </c>
      <c r="L36" s="15" t="s">
        <v>2</v>
      </c>
      <c r="M36" s="16" t="s">
        <v>108</v>
      </c>
      <c r="N36" s="17" t="str">
        <f t="shared" si="3"/>
        <v>2</v>
      </c>
      <c r="O36" s="15" t="s">
        <v>108</v>
      </c>
      <c r="P36" s="16" t="s">
        <v>12</v>
      </c>
      <c r="Q36" s="17">
        <f t="shared" si="4"/>
        <v>0</v>
      </c>
      <c r="R36" s="15" t="s">
        <v>108</v>
      </c>
      <c r="S36" s="16" t="s">
        <v>12</v>
      </c>
      <c r="T36" s="17" t="str">
        <f t="shared" si="12"/>
        <v>2</v>
      </c>
      <c r="U36" s="15" t="s">
        <v>12</v>
      </c>
      <c r="V36" s="16" t="s">
        <v>108</v>
      </c>
      <c r="W36" s="17">
        <f t="shared" si="5"/>
        <v>0</v>
      </c>
      <c r="X36" s="15" t="s">
        <v>2</v>
      </c>
      <c r="Y36" s="16" t="s">
        <v>107</v>
      </c>
      <c r="Z36" s="17" t="str">
        <f t="shared" si="6"/>
        <v>2</v>
      </c>
      <c r="AA36" s="15" t="s">
        <v>108</v>
      </c>
      <c r="AB36" s="16" t="s">
        <v>109</v>
      </c>
      <c r="AC36" s="17" t="str">
        <f t="shared" si="7"/>
        <v>2</v>
      </c>
      <c r="AD36" s="24"/>
      <c r="AE36" s="22"/>
      <c r="AF36" s="17"/>
      <c r="AG36" s="18">
        <f t="shared" si="13"/>
        <v>18</v>
      </c>
      <c r="AH36" s="19">
        <f>'2.Spieltag '!AI36</f>
        <v>18</v>
      </c>
      <c r="AI36" s="20">
        <f t="shared" si="16"/>
        <v>36</v>
      </c>
      <c r="AJ36" s="21">
        <f t="shared" si="17"/>
        <v>22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 t="s">
        <v>107</v>
      </c>
      <c r="D37" s="16" t="s">
        <v>12</v>
      </c>
      <c r="E37" s="17">
        <f t="shared" si="11"/>
        <v>12</v>
      </c>
      <c r="F37" s="15" t="s">
        <v>12</v>
      </c>
      <c r="G37" s="16" t="s">
        <v>108</v>
      </c>
      <c r="H37" s="17" t="str">
        <f t="shared" si="1"/>
        <v>2</v>
      </c>
      <c r="I37" s="15" t="s">
        <v>107</v>
      </c>
      <c r="J37" s="16" t="s">
        <v>108</v>
      </c>
      <c r="K37" s="17">
        <f t="shared" si="2"/>
        <v>0</v>
      </c>
      <c r="L37" s="15" t="s">
        <v>108</v>
      </c>
      <c r="M37" s="16" t="s">
        <v>108</v>
      </c>
      <c r="N37" s="17">
        <f t="shared" si="3"/>
        <v>0</v>
      </c>
      <c r="O37" s="15" t="s">
        <v>107</v>
      </c>
      <c r="P37" s="16" t="s">
        <v>12</v>
      </c>
      <c r="Q37" s="17">
        <f t="shared" si="4"/>
        <v>0</v>
      </c>
      <c r="R37" s="15" t="s">
        <v>107</v>
      </c>
      <c r="S37" s="16" t="s">
        <v>12</v>
      </c>
      <c r="T37" s="17" t="str">
        <f t="shared" si="12"/>
        <v>3</v>
      </c>
      <c r="U37" s="15" t="s">
        <v>108</v>
      </c>
      <c r="V37" s="16" t="s">
        <v>12</v>
      </c>
      <c r="W37" s="17">
        <f t="shared" si="5"/>
        <v>0</v>
      </c>
      <c r="X37" s="15" t="s">
        <v>2</v>
      </c>
      <c r="Y37" s="16" t="s">
        <v>108</v>
      </c>
      <c r="Z37" s="17" t="str">
        <f t="shared" si="6"/>
        <v>2</v>
      </c>
      <c r="AA37" s="15" t="s">
        <v>107</v>
      </c>
      <c r="AB37" s="16" t="s">
        <v>2</v>
      </c>
      <c r="AC37" s="17" t="str">
        <f t="shared" si="7"/>
        <v>2</v>
      </c>
      <c r="AD37" s="24"/>
      <c r="AE37" s="22"/>
      <c r="AF37" s="17"/>
      <c r="AG37" s="18">
        <f t="shared" si="13"/>
        <v>21</v>
      </c>
      <c r="AH37" s="19">
        <f>'2.Spieltag '!AI37</f>
        <v>6</v>
      </c>
      <c r="AI37" s="20">
        <f t="shared" si="16"/>
        <v>27</v>
      </c>
      <c r="AJ37" s="21">
        <f t="shared" si="17"/>
        <v>30</v>
      </c>
      <c r="AK37" s="1"/>
    </row>
    <row r="38" spans="1:37" ht="28.15" customHeight="1" thickBot="1" x14ac:dyDescent="0.25">
      <c r="A38" s="25">
        <f t="shared" si="0"/>
        <v>28</v>
      </c>
      <c r="B38" s="18" t="str">
        <f>'1.Spieltag'!B38</f>
        <v>Schalt04</v>
      </c>
      <c r="C38" s="15" t="s">
        <v>108</v>
      </c>
      <c r="D38" s="16" t="s">
        <v>2</v>
      </c>
      <c r="E38" s="17">
        <f t="shared" si="11"/>
        <v>20</v>
      </c>
      <c r="F38" s="15" t="s">
        <v>108</v>
      </c>
      <c r="G38" s="16" t="s">
        <v>107</v>
      </c>
      <c r="H38" s="17" t="str">
        <f t="shared" si="1"/>
        <v>2</v>
      </c>
      <c r="I38" s="15" t="s">
        <v>108</v>
      </c>
      <c r="J38" s="16" t="s">
        <v>2</v>
      </c>
      <c r="K38" s="17">
        <f t="shared" si="2"/>
        <v>0</v>
      </c>
      <c r="L38" s="15" t="s">
        <v>12</v>
      </c>
      <c r="M38" s="16" t="s">
        <v>108</v>
      </c>
      <c r="N38" s="17" t="str">
        <f t="shared" si="3"/>
        <v>2</v>
      </c>
      <c r="O38" s="15" t="s">
        <v>108</v>
      </c>
      <c r="P38" s="16" t="s">
        <v>12</v>
      </c>
      <c r="Q38" s="17">
        <f t="shared" si="4"/>
        <v>0</v>
      </c>
      <c r="R38" s="15" t="s">
        <v>108</v>
      </c>
      <c r="S38" s="16" t="s">
        <v>108</v>
      </c>
      <c r="T38" s="17">
        <f t="shared" si="12"/>
        <v>0</v>
      </c>
      <c r="U38" s="15" t="s">
        <v>108</v>
      </c>
      <c r="V38" s="16" t="s">
        <v>12</v>
      </c>
      <c r="W38" s="17">
        <f t="shared" si="5"/>
        <v>0</v>
      </c>
      <c r="X38" s="15" t="s">
        <v>2</v>
      </c>
      <c r="Y38" s="16" t="s">
        <v>108</v>
      </c>
      <c r="Z38" s="17" t="str">
        <f t="shared" si="6"/>
        <v>2</v>
      </c>
      <c r="AA38" s="15" t="s">
        <v>107</v>
      </c>
      <c r="AB38" s="16" t="s">
        <v>115</v>
      </c>
      <c r="AC38" s="17" t="str">
        <f t="shared" si="7"/>
        <v>2</v>
      </c>
      <c r="AD38" s="24"/>
      <c r="AE38" s="22"/>
      <c r="AF38" s="17"/>
      <c r="AG38" s="18">
        <f t="shared" si="13"/>
        <v>28</v>
      </c>
      <c r="AH38" s="19">
        <f>'2.Spieltag '!AI38</f>
        <v>3</v>
      </c>
      <c r="AI38" s="20">
        <f t="shared" si="16"/>
        <v>31</v>
      </c>
      <c r="AJ38" s="21">
        <f t="shared" si="17"/>
        <v>28</v>
      </c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</sheetData>
  <sortState xmlns:xlrd2="http://schemas.microsoft.com/office/spreadsheetml/2017/richdata2" ref="A8:AJ19">
    <sortCondition ref="B8:B19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1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F4 I4 L4 O4 R4 U4 X4 AA4 C6 F6 L6 R6 U6 X6 AA6">
    <cfRule type="cellIs" dxfId="154" priority="2" operator="equal">
      <formula>"Schalke 04"</formula>
    </cfRule>
  </conditionalFormatting>
  <conditionalFormatting sqref="I6 O6">
    <cfRule type="cellIs" dxfId="153" priority="1" operator="equal">
      <formula>"Schalke 04"</formula>
    </cfRule>
  </conditionalFormatting>
  <conditionalFormatting sqref="AG1:AG7 AG51:AG1048576">
    <cfRule type="top10" dxfId="152" priority="1570" rank="3"/>
  </conditionalFormatting>
  <conditionalFormatting sqref="AG8:AG50">
    <cfRule type="top10" dxfId="151" priority="5" rank="3"/>
  </conditionalFormatting>
  <conditionalFormatting sqref="AK6:AK9">
    <cfRule type="top10" dxfId="150" priority="1927" rank="3"/>
  </conditionalFormatting>
  <pageMargins left="0.19685039370078741" right="0" top="0" bottom="0" header="0.51181102362204722" footer="0.51181102362204722"/>
  <pageSetup paperSize="9" scale="66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0"/>
  <sheetViews>
    <sheetView topLeftCell="B14" workbookViewId="0">
      <selection activeCell="X40" sqref="X40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W1" s="1"/>
      <c r="AD1" s="14"/>
      <c r="AE1" s="62"/>
      <c r="AF1" s="62"/>
      <c r="AJ1" s="28"/>
    </row>
    <row r="2" spans="1:40" ht="12" x14ac:dyDescent="0.2">
      <c r="AD2" s="14"/>
      <c r="AE2" s="63"/>
      <c r="AF2" s="63"/>
    </row>
    <row r="3" spans="1:40" ht="12" x14ac:dyDescent="0.2">
      <c r="AD3" s="14"/>
      <c r="AE3" s="62"/>
      <c r="AF3" s="62"/>
    </row>
    <row r="4" spans="1:40" ht="16.5" thickBot="1" x14ac:dyDescent="0.3">
      <c r="A4" s="2" t="s">
        <v>17</v>
      </c>
      <c r="B4" s="14"/>
      <c r="C4" s="14" t="s">
        <v>92</v>
      </c>
      <c r="F4" s="14" t="s">
        <v>98</v>
      </c>
      <c r="I4" s="14" t="s">
        <v>102</v>
      </c>
      <c r="L4" s="14" t="s">
        <v>99</v>
      </c>
      <c r="O4" s="14" t="s">
        <v>100</v>
      </c>
      <c r="R4" s="14" t="s">
        <v>94</v>
      </c>
      <c r="U4" s="14" t="s">
        <v>105</v>
      </c>
      <c r="X4" s="14" t="s">
        <v>11</v>
      </c>
      <c r="Z4" s="1"/>
      <c r="AA4" s="14" t="s">
        <v>56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103</v>
      </c>
      <c r="F6" s="14" t="s">
        <v>97</v>
      </c>
      <c r="I6" s="14" t="s">
        <v>106</v>
      </c>
      <c r="L6" s="14" t="s">
        <v>101</v>
      </c>
      <c r="O6" s="14" t="s">
        <v>104</v>
      </c>
      <c r="R6" s="14" t="s">
        <v>93</v>
      </c>
      <c r="U6" s="14" t="s">
        <v>95</v>
      </c>
      <c r="X6" s="14" t="s">
        <v>57</v>
      </c>
      <c r="Z6" s="1"/>
      <c r="AA6" s="14" t="s">
        <v>96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116</v>
      </c>
      <c r="D7" s="65" t="s">
        <v>107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2</v>
      </c>
      <c r="J7" s="65" t="s">
        <v>109</v>
      </c>
      <c r="K7" s="66" t="s">
        <v>1</v>
      </c>
      <c r="L7" s="65" t="s">
        <v>12</v>
      </c>
      <c r="M7" s="65" t="s">
        <v>108</v>
      </c>
      <c r="N7" s="66" t="s">
        <v>1</v>
      </c>
      <c r="O7" s="65" t="s">
        <v>2</v>
      </c>
      <c r="P7" s="65" t="s">
        <v>12</v>
      </c>
      <c r="Q7" s="66" t="s">
        <v>1</v>
      </c>
      <c r="R7" s="65" t="s">
        <v>107</v>
      </c>
      <c r="S7" s="65" t="s">
        <v>108</v>
      </c>
      <c r="T7" s="66" t="s">
        <v>1</v>
      </c>
      <c r="U7" s="65" t="s">
        <v>12</v>
      </c>
      <c r="V7" s="65" t="s">
        <v>107</v>
      </c>
      <c r="W7" s="66" t="s">
        <v>1</v>
      </c>
      <c r="X7" s="65" t="s">
        <v>107</v>
      </c>
      <c r="Y7" s="65" t="s">
        <v>107</v>
      </c>
      <c r="Z7" s="66" t="s">
        <v>1</v>
      </c>
      <c r="AA7" s="65" t="s">
        <v>2</v>
      </c>
      <c r="AB7" s="65" t="s">
        <v>108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38" si="0">AJ8</f>
        <v>8</v>
      </c>
      <c r="B8" s="18" t="str">
        <f>'1.Spieltag'!B8</f>
        <v>ahaupt1904</v>
      </c>
      <c r="C8" s="15" t="s">
        <v>2</v>
      </c>
      <c r="D8" s="16" t="s">
        <v>107</v>
      </c>
      <c r="E8" s="17" t="str">
        <f t="shared" ref="E8:E38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12</v>
      </c>
      <c r="H8" s="17" t="str">
        <f t="shared" ref="H8:H38" si="2">IF(OR(EXACT($F$7,F8)*(EXACT($G$7,G8)))=TRUE,$AN$9,IF(($G$7-$F$7=G8-F8),$AN$8,IF(OR(EXACT($F$7&gt;$G$7,F8&gt;G8)*EXACT($F$7=$G$7,F8=G8)*EXACT($F$7&lt;$G$7,F8&lt;G8)),$AN$7,0)))</f>
        <v>5</v>
      </c>
      <c r="I8" s="15" t="s">
        <v>12</v>
      </c>
      <c r="J8" s="16" t="s">
        <v>108</v>
      </c>
      <c r="K8" s="17">
        <f t="shared" ref="K8:K38" si="3">IF(OR(EXACT($I$7,I8)*(EXACT($J$7,J8)))=TRUE,$AN$9,IF(($J$7-$I$7=J8-I8),$AN$8,IF(OR(EXACT($I$7&gt;$J$7,I8&gt;J8)*EXACT($I$7=$J$7,I8=J8)*EXACT($I$7&lt;$J$7,I8&lt;J8)),$AN$7,0)))</f>
        <v>0</v>
      </c>
      <c r="L8" s="15" t="s">
        <v>108</v>
      </c>
      <c r="M8" s="16" t="s">
        <v>108</v>
      </c>
      <c r="N8" s="17">
        <f t="shared" ref="N8:N38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12</v>
      </c>
      <c r="Q8" s="17">
        <f t="shared" ref="Q8:Q38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 t="str">
        <f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108</v>
      </c>
      <c r="W8" s="17" t="str">
        <f t="shared" ref="W8:W38" si="6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108</v>
      </c>
      <c r="Z8" s="17">
        <f>IF(OR(EXACT($X$7,X8)*(EXACT($Y$7,Y8)))=TRUE,$AN$9,IF(($Y$7-$X$7=Y8-X8),$AN$8,IF(OR(EXACT($X$7&gt;$Y$7,X8&gt;Y8)*EXACT($X$7=$Y$7,X8=Y8)*EXACT($X$7&lt;$Y$7,X8&lt;Y8)),$AN$7,0)))*4</f>
        <v>0</v>
      </c>
      <c r="AA8" s="15" t="s">
        <v>108</v>
      </c>
      <c r="AB8" s="16" t="s">
        <v>107</v>
      </c>
      <c r="AC8" s="17" t="str">
        <f t="shared" ref="AC8:AC38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5" si="8">E8+H8+K8+N8+Q8+T8+W8+Z8+AC8+AF8</f>
        <v>14</v>
      </c>
      <c r="AH8" s="19">
        <f>'3.Spieltag'!AI8</f>
        <v>40</v>
      </c>
      <c r="AI8" s="20">
        <f t="shared" ref="AI8:AI23" si="9">AG8+AH8</f>
        <v>54</v>
      </c>
      <c r="AJ8" s="21">
        <f t="shared" ref="AJ8:AJ33" si="10">RANK(AI8,$AI$8:$AI$50)</f>
        <v>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28</v>
      </c>
      <c r="B9" s="18" t="str">
        <f>'1.Spieltag'!B9</f>
        <v>Alexander18</v>
      </c>
      <c r="C9" s="15" t="s">
        <v>2</v>
      </c>
      <c r="D9" s="16" t="s">
        <v>107</v>
      </c>
      <c r="E9" s="17" t="str">
        <f t="shared" si="1"/>
        <v>2</v>
      </c>
      <c r="F9" s="15" t="s">
        <v>108</v>
      </c>
      <c r="G9" s="16" t="s">
        <v>2</v>
      </c>
      <c r="H9" s="17">
        <f t="shared" si="2"/>
        <v>0</v>
      </c>
      <c r="I9" s="15" t="s">
        <v>108</v>
      </c>
      <c r="J9" s="16" t="s">
        <v>2</v>
      </c>
      <c r="K9" s="17" t="str">
        <f t="shared" si="3"/>
        <v>2</v>
      </c>
      <c r="L9" s="15" t="s">
        <v>108</v>
      </c>
      <c r="M9" s="16" t="s">
        <v>108</v>
      </c>
      <c r="N9" s="17">
        <f t="shared" si="4"/>
        <v>0</v>
      </c>
      <c r="O9" s="15" t="s">
        <v>12</v>
      </c>
      <c r="P9" s="16" t="s">
        <v>12</v>
      </c>
      <c r="Q9" s="17">
        <f t="shared" si="5"/>
        <v>0</v>
      </c>
      <c r="R9" s="15" t="s">
        <v>108</v>
      </c>
      <c r="S9" s="16" t="s">
        <v>12</v>
      </c>
      <c r="T9" s="17" t="str">
        <f t="shared" ref="T9:T38" si="11">IF(OR(EXACT($R$7,R9)*(EXACT($S$7,S9)))=TRUE,$AN$9,IF(($S$7-$R$7=S9-R9),$AN$8,IF(OR(EXACT($R$7&gt;$S$7,R9&gt;S9)*EXACT($R$7=$S$7,R9=S9)*EXACT($R$7&lt;$S$7,R9&lt;S9)),$AN$7,0)))</f>
        <v>3</v>
      </c>
      <c r="U9" s="15" t="s">
        <v>108</v>
      </c>
      <c r="V9" s="16" t="s">
        <v>12</v>
      </c>
      <c r="W9" s="17">
        <f t="shared" si="6"/>
        <v>0</v>
      </c>
      <c r="X9" s="15" t="s">
        <v>2</v>
      </c>
      <c r="Y9" s="16" t="s">
        <v>108</v>
      </c>
      <c r="Z9" s="17">
        <f t="shared" ref="Z9:Z38" si="12">IF(OR(EXACT($X$7,X9)*(EXACT($Y$7,Y9)))=TRUE,$AN$9,IF(($Y$7-$X$7=Y9-X9),$AN$8,IF(OR(EXACT($X$7&gt;$Y$7,X9&gt;Y9)*EXACT($X$7=$Y$7,X9=Y9)*EXACT($X$7&lt;$Y$7,X9&lt;Y9)),$AN$7,0)))*4</f>
        <v>0</v>
      </c>
      <c r="AA9" s="15" t="s">
        <v>108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7</v>
      </c>
      <c r="AH9" s="19">
        <f>'3.Spieltag'!AI9</f>
        <v>29</v>
      </c>
      <c r="AI9" s="20">
        <f t="shared" si="9"/>
        <v>36</v>
      </c>
      <c r="AJ9" s="21">
        <f t="shared" si="10"/>
        <v>28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Archie04</v>
      </c>
      <c r="C10" s="15" t="s">
        <v>13</v>
      </c>
      <c r="D10" s="16" t="s">
        <v>107</v>
      </c>
      <c r="E10" s="17" t="str">
        <f t="shared" si="1"/>
        <v>2</v>
      </c>
      <c r="F10" s="15" t="s">
        <v>108</v>
      </c>
      <c r="G10" s="16" t="s">
        <v>2</v>
      </c>
      <c r="H10" s="17">
        <f t="shared" si="2"/>
        <v>0</v>
      </c>
      <c r="I10" s="15" t="s">
        <v>12</v>
      </c>
      <c r="J10" s="16" t="s">
        <v>12</v>
      </c>
      <c r="K10" s="17">
        <f t="shared" si="3"/>
        <v>0</v>
      </c>
      <c r="L10" s="15" t="s">
        <v>108</v>
      </c>
      <c r="M10" s="16" t="s">
        <v>108</v>
      </c>
      <c r="N10" s="17">
        <f t="shared" si="4"/>
        <v>0</v>
      </c>
      <c r="O10" s="15" t="s">
        <v>108</v>
      </c>
      <c r="P10" s="16" t="s">
        <v>2</v>
      </c>
      <c r="Q10" s="17">
        <f t="shared" si="5"/>
        <v>0</v>
      </c>
      <c r="R10" s="15" t="s">
        <v>12</v>
      </c>
      <c r="S10" s="16" t="s">
        <v>108</v>
      </c>
      <c r="T10" s="17">
        <f t="shared" si="11"/>
        <v>0</v>
      </c>
      <c r="U10" s="15" t="s">
        <v>108</v>
      </c>
      <c r="V10" s="16" t="s">
        <v>12</v>
      </c>
      <c r="W10" s="17">
        <f t="shared" si="6"/>
        <v>0</v>
      </c>
      <c r="X10" s="15" t="s">
        <v>2</v>
      </c>
      <c r="Y10" s="16" t="s">
        <v>108</v>
      </c>
      <c r="Z10" s="17">
        <f t="shared" si="12"/>
        <v>0</v>
      </c>
      <c r="AA10" s="15" t="s">
        <v>108</v>
      </c>
      <c r="AB10" s="16" t="s">
        <v>108</v>
      </c>
      <c r="AC10" s="17">
        <f t="shared" si="7"/>
        <v>0</v>
      </c>
      <c r="AD10" s="24"/>
      <c r="AE10" s="22"/>
      <c r="AF10" s="17"/>
      <c r="AG10" s="18">
        <f t="shared" si="8"/>
        <v>2</v>
      </c>
      <c r="AH10" s="19">
        <f>'3.Spieltag'!AI10</f>
        <v>63</v>
      </c>
      <c r="AI10" s="20">
        <f t="shared" si="9"/>
        <v>65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19</v>
      </c>
      <c r="B11" s="18" t="str">
        <f>'1.Spieltag'!B11</f>
        <v>atschi91</v>
      </c>
      <c r="C11" s="15" t="s">
        <v>12</v>
      </c>
      <c r="D11" s="16" t="s">
        <v>107</v>
      </c>
      <c r="E11" s="17" t="str">
        <f t="shared" si="1"/>
        <v>2</v>
      </c>
      <c r="F11" s="15" t="s">
        <v>108</v>
      </c>
      <c r="G11" s="16" t="s">
        <v>12</v>
      </c>
      <c r="H11" s="17">
        <f t="shared" si="2"/>
        <v>0</v>
      </c>
      <c r="I11" s="15" t="s">
        <v>107</v>
      </c>
      <c r="J11" s="16" t="s">
        <v>2</v>
      </c>
      <c r="K11" s="17" t="str">
        <f t="shared" si="3"/>
        <v>2</v>
      </c>
      <c r="L11" s="15" t="s">
        <v>108</v>
      </c>
      <c r="M11" s="16" t="s">
        <v>108</v>
      </c>
      <c r="N11" s="17">
        <f t="shared" si="4"/>
        <v>0</v>
      </c>
      <c r="O11" s="15" t="s">
        <v>108</v>
      </c>
      <c r="P11" s="16" t="s">
        <v>12</v>
      </c>
      <c r="Q11" s="17">
        <f t="shared" si="5"/>
        <v>0</v>
      </c>
      <c r="R11" s="15" t="s">
        <v>12</v>
      </c>
      <c r="S11" s="16" t="s">
        <v>108</v>
      </c>
      <c r="T11" s="17">
        <f t="shared" si="11"/>
        <v>0</v>
      </c>
      <c r="U11" s="15" t="s">
        <v>108</v>
      </c>
      <c r="V11" s="16" t="s">
        <v>12</v>
      </c>
      <c r="W11" s="17">
        <f t="shared" si="6"/>
        <v>0</v>
      </c>
      <c r="X11" s="15" t="s">
        <v>12</v>
      </c>
      <c r="Y11" s="16" t="s">
        <v>108</v>
      </c>
      <c r="Z11" s="17">
        <f t="shared" si="12"/>
        <v>0</v>
      </c>
      <c r="AA11" s="15" t="s">
        <v>108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4</v>
      </c>
      <c r="AH11" s="19">
        <f>'3.Spieltag'!AI11</f>
        <v>43</v>
      </c>
      <c r="AI11" s="20">
        <f t="shared" si="9"/>
        <v>47</v>
      </c>
      <c r="AJ11" s="21">
        <f t="shared" si="10"/>
        <v>19</v>
      </c>
      <c r="AK11" s="1"/>
    </row>
    <row r="12" spans="1:40" ht="24.95" customHeight="1" thickBot="1" x14ac:dyDescent="0.25">
      <c r="A12" s="25">
        <f t="shared" si="0"/>
        <v>27</v>
      </c>
      <c r="B12" s="99" t="str">
        <f>'1.Spieltag'!B12</f>
        <v>CathaHaupt1904</v>
      </c>
      <c r="C12" s="15" t="s">
        <v>2</v>
      </c>
      <c r="D12" s="16" t="s">
        <v>107</v>
      </c>
      <c r="E12" s="17" t="str">
        <f t="shared" si="1"/>
        <v>2</v>
      </c>
      <c r="F12" s="15" t="s">
        <v>12</v>
      </c>
      <c r="G12" s="16" t="s">
        <v>108</v>
      </c>
      <c r="H12" s="17">
        <f t="shared" si="2"/>
        <v>0</v>
      </c>
      <c r="I12" s="15" t="s">
        <v>107</v>
      </c>
      <c r="J12" s="16" t="s">
        <v>12</v>
      </c>
      <c r="K12" s="17" t="str">
        <f t="shared" si="3"/>
        <v>2</v>
      </c>
      <c r="L12" s="15" t="s">
        <v>108</v>
      </c>
      <c r="M12" s="16" t="s">
        <v>108</v>
      </c>
      <c r="N12" s="17">
        <f t="shared" si="4"/>
        <v>0</v>
      </c>
      <c r="O12" s="15" t="s">
        <v>108</v>
      </c>
      <c r="P12" s="16" t="s">
        <v>2</v>
      </c>
      <c r="Q12" s="17">
        <f t="shared" si="5"/>
        <v>0</v>
      </c>
      <c r="R12" s="15" t="s">
        <v>107</v>
      </c>
      <c r="S12" s="16" t="s">
        <v>12</v>
      </c>
      <c r="T12" s="17" t="str">
        <f t="shared" si="11"/>
        <v>2</v>
      </c>
      <c r="U12" s="15" t="s">
        <v>12</v>
      </c>
      <c r="V12" s="16" t="s">
        <v>2</v>
      </c>
      <c r="W12" s="17">
        <f t="shared" si="6"/>
        <v>0</v>
      </c>
      <c r="X12" s="15" t="s">
        <v>108</v>
      </c>
      <c r="Y12" s="16" t="s">
        <v>107</v>
      </c>
      <c r="Z12" s="17">
        <f t="shared" si="12"/>
        <v>0</v>
      </c>
      <c r="AA12" s="15" t="s">
        <v>12</v>
      </c>
      <c r="AB12" s="16" t="s">
        <v>12</v>
      </c>
      <c r="AC12" s="17">
        <f t="shared" si="7"/>
        <v>0</v>
      </c>
      <c r="AD12" s="24"/>
      <c r="AE12" s="22"/>
      <c r="AF12" s="17"/>
      <c r="AG12" s="18">
        <f t="shared" si="8"/>
        <v>6</v>
      </c>
      <c r="AH12" s="19">
        <f>'3.Spieltag'!AI12</f>
        <v>32</v>
      </c>
      <c r="AI12" s="20">
        <f t="shared" si="9"/>
        <v>38</v>
      </c>
      <c r="AJ12" s="21">
        <f t="shared" si="10"/>
        <v>27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Dickmeis04</v>
      </c>
      <c r="C13" s="15" t="s">
        <v>115</v>
      </c>
      <c r="D13" s="16" t="s">
        <v>107</v>
      </c>
      <c r="E13" s="17" t="str">
        <f t="shared" si="1"/>
        <v>2</v>
      </c>
      <c r="F13" s="15" t="s">
        <v>12</v>
      </c>
      <c r="G13" s="16" t="s">
        <v>12</v>
      </c>
      <c r="H13" s="17" t="str">
        <f t="shared" si="2"/>
        <v>5</v>
      </c>
      <c r="I13" s="15" t="s">
        <v>108</v>
      </c>
      <c r="J13" s="16" t="s">
        <v>2</v>
      </c>
      <c r="K13" s="17" t="str">
        <f t="shared" si="3"/>
        <v>2</v>
      </c>
      <c r="L13" s="15" t="s">
        <v>108</v>
      </c>
      <c r="M13" s="16" t="s">
        <v>108</v>
      </c>
      <c r="N13" s="17">
        <f t="shared" si="4"/>
        <v>0</v>
      </c>
      <c r="O13" s="15" t="s">
        <v>108</v>
      </c>
      <c r="P13" s="16" t="s">
        <v>108</v>
      </c>
      <c r="Q13" s="17">
        <f t="shared" si="5"/>
        <v>0</v>
      </c>
      <c r="R13" s="15" t="s">
        <v>12</v>
      </c>
      <c r="S13" s="16" t="s">
        <v>12</v>
      </c>
      <c r="T13" s="17">
        <f t="shared" si="11"/>
        <v>0</v>
      </c>
      <c r="U13" s="15" t="s">
        <v>12</v>
      </c>
      <c r="V13" s="16" t="s">
        <v>12</v>
      </c>
      <c r="W13" s="17">
        <f t="shared" si="6"/>
        <v>0</v>
      </c>
      <c r="X13" s="15" t="s">
        <v>2</v>
      </c>
      <c r="Y13" s="16" t="s">
        <v>108</v>
      </c>
      <c r="Z13" s="17">
        <f t="shared" si="12"/>
        <v>0</v>
      </c>
      <c r="AA13" s="15" t="s">
        <v>108</v>
      </c>
      <c r="AB13" s="16" t="s">
        <v>108</v>
      </c>
      <c r="AC13" s="17">
        <f t="shared" si="7"/>
        <v>0</v>
      </c>
      <c r="AD13" s="24"/>
      <c r="AE13" s="22"/>
      <c r="AF13" s="17"/>
      <c r="AG13" s="18">
        <f t="shared" si="8"/>
        <v>9</v>
      </c>
      <c r="AH13" s="19">
        <f>'3.Spieltag'!AI13</f>
        <v>47</v>
      </c>
      <c r="AI13" s="20">
        <f t="shared" si="9"/>
        <v>56</v>
      </c>
      <c r="AJ13" s="21">
        <f t="shared" si="10"/>
        <v>5</v>
      </c>
      <c r="AK13" s="1"/>
    </row>
    <row r="14" spans="1:40" ht="24.95" customHeight="1" thickBot="1" x14ac:dyDescent="0.25">
      <c r="A14" s="25">
        <f t="shared" si="0"/>
        <v>22</v>
      </c>
      <c r="B14" s="18" t="str">
        <f>'1.Spieltag'!B14</f>
        <v>fabian1904</v>
      </c>
      <c r="C14" s="15" t="s">
        <v>13</v>
      </c>
      <c r="D14" s="16" t="s">
        <v>107</v>
      </c>
      <c r="E14" s="17" t="str">
        <f t="shared" si="1"/>
        <v>2</v>
      </c>
      <c r="F14" s="15" t="s">
        <v>108</v>
      </c>
      <c r="G14" s="16" t="s">
        <v>12</v>
      </c>
      <c r="H14" s="17">
        <f t="shared" si="2"/>
        <v>0</v>
      </c>
      <c r="I14" s="15" t="s">
        <v>2</v>
      </c>
      <c r="J14" s="16" t="s">
        <v>12</v>
      </c>
      <c r="K14" s="17">
        <f t="shared" si="3"/>
        <v>0</v>
      </c>
      <c r="L14" s="15" t="s">
        <v>108</v>
      </c>
      <c r="M14" s="16" t="s">
        <v>109</v>
      </c>
      <c r="N14" s="17">
        <f t="shared" si="4"/>
        <v>0</v>
      </c>
      <c r="O14" s="15" t="s">
        <v>108</v>
      </c>
      <c r="P14" s="16" t="s">
        <v>12</v>
      </c>
      <c r="Q14" s="17">
        <f t="shared" si="5"/>
        <v>0</v>
      </c>
      <c r="R14" s="15" t="s">
        <v>2</v>
      </c>
      <c r="S14" s="16" t="s">
        <v>12</v>
      </c>
      <c r="T14" s="17">
        <f t="shared" si="11"/>
        <v>0</v>
      </c>
      <c r="U14" s="15" t="s">
        <v>108</v>
      </c>
      <c r="V14" s="16" t="s">
        <v>108</v>
      </c>
      <c r="W14" s="17">
        <f t="shared" si="6"/>
        <v>0</v>
      </c>
      <c r="X14" s="15" t="s">
        <v>2</v>
      </c>
      <c r="Y14" s="16" t="s">
        <v>108</v>
      </c>
      <c r="Z14" s="17">
        <f t="shared" si="12"/>
        <v>0</v>
      </c>
      <c r="AA14" s="15" t="s">
        <v>107</v>
      </c>
      <c r="AB14" s="16" t="s">
        <v>12</v>
      </c>
      <c r="AC14" s="17">
        <f t="shared" si="7"/>
        <v>0</v>
      </c>
      <c r="AD14" s="24"/>
      <c r="AE14" s="22"/>
      <c r="AF14" s="17"/>
      <c r="AG14" s="18">
        <f t="shared" si="8"/>
        <v>2</v>
      </c>
      <c r="AH14" s="19">
        <f>'3.Spieltag'!AI14</f>
        <v>43</v>
      </c>
      <c r="AI14" s="20">
        <f t="shared" si="9"/>
        <v>45</v>
      </c>
      <c r="AJ14" s="21">
        <f t="shared" si="10"/>
        <v>22</v>
      </c>
      <c r="AK14" s="1"/>
    </row>
    <row r="15" spans="1:40" ht="24.95" customHeight="1" thickBot="1" x14ac:dyDescent="0.25">
      <c r="A15" s="25">
        <f t="shared" si="0"/>
        <v>9</v>
      </c>
      <c r="B15" s="18" t="str">
        <f>'1.Spieltag'!B15</f>
        <v>Franzi04</v>
      </c>
      <c r="C15" s="15" t="s">
        <v>13</v>
      </c>
      <c r="D15" s="16" t="s">
        <v>107</v>
      </c>
      <c r="E15" s="17" t="str">
        <f t="shared" si="1"/>
        <v>2</v>
      </c>
      <c r="F15" s="15" t="s">
        <v>12</v>
      </c>
      <c r="G15" s="16" t="s">
        <v>108</v>
      </c>
      <c r="H15" s="17">
        <f t="shared" si="2"/>
        <v>0</v>
      </c>
      <c r="I15" s="15" t="s">
        <v>12</v>
      </c>
      <c r="J15" s="16" t="s">
        <v>108</v>
      </c>
      <c r="K15" s="17">
        <f t="shared" si="3"/>
        <v>0</v>
      </c>
      <c r="L15" s="15" t="s">
        <v>108</v>
      </c>
      <c r="M15" s="16" t="s">
        <v>12</v>
      </c>
      <c r="N15" s="17">
        <f t="shared" si="4"/>
        <v>0</v>
      </c>
      <c r="O15" s="15" t="s">
        <v>108</v>
      </c>
      <c r="P15" s="16" t="s">
        <v>12</v>
      </c>
      <c r="Q15" s="17">
        <f t="shared" si="5"/>
        <v>0</v>
      </c>
      <c r="R15" s="15" t="s">
        <v>108</v>
      </c>
      <c r="S15" s="16" t="s">
        <v>2</v>
      </c>
      <c r="T15" s="17" t="str">
        <f t="shared" si="11"/>
        <v>2</v>
      </c>
      <c r="U15" s="15" t="s">
        <v>12</v>
      </c>
      <c r="V15" s="16" t="s">
        <v>107</v>
      </c>
      <c r="W15" s="17" t="str">
        <f t="shared" si="6"/>
        <v>5</v>
      </c>
      <c r="X15" s="15" t="s">
        <v>12</v>
      </c>
      <c r="Y15" s="16" t="s">
        <v>108</v>
      </c>
      <c r="Z15" s="17">
        <f t="shared" si="12"/>
        <v>0</v>
      </c>
      <c r="AA15" s="15" t="s">
        <v>108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9</v>
      </c>
      <c r="AH15" s="19">
        <f>'3.Spieltag'!AI15</f>
        <v>44</v>
      </c>
      <c r="AI15" s="20">
        <f t="shared" si="9"/>
        <v>53</v>
      </c>
      <c r="AJ15" s="21">
        <f t="shared" si="10"/>
        <v>9</v>
      </c>
      <c r="AK15" s="1"/>
    </row>
    <row r="16" spans="1:40" ht="24.95" customHeight="1" thickBot="1" x14ac:dyDescent="0.25">
      <c r="A16" s="25">
        <f t="shared" si="0"/>
        <v>23</v>
      </c>
      <c r="B16" s="18" t="str">
        <f>'1.Spieltag'!B16</f>
        <v>Jasmin1985</v>
      </c>
      <c r="C16" s="15" t="s">
        <v>2</v>
      </c>
      <c r="D16" s="16" t="s">
        <v>108</v>
      </c>
      <c r="E16" s="17" t="str">
        <f t="shared" si="1"/>
        <v>2</v>
      </c>
      <c r="F16" s="15" t="s">
        <v>108</v>
      </c>
      <c r="G16" s="16" t="s">
        <v>12</v>
      </c>
      <c r="H16" s="17">
        <f t="shared" si="2"/>
        <v>0</v>
      </c>
      <c r="I16" s="15" t="s">
        <v>108</v>
      </c>
      <c r="J16" s="16" t="s">
        <v>2</v>
      </c>
      <c r="K16" s="17" t="str">
        <f t="shared" si="3"/>
        <v>2</v>
      </c>
      <c r="L16" s="15" t="s">
        <v>108</v>
      </c>
      <c r="M16" s="16" t="s">
        <v>108</v>
      </c>
      <c r="N16" s="17">
        <f t="shared" si="4"/>
        <v>0</v>
      </c>
      <c r="O16" s="15" t="s">
        <v>108</v>
      </c>
      <c r="P16" s="16" t="s">
        <v>12</v>
      </c>
      <c r="Q16" s="17">
        <f t="shared" si="5"/>
        <v>0</v>
      </c>
      <c r="R16" s="15" t="s">
        <v>108</v>
      </c>
      <c r="S16" s="16" t="s">
        <v>12</v>
      </c>
      <c r="T16" s="17" t="str">
        <f t="shared" si="11"/>
        <v>3</v>
      </c>
      <c r="U16" s="15" t="s">
        <v>108</v>
      </c>
      <c r="V16" s="16" t="s">
        <v>2</v>
      </c>
      <c r="W16" s="17">
        <f t="shared" si="6"/>
        <v>0</v>
      </c>
      <c r="X16" s="15" t="s">
        <v>12</v>
      </c>
      <c r="Y16" s="16" t="s">
        <v>108</v>
      </c>
      <c r="Z16" s="17">
        <f t="shared" si="12"/>
        <v>0</v>
      </c>
      <c r="AA16" s="15" t="s">
        <v>12</v>
      </c>
      <c r="AB16" s="16" t="s">
        <v>12</v>
      </c>
      <c r="AC16" s="17">
        <f t="shared" si="7"/>
        <v>0</v>
      </c>
      <c r="AD16" s="24"/>
      <c r="AE16" s="22"/>
      <c r="AF16" s="17"/>
      <c r="AG16" s="18">
        <f>E16+K16+Q16+T16+N16+H16+W16+Z16+AC16+AF16</f>
        <v>7</v>
      </c>
      <c r="AH16" s="19">
        <f>'3.Spieltag'!AI16</f>
        <v>36</v>
      </c>
      <c r="AI16" s="20">
        <f t="shared" si="9"/>
        <v>43</v>
      </c>
      <c r="AJ16" s="21">
        <f t="shared" si="10"/>
        <v>23</v>
      </c>
      <c r="AK16" s="1"/>
    </row>
    <row r="17" spans="1:37" ht="24.95" customHeight="1" thickBot="1" x14ac:dyDescent="0.25">
      <c r="A17" s="25">
        <f t="shared" si="0"/>
        <v>2</v>
      </c>
      <c r="B17" s="18" t="str">
        <f>'1.Spieltag'!B17</f>
        <v>Jean-Pierre</v>
      </c>
      <c r="C17" s="15" t="s">
        <v>109</v>
      </c>
      <c r="D17" s="16" t="s">
        <v>107</v>
      </c>
      <c r="E17" s="17" t="str">
        <f t="shared" si="1"/>
        <v>2</v>
      </c>
      <c r="F17" s="15" t="s">
        <v>108</v>
      </c>
      <c r="G17" s="16" t="s">
        <v>12</v>
      </c>
      <c r="H17" s="17">
        <f t="shared" si="2"/>
        <v>0</v>
      </c>
      <c r="I17" s="15" t="s">
        <v>108</v>
      </c>
      <c r="J17" s="16" t="s">
        <v>2</v>
      </c>
      <c r="K17" s="17" t="str">
        <f t="shared" si="3"/>
        <v>2</v>
      </c>
      <c r="L17" s="15" t="s">
        <v>108</v>
      </c>
      <c r="M17" s="16" t="s">
        <v>108</v>
      </c>
      <c r="N17" s="17">
        <f t="shared" si="4"/>
        <v>0</v>
      </c>
      <c r="O17" s="15" t="s">
        <v>12</v>
      </c>
      <c r="P17" s="16" t="s">
        <v>108</v>
      </c>
      <c r="Q17" s="17" t="str">
        <f t="shared" si="5"/>
        <v>3</v>
      </c>
      <c r="R17" s="15" t="s">
        <v>108</v>
      </c>
      <c r="S17" s="16" t="s">
        <v>12</v>
      </c>
      <c r="T17" s="17" t="str">
        <f t="shared" si="11"/>
        <v>3</v>
      </c>
      <c r="U17" s="15" t="s">
        <v>108</v>
      </c>
      <c r="V17" s="16" t="s">
        <v>12</v>
      </c>
      <c r="W17" s="17">
        <f t="shared" si="6"/>
        <v>0</v>
      </c>
      <c r="X17" s="15" t="s">
        <v>12</v>
      </c>
      <c r="Y17" s="16" t="s">
        <v>107</v>
      </c>
      <c r="Z17" s="17">
        <f t="shared" si="12"/>
        <v>0</v>
      </c>
      <c r="AA17" s="15" t="s">
        <v>108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ref="AG17:AG38" si="13">E17+H17+K17+N17+Q17+T17+W17+Z17+AC17+AF17</f>
        <v>10</v>
      </c>
      <c r="AH17" s="19">
        <f>'3.Spieltag'!AI17</f>
        <v>51</v>
      </c>
      <c r="AI17" s="20">
        <f t="shared" si="9"/>
        <v>61</v>
      </c>
      <c r="AJ17" s="21">
        <f t="shared" si="10"/>
        <v>2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jupp04</v>
      </c>
      <c r="C18" s="15" t="s">
        <v>2</v>
      </c>
      <c r="D18" s="16" t="s">
        <v>107</v>
      </c>
      <c r="E18" s="17" t="str">
        <f t="shared" si="1"/>
        <v>2</v>
      </c>
      <c r="F18" s="15" t="s">
        <v>108</v>
      </c>
      <c r="G18" s="16" t="s">
        <v>12</v>
      </c>
      <c r="H18" s="17">
        <f t="shared" si="2"/>
        <v>0</v>
      </c>
      <c r="I18" s="15" t="s">
        <v>108</v>
      </c>
      <c r="J18" s="16" t="s">
        <v>12</v>
      </c>
      <c r="K18" s="17" t="str">
        <f t="shared" si="3"/>
        <v>3</v>
      </c>
      <c r="L18" s="15" t="s">
        <v>12</v>
      </c>
      <c r="M18" s="16" t="s">
        <v>12</v>
      </c>
      <c r="N18" s="17">
        <f t="shared" si="4"/>
        <v>0</v>
      </c>
      <c r="O18" s="15" t="s">
        <v>108</v>
      </c>
      <c r="P18" s="16" t="s">
        <v>12</v>
      </c>
      <c r="Q18" s="17">
        <f t="shared" si="5"/>
        <v>0</v>
      </c>
      <c r="R18" s="15" t="s">
        <v>12</v>
      </c>
      <c r="S18" s="16" t="s">
        <v>12</v>
      </c>
      <c r="T18" s="17">
        <f t="shared" si="11"/>
        <v>0</v>
      </c>
      <c r="U18" s="15" t="s">
        <v>108</v>
      </c>
      <c r="V18" s="16" t="s">
        <v>12</v>
      </c>
      <c r="W18" s="17">
        <f t="shared" si="6"/>
        <v>0</v>
      </c>
      <c r="X18" s="15" t="s">
        <v>2</v>
      </c>
      <c r="Y18" s="16" t="s">
        <v>107</v>
      </c>
      <c r="Z18" s="17">
        <f t="shared" si="12"/>
        <v>0</v>
      </c>
      <c r="AA18" s="15" t="s">
        <v>108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13"/>
        <v>5</v>
      </c>
      <c r="AH18" s="19">
        <f>'3.Spieltag'!AI18</f>
        <v>48</v>
      </c>
      <c r="AI18" s="20">
        <f t="shared" si="9"/>
        <v>53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 t="s">
        <v>115</v>
      </c>
      <c r="D19" s="16" t="s">
        <v>107</v>
      </c>
      <c r="E19" s="17" t="str">
        <f t="shared" si="1"/>
        <v>2</v>
      </c>
      <c r="F19" s="15" t="s">
        <v>108</v>
      </c>
      <c r="G19" s="16" t="s">
        <v>12</v>
      </c>
      <c r="H19" s="17">
        <f t="shared" si="2"/>
        <v>0</v>
      </c>
      <c r="I19" s="15" t="s">
        <v>107</v>
      </c>
      <c r="J19" s="16" t="s">
        <v>12</v>
      </c>
      <c r="K19" s="17" t="str">
        <f t="shared" si="3"/>
        <v>2</v>
      </c>
      <c r="L19" s="15" t="s">
        <v>108</v>
      </c>
      <c r="M19" s="16" t="s">
        <v>107</v>
      </c>
      <c r="N19" s="17" t="str">
        <f t="shared" si="4"/>
        <v>3</v>
      </c>
      <c r="O19" s="15" t="s">
        <v>108</v>
      </c>
      <c r="P19" s="16" t="s">
        <v>2</v>
      </c>
      <c r="Q19" s="17">
        <f t="shared" si="5"/>
        <v>0</v>
      </c>
      <c r="R19" s="15" t="s">
        <v>107</v>
      </c>
      <c r="S19" s="16" t="s">
        <v>12</v>
      </c>
      <c r="T19" s="17" t="str">
        <f t="shared" si="11"/>
        <v>2</v>
      </c>
      <c r="U19" s="15" t="s">
        <v>108</v>
      </c>
      <c r="V19" s="16" t="s">
        <v>12</v>
      </c>
      <c r="W19" s="17">
        <f t="shared" si="6"/>
        <v>0</v>
      </c>
      <c r="X19" s="15" t="s">
        <v>12</v>
      </c>
      <c r="Y19" s="16" t="s">
        <v>107</v>
      </c>
      <c r="Z19" s="17">
        <f t="shared" si="12"/>
        <v>0</v>
      </c>
      <c r="AA19" s="15" t="s">
        <v>107</v>
      </c>
      <c r="AB19" s="16" t="s">
        <v>12</v>
      </c>
      <c r="AC19" s="17">
        <f t="shared" si="7"/>
        <v>0</v>
      </c>
      <c r="AD19" s="24"/>
      <c r="AE19" s="22"/>
      <c r="AF19" s="17"/>
      <c r="AG19" s="18">
        <f>E19+H19+K19+N19+Q19+T19+W19+Z19+AC19+AF19</f>
        <v>9</v>
      </c>
      <c r="AH19" s="19">
        <f>'3.Spieltag'!AI19</f>
        <v>41</v>
      </c>
      <c r="AI19" s="20">
        <f t="shared" si="9"/>
        <v>50</v>
      </c>
      <c r="AJ19" s="21">
        <f t="shared" si="10"/>
        <v>16</v>
      </c>
      <c r="AK19" s="1"/>
    </row>
    <row r="20" spans="1:37" ht="24.95" customHeight="1" thickBot="1" x14ac:dyDescent="0.25">
      <c r="A20" s="25">
        <f t="shared" si="0"/>
        <v>23</v>
      </c>
      <c r="B20" s="18" t="str">
        <f>'1.Spieltag'!B20</f>
        <v>Kiki</v>
      </c>
      <c r="C20" s="15" t="s">
        <v>109</v>
      </c>
      <c r="D20" s="16" t="s">
        <v>107</v>
      </c>
      <c r="E20" s="17" t="str">
        <f t="shared" si="1"/>
        <v>2</v>
      </c>
      <c r="F20" s="15" t="s">
        <v>108</v>
      </c>
      <c r="G20" s="16" t="s">
        <v>12</v>
      </c>
      <c r="H20" s="17">
        <f t="shared" si="2"/>
        <v>0</v>
      </c>
      <c r="I20" s="15" t="s">
        <v>108</v>
      </c>
      <c r="J20" s="16" t="s">
        <v>12</v>
      </c>
      <c r="K20" s="17" t="str">
        <f t="shared" si="3"/>
        <v>3</v>
      </c>
      <c r="L20" s="15" t="s">
        <v>108</v>
      </c>
      <c r="M20" s="16" t="s">
        <v>108</v>
      </c>
      <c r="N20" s="17">
        <f t="shared" si="4"/>
        <v>0</v>
      </c>
      <c r="O20" s="15" t="s">
        <v>12</v>
      </c>
      <c r="P20" s="16" t="s">
        <v>12</v>
      </c>
      <c r="Q20" s="17">
        <f t="shared" si="5"/>
        <v>0</v>
      </c>
      <c r="R20" s="15" t="s">
        <v>12</v>
      </c>
      <c r="S20" s="16" t="s">
        <v>12</v>
      </c>
      <c r="T20" s="17">
        <f t="shared" si="11"/>
        <v>0</v>
      </c>
      <c r="U20" s="15" t="s">
        <v>12</v>
      </c>
      <c r="V20" s="16" t="s">
        <v>108</v>
      </c>
      <c r="W20" s="17" t="str">
        <f t="shared" si="6"/>
        <v>2</v>
      </c>
      <c r="X20" s="15" t="s">
        <v>12</v>
      </c>
      <c r="Y20" s="16" t="s">
        <v>107</v>
      </c>
      <c r="Z20" s="17">
        <f t="shared" si="12"/>
        <v>0</v>
      </c>
      <c r="AA20" s="15" t="s">
        <v>108</v>
      </c>
      <c r="AB20" s="16" t="s">
        <v>12</v>
      </c>
      <c r="AC20" s="17">
        <f t="shared" si="7"/>
        <v>0</v>
      </c>
      <c r="AD20" s="24"/>
      <c r="AE20" s="22"/>
      <c r="AF20" s="17"/>
      <c r="AG20" s="18">
        <f>E20+H20+K20+N20+Q20+T20+W20+Z20+AC20+AF20</f>
        <v>7</v>
      </c>
      <c r="AH20" s="19">
        <f>'3.Spieltag'!AI20</f>
        <v>36</v>
      </c>
      <c r="AI20" s="20">
        <f t="shared" si="9"/>
        <v>43</v>
      </c>
      <c r="AJ20" s="21">
        <f t="shared" si="10"/>
        <v>23</v>
      </c>
      <c r="AK20" s="1"/>
    </row>
    <row r="21" spans="1:37" ht="24.95" customHeight="1" thickBot="1" x14ac:dyDescent="0.25">
      <c r="A21" s="25">
        <f t="shared" si="0"/>
        <v>16</v>
      </c>
      <c r="B21" s="18" t="str">
        <f>'1.Spieltag'!B21</f>
        <v>Lola04</v>
      </c>
      <c r="C21" s="15" t="s">
        <v>115</v>
      </c>
      <c r="D21" s="16" t="s">
        <v>107</v>
      </c>
      <c r="E21" s="17" t="str">
        <f t="shared" si="1"/>
        <v>2</v>
      </c>
      <c r="F21" s="15" t="s">
        <v>12</v>
      </c>
      <c r="G21" s="16" t="s">
        <v>108</v>
      </c>
      <c r="H21" s="17">
        <f t="shared" si="2"/>
        <v>0</v>
      </c>
      <c r="I21" s="15" t="s">
        <v>12</v>
      </c>
      <c r="J21" s="16" t="s">
        <v>108</v>
      </c>
      <c r="K21" s="17">
        <f t="shared" si="3"/>
        <v>0</v>
      </c>
      <c r="L21" s="15" t="s">
        <v>108</v>
      </c>
      <c r="M21" s="16" t="s">
        <v>108</v>
      </c>
      <c r="N21" s="17">
        <f t="shared" si="4"/>
        <v>0</v>
      </c>
      <c r="O21" s="15" t="s">
        <v>12</v>
      </c>
      <c r="P21" s="16" t="s">
        <v>108</v>
      </c>
      <c r="Q21" s="17" t="str">
        <f t="shared" si="5"/>
        <v>3</v>
      </c>
      <c r="R21" s="15" t="s">
        <v>12</v>
      </c>
      <c r="S21" s="16" t="s">
        <v>108</v>
      </c>
      <c r="T21" s="17">
        <f t="shared" si="11"/>
        <v>0</v>
      </c>
      <c r="U21" s="15" t="s">
        <v>12</v>
      </c>
      <c r="V21" s="16" t="s">
        <v>108</v>
      </c>
      <c r="W21" s="17" t="str">
        <f t="shared" si="6"/>
        <v>2</v>
      </c>
      <c r="X21" s="15" t="s">
        <v>12</v>
      </c>
      <c r="Y21" s="16" t="s">
        <v>108</v>
      </c>
      <c r="Z21" s="17">
        <f t="shared" si="12"/>
        <v>0</v>
      </c>
      <c r="AA21" s="15" t="s">
        <v>108</v>
      </c>
      <c r="AB21" s="16" t="s">
        <v>2</v>
      </c>
      <c r="AC21" s="17">
        <f t="shared" si="7"/>
        <v>0</v>
      </c>
      <c r="AD21" s="24"/>
      <c r="AE21" s="22"/>
      <c r="AF21" s="17"/>
      <c r="AG21" s="18">
        <f t="shared" si="13"/>
        <v>7</v>
      </c>
      <c r="AH21" s="19">
        <f>'3.Spieltag'!AI21</f>
        <v>43</v>
      </c>
      <c r="AI21" s="20">
        <f t="shared" si="9"/>
        <v>50</v>
      </c>
      <c r="AJ21" s="21">
        <f t="shared" si="10"/>
        <v>16</v>
      </c>
      <c r="AK21" s="1"/>
    </row>
    <row r="22" spans="1:37" ht="24.95" customHeight="1" thickBot="1" x14ac:dyDescent="0.25">
      <c r="A22" s="25">
        <f t="shared" si="0"/>
        <v>7</v>
      </c>
      <c r="B22" s="18" t="str">
        <f>'1.Spieltag'!B22</f>
        <v>Markus Müller</v>
      </c>
      <c r="C22" s="15" t="s">
        <v>13</v>
      </c>
      <c r="D22" s="16" t="s">
        <v>107</v>
      </c>
      <c r="E22" s="17" t="str">
        <f t="shared" si="1"/>
        <v>2</v>
      </c>
      <c r="F22" s="15" t="s">
        <v>108</v>
      </c>
      <c r="G22" s="16" t="s">
        <v>2</v>
      </c>
      <c r="H22" s="17">
        <f t="shared" si="2"/>
        <v>0</v>
      </c>
      <c r="I22" s="15" t="s">
        <v>107</v>
      </c>
      <c r="J22" s="16" t="s">
        <v>12</v>
      </c>
      <c r="K22" s="17" t="str">
        <f t="shared" si="3"/>
        <v>2</v>
      </c>
      <c r="L22" s="15" t="s">
        <v>107</v>
      </c>
      <c r="M22" s="16" t="s">
        <v>108</v>
      </c>
      <c r="N22" s="17">
        <f t="shared" si="4"/>
        <v>0</v>
      </c>
      <c r="O22" s="15" t="s">
        <v>107</v>
      </c>
      <c r="P22" s="16" t="s">
        <v>12</v>
      </c>
      <c r="Q22" s="17">
        <f t="shared" si="5"/>
        <v>0</v>
      </c>
      <c r="R22" s="15" t="s">
        <v>108</v>
      </c>
      <c r="S22" s="16" t="s">
        <v>2</v>
      </c>
      <c r="T22" s="17" t="str">
        <f t="shared" si="11"/>
        <v>2</v>
      </c>
      <c r="U22" s="15" t="s">
        <v>108</v>
      </c>
      <c r="V22" s="16" t="s">
        <v>108</v>
      </c>
      <c r="W22" s="17">
        <f t="shared" si="6"/>
        <v>0</v>
      </c>
      <c r="X22" s="15" t="s">
        <v>108</v>
      </c>
      <c r="Y22" s="16" t="s">
        <v>107</v>
      </c>
      <c r="Z22" s="17">
        <f t="shared" si="12"/>
        <v>0</v>
      </c>
      <c r="AA22" s="15" t="s">
        <v>107</v>
      </c>
      <c r="AB22" s="16" t="s">
        <v>12</v>
      </c>
      <c r="AC22" s="17">
        <f t="shared" si="7"/>
        <v>0</v>
      </c>
      <c r="AD22" s="24"/>
      <c r="AE22" s="22"/>
      <c r="AF22" s="17"/>
      <c r="AG22" s="18">
        <f t="shared" si="13"/>
        <v>6</v>
      </c>
      <c r="AH22" s="19">
        <f>'3.Spieltag'!AI22</f>
        <v>49</v>
      </c>
      <c r="AI22" s="20">
        <f t="shared" si="9"/>
        <v>55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0"/>
        <v>9</v>
      </c>
      <c r="B23" s="18" t="str">
        <f>'1.Spieltag'!B23</f>
        <v>Master1</v>
      </c>
      <c r="C23" s="15" t="s">
        <v>109</v>
      </c>
      <c r="D23" s="16" t="s">
        <v>107</v>
      </c>
      <c r="E23" s="17" t="str">
        <f t="shared" si="1"/>
        <v>2</v>
      </c>
      <c r="F23" s="15" t="s">
        <v>108</v>
      </c>
      <c r="G23" s="16" t="s">
        <v>12</v>
      </c>
      <c r="H23" s="17">
        <f t="shared" si="2"/>
        <v>0</v>
      </c>
      <c r="I23" s="15" t="s">
        <v>12</v>
      </c>
      <c r="J23" s="16" t="s">
        <v>2</v>
      </c>
      <c r="K23" s="17" t="str">
        <f t="shared" si="3"/>
        <v>3</v>
      </c>
      <c r="L23" s="15" t="s">
        <v>108</v>
      </c>
      <c r="M23" s="16" t="s">
        <v>108</v>
      </c>
      <c r="N23" s="17">
        <f t="shared" si="4"/>
        <v>0</v>
      </c>
      <c r="O23" s="15" t="s">
        <v>12</v>
      </c>
      <c r="P23" s="16" t="s">
        <v>12</v>
      </c>
      <c r="Q23" s="17">
        <f t="shared" si="5"/>
        <v>0</v>
      </c>
      <c r="R23" s="15" t="s">
        <v>108</v>
      </c>
      <c r="S23" s="16" t="s">
        <v>12</v>
      </c>
      <c r="T23" s="17" t="str">
        <f t="shared" si="11"/>
        <v>3</v>
      </c>
      <c r="U23" s="15" t="s">
        <v>12</v>
      </c>
      <c r="V23" s="16" t="s">
        <v>12</v>
      </c>
      <c r="W23" s="17">
        <f t="shared" si="6"/>
        <v>0</v>
      </c>
      <c r="X23" s="15" t="s">
        <v>2</v>
      </c>
      <c r="Y23" s="16" t="s">
        <v>108</v>
      </c>
      <c r="Z23" s="17">
        <f t="shared" si="12"/>
        <v>0</v>
      </c>
      <c r="AA23" s="15" t="s">
        <v>108</v>
      </c>
      <c r="AB23" s="16" t="s">
        <v>107</v>
      </c>
      <c r="AC23" s="17" t="str">
        <f t="shared" si="7"/>
        <v>2</v>
      </c>
      <c r="AD23" s="24"/>
      <c r="AE23" s="22"/>
      <c r="AF23" s="17"/>
      <c r="AG23" s="18">
        <f t="shared" si="13"/>
        <v>10</v>
      </c>
      <c r="AH23" s="19">
        <f>'3.Spieltag'!AI23</f>
        <v>43</v>
      </c>
      <c r="AI23" s="20">
        <f t="shared" si="9"/>
        <v>53</v>
      </c>
      <c r="AJ23" s="21">
        <f t="shared" si="10"/>
        <v>9</v>
      </c>
      <c r="AK23" s="1"/>
    </row>
    <row r="24" spans="1:37" ht="24.95" customHeight="1" thickBot="1" x14ac:dyDescent="0.25">
      <c r="A24" s="25">
        <f t="shared" si="0"/>
        <v>3</v>
      </c>
      <c r="B24" s="18" t="str">
        <f>'1.Spieltag'!B24</f>
        <v>MichaBolz</v>
      </c>
      <c r="C24" s="15" t="s">
        <v>13</v>
      </c>
      <c r="D24" s="16" t="s">
        <v>107</v>
      </c>
      <c r="E24" s="17" t="str">
        <f t="shared" si="1"/>
        <v>2</v>
      </c>
      <c r="F24" s="15" t="s">
        <v>108</v>
      </c>
      <c r="G24" s="16" t="s">
        <v>12</v>
      </c>
      <c r="H24" s="17">
        <f t="shared" si="2"/>
        <v>0</v>
      </c>
      <c r="I24" s="15" t="s">
        <v>107</v>
      </c>
      <c r="J24" s="16" t="s">
        <v>12</v>
      </c>
      <c r="K24" s="17" t="str">
        <f t="shared" si="3"/>
        <v>2</v>
      </c>
      <c r="L24" s="15" t="s">
        <v>108</v>
      </c>
      <c r="M24" s="16" t="s">
        <v>12</v>
      </c>
      <c r="N24" s="17">
        <f t="shared" si="4"/>
        <v>0</v>
      </c>
      <c r="O24" s="15" t="s">
        <v>108</v>
      </c>
      <c r="P24" s="16" t="s">
        <v>12</v>
      </c>
      <c r="Q24" s="17">
        <f t="shared" si="5"/>
        <v>0</v>
      </c>
      <c r="R24" s="15" t="s">
        <v>108</v>
      </c>
      <c r="S24" s="16" t="s">
        <v>2</v>
      </c>
      <c r="T24" s="17" t="str">
        <f t="shared" si="11"/>
        <v>2</v>
      </c>
      <c r="U24" s="15" t="s">
        <v>12</v>
      </c>
      <c r="V24" s="16" t="s">
        <v>108</v>
      </c>
      <c r="W24" s="17" t="str">
        <f t="shared" si="6"/>
        <v>2</v>
      </c>
      <c r="X24" s="15" t="s">
        <v>108</v>
      </c>
      <c r="Y24" s="16" t="s">
        <v>108</v>
      </c>
      <c r="Z24" s="17">
        <f>IF(OR(EXACT($X$7,X24)*(EXACT($Y$7,Y24)))=TRUE,$AN$9,IF(($Y$7-$X$7=Y24-X24),$AN$8,IF(OR(EXACT($X$7&gt;$Y$7,X24&gt;Y24)*EXACT($X$7=$Y$7,X24=Y24)*EXACT($X$7&lt;$Y$7,X24&lt;Y24)),$AN$7,0)))*2</f>
        <v>6</v>
      </c>
      <c r="AA24" s="15" t="s">
        <v>107</v>
      </c>
      <c r="AB24" s="16" t="s">
        <v>2</v>
      </c>
      <c r="AC24" s="17">
        <f t="shared" si="7"/>
        <v>0</v>
      </c>
      <c r="AD24" s="24"/>
      <c r="AE24" s="22"/>
      <c r="AF24" s="17"/>
      <c r="AG24" s="18">
        <f t="shared" si="13"/>
        <v>14</v>
      </c>
      <c r="AH24" s="19">
        <f>'3.Spieltag'!AI24</f>
        <v>45</v>
      </c>
      <c r="AI24" s="20">
        <f t="shared" ref="AI24:AI26" si="14">AG24+AH24</f>
        <v>59</v>
      </c>
      <c r="AJ24" s="21">
        <f t="shared" si="10"/>
        <v>3</v>
      </c>
      <c r="AK24" s="1"/>
    </row>
    <row r="25" spans="1:37" ht="28.15" customHeight="1" thickBot="1" x14ac:dyDescent="0.25">
      <c r="A25" s="25">
        <f t="shared" si="0"/>
        <v>18</v>
      </c>
      <c r="B25" s="18" t="str">
        <f>'1.Spieltag'!B25</f>
        <v>Mike04</v>
      </c>
      <c r="C25" s="15" t="s">
        <v>13</v>
      </c>
      <c r="D25" s="16" t="s">
        <v>107</v>
      </c>
      <c r="E25" s="17" t="str">
        <f t="shared" si="1"/>
        <v>2</v>
      </c>
      <c r="F25" s="15" t="s">
        <v>12</v>
      </c>
      <c r="G25" s="16" t="s">
        <v>108</v>
      </c>
      <c r="H25" s="17">
        <f t="shared" si="2"/>
        <v>0</v>
      </c>
      <c r="I25" s="15" t="s">
        <v>12</v>
      </c>
      <c r="J25" s="16" t="s">
        <v>108</v>
      </c>
      <c r="K25" s="17">
        <f t="shared" si="3"/>
        <v>0</v>
      </c>
      <c r="L25" s="15" t="s">
        <v>108</v>
      </c>
      <c r="M25" s="16" t="s">
        <v>107</v>
      </c>
      <c r="N25" s="17" t="str">
        <f t="shared" si="4"/>
        <v>3</v>
      </c>
      <c r="O25" s="15" t="s">
        <v>108</v>
      </c>
      <c r="P25" s="16" t="s">
        <v>108</v>
      </c>
      <c r="Q25" s="17">
        <f t="shared" si="5"/>
        <v>0</v>
      </c>
      <c r="R25" s="15" t="s">
        <v>12</v>
      </c>
      <c r="S25" s="16" t="s">
        <v>108</v>
      </c>
      <c r="T25" s="17">
        <f t="shared" si="11"/>
        <v>0</v>
      </c>
      <c r="U25" s="15" t="s">
        <v>108</v>
      </c>
      <c r="V25" s="16" t="s">
        <v>12</v>
      </c>
      <c r="W25" s="17">
        <f t="shared" si="6"/>
        <v>0</v>
      </c>
      <c r="X25" s="15" t="s">
        <v>12</v>
      </c>
      <c r="Y25" s="16" t="s">
        <v>108</v>
      </c>
      <c r="Z25" s="17">
        <f t="shared" si="12"/>
        <v>0</v>
      </c>
      <c r="AA25" s="15" t="s">
        <v>107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13"/>
        <v>5</v>
      </c>
      <c r="AH25" s="19">
        <f>'3.Spieltag'!AI25</f>
        <v>43</v>
      </c>
      <c r="AI25" s="20">
        <f t="shared" si="14"/>
        <v>48</v>
      </c>
      <c r="AJ25" s="21">
        <f t="shared" si="10"/>
        <v>18</v>
      </c>
      <c r="AK25" s="1"/>
    </row>
    <row r="26" spans="1:37" ht="28.15" customHeight="1" thickBot="1" x14ac:dyDescent="0.25">
      <c r="A26" s="25">
        <f t="shared" si="0"/>
        <v>20</v>
      </c>
      <c r="B26" s="18" t="str">
        <f>'1.Spieltag'!B26</f>
        <v>Reinhold</v>
      </c>
      <c r="C26" s="15" t="s">
        <v>2</v>
      </c>
      <c r="D26" s="16" t="s">
        <v>107</v>
      </c>
      <c r="E26" s="17" t="str">
        <f t="shared" si="1"/>
        <v>2</v>
      </c>
      <c r="F26" s="15" t="s">
        <v>12</v>
      </c>
      <c r="G26" s="16" t="s">
        <v>109</v>
      </c>
      <c r="H26" s="17">
        <f t="shared" si="2"/>
        <v>0</v>
      </c>
      <c r="I26" s="15" t="s">
        <v>108</v>
      </c>
      <c r="J26" s="16" t="s">
        <v>2</v>
      </c>
      <c r="K26" s="17" t="str">
        <f t="shared" si="3"/>
        <v>2</v>
      </c>
      <c r="L26" s="15" t="s">
        <v>2</v>
      </c>
      <c r="M26" s="16" t="s">
        <v>108</v>
      </c>
      <c r="N26" s="17" t="str">
        <f t="shared" si="4"/>
        <v>2</v>
      </c>
      <c r="O26" s="15" t="s">
        <v>108</v>
      </c>
      <c r="P26" s="16" t="s">
        <v>108</v>
      </c>
      <c r="Q26" s="17">
        <f t="shared" si="5"/>
        <v>0</v>
      </c>
      <c r="R26" s="15" t="s">
        <v>12</v>
      </c>
      <c r="S26" s="16" t="s">
        <v>12</v>
      </c>
      <c r="T26" s="17">
        <f t="shared" si="11"/>
        <v>0</v>
      </c>
      <c r="U26" s="15" t="s">
        <v>12</v>
      </c>
      <c r="V26" s="16" t="s">
        <v>12</v>
      </c>
      <c r="W26" s="17">
        <f t="shared" si="6"/>
        <v>0</v>
      </c>
      <c r="X26" s="15" t="s">
        <v>109</v>
      </c>
      <c r="Y26" s="16" t="s">
        <v>12</v>
      </c>
      <c r="Z26" s="17">
        <f t="shared" si="12"/>
        <v>0</v>
      </c>
      <c r="AA26" s="15" t="s">
        <v>107</v>
      </c>
      <c r="AB26" s="16" t="s">
        <v>107</v>
      </c>
      <c r="AC26" s="17">
        <f t="shared" si="7"/>
        <v>0</v>
      </c>
      <c r="AD26" s="24"/>
      <c r="AE26" s="22"/>
      <c r="AF26" s="17"/>
      <c r="AG26" s="18">
        <f t="shared" si="13"/>
        <v>6</v>
      </c>
      <c r="AH26" s="19">
        <f>'3.Spieltag'!AI26</f>
        <v>40</v>
      </c>
      <c r="AI26" s="20">
        <f t="shared" si="14"/>
        <v>46</v>
      </c>
      <c r="AJ26" s="21">
        <f t="shared" si="10"/>
        <v>20</v>
      </c>
      <c r="AK26" s="1"/>
    </row>
    <row r="27" spans="1:37" ht="28.15" customHeight="1" thickBot="1" x14ac:dyDescent="0.25">
      <c r="A27" s="25">
        <f t="shared" si="0"/>
        <v>3</v>
      </c>
      <c r="B27" s="18" t="str">
        <f>'1.Spieltag'!B27</f>
        <v>ReneMause</v>
      </c>
      <c r="C27" s="15" t="s">
        <v>109</v>
      </c>
      <c r="D27" s="16" t="s">
        <v>107</v>
      </c>
      <c r="E27" s="17" t="str">
        <f t="shared" si="1"/>
        <v>2</v>
      </c>
      <c r="F27" s="15" t="s">
        <v>108</v>
      </c>
      <c r="G27" s="16" t="s">
        <v>12</v>
      </c>
      <c r="H27" s="17">
        <f t="shared" si="2"/>
        <v>0</v>
      </c>
      <c r="I27" s="15" t="s">
        <v>107</v>
      </c>
      <c r="J27" s="16" t="s">
        <v>12</v>
      </c>
      <c r="K27" s="17" t="str">
        <f t="shared" si="3"/>
        <v>2</v>
      </c>
      <c r="L27" s="15" t="s">
        <v>108</v>
      </c>
      <c r="M27" s="16" t="s">
        <v>107</v>
      </c>
      <c r="N27" s="17" t="str">
        <f t="shared" si="4"/>
        <v>3</v>
      </c>
      <c r="O27" s="15" t="s">
        <v>12</v>
      </c>
      <c r="P27" s="16" t="s">
        <v>107</v>
      </c>
      <c r="Q27" s="17" t="str">
        <f t="shared" si="5"/>
        <v>2</v>
      </c>
      <c r="R27" s="15" t="s">
        <v>2</v>
      </c>
      <c r="S27" s="16" t="s">
        <v>12</v>
      </c>
      <c r="T27" s="17">
        <f t="shared" si="11"/>
        <v>0</v>
      </c>
      <c r="U27" s="15" t="s">
        <v>2</v>
      </c>
      <c r="V27" s="16" t="s">
        <v>12</v>
      </c>
      <c r="W27" s="17" t="str">
        <f t="shared" si="6"/>
        <v>2</v>
      </c>
      <c r="X27" s="15" t="s">
        <v>12</v>
      </c>
      <c r="Y27" s="16" t="s">
        <v>108</v>
      </c>
      <c r="Z27" s="17">
        <f t="shared" si="12"/>
        <v>0</v>
      </c>
      <c r="AA27" s="15" t="s">
        <v>12</v>
      </c>
      <c r="AB27" s="16" t="s">
        <v>108</v>
      </c>
      <c r="AC27" s="17" t="str">
        <f t="shared" si="7"/>
        <v>2</v>
      </c>
      <c r="AD27" s="24"/>
      <c r="AE27" s="22"/>
      <c r="AF27" s="17"/>
      <c r="AG27" s="18">
        <f t="shared" si="13"/>
        <v>13</v>
      </c>
      <c r="AH27" s="19">
        <f>'3.Spieltag'!AI27</f>
        <v>46</v>
      </c>
      <c r="AI27" s="20">
        <f t="shared" ref="AI27:AI32" si="15">AG27+AH27</f>
        <v>59</v>
      </c>
      <c r="AJ27" s="21">
        <f t="shared" si="10"/>
        <v>3</v>
      </c>
      <c r="AK27" s="1"/>
    </row>
    <row r="28" spans="1:37" ht="28.15" customHeight="1" thickBot="1" x14ac:dyDescent="0.25">
      <c r="A28" s="25">
        <f t="shared" si="0"/>
        <v>20</v>
      </c>
      <c r="B28" s="18" t="str">
        <f>'1.Spieltag'!B28</f>
        <v>Ricardo04</v>
      </c>
      <c r="C28" s="15" t="s">
        <v>109</v>
      </c>
      <c r="D28" s="16" t="s">
        <v>107</v>
      </c>
      <c r="E28" s="17" t="str">
        <f t="shared" si="1"/>
        <v>2</v>
      </c>
      <c r="F28" s="15" t="s">
        <v>108</v>
      </c>
      <c r="G28" s="16" t="s">
        <v>12</v>
      </c>
      <c r="H28" s="17">
        <f t="shared" si="2"/>
        <v>0</v>
      </c>
      <c r="I28" s="15" t="s">
        <v>108</v>
      </c>
      <c r="J28" s="16" t="s">
        <v>12</v>
      </c>
      <c r="K28" s="17" t="str">
        <f t="shared" si="3"/>
        <v>3</v>
      </c>
      <c r="L28" s="15" t="s">
        <v>107</v>
      </c>
      <c r="M28" s="16" t="s">
        <v>108</v>
      </c>
      <c r="N28" s="17">
        <f t="shared" si="4"/>
        <v>0</v>
      </c>
      <c r="O28" s="15" t="s">
        <v>108</v>
      </c>
      <c r="P28" s="16" t="s">
        <v>108</v>
      </c>
      <c r="Q28" s="17">
        <f t="shared" si="5"/>
        <v>0</v>
      </c>
      <c r="R28" s="15" t="s">
        <v>12</v>
      </c>
      <c r="S28" s="16" t="s">
        <v>108</v>
      </c>
      <c r="T28" s="17">
        <f t="shared" si="11"/>
        <v>0</v>
      </c>
      <c r="U28" s="15" t="s">
        <v>12</v>
      </c>
      <c r="V28" s="16" t="s">
        <v>12</v>
      </c>
      <c r="W28" s="17">
        <f t="shared" si="6"/>
        <v>0</v>
      </c>
      <c r="X28" s="15" t="s">
        <v>12</v>
      </c>
      <c r="Y28" s="16" t="s">
        <v>108</v>
      </c>
      <c r="Z28" s="17">
        <f t="shared" si="12"/>
        <v>0</v>
      </c>
      <c r="AA28" s="15" t="s">
        <v>108</v>
      </c>
      <c r="AB28" s="16" t="s">
        <v>108</v>
      </c>
      <c r="AC28" s="17">
        <f t="shared" si="7"/>
        <v>0</v>
      </c>
      <c r="AD28" s="24"/>
      <c r="AE28" s="22"/>
      <c r="AF28" s="17"/>
      <c r="AG28" s="18">
        <f t="shared" si="13"/>
        <v>5</v>
      </c>
      <c r="AH28" s="19">
        <f>'3.Spieltag'!AI28</f>
        <v>41</v>
      </c>
      <c r="AI28" s="20">
        <f t="shared" si="15"/>
        <v>46</v>
      </c>
      <c r="AJ28" s="21">
        <f t="shared" si="10"/>
        <v>20</v>
      </c>
      <c r="AK28" s="1"/>
    </row>
    <row r="29" spans="1:37" ht="28.15" customHeight="1" thickBot="1" x14ac:dyDescent="0.25">
      <c r="A29" s="25">
        <f t="shared" si="0"/>
        <v>9</v>
      </c>
      <c r="B29" s="18" t="str">
        <f>'1.Spieltag'!B29</f>
        <v>schmiddi04</v>
      </c>
      <c r="C29" s="15" t="s">
        <v>109</v>
      </c>
      <c r="D29" s="16" t="s">
        <v>107</v>
      </c>
      <c r="E29" s="17" t="str">
        <f t="shared" si="1"/>
        <v>2</v>
      </c>
      <c r="F29" s="15" t="s">
        <v>108</v>
      </c>
      <c r="G29" s="16" t="s">
        <v>12</v>
      </c>
      <c r="H29" s="17">
        <f t="shared" si="2"/>
        <v>0</v>
      </c>
      <c r="I29" s="15" t="s">
        <v>107</v>
      </c>
      <c r="J29" s="16" t="s">
        <v>12</v>
      </c>
      <c r="K29" s="17" t="str">
        <f t="shared" si="3"/>
        <v>2</v>
      </c>
      <c r="L29" s="15" t="s">
        <v>108</v>
      </c>
      <c r="M29" s="16" t="s">
        <v>107</v>
      </c>
      <c r="N29" s="17" t="str">
        <f t="shared" si="4"/>
        <v>3</v>
      </c>
      <c r="O29" s="15" t="s">
        <v>12</v>
      </c>
      <c r="P29" s="16" t="s">
        <v>107</v>
      </c>
      <c r="Q29" s="17" t="str">
        <f t="shared" si="5"/>
        <v>2</v>
      </c>
      <c r="R29" s="15" t="s">
        <v>2</v>
      </c>
      <c r="S29" s="16" t="s">
        <v>12</v>
      </c>
      <c r="T29" s="17">
        <f t="shared" si="11"/>
        <v>0</v>
      </c>
      <c r="U29" s="15" t="s">
        <v>2</v>
      </c>
      <c r="V29" s="16" t="s">
        <v>12</v>
      </c>
      <c r="W29" s="17" t="str">
        <f t="shared" si="6"/>
        <v>2</v>
      </c>
      <c r="X29" s="15" t="s">
        <v>12</v>
      </c>
      <c r="Y29" s="16" t="s">
        <v>107</v>
      </c>
      <c r="Z29" s="17">
        <f t="shared" si="12"/>
        <v>0</v>
      </c>
      <c r="AA29" s="15" t="s">
        <v>12</v>
      </c>
      <c r="AB29" s="16" t="s">
        <v>108</v>
      </c>
      <c r="AC29" s="17" t="str">
        <f t="shared" si="7"/>
        <v>2</v>
      </c>
      <c r="AD29" s="24"/>
      <c r="AE29" s="22"/>
      <c r="AF29" s="17"/>
      <c r="AG29" s="18">
        <f t="shared" si="13"/>
        <v>13</v>
      </c>
      <c r="AH29" s="19">
        <f>'3.Spieltag'!AI29</f>
        <v>40</v>
      </c>
      <c r="AI29" s="20">
        <f t="shared" si="15"/>
        <v>53</v>
      </c>
      <c r="AJ29" s="21">
        <f t="shared" si="10"/>
        <v>9</v>
      </c>
      <c r="AK29" s="1"/>
    </row>
    <row r="30" spans="1:37" ht="28.15" customHeight="1" thickBot="1" x14ac:dyDescent="0.25">
      <c r="A30" s="25">
        <f t="shared" si="0"/>
        <v>15</v>
      </c>
      <c r="B30" s="18" t="str">
        <f>'1.Spieltag'!B30</f>
        <v>shiny</v>
      </c>
      <c r="C30" s="15" t="s">
        <v>13</v>
      </c>
      <c r="D30" s="16" t="s">
        <v>108</v>
      </c>
      <c r="E30" s="17" t="str">
        <f t="shared" si="1"/>
        <v>2</v>
      </c>
      <c r="F30" s="15" t="s">
        <v>12</v>
      </c>
      <c r="G30" s="16" t="s">
        <v>108</v>
      </c>
      <c r="H30" s="17">
        <f t="shared" si="2"/>
        <v>0</v>
      </c>
      <c r="I30" s="15" t="s">
        <v>12</v>
      </c>
      <c r="J30" s="16" t="s">
        <v>108</v>
      </c>
      <c r="K30" s="17">
        <f t="shared" si="3"/>
        <v>0</v>
      </c>
      <c r="L30" s="15" t="s">
        <v>12</v>
      </c>
      <c r="M30" s="16" t="s">
        <v>108</v>
      </c>
      <c r="N30" s="17" t="str">
        <f t="shared" si="4"/>
        <v>5</v>
      </c>
      <c r="O30" s="15" t="s">
        <v>108</v>
      </c>
      <c r="P30" s="16" t="s">
        <v>108</v>
      </c>
      <c r="Q30" s="17">
        <f t="shared" si="5"/>
        <v>0</v>
      </c>
      <c r="R30" s="15" t="s">
        <v>12</v>
      </c>
      <c r="S30" s="16" t="s">
        <v>108</v>
      </c>
      <c r="T30" s="17">
        <f t="shared" si="11"/>
        <v>0</v>
      </c>
      <c r="U30" s="15" t="s">
        <v>12</v>
      </c>
      <c r="V30" s="16" t="s">
        <v>108</v>
      </c>
      <c r="W30" s="17" t="str">
        <f t="shared" si="6"/>
        <v>2</v>
      </c>
      <c r="X30" s="15" t="s">
        <v>12</v>
      </c>
      <c r="Y30" s="16" t="s">
        <v>108</v>
      </c>
      <c r="Z30" s="17">
        <f t="shared" si="12"/>
        <v>0</v>
      </c>
      <c r="AA30" s="15" t="s">
        <v>108</v>
      </c>
      <c r="AB30" s="16" t="s">
        <v>12</v>
      </c>
      <c r="AC30" s="17">
        <f t="shared" si="7"/>
        <v>0</v>
      </c>
      <c r="AD30" s="24"/>
      <c r="AE30" s="22"/>
      <c r="AF30" s="17"/>
      <c r="AG30" s="18">
        <f t="shared" si="13"/>
        <v>9</v>
      </c>
      <c r="AH30" s="19">
        <f>'3.Spieltag'!AI30</f>
        <v>42</v>
      </c>
      <c r="AI30" s="20">
        <f t="shared" si="15"/>
        <v>51</v>
      </c>
      <c r="AJ30" s="21">
        <f t="shared" si="10"/>
        <v>15</v>
      </c>
      <c r="AK30" s="1"/>
    </row>
    <row r="31" spans="1:37" ht="28.15" customHeight="1" thickBot="1" x14ac:dyDescent="0.25">
      <c r="A31" s="25">
        <f t="shared" si="0"/>
        <v>5</v>
      </c>
      <c r="B31" s="18" t="str">
        <f>'1.Spieltag'!B31</f>
        <v>Silfa04</v>
      </c>
      <c r="C31" s="15" t="s">
        <v>12</v>
      </c>
      <c r="D31" s="16" t="s">
        <v>108</v>
      </c>
      <c r="E31" s="17" t="str">
        <f t="shared" si="1"/>
        <v>2</v>
      </c>
      <c r="F31" s="15" t="s">
        <v>108</v>
      </c>
      <c r="G31" s="16" t="s">
        <v>12</v>
      </c>
      <c r="H31" s="17">
        <f t="shared" si="2"/>
        <v>0</v>
      </c>
      <c r="I31" s="15" t="s">
        <v>108</v>
      </c>
      <c r="J31" s="16" t="s">
        <v>107</v>
      </c>
      <c r="K31" s="17">
        <f t="shared" si="3"/>
        <v>0</v>
      </c>
      <c r="L31" s="15" t="s">
        <v>107</v>
      </c>
      <c r="M31" s="16" t="s">
        <v>12</v>
      </c>
      <c r="N31" s="17">
        <f t="shared" si="4"/>
        <v>0</v>
      </c>
      <c r="O31" s="15" t="s">
        <v>108</v>
      </c>
      <c r="P31" s="16" t="s">
        <v>108</v>
      </c>
      <c r="Q31" s="17">
        <f t="shared" si="5"/>
        <v>0</v>
      </c>
      <c r="R31" s="15" t="s">
        <v>108</v>
      </c>
      <c r="S31" s="16" t="s">
        <v>109</v>
      </c>
      <c r="T31" s="17" t="str">
        <f t="shared" si="11"/>
        <v>2</v>
      </c>
      <c r="U31" s="15" t="s">
        <v>12</v>
      </c>
      <c r="V31" s="16" t="s">
        <v>12</v>
      </c>
      <c r="W31" s="17">
        <f t="shared" si="6"/>
        <v>0</v>
      </c>
      <c r="X31" s="15" t="s">
        <v>2</v>
      </c>
      <c r="Y31" s="16" t="s">
        <v>108</v>
      </c>
      <c r="Z31" s="17">
        <f t="shared" si="12"/>
        <v>0</v>
      </c>
      <c r="AA31" s="15" t="s">
        <v>108</v>
      </c>
      <c r="AB31" s="16" t="s">
        <v>107</v>
      </c>
      <c r="AC31" s="17" t="str">
        <f t="shared" si="7"/>
        <v>2</v>
      </c>
      <c r="AD31" s="24"/>
      <c r="AE31" s="22"/>
      <c r="AF31" s="17"/>
      <c r="AG31" s="18">
        <f t="shared" si="13"/>
        <v>6</v>
      </c>
      <c r="AH31" s="19">
        <f>'3.Spieltag'!AI31</f>
        <v>50</v>
      </c>
      <c r="AI31" s="20">
        <f t="shared" si="15"/>
        <v>56</v>
      </c>
      <c r="AJ31" s="21">
        <f t="shared" si="10"/>
        <v>5</v>
      </c>
      <c r="AK31" s="1"/>
    </row>
    <row r="32" spans="1:37" ht="28.15" customHeight="1" thickBot="1" x14ac:dyDescent="0.25">
      <c r="A32" s="25">
        <f t="shared" si="0"/>
        <v>14</v>
      </c>
      <c r="B32" s="18" t="str">
        <f>'1.Spieltag'!B32</f>
        <v>Tanja04</v>
      </c>
      <c r="C32" s="15" t="s">
        <v>109</v>
      </c>
      <c r="D32" s="16" t="s">
        <v>107</v>
      </c>
      <c r="E32" s="17" t="str">
        <f t="shared" si="1"/>
        <v>2</v>
      </c>
      <c r="F32" s="15" t="s">
        <v>108</v>
      </c>
      <c r="G32" s="16" t="s">
        <v>108</v>
      </c>
      <c r="H32" s="17" t="str">
        <f t="shared" si="2"/>
        <v>3</v>
      </c>
      <c r="I32" s="15" t="s">
        <v>12</v>
      </c>
      <c r="J32" s="16" t="s">
        <v>108</v>
      </c>
      <c r="K32" s="17">
        <f t="shared" si="3"/>
        <v>0</v>
      </c>
      <c r="L32" s="15" t="s">
        <v>12</v>
      </c>
      <c r="M32" s="16" t="s">
        <v>108</v>
      </c>
      <c r="N32" s="17" t="str">
        <f t="shared" si="4"/>
        <v>5</v>
      </c>
      <c r="O32" s="15" t="s">
        <v>12</v>
      </c>
      <c r="P32" s="16" t="s">
        <v>108</v>
      </c>
      <c r="Q32" s="17" t="str">
        <f t="shared" si="5"/>
        <v>3</v>
      </c>
      <c r="R32" s="15" t="s">
        <v>108</v>
      </c>
      <c r="S32" s="16" t="s">
        <v>12</v>
      </c>
      <c r="T32" s="17" t="str">
        <f t="shared" si="11"/>
        <v>3</v>
      </c>
      <c r="U32" s="15" t="s">
        <v>108</v>
      </c>
      <c r="V32" s="16" t="s">
        <v>108</v>
      </c>
      <c r="W32" s="17">
        <f t="shared" si="6"/>
        <v>0</v>
      </c>
      <c r="X32" s="15" t="s">
        <v>12</v>
      </c>
      <c r="Y32" s="16" t="s">
        <v>107</v>
      </c>
      <c r="Z32" s="17">
        <f t="shared" si="12"/>
        <v>0</v>
      </c>
      <c r="AA32" s="15" t="s">
        <v>108</v>
      </c>
      <c r="AB32" s="16" t="s">
        <v>12</v>
      </c>
      <c r="AC32" s="17">
        <f t="shared" si="7"/>
        <v>0</v>
      </c>
      <c r="AD32" s="24"/>
      <c r="AE32" s="22"/>
      <c r="AF32" s="17"/>
      <c r="AG32" s="18">
        <f t="shared" si="13"/>
        <v>16</v>
      </c>
      <c r="AH32" s="19">
        <f>'3.Spieltag'!AI32</f>
        <v>36</v>
      </c>
      <c r="AI32" s="20">
        <f t="shared" si="15"/>
        <v>52</v>
      </c>
      <c r="AJ32" s="21">
        <f t="shared" si="10"/>
        <v>14</v>
      </c>
      <c r="AK32" s="1"/>
    </row>
    <row r="33" spans="1:37" ht="28.15" customHeight="1" thickBot="1" x14ac:dyDescent="0.25">
      <c r="A33" s="25">
        <f t="shared" si="0"/>
        <v>25</v>
      </c>
      <c r="B33" s="18" t="str">
        <f>'1.Spieltag'!B33</f>
        <v>Th. Bülles</v>
      </c>
      <c r="C33" s="15" t="s">
        <v>2</v>
      </c>
      <c r="D33" s="16" t="s">
        <v>107</v>
      </c>
      <c r="E33" s="17" t="str">
        <f t="shared" si="1"/>
        <v>2</v>
      </c>
      <c r="F33" s="15" t="s">
        <v>108</v>
      </c>
      <c r="G33" s="16" t="s">
        <v>2</v>
      </c>
      <c r="H33" s="17">
        <f t="shared" si="2"/>
        <v>0</v>
      </c>
      <c r="I33" s="15" t="s">
        <v>108</v>
      </c>
      <c r="J33" s="16" t="s">
        <v>107</v>
      </c>
      <c r="K33" s="17">
        <f t="shared" si="3"/>
        <v>0</v>
      </c>
      <c r="L33" s="15" t="s">
        <v>108</v>
      </c>
      <c r="M33" s="16" t="s">
        <v>108</v>
      </c>
      <c r="N33" s="17">
        <f t="shared" si="4"/>
        <v>0</v>
      </c>
      <c r="O33" s="15" t="s">
        <v>12</v>
      </c>
      <c r="P33" s="16" t="s">
        <v>108</v>
      </c>
      <c r="Q33" s="17" t="str">
        <f t="shared" si="5"/>
        <v>3</v>
      </c>
      <c r="R33" s="15" t="s">
        <v>108</v>
      </c>
      <c r="S33" s="16" t="s">
        <v>2</v>
      </c>
      <c r="T33" s="17" t="str">
        <f t="shared" si="11"/>
        <v>2</v>
      </c>
      <c r="U33" s="15" t="s">
        <v>12</v>
      </c>
      <c r="V33" s="16" t="s">
        <v>108</v>
      </c>
      <c r="W33" s="17" t="str">
        <f t="shared" si="6"/>
        <v>2</v>
      </c>
      <c r="X33" s="15" t="s">
        <v>12</v>
      </c>
      <c r="Y33" s="16" t="s">
        <v>107</v>
      </c>
      <c r="Z33" s="17">
        <f t="shared" si="12"/>
        <v>0</v>
      </c>
      <c r="AA33" s="15" t="s">
        <v>108</v>
      </c>
      <c r="AB33" s="16" t="s">
        <v>2</v>
      </c>
      <c r="AC33" s="17">
        <f t="shared" si="7"/>
        <v>0</v>
      </c>
      <c r="AD33" s="24"/>
      <c r="AE33" s="22"/>
      <c r="AF33" s="17"/>
      <c r="AG33" s="18">
        <f t="shared" si="13"/>
        <v>9</v>
      </c>
      <c r="AH33" s="19">
        <f>'3.Spieltag'!AI33</f>
        <v>33</v>
      </c>
      <c r="AI33" s="20">
        <f t="shared" ref="AI33" si="16">AG33+AH33</f>
        <v>42</v>
      </c>
      <c r="AJ33" s="21">
        <f t="shared" si="10"/>
        <v>25</v>
      </c>
      <c r="AK33" s="1"/>
    </row>
    <row r="34" spans="1:37" ht="28.15" customHeight="1" thickBot="1" x14ac:dyDescent="0.25">
      <c r="A34" s="25">
        <f t="shared" si="0"/>
        <v>30</v>
      </c>
      <c r="B34" s="18" t="str">
        <f>'1.Spieltag'!B34</f>
        <v>Thomas Müller</v>
      </c>
      <c r="C34" s="15" t="s">
        <v>109</v>
      </c>
      <c r="D34" s="16" t="s">
        <v>107</v>
      </c>
      <c r="E34" s="17" t="str">
        <f t="shared" si="1"/>
        <v>2</v>
      </c>
      <c r="F34" s="15" t="s">
        <v>12</v>
      </c>
      <c r="G34" s="16" t="s">
        <v>108</v>
      </c>
      <c r="H34" s="17">
        <f t="shared" si="2"/>
        <v>0</v>
      </c>
      <c r="I34" s="15" t="s">
        <v>107</v>
      </c>
      <c r="J34" s="16" t="s">
        <v>12</v>
      </c>
      <c r="K34" s="17" t="str">
        <f t="shared" si="3"/>
        <v>2</v>
      </c>
      <c r="L34" s="15" t="s">
        <v>12</v>
      </c>
      <c r="M34" s="16" t="s">
        <v>108</v>
      </c>
      <c r="N34" s="17" t="str">
        <f t="shared" si="4"/>
        <v>5</v>
      </c>
      <c r="O34" s="15" t="s">
        <v>107</v>
      </c>
      <c r="P34" s="16" t="s">
        <v>12</v>
      </c>
      <c r="Q34" s="17">
        <f t="shared" si="5"/>
        <v>0</v>
      </c>
      <c r="R34" s="15" t="s">
        <v>108</v>
      </c>
      <c r="S34" s="16" t="s">
        <v>12</v>
      </c>
      <c r="T34" s="17" t="str">
        <f t="shared" si="11"/>
        <v>3</v>
      </c>
      <c r="U34" s="15" t="s">
        <v>108</v>
      </c>
      <c r="V34" s="16" t="s">
        <v>12</v>
      </c>
      <c r="W34" s="17">
        <f t="shared" si="6"/>
        <v>0</v>
      </c>
      <c r="X34" s="15" t="s">
        <v>12</v>
      </c>
      <c r="Y34" s="16" t="s">
        <v>107</v>
      </c>
      <c r="Z34" s="17">
        <f t="shared" si="12"/>
        <v>0</v>
      </c>
      <c r="AA34" s="15" t="s">
        <v>108</v>
      </c>
      <c r="AB34" s="16" t="s">
        <v>2</v>
      </c>
      <c r="AC34" s="17">
        <f t="shared" si="7"/>
        <v>0</v>
      </c>
      <c r="AD34" s="24"/>
      <c r="AE34" s="22"/>
      <c r="AF34" s="17"/>
      <c r="AG34" s="18">
        <f t="shared" si="13"/>
        <v>12</v>
      </c>
      <c r="AH34" s="19">
        <f>'3.Spieltag'!AI34</f>
        <v>20</v>
      </c>
      <c r="AI34" s="20">
        <f t="shared" ref="AI34:AI38" si="17">AG34+AH34</f>
        <v>32</v>
      </c>
      <c r="AJ34" s="21">
        <f t="shared" ref="AJ34:AJ38" si="18">RANK(AI34,$AI$8:$AI$50)</f>
        <v>30</v>
      </c>
      <c r="AK34" s="1"/>
    </row>
    <row r="35" spans="1:37" ht="28.15" customHeight="1" thickBot="1" x14ac:dyDescent="0.25">
      <c r="A35" s="25">
        <f t="shared" si="0"/>
        <v>9</v>
      </c>
      <c r="B35" s="18" t="str">
        <f>'1.Spieltag'!B35</f>
        <v>Totti</v>
      </c>
      <c r="C35" s="15" t="s">
        <v>2</v>
      </c>
      <c r="D35" s="16" t="s">
        <v>107</v>
      </c>
      <c r="E35" s="17" t="str">
        <f t="shared" si="1"/>
        <v>2</v>
      </c>
      <c r="F35" s="15" t="s">
        <v>12</v>
      </c>
      <c r="G35" s="16" t="s">
        <v>12</v>
      </c>
      <c r="H35" s="17" t="str">
        <f t="shared" si="2"/>
        <v>5</v>
      </c>
      <c r="I35" s="15" t="s">
        <v>12</v>
      </c>
      <c r="J35" s="16" t="s">
        <v>108</v>
      </c>
      <c r="K35" s="17">
        <f t="shared" si="3"/>
        <v>0</v>
      </c>
      <c r="L35" s="15" t="s">
        <v>12</v>
      </c>
      <c r="M35" s="16" t="s">
        <v>109</v>
      </c>
      <c r="N35" s="17">
        <f t="shared" si="4"/>
        <v>0</v>
      </c>
      <c r="O35" s="15" t="s">
        <v>108</v>
      </c>
      <c r="P35" s="16" t="s">
        <v>108</v>
      </c>
      <c r="Q35" s="17">
        <f t="shared" si="5"/>
        <v>0</v>
      </c>
      <c r="R35" s="15" t="s">
        <v>2</v>
      </c>
      <c r="S35" s="16" t="s">
        <v>108</v>
      </c>
      <c r="T35" s="17">
        <f t="shared" si="11"/>
        <v>0</v>
      </c>
      <c r="U35" s="15" t="s">
        <v>12</v>
      </c>
      <c r="V35" s="16" t="s">
        <v>108</v>
      </c>
      <c r="W35" s="17" t="str">
        <f t="shared" si="6"/>
        <v>2</v>
      </c>
      <c r="X35" s="15" t="s">
        <v>12</v>
      </c>
      <c r="Y35" s="16" t="s">
        <v>108</v>
      </c>
      <c r="Z35" s="17">
        <f t="shared" si="12"/>
        <v>0</v>
      </c>
      <c r="AA35" s="15" t="s">
        <v>108</v>
      </c>
      <c r="AB35" s="16" t="s">
        <v>2</v>
      </c>
      <c r="AC35" s="17">
        <f t="shared" si="7"/>
        <v>0</v>
      </c>
      <c r="AD35" s="24"/>
      <c r="AE35" s="22"/>
      <c r="AF35" s="17"/>
      <c r="AG35" s="18">
        <f t="shared" si="13"/>
        <v>9</v>
      </c>
      <c r="AH35" s="19">
        <f>'3.Spieltag'!AI35</f>
        <v>44</v>
      </c>
      <c r="AI35" s="20">
        <f t="shared" si="17"/>
        <v>53</v>
      </c>
      <c r="AJ35" s="21">
        <f t="shared" si="18"/>
        <v>9</v>
      </c>
      <c r="AK35" s="1"/>
    </row>
    <row r="36" spans="1:37" ht="28.15" customHeight="1" thickBot="1" x14ac:dyDescent="0.25">
      <c r="A36" s="25">
        <f t="shared" si="0"/>
        <v>26</v>
      </c>
      <c r="B36" s="18" t="str">
        <f>'1.Spieltag'!B36</f>
        <v>UltraGE</v>
      </c>
      <c r="C36" s="15" t="s">
        <v>2</v>
      </c>
      <c r="D36" s="16" t="s">
        <v>107</v>
      </c>
      <c r="E36" s="17" t="str">
        <f t="shared" si="1"/>
        <v>2</v>
      </c>
      <c r="F36" s="15" t="s">
        <v>108</v>
      </c>
      <c r="G36" s="16" t="s">
        <v>12</v>
      </c>
      <c r="H36" s="17">
        <f t="shared" si="2"/>
        <v>0</v>
      </c>
      <c r="I36" s="15" t="s">
        <v>2</v>
      </c>
      <c r="J36" s="16" t="s">
        <v>108</v>
      </c>
      <c r="K36" s="17">
        <f t="shared" si="3"/>
        <v>0</v>
      </c>
      <c r="L36" s="15" t="s">
        <v>108</v>
      </c>
      <c r="M36" s="16" t="s">
        <v>12</v>
      </c>
      <c r="N36" s="17">
        <f t="shared" si="4"/>
        <v>0</v>
      </c>
      <c r="O36" s="15" t="s">
        <v>108</v>
      </c>
      <c r="P36" s="16" t="s">
        <v>12</v>
      </c>
      <c r="Q36" s="17">
        <f t="shared" si="5"/>
        <v>0</v>
      </c>
      <c r="R36" s="15" t="s">
        <v>108</v>
      </c>
      <c r="S36" s="16" t="s">
        <v>108</v>
      </c>
      <c r="T36" s="17">
        <f t="shared" si="11"/>
        <v>0</v>
      </c>
      <c r="U36" s="15" t="s">
        <v>12</v>
      </c>
      <c r="V36" s="16" t="s">
        <v>108</v>
      </c>
      <c r="W36" s="17" t="str">
        <f t="shared" si="6"/>
        <v>2</v>
      </c>
      <c r="X36" s="15" t="s">
        <v>12</v>
      </c>
      <c r="Y36" s="16" t="s">
        <v>108</v>
      </c>
      <c r="Z36" s="17">
        <f t="shared" si="12"/>
        <v>0</v>
      </c>
      <c r="AA36" s="15" t="s">
        <v>108</v>
      </c>
      <c r="AB36" s="16" t="s">
        <v>12</v>
      </c>
      <c r="AC36" s="17">
        <f t="shared" si="7"/>
        <v>0</v>
      </c>
      <c r="AD36" s="24"/>
      <c r="AE36" s="22"/>
      <c r="AF36" s="17"/>
      <c r="AG36" s="18">
        <f t="shared" si="13"/>
        <v>4</v>
      </c>
      <c r="AH36" s="19">
        <f>'3.Spieltag'!AI36</f>
        <v>36</v>
      </c>
      <c r="AI36" s="20">
        <f t="shared" si="17"/>
        <v>40</v>
      </c>
      <c r="AJ36" s="21">
        <f t="shared" si="18"/>
        <v>26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/>
      <c r="F37" s="15" t="s">
        <v>108</v>
      </c>
      <c r="G37" s="16" t="s">
        <v>12</v>
      </c>
      <c r="H37" s="17">
        <f t="shared" si="2"/>
        <v>0</v>
      </c>
      <c r="I37" s="15" t="s">
        <v>108</v>
      </c>
      <c r="J37" s="16" t="s">
        <v>12</v>
      </c>
      <c r="K37" s="17" t="str">
        <f t="shared" si="3"/>
        <v>3</v>
      </c>
      <c r="L37" s="15" t="s">
        <v>108</v>
      </c>
      <c r="M37" s="16" t="s">
        <v>108</v>
      </c>
      <c r="N37" s="17">
        <f t="shared" si="4"/>
        <v>0</v>
      </c>
      <c r="O37" s="15" t="s">
        <v>108</v>
      </c>
      <c r="P37" s="16" t="s">
        <v>2</v>
      </c>
      <c r="Q37" s="17">
        <f t="shared" si="5"/>
        <v>0</v>
      </c>
      <c r="R37" s="15" t="s">
        <v>108</v>
      </c>
      <c r="S37" s="16" t="s">
        <v>108</v>
      </c>
      <c r="T37" s="17">
        <f t="shared" si="11"/>
        <v>0</v>
      </c>
      <c r="U37" s="15" t="s">
        <v>108</v>
      </c>
      <c r="V37" s="16" t="s">
        <v>107</v>
      </c>
      <c r="W37" s="17" t="str">
        <f t="shared" si="6"/>
        <v>2</v>
      </c>
      <c r="X37" s="15" t="s">
        <v>12</v>
      </c>
      <c r="Y37" s="16" t="s">
        <v>108</v>
      </c>
      <c r="Z37" s="17">
        <f t="shared" si="12"/>
        <v>0</v>
      </c>
      <c r="AA37" s="15" t="s">
        <v>108</v>
      </c>
      <c r="AB37" s="16" t="s">
        <v>12</v>
      </c>
      <c r="AC37" s="17">
        <f t="shared" si="7"/>
        <v>0</v>
      </c>
      <c r="AD37" s="24"/>
      <c r="AE37" s="22"/>
      <c r="AF37" s="17"/>
      <c r="AG37" s="18">
        <f t="shared" si="13"/>
        <v>5</v>
      </c>
      <c r="AH37" s="19">
        <f>'3.Spieltag'!AI37</f>
        <v>27</v>
      </c>
      <c r="AI37" s="20">
        <f t="shared" si="17"/>
        <v>32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28</v>
      </c>
      <c r="B38" s="18" t="str">
        <f>'1.Spieltag'!B38</f>
        <v>Schalt04</v>
      </c>
      <c r="C38" s="15" t="s">
        <v>115</v>
      </c>
      <c r="D38" s="16" t="s">
        <v>107</v>
      </c>
      <c r="E38" s="17" t="str">
        <f t="shared" si="1"/>
        <v>2</v>
      </c>
      <c r="F38" s="15" t="s">
        <v>12</v>
      </c>
      <c r="G38" s="16" t="s">
        <v>108</v>
      </c>
      <c r="H38" s="17">
        <f t="shared" si="2"/>
        <v>0</v>
      </c>
      <c r="I38" s="15" t="s">
        <v>108</v>
      </c>
      <c r="J38" s="16" t="s">
        <v>108</v>
      </c>
      <c r="K38" s="17">
        <f t="shared" si="3"/>
        <v>0</v>
      </c>
      <c r="L38" s="15" t="s">
        <v>108</v>
      </c>
      <c r="M38" s="16" t="s">
        <v>108</v>
      </c>
      <c r="N38" s="17">
        <f t="shared" si="4"/>
        <v>0</v>
      </c>
      <c r="O38" s="15" t="s">
        <v>108</v>
      </c>
      <c r="P38" s="16" t="s">
        <v>12</v>
      </c>
      <c r="Q38" s="17">
        <f t="shared" si="5"/>
        <v>0</v>
      </c>
      <c r="R38" s="15" t="s">
        <v>108</v>
      </c>
      <c r="S38" s="16" t="s">
        <v>12</v>
      </c>
      <c r="T38" s="17" t="str">
        <f t="shared" si="11"/>
        <v>3</v>
      </c>
      <c r="U38" s="15" t="s">
        <v>108</v>
      </c>
      <c r="V38" s="16" t="s">
        <v>12</v>
      </c>
      <c r="W38" s="17">
        <f t="shared" si="6"/>
        <v>0</v>
      </c>
      <c r="X38" s="15" t="s">
        <v>12</v>
      </c>
      <c r="Y38" s="16" t="s">
        <v>108</v>
      </c>
      <c r="Z38" s="17">
        <f t="shared" si="12"/>
        <v>0</v>
      </c>
      <c r="AA38" s="15" t="s">
        <v>107</v>
      </c>
      <c r="AB38" s="16" t="s">
        <v>2</v>
      </c>
      <c r="AC38" s="17">
        <f t="shared" si="7"/>
        <v>0</v>
      </c>
      <c r="AD38" s="24"/>
      <c r="AE38" s="22"/>
      <c r="AF38" s="17"/>
      <c r="AG38" s="18">
        <f t="shared" si="13"/>
        <v>5</v>
      </c>
      <c r="AH38" s="19">
        <f>'3.Spieltag'!AI38</f>
        <v>31</v>
      </c>
      <c r="AI38" s="20">
        <f t="shared" si="17"/>
        <v>36</v>
      </c>
      <c r="AJ38" s="21">
        <f t="shared" si="18"/>
        <v>28</v>
      </c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</sheetData>
  <sortState xmlns:xlrd2="http://schemas.microsoft.com/office/spreadsheetml/2017/richdata2" ref="B8:B27">
    <sortCondition ref="B8:B27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F4 I4 L4 O4 R4 U4 X4 AA4 C6 F6 I6 L6 O6 R6 U6 X6 AA6">
    <cfRule type="cellIs" dxfId="149" priority="2" operator="equal">
      <formula>"Schalke 04"</formula>
    </cfRule>
  </conditionalFormatting>
  <conditionalFormatting sqref="AG1:AG7 AG51:AG1048576">
    <cfRule type="top10" dxfId="148" priority="10" rank="3"/>
  </conditionalFormatting>
  <conditionalFormatting sqref="AG8:AG50">
    <cfRule type="top10" dxfId="147" priority="5" rank="3"/>
  </conditionalFormatting>
  <conditionalFormatting sqref="AG51:AG1048576 AG1:AG7">
    <cfRule type="top10" dxfId="146" priority="1565" rank="3"/>
  </conditionalFormatting>
  <conditionalFormatting sqref="AK6:AK9">
    <cfRule type="top10" dxfId="145" priority="191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  <ignoredErrors>
    <ignoredError sqref="T32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0"/>
  <sheetViews>
    <sheetView topLeftCell="B16" workbookViewId="0">
      <selection activeCell="AO22" sqref="AO22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N1" s="1"/>
      <c r="T1" s="1"/>
      <c r="W1" s="1"/>
      <c r="AD1" s="57"/>
    </row>
    <row r="2" spans="1:40" x14ac:dyDescent="0.2">
      <c r="AD2" s="57"/>
    </row>
    <row r="3" spans="1:40" x14ac:dyDescent="0.2">
      <c r="AD3" s="57"/>
    </row>
    <row r="4" spans="1:40" ht="16.5" thickBot="1" x14ac:dyDescent="0.3">
      <c r="A4" s="2" t="s">
        <v>18</v>
      </c>
      <c r="B4" s="14"/>
      <c r="C4" s="14" t="s">
        <v>93</v>
      </c>
      <c r="F4" s="14" t="s">
        <v>96</v>
      </c>
      <c r="I4" s="14" t="s">
        <v>104</v>
      </c>
      <c r="K4" s="1"/>
      <c r="L4" s="14" t="s">
        <v>106</v>
      </c>
      <c r="O4" s="14" t="s">
        <v>103</v>
      </c>
      <c r="R4" s="14" t="s">
        <v>56</v>
      </c>
      <c r="U4" s="14" t="s">
        <v>95</v>
      </c>
      <c r="X4" s="14" t="s">
        <v>101</v>
      </c>
      <c r="AA4" s="14" t="s">
        <v>97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100</v>
      </c>
      <c r="F6" s="14" t="s">
        <v>99</v>
      </c>
      <c r="I6" s="14" t="s">
        <v>92</v>
      </c>
      <c r="L6" s="14" t="s">
        <v>105</v>
      </c>
      <c r="O6" s="14" t="s">
        <v>57</v>
      </c>
      <c r="R6" s="14" t="s">
        <v>94</v>
      </c>
      <c r="U6" s="14" t="s">
        <v>98</v>
      </c>
      <c r="X6" s="14" t="s">
        <v>102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12</v>
      </c>
      <c r="G7" s="65" t="s">
        <v>2</v>
      </c>
      <c r="H7" s="66" t="s">
        <v>1</v>
      </c>
      <c r="I7" s="65" t="s">
        <v>12</v>
      </c>
      <c r="J7" s="65" t="s">
        <v>12</v>
      </c>
      <c r="K7" s="66" t="s">
        <v>1</v>
      </c>
      <c r="L7" s="65" t="s">
        <v>2</v>
      </c>
      <c r="M7" s="65" t="s">
        <v>109</v>
      </c>
      <c r="N7" s="66" t="s">
        <v>1</v>
      </c>
      <c r="O7" s="65" t="s">
        <v>108</v>
      </c>
      <c r="P7" s="65" t="s">
        <v>107</v>
      </c>
      <c r="Q7" s="66" t="s">
        <v>1</v>
      </c>
      <c r="R7" s="65" t="s">
        <v>107</v>
      </c>
      <c r="S7" s="65" t="s">
        <v>12</v>
      </c>
      <c r="T7" s="66" t="s">
        <v>1</v>
      </c>
      <c r="U7" s="65" t="s">
        <v>115</v>
      </c>
      <c r="V7" s="65" t="s">
        <v>107</v>
      </c>
      <c r="W7" s="66" t="s">
        <v>1</v>
      </c>
      <c r="X7" s="65" t="s">
        <v>12</v>
      </c>
      <c r="Y7" s="65" t="s">
        <v>108</v>
      </c>
      <c r="Z7" s="66" t="s">
        <v>1</v>
      </c>
      <c r="AA7" s="65" t="s">
        <v>12</v>
      </c>
      <c r="AB7" s="65" t="s">
        <v>108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14</v>
      </c>
      <c r="B8" s="18" t="str">
        <f>'1.Spieltag'!B8</f>
        <v>ahaupt1904</v>
      </c>
      <c r="C8" s="15" t="s">
        <v>2</v>
      </c>
      <c r="D8" s="16" t="s">
        <v>108</v>
      </c>
      <c r="E8" s="17">
        <f t="shared" ref="E8:E50" si="1"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108</v>
      </c>
      <c r="H8" s="17">
        <f t="shared" ref="H8:H50" si="2">IF(OR(EXACT($F$7,F8)*(EXACT($G$7,G8)))=TRUE,$AN$9,IF(($G$7-$F$7=G8-F8),$AN$8,IF(OR(EXACT($F$7&gt;$G$7,F8&gt;G8)*EXACT($F$7=$G$7,F8=G8)*EXACT($F$7&lt;$G$7,F8&lt;G8)),$AN$7,0)))</f>
        <v>0</v>
      </c>
      <c r="I8" s="15" t="s">
        <v>108</v>
      </c>
      <c r="J8" s="16" t="s">
        <v>2</v>
      </c>
      <c r="K8" s="17">
        <f t="shared" ref="K8:K50" si="3">IF(OR(EXACT($I$7,I8)*(EXACT($J$7,J8)))=TRUE,$AN$9,IF(($J$7-$I$7=J8-I8),$AN$8,IF(OR(EXACT($I$7&gt;$J$7,I8&gt;J8)*EXACT($I$7=$J$7,I8=J8)*EXACT($I$7&lt;$J$7,I8&lt;J8)),$AN$7,0)))</f>
        <v>0</v>
      </c>
      <c r="L8" s="15" t="s">
        <v>108</v>
      </c>
      <c r="M8" s="16" t="s">
        <v>12</v>
      </c>
      <c r="N8" s="17" t="str">
        <f t="shared" ref="N8:N50" si="4">IF(OR(EXACT($L$7,L8)*(EXACT($M$7,M8)))=TRUE,$AN$9,IF(($M$7-$L$7=M8-L8),$AN$8,IF(OR(EXACT($L$7&gt;$M$7,L8&gt;M8)*EXACT($L$7=$M$7,L8=M8)*EXACT($L$7&lt;$M$7,L8&lt;M8)),$AN$7,0)))</f>
        <v>3</v>
      </c>
      <c r="O8" s="15" t="s">
        <v>12</v>
      </c>
      <c r="P8" s="16" t="s">
        <v>12</v>
      </c>
      <c r="Q8" s="17">
        <f t="shared" ref="Q8:Q50" si="5">IF(OR(EXACT($O$7,O8)*(EXACT($P$7,P8)))=TRUE,$AN$9,IF(($P$7-$O$7=P8-O8),$AN$8,IF(OR(EXACT($O$7&gt;$P$7,O8&gt;P8)*EXACT($O$7=$P$7,O8=P8)*EXACT($O$7&lt;$P$7,O8&lt;P8)),$AN$7,0)))</f>
        <v>0</v>
      </c>
      <c r="R8" s="15" t="s">
        <v>108</v>
      </c>
      <c r="S8" s="16" t="s">
        <v>12</v>
      </c>
      <c r="T8" s="17" t="str">
        <f>IF(OR(EXACT($R$7,R8)*(EXACT($S$7,S8)))=TRUE,$AN$9,IF(($S$7-$R$7=S8-R8),$AN$8,IF(OR(EXACT($R$7&gt;$S$7,R8&gt;S8)*EXACT($R$7=$S$7,R8=S8)*EXACT($R$7&lt;$S$7,R8&lt;S8)),$AN$7,0)))</f>
        <v>2</v>
      </c>
      <c r="U8" s="15" t="s">
        <v>12</v>
      </c>
      <c r="V8" s="16" t="s">
        <v>108</v>
      </c>
      <c r="W8" s="17" t="str">
        <f t="shared" ref="W8:W50" si="6">IF(OR(EXACT($U$7,U8)*(EXACT($V$7,V8)))=TRUE,$AN$9,IF(($V$7-$U$7=V8-U8),$AN$8,IF(OR(EXACT($U$7&gt;$V$7,U8&gt;V8)*EXACT($U$7=$V$7,U8=V8)*EXACT($U$7&lt;$V$7,U8&lt;V8)),$AN$7,0)))</f>
        <v>2</v>
      </c>
      <c r="X8" s="15" t="s">
        <v>108</v>
      </c>
      <c r="Y8" s="16" t="s">
        <v>12</v>
      </c>
      <c r="Z8" s="17">
        <f t="shared" ref="Z8:Z50" si="7">IF(OR(EXACT($X$7,X8)*(EXACT($Y$7,Y8)))=TRUE,$AN$9,IF(($Y$7-$X$7=Y8-X8),$AN$8,IF(OR(EXACT($X$7&gt;$Y$7,X8&gt;Y8)*EXACT($X$7=$Y$7,X8=Y8)*EXACT($X$7&lt;$Y$7,X8&lt;Y8)),$AN$7,0)))</f>
        <v>0</v>
      </c>
      <c r="AA8" s="15" t="s">
        <v>108</v>
      </c>
      <c r="AB8" s="16" t="s">
        <v>108</v>
      </c>
      <c r="AC8" s="17">
        <f t="shared" ref="AC8:AC50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5" si="9">E8+H8+K8+N8+Q8+T8+W8+Z8+AC8+AF8</f>
        <v>7</v>
      </c>
      <c r="AH8" s="19">
        <f>'4.Spieltag'!AI8</f>
        <v>54</v>
      </c>
      <c r="AI8" s="20">
        <f t="shared" ref="AI8:AI23" si="10">AG8+AH8</f>
        <v>61</v>
      </c>
      <c r="AJ8" s="21">
        <f t="shared" ref="AJ8:AJ33" si="11">RANK(AI8,$AI$8:$AI$50)</f>
        <v>14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 t="s">
        <v>12</v>
      </c>
      <c r="D9" s="16" t="s">
        <v>108</v>
      </c>
      <c r="E9" s="17">
        <f t="shared" si="1"/>
        <v>0</v>
      </c>
      <c r="F9" s="15" t="s">
        <v>12</v>
      </c>
      <c r="G9" s="16" t="s">
        <v>108</v>
      </c>
      <c r="H9" s="17">
        <f t="shared" si="2"/>
        <v>0</v>
      </c>
      <c r="I9" s="15" t="s">
        <v>108</v>
      </c>
      <c r="J9" s="16" t="s">
        <v>2</v>
      </c>
      <c r="K9" s="17">
        <f t="shared" si="3"/>
        <v>0</v>
      </c>
      <c r="L9" s="15" t="s">
        <v>108</v>
      </c>
      <c r="M9" s="16" t="s">
        <v>12</v>
      </c>
      <c r="N9" s="17" t="str">
        <f t="shared" si="4"/>
        <v>3</v>
      </c>
      <c r="O9" s="15" t="s">
        <v>108</v>
      </c>
      <c r="P9" s="16" t="s">
        <v>108</v>
      </c>
      <c r="Q9" s="17">
        <f t="shared" si="5"/>
        <v>0</v>
      </c>
      <c r="R9" s="15" t="s">
        <v>108</v>
      </c>
      <c r="S9" s="16" t="s">
        <v>12</v>
      </c>
      <c r="T9" s="17" t="str">
        <f t="shared" ref="T9:T50" si="12">IF(OR(EXACT($R$7,R9)*(EXACT($S$7,S9)))=TRUE,$AN$9,IF(($S$7-$R$7=S9-R9),$AN$8,IF(OR(EXACT($R$7&gt;$S$7,R9&gt;S9)*EXACT($R$7=$S$7,R9=S9)*EXACT($R$7&lt;$S$7,R9&lt;S9)),$AN$7,0)))</f>
        <v>2</v>
      </c>
      <c r="U9" s="15" t="s">
        <v>12</v>
      </c>
      <c r="V9" s="16" t="s">
        <v>12</v>
      </c>
      <c r="W9" s="17">
        <f t="shared" si="6"/>
        <v>0</v>
      </c>
      <c r="X9" s="15" t="s">
        <v>12</v>
      </c>
      <c r="Y9" s="16" t="s">
        <v>2</v>
      </c>
      <c r="Z9" s="17">
        <f t="shared" si="7"/>
        <v>0</v>
      </c>
      <c r="AA9" s="15" t="s">
        <v>108</v>
      </c>
      <c r="AB9" s="16" t="s">
        <v>12</v>
      </c>
      <c r="AC9" s="17">
        <f t="shared" si="8"/>
        <v>0</v>
      </c>
      <c r="AD9" s="24"/>
      <c r="AE9" s="22"/>
      <c r="AF9" s="17"/>
      <c r="AG9" s="18">
        <f t="shared" si="9"/>
        <v>5</v>
      </c>
      <c r="AH9" s="19">
        <f>'4.Spieltag'!AI9</f>
        <v>36</v>
      </c>
      <c r="AI9" s="20">
        <f t="shared" si="10"/>
        <v>41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4</v>
      </c>
      <c r="B10" s="18" t="str">
        <f>'1.Spieltag'!B10</f>
        <v>Archie04</v>
      </c>
      <c r="C10" s="15" t="s">
        <v>2</v>
      </c>
      <c r="D10" s="16" t="s">
        <v>108</v>
      </c>
      <c r="E10" s="17">
        <f t="shared" si="1"/>
        <v>0</v>
      </c>
      <c r="F10" s="15" t="s">
        <v>108</v>
      </c>
      <c r="G10" s="16" t="s">
        <v>108</v>
      </c>
      <c r="H10" s="17">
        <f t="shared" si="2"/>
        <v>0</v>
      </c>
      <c r="I10" s="15" t="s">
        <v>108</v>
      </c>
      <c r="J10" s="16" t="s">
        <v>12</v>
      </c>
      <c r="K10" s="17">
        <f t="shared" si="3"/>
        <v>0</v>
      </c>
      <c r="L10" s="15" t="s">
        <v>12</v>
      </c>
      <c r="M10" s="16" t="s">
        <v>108</v>
      </c>
      <c r="N10" s="17">
        <f t="shared" si="4"/>
        <v>0</v>
      </c>
      <c r="O10" s="15" t="s">
        <v>108</v>
      </c>
      <c r="P10" s="16" t="s">
        <v>2</v>
      </c>
      <c r="Q10" s="17">
        <f t="shared" si="5"/>
        <v>0</v>
      </c>
      <c r="R10" s="15" t="s">
        <v>12</v>
      </c>
      <c r="S10" s="16" t="s">
        <v>12</v>
      </c>
      <c r="T10" s="17">
        <f t="shared" si="12"/>
        <v>0</v>
      </c>
      <c r="U10" s="15" t="s">
        <v>12</v>
      </c>
      <c r="V10" s="16" t="s">
        <v>2</v>
      </c>
      <c r="W10" s="17">
        <f t="shared" si="6"/>
        <v>0</v>
      </c>
      <c r="X10" s="15" t="s">
        <v>2</v>
      </c>
      <c r="Y10" s="16" t="s">
        <v>108</v>
      </c>
      <c r="Z10" s="17" t="str">
        <f t="shared" si="7"/>
        <v>2</v>
      </c>
      <c r="AA10" s="15" t="s">
        <v>108</v>
      </c>
      <c r="AB10" s="16" t="s">
        <v>2</v>
      </c>
      <c r="AC10" s="17">
        <f t="shared" si="8"/>
        <v>0</v>
      </c>
      <c r="AD10" s="24"/>
      <c r="AE10" s="22"/>
      <c r="AF10" s="17"/>
      <c r="AG10" s="18">
        <f t="shared" si="9"/>
        <v>2</v>
      </c>
      <c r="AH10" s="19">
        <f>'4.Spieltag'!AI10</f>
        <v>65</v>
      </c>
      <c r="AI10" s="20">
        <f t="shared" si="10"/>
        <v>67</v>
      </c>
      <c r="AJ10" s="21">
        <f t="shared" si="11"/>
        <v>4</v>
      </c>
      <c r="AK10" s="1"/>
    </row>
    <row r="11" spans="1:40" ht="24.95" customHeight="1" thickBot="1" x14ac:dyDescent="0.25">
      <c r="A11" s="25">
        <f t="shared" si="0"/>
        <v>20</v>
      </c>
      <c r="B11" s="18" t="str">
        <f>'1.Spieltag'!B11</f>
        <v>atschi91</v>
      </c>
      <c r="C11" s="15" t="s">
        <v>2</v>
      </c>
      <c r="D11" s="16" t="s">
        <v>108</v>
      </c>
      <c r="E11" s="17">
        <f t="shared" si="1"/>
        <v>0</v>
      </c>
      <c r="F11" s="15" t="s">
        <v>12</v>
      </c>
      <c r="G11" s="16" t="s">
        <v>108</v>
      </c>
      <c r="H11" s="17">
        <f t="shared" si="2"/>
        <v>0</v>
      </c>
      <c r="I11" s="15" t="s">
        <v>107</v>
      </c>
      <c r="J11" s="16" t="s">
        <v>2</v>
      </c>
      <c r="K11" s="17">
        <f t="shared" si="3"/>
        <v>0</v>
      </c>
      <c r="L11" s="15" t="s">
        <v>12</v>
      </c>
      <c r="M11" s="16" t="s">
        <v>12</v>
      </c>
      <c r="N11" s="17">
        <f t="shared" si="4"/>
        <v>0</v>
      </c>
      <c r="O11" s="15" t="s">
        <v>108</v>
      </c>
      <c r="P11" s="16" t="s">
        <v>12</v>
      </c>
      <c r="Q11" s="17">
        <f t="shared" si="5"/>
        <v>0</v>
      </c>
      <c r="R11" s="15" t="s">
        <v>108</v>
      </c>
      <c r="S11" s="16" t="s">
        <v>2</v>
      </c>
      <c r="T11" s="17" t="str">
        <f t="shared" si="12"/>
        <v>3</v>
      </c>
      <c r="U11" s="15" t="s">
        <v>12</v>
      </c>
      <c r="V11" s="16" t="s">
        <v>107</v>
      </c>
      <c r="W11" s="17" t="str">
        <f t="shared" si="6"/>
        <v>2</v>
      </c>
      <c r="X11" s="15" t="s">
        <v>12</v>
      </c>
      <c r="Y11" s="16" t="s">
        <v>108</v>
      </c>
      <c r="Z11" s="17" t="str">
        <f t="shared" si="7"/>
        <v>5</v>
      </c>
      <c r="AA11" s="15" t="s">
        <v>108</v>
      </c>
      <c r="AB11" s="16" t="s">
        <v>12</v>
      </c>
      <c r="AC11" s="17">
        <f t="shared" si="8"/>
        <v>0</v>
      </c>
      <c r="AD11" s="23"/>
      <c r="AE11" s="22"/>
      <c r="AF11" s="17"/>
      <c r="AG11" s="18">
        <f t="shared" si="9"/>
        <v>10</v>
      </c>
      <c r="AH11" s="19">
        <f>'4.Spieltag'!AI11</f>
        <v>47</v>
      </c>
      <c r="AI11" s="20">
        <f t="shared" si="10"/>
        <v>57</v>
      </c>
      <c r="AJ11" s="21">
        <f t="shared" si="11"/>
        <v>20</v>
      </c>
      <c r="AK11" s="1"/>
    </row>
    <row r="12" spans="1:40" ht="24.95" customHeight="1" thickBot="1" x14ac:dyDescent="0.25">
      <c r="A12" s="25">
        <f t="shared" si="0"/>
        <v>30</v>
      </c>
      <c r="B12" s="99" t="str">
        <f>'1.Spieltag'!B12</f>
        <v>CathaHaupt1904</v>
      </c>
      <c r="C12" s="15" t="s">
        <v>2</v>
      </c>
      <c r="D12" s="16" t="s">
        <v>12</v>
      </c>
      <c r="E12" s="17">
        <f t="shared" si="1"/>
        <v>0</v>
      </c>
      <c r="F12" s="15" t="s">
        <v>12</v>
      </c>
      <c r="G12" s="16" t="s">
        <v>107</v>
      </c>
      <c r="H12" s="17">
        <f t="shared" si="2"/>
        <v>0</v>
      </c>
      <c r="I12" s="15" t="s">
        <v>107</v>
      </c>
      <c r="J12" s="16" t="s">
        <v>2</v>
      </c>
      <c r="K12" s="17">
        <f t="shared" si="3"/>
        <v>0</v>
      </c>
      <c r="L12" s="15" t="s">
        <v>108</v>
      </c>
      <c r="M12" s="16" t="s">
        <v>108</v>
      </c>
      <c r="N12" s="17">
        <f t="shared" si="4"/>
        <v>0</v>
      </c>
      <c r="O12" s="15" t="s">
        <v>107</v>
      </c>
      <c r="P12" s="16" t="s">
        <v>108</v>
      </c>
      <c r="Q12" s="17">
        <f t="shared" si="5"/>
        <v>0</v>
      </c>
      <c r="R12" s="15" t="s">
        <v>108</v>
      </c>
      <c r="S12" s="16" t="s">
        <v>12</v>
      </c>
      <c r="T12" s="17" t="str">
        <f t="shared" si="12"/>
        <v>2</v>
      </c>
      <c r="U12" s="15" t="s">
        <v>108</v>
      </c>
      <c r="V12" s="16" t="s">
        <v>108</v>
      </c>
      <c r="W12" s="17">
        <f t="shared" si="6"/>
        <v>0</v>
      </c>
      <c r="X12" s="15" t="s">
        <v>107</v>
      </c>
      <c r="Y12" s="16" t="s">
        <v>108</v>
      </c>
      <c r="Z12" s="17">
        <f t="shared" si="7"/>
        <v>0</v>
      </c>
      <c r="AA12" s="15" t="s">
        <v>108</v>
      </c>
      <c r="AB12" s="16" t="s">
        <v>12</v>
      </c>
      <c r="AC12" s="17">
        <f t="shared" si="8"/>
        <v>0</v>
      </c>
      <c r="AD12" s="24"/>
      <c r="AE12" s="22"/>
      <c r="AF12" s="17"/>
      <c r="AG12" s="18">
        <f t="shared" si="9"/>
        <v>2</v>
      </c>
      <c r="AH12" s="19">
        <f>'4.Spieltag'!AI12</f>
        <v>38</v>
      </c>
      <c r="AI12" s="20">
        <f t="shared" si="10"/>
        <v>40</v>
      </c>
      <c r="AJ12" s="21">
        <f t="shared" si="11"/>
        <v>30</v>
      </c>
      <c r="AK12" s="1"/>
    </row>
    <row r="13" spans="1:40" ht="24.95" customHeight="1" thickBot="1" x14ac:dyDescent="0.25">
      <c r="A13" s="25">
        <f t="shared" si="0"/>
        <v>7</v>
      </c>
      <c r="B13" s="18" t="str">
        <f>'1.Spieltag'!B13</f>
        <v>Dickmeis04</v>
      </c>
      <c r="C13" s="15" t="s">
        <v>109</v>
      </c>
      <c r="D13" s="16" t="s">
        <v>108</v>
      </c>
      <c r="E13" s="17">
        <f t="shared" si="1"/>
        <v>0</v>
      </c>
      <c r="F13" s="15" t="s">
        <v>2</v>
      </c>
      <c r="G13" s="16" t="s">
        <v>108</v>
      </c>
      <c r="H13" s="17">
        <f t="shared" si="2"/>
        <v>0</v>
      </c>
      <c r="I13" s="15" t="s">
        <v>107</v>
      </c>
      <c r="J13" s="16" t="s">
        <v>109</v>
      </c>
      <c r="K13" s="17">
        <f t="shared" si="3"/>
        <v>0</v>
      </c>
      <c r="L13" s="15" t="s">
        <v>12</v>
      </c>
      <c r="M13" s="16" t="s">
        <v>12</v>
      </c>
      <c r="N13" s="17">
        <f t="shared" si="4"/>
        <v>0</v>
      </c>
      <c r="O13" s="15" t="s">
        <v>12</v>
      </c>
      <c r="P13" s="16" t="s">
        <v>12</v>
      </c>
      <c r="Q13" s="17">
        <f t="shared" si="5"/>
        <v>0</v>
      </c>
      <c r="R13" s="15" t="s">
        <v>108</v>
      </c>
      <c r="S13" s="16" t="s">
        <v>2</v>
      </c>
      <c r="T13" s="17" t="str">
        <f t="shared" si="12"/>
        <v>3</v>
      </c>
      <c r="U13" s="15" t="s">
        <v>108</v>
      </c>
      <c r="V13" s="16" t="s">
        <v>108</v>
      </c>
      <c r="W13" s="17">
        <f t="shared" si="6"/>
        <v>0</v>
      </c>
      <c r="X13" s="15" t="s">
        <v>12</v>
      </c>
      <c r="Y13" s="16" t="s">
        <v>108</v>
      </c>
      <c r="Z13" s="17" t="str">
        <f t="shared" si="7"/>
        <v>5</v>
      </c>
      <c r="AA13" s="15" t="s">
        <v>107</v>
      </c>
      <c r="AB13" s="16" t="s">
        <v>108</v>
      </c>
      <c r="AC13" s="17">
        <f t="shared" si="8"/>
        <v>0</v>
      </c>
      <c r="AD13" s="24"/>
      <c r="AE13" s="22"/>
      <c r="AF13" s="17"/>
      <c r="AG13" s="18">
        <f t="shared" si="9"/>
        <v>8</v>
      </c>
      <c r="AH13" s="19">
        <f>'4.Spieltag'!AI13</f>
        <v>56</v>
      </c>
      <c r="AI13" s="20">
        <f t="shared" si="10"/>
        <v>64</v>
      </c>
      <c r="AJ13" s="21">
        <f t="shared" si="11"/>
        <v>7</v>
      </c>
      <c r="AK13" s="1"/>
    </row>
    <row r="14" spans="1:40" ht="24.95" customHeight="1" thickBot="1" x14ac:dyDescent="0.25">
      <c r="A14" s="25">
        <f t="shared" si="0"/>
        <v>25</v>
      </c>
      <c r="B14" s="18" t="str">
        <f>'1.Spieltag'!B14</f>
        <v>fabian1904</v>
      </c>
      <c r="C14" s="15" t="s">
        <v>2</v>
      </c>
      <c r="D14" s="16" t="s">
        <v>107</v>
      </c>
      <c r="E14" s="17">
        <f t="shared" si="1"/>
        <v>0</v>
      </c>
      <c r="F14" s="15" t="s">
        <v>12</v>
      </c>
      <c r="G14" s="16" t="s">
        <v>107</v>
      </c>
      <c r="H14" s="17">
        <f t="shared" si="2"/>
        <v>0</v>
      </c>
      <c r="I14" s="15" t="s">
        <v>108</v>
      </c>
      <c r="J14" s="16" t="s">
        <v>2</v>
      </c>
      <c r="K14" s="17">
        <f t="shared" si="3"/>
        <v>0</v>
      </c>
      <c r="L14" s="15" t="s">
        <v>108</v>
      </c>
      <c r="M14" s="16" t="s">
        <v>12</v>
      </c>
      <c r="N14" s="17" t="str">
        <f t="shared" si="4"/>
        <v>3</v>
      </c>
      <c r="O14" s="15" t="s">
        <v>108</v>
      </c>
      <c r="P14" s="16" t="s">
        <v>108</v>
      </c>
      <c r="Q14" s="17">
        <f t="shared" si="5"/>
        <v>0</v>
      </c>
      <c r="R14" s="15" t="s">
        <v>107</v>
      </c>
      <c r="S14" s="16" t="s">
        <v>2</v>
      </c>
      <c r="T14" s="17" t="str">
        <f t="shared" si="12"/>
        <v>2</v>
      </c>
      <c r="U14" s="15" t="s">
        <v>13</v>
      </c>
      <c r="V14" s="16" t="s">
        <v>108</v>
      </c>
      <c r="W14" s="17" t="str">
        <f t="shared" si="6"/>
        <v>2</v>
      </c>
      <c r="X14" s="15" t="s">
        <v>12</v>
      </c>
      <c r="Y14" s="16" t="s">
        <v>12</v>
      </c>
      <c r="Z14" s="17">
        <f t="shared" si="7"/>
        <v>0</v>
      </c>
      <c r="AA14" s="15" t="s">
        <v>107</v>
      </c>
      <c r="AB14" s="16" t="s">
        <v>12</v>
      </c>
      <c r="AC14" s="17">
        <f t="shared" si="8"/>
        <v>0</v>
      </c>
      <c r="AD14" s="24"/>
      <c r="AE14" s="22"/>
      <c r="AF14" s="17"/>
      <c r="AG14" s="18">
        <f t="shared" si="9"/>
        <v>7</v>
      </c>
      <c r="AH14" s="19">
        <f>'4.Spieltag'!AI14</f>
        <v>45</v>
      </c>
      <c r="AI14" s="20">
        <f t="shared" si="10"/>
        <v>52</v>
      </c>
      <c r="AJ14" s="21">
        <f t="shared" si="11"/>
        <v>25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2</v>
      </c>
      <c r="D15" s="16" t="s">
        <v>108</v>
      </c>
      <c r="E15" s="17">
        <f t="shared" si="1"/>
        <v>0</v>
      </c>
      <c r="F15" s="15" t="s">
        <v>12</v>
      </c>
      <c r="G15" s="16" t="s">
        <v>108</v>
      </c>
      <c r="H15" s="17">
        <f t="shared" si="2"/>
        <v>0</v>
      </c>
      <c r="I15" s="15" t="s">
        <v>108</v>
      </c>
      <c r="J15" s="16" t="s">
        <v>13</v>
      </c>
      <c r="K15" s="17">
        <f t="shared" si="3"/>
        <v>0</v>
      </c>
      <c r="L15" s="15" t="s">
        <v>108</v>
      </c>
      <c r="M15" s="16" t="s">
        <v>12</v>
      </c>
      <c r="N15" s="17" t="str">
        <f t="shared" si="4"/>
        <v>3</v>
      </c>
      <c r="O15" s="15" t="s">
        <v>107</v>
      </c>
      <c r="P15" s="16" t="s">
        <v>2</v>
      </c>
      <c r="Q15" s="17">
        <f t="shared" si="5"/>
        <v>0</v>
      </c>
      <c r="R15" s="15" t="s">
        <v>108</v>
      </c>
      <c r="S15" s="16" t="s">
        <v>2</v>
      </c>
      <c r="T15" s="17" t="str">
        <f t="shared" si="12"/>
        <v>3</v>
      </c>
      <c r="U15" s="15" t="s">
        <v>12</v>
      </c>
      <c r="V15" s="16" t="s">
        <v>108</v>
      </c>
      <c r="W15" s="17" t="str">
        <f t="shared" si="6"/>
        <v>2</v>
      </c>
      <c r="X15" s="15" t="s">
        <v>12</v>
      </c>
      <c r="Y15" s="16" t="s">
        <v>108</v>
      </c>
      <c r="Z15" s="17" t="str">
        <f t="shared" si="7"/>
        <v>5</v>
      </c>
      <c r="AA15" s="15" t="s">
        <v>108</v>
      </c>
      <c r="AB15" s="16" t="s">
        <v>12</v>
      </c>
      <c r="AC15" s="17">
        <f t="shared" si="8"/>
        <v>0</v>
      </c>
      <c r="AD15" s="24"/>
      <c r="AE15" s="22"/>
      <c r="AF15" s="17"/>
      <c r="AG15" s="18">
        <f t="shared" si="9"/>
        <v>13</v>
      </c>
      <c r="AH15" s="19">
        <f>'4.Spieltag'!AI15</f>
        <v>53</v>
      </c>
      <c r="AI15" s="20">
        <f t="shared" si="10"/>
        <v>66</v>
      </c>
      <c r="AJ15" s="21">
        <f t="shared" si="11"/>
        <v>5</v>
      </c>
      <c r="AK15" s="1"/>
    </row>
    <row r="16" spans="1:40" ht="24.95" customHeight="1" thickBot="1" x14ac:dyDescent="0.25">
      <c r="A16" s="25">
        <f t="shared" si="0"/>
        <v>23</v>
      </c>
      <c r="B16" s="18" t="str">
        <f>'1.Spieltag'!B16</f>
        <v>Jasmin1985</v>
      </c>
      <c r="C16" s="15" t="s">
        <v>2</v>
      </c>
      <c r="D16" s="16" t="s">
        <v>108</v>
      </c>
      <c r="E16" s="17">
        <f t="shared" si="1"/>
        <v>0</v>
      </c>
      <c r="F16" s="15" t="s">
        <v>108</v>
      </c>
      <c r="G16" s="16" t="s">
        <v>12</v>
      </c>
      <c r="H16" s="17" t="str">
        <f t="shared" si="2"/>
        <v>3</v>
      </c>
      <c r="I16" s="15" t="s">
        <v>108</v>
      </c>
      <c r="J16" s="16" t="s">
        <v>2</v>
      </c>
      <c r="K16" s="17">
        <f t="shared" si="3"/>
        <v>0</v>
      </c>
      <c r="L16" s="15" t="s">
        <v>108</v>
      </c>
      <c r="M16" s="16" t="s">
        <v>12</v>
      </c>
      <c r="N16" s="17" t="str">
        <f t="shared" si="4"/>
        <v>3</v>
      </c>
      <c r="O16" s="15" t="s">
        <v>108</v>
      </c>
      <c r="P16" s="16" t="s">
        <v>12</v>
      </c>
      <c r="Q16" s="17">
        <f t="shared" si="5"/>
        <v>0</v>
      </c>
      <c r="R16" s="15" t="s">
        <v>108</v>
      </c>
      <c r="S16" s="16" t="s">
        <v>2</v>
      </c>
      <c r="T16" s="17" t="str">
        <f t="shared" si="12"/>
        <v>3</v>
      </c>
      <c r="U16" s="15" t="s">
        <v>2</v>
      </c>
      <c r="V16" s="16" t="s">
        <v>108</v>
      </c>
      <c r="W16" s="17" t="str">
        <f t="shared" si="6"/>
        <v>2</v>
      </c>
      <c r="X16" s="15" t="s">
        <v>12</v>
      </c>
      <c r="Y16" s="16" t="s">
        <v>12</v>
      </c>
      <c r="Z16" s="17">
        <f t="shared" si="7"/>
        <v>0</v>
      </c>
      <c r="AA16" s="15" t="s">
        <v>108</v>
      </c>
      <c r="AB16" s="16" t="s">
        <v>12</v>
      </c>
      <c r="AC16" s="17">
        <f t="shared" si="8"/>
        <v>0</v>
      </c>
      <c r="AD16" s="24"/>
      <c r="AE16" s="22"/>
      <c r="AF16" s="17"/>
      <c r="AG16" s="18">
        <f>E16+K16+Q16+T16+N16+H16+W16+Z16+AC16+AF16</f>
        <v>11</v>
      </c>
      <c r="AH16" s="19">
        <f>'4.Spieltag'!AI16</f>
        <v>43</v>
      </c>
      <c r="AI16" s="20">
        <f t="shared" si="10"/>
        <v>54</v>
      </c>
      <c r="AJ16" s="21">
        <f t="shared" si="11"/>
        <v>23</v>
      </c>
      <c r="AK16" s="1"/>
    </row>
    <row r="17" spans="1:37" ht="24.95" customHeight="1" thickBot="1" x14ac:dyDescent="0.25">
      <c r="A17" s="25">
        <f t="shared" si="0"/>
        <v>5</v>
      </c>
      <c r="B17" s="18" t="str">
        <f>'1.Spieltag'!B17</f>
        <v>Jean-Pierre</v>
      </c>
      <c r="C17" s="15" t="s">
        <v>12</v>
      </c>
      <c r="D17" s="16" t="s">
        <v>108</v>
      </c>
      <c r="E17" s="17">
        <f t="shared" si="1"/>
        <v>0</v>
      </c>
      <c r="F17" s="15" t="s">
        <v>12</v>
      </c>
      <c r="G17" s="16" t="s">
        <v>108</v>
      </c>
      <c r="H17" s="17">
        <f t="shared" si="2"/>
        <v>0</v>
      </c>
      <c r="I17" s="15" t="s">
        <v>108</v>
      </c>
      <c r="J17" s="16" t="s">
        <v>109</v>
      </c>
      <c r="K17" s="17">
        <f t="shared" si="3"/>
        <v>0</v>
      </c>
      <c r="L17" s="15" t="s">
        <v>108</v>
      </c>
      <c r="M17" s="16" t="s">
        <v>108</v>
      </c>
      <c r="N17" s="17">
        <f t="shared" si="4"/>
        <v>0</v>
      </c>
      <c r="O17" s="15" t="s">
        <v>108</v>
      </c>
      <c r="P17" s="16" t="s">
        <v>12</v>
      </c>
      <c r="Q17" s="17">
        <f t="shared" si="5"/>
        <v>0</v>
      </c>
      <c r="R17" s="15" t="s">
        <v>107</v>
      </c>
      <c r="S17" s="16" t="s">
        <v>12</v>
      </c>
      <c r="T17" s="17" t="str">
        <f t="shared" si="12"/>
        <v>5</v>
      </c>
      <c r="U17" s="15" t="s">
        <v>108</v>
      </c>
      <c r="V17" s="16" t="s">
        <v>12</v>
      </c>
      <c r="W17" s="17">
        <f t="shared" si="6"/>
        <v>0</v>
      </c>
      <c r="X17" s="15" t="s">
        <v>108</v>
      </c>
      <c r="Y17" s="16" t="s">
        <v>12</v>
      </c>
      <c r="Z17" s="17">
        <f t="shared" si="7"/>
        <v>0</v>
      </c>
      <c r="AA17" s="15" t="s">
        <v>107</v>
      </c>
      <c r="AB17" s="16" t="s">
        <v>108</v>
      </c>
      <c r="AC17" s="17">
        <f t="shared" si="8"/>
        <v>0</v>
      </c>
      <c r="AD17" s="24"/>
      <c r="AE17" s="22"/>
      <c r="AF17" s="17"/>
      <c r="AG17" s="18">
        <f t="shared" ref="AG17:AG50" si="13">E17+H17+K17+N17+Q17+T17+W17+Z17+AC17+AF17</f>
        <v>5</v>
      </c>
      <c r="AH17" s="19">
        <f>'4.Spieltag'!AI17</f>
        <v>61</v>
      </c>
      <c r="AI17" s="20">
        <f t="shared" si="10"/>
        <v>66</v>
      </c>
      <c r="AJ17" s="21">
        <f t="shared" si="11"/>
        <v>5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jupp04</v>
      </c>
      <c r="C18" s="15" t="s">
        <v>2</v>
      </c>
      <c r="D18" s="16" t="s">
        <v>108</v>
      </c>
      <c r="E18" s="17">
        <f t="shared" si="1"/>
        <v>0</v>
      </c>
      <c r="F18" s="15" t="s">
        <v>2</v>
      </c>
      <c r="G18" s="16" t="s">
        <v>108</v>
      </c>
      <c r="H18" s="17">
        <f t="shared" si="2"/>
        <v>0</v>
      </c>
      <c r="I18" s="15" t="s">
        <v>108</v>
      </c>
      <c r="J18" s="16" t="s">
        <v>12</v>
      </c>
      <c r="K18" s="17">
        <f t="shared" si="3"/>
        <v>0</v>
      </c>
      <c r="L18" s="15" t="s">
        <v>12</v>
      </c>
      <c r="M18" s="16" t="s">
        <v>12</v>
      </c>
      <c r="N18" s="17">
        <f t="shared" si="4"/>
        <v>0</v>
      </c>
      <c r="O18" s="15" t="s">
        <v>108</v>
      </c>
      <c r="P18" s="16" t="s">
        <v>12</v>
      </c>
      <c r="Q18" s="17">
        <f t="shared" si="5"/>
        <v>0</v>
      </c>
      <c r="R18" s="15" t="s">
        <v>108</v>
      </c>
      <c r="S18" s="16" t="s">
        <v>2</v>
      </c>
      <c r="T18" s="17" t="str">
        <f t="shared" si="12"/>
        <v>3</v>
      </c>
      <c r="U18" s="15" t="s">
        <v>12</v>
      </c>
      <c r="V18" s="16" t="s">
        <v>108</v>
      </c>
      <c r="W18" s="17" t="str">
        <f t="shared" si="6"/>
        <v>2</v>
      </c>
      <c r="X18" s="15" t="s">
        <v>2</v>
      </c>
      <c r="Y18" s="16" t="s">
        <v>12</v>
      </c>
      <c r="Z18" s="17" t="str">
        <f t="shared" si="7"/>
        <v>3</v>
      </c>
      <c r="AA18" s="15" t="s">
        <v>107</v>
      </c>
      <c r="AB18" s="16" t="s">
        <v>107</v>
      </c>
      <c r="AC18" s="17">
        <f t="shared" si="8"/>
        <v>0</v>
      </c>
      <c r="AD18" s="24"/>
      <c r="AE18" s="22"/>
      <c r="AF18" s="17"/>
      <c r="AG18" s="18">
        <f t="shared" si="13"/>
        <v>8</v>
      </c>
      <c r="AH18" s="19">
        <f>'4.Spieltag'!AI18</f>
        <v>53</v>
      </c>
      <c r="AI18" s="20">
        <f t="shared" si="10"/>
        <v>61</v>
      </c>
      <c r="AJ18" s="21">
        <f t="shared" si="11"/>
        <v>14</v>
      </c>
      <c r="AK18" s="1"/>
    </row>
    <row r="19" spans="1:37" ht="24.95" customHeight="1" thickBot="1" x14ac:dyDescent="0.25">
      <c r="A19" s="25">
        <f t="shared" si="0"/>
        <v>9</v>
      </c>
      <c r="B19" s="18" t="str">
        <f>'1.Spieltag'!B19</f>
        <v>Justin_Ignr</v>
      </c>
      <c r="C19" s="15" t="s">
        <v>108</v>
      </c>
      <c r="D19" s="16" t="s">
        <v>107</v>
      </c>
      <c r="E19" s="17">
        <f t="shared" si="1"/>
        <v>0</v>
      </c>
      <c r="F19" s="15" t="s">
        <v>12</v>
      </c>
      <c r="G19" s="16" t="s">
        <v>108</v>
      </c>
      <c r="H19" s="17">
        <f t="shared" si="2"/>
        <v>0</v>
      </c>
      <c r="I19" s="15" t="s">
        <v>107</v>
      </c>
      <c r="J19" s="16" t="s">
        <v>109</v>
      </c>
      <c r="K19" s="17">
        <f t="shared" si="3"/>
        <v>0</v>
      </c>
      <c r="L19" s="15" t="s">
        <v>108</v>
      </c>
      <c r="M19" s="16" t="s">
        <v>2</v>
      </c>
      <c r="N19" s="17" t="str">
        <f t="shared" si="4"/>
        <v>2</v>
      </c>
      <c r="O19" s="15" t="s">
        <v>12</v>
      </c>
      <c r="P19" s="16" t="s">
        <v>108</v>
      </c>
      <c r="Q19" s="17" t="str">
        <f t="shared" si="5"/>
        <v>3</v>
      </c>
      <c r="R19" s="15" t="s">
        <v>107</v>
      </c>
      <c r="S19" s="16" t="s">
        <v>12</v>
      </c>
      <c r="T19" s="17" t="str">
        <f t="shared" si="12"/>
        <v>5</v>
      </c>
      <c r="U19" s="15" t="s">
        <v>12</v>
      </c>
      <c r="V19" s="16" t="s">
        <v>107</v>
      </c>
      <c r="W19" s="17" t="str">
        <f t="shared" si="6"/>
        <v>2</v>
      </c>
      <c r="X19" s="15" t="s">
        <v>107</v>
      </c>
      <c r="Y19" s="16" t="s">
        <v>108</v>
      </c>
      <c r="Z19" s="17">
        <f t="shared" si="7"/>
        <v>0</v>
      </c>
      <c r="AA19" s="15" t="s">
        <v>107</v>
      </c>
      <c r="AB19" s="16" t="s">
        <v>108</v>
      </c>
      <c r="AC19" s="17">
        <f t="shared" si="8"/>
        <v>0</v>
      </c>
      <c r="AD19" s="24"/>
      <c r="AE19" s="22"/>
      <c r="AF19" s="17"/>
      <c r="AG19" s="18">
        <f>E19+H19+K19+N19+Q19+T19+W19+Z19+AC19+AF19</f>
        <v>12</v>
      </c>
      <c r="AH19" s="19">
        <f>'4.Spieltag'!AI19</f>
        <v>50</v>
      </c>
      <c r="AI19" s="20">
        <f t="shared" si="10"/>
        <v>62</v>
      </c>
      <c r="AJ19" s="21">
        <f t="shared" si="11"/>
        <v>9</v>
      </c>
      <c r="AK19" s="1"/>
    </row>
    <row r="20" spans="1:37" ht="24.95" customHeight="1" thickBot="1" x14ac:dyDescent="0.25">
      <c r="A20" s="25">
        <f t="shared" si="0"/>
        <v>24</v>
      </c>
      <c r="B20" s="18" t="str">
        <f>'1.Spieltag'!B20</f>
        <v>Kiki</v>
      </c>
      <c r="C20" s="15" t="s">
        <v>2</v>
      </c>
      <c r="D20" s="16" t="s">
        <v>108</v>
      </c>
      <c r="E20" s="17">
        <f t="shared" si="1"/>
        <v>0</v>
      </c>
      <c r="F20" s="15" t="s">
        <v>12</v>
      </c>
      <c r="G20" s="16" t="s">
        <v>108</v>
      </c>
      <c r="H20" s="17">
        <f t="shared" si="2"/>
        <v>0</v>
      </c>
      <c r="I20" s="15" t="s">
        <v>107</v>
      </c>
      <c r="J20" s="16" t="s">
        <v>2</v>
      </c>
      <c r="K20" s="17">
        <f t="shared" si="3"/>
        <v>0</v>
      </c>
      <c r="L20" s="15" t="s">
        <v>12</v>
      </c>
      <c r="M20" s="16" t="s">
        <v>12</v>
      </c>
      <c r="N20" s="17">
        <f t="shared" si="4"/>
        <v>0</v>
      </c>
      <c r="O20" s="15" t="s">
        <v>108</v>
      </c>
      <c r="P20" s="16" t="s">
        <v>12</v>
      </c>
      <c r="Q20" s="17">
        <f t="shared" si="5"/>
        <v>0</v>
      </c>
      <c r="R20" s="15" t="s">
        <v>108</v>
      </c>
      <c r="S20" s="16" t="s">
        <v>2</v>
      </c>
      <c r="T20" s="17" t="str">
        <f t="shared" si="12"/>
        <v>3</v>
      </c>
      <c r="U20" s="15" t="s">
        <v>12</v>
      </c>
      <c r="V20" s="16" t="s">
        <v>107</v>
      </c>
      <c r="W20" s="17" t="str">
        <f t="shared" si="6"/>
        <v>2</v>
      </c>
      <c r="X20" s="15" t="s">
        <v>12</v>
      </c>
      <c r="Y20" s="16" t="s">
        <v>108</v>
      </c>
      <c r="Z20" s="17" t="str">
        <f t="shared" si="7"/>
        <v>5</v>
      </c>
      <c r="AA20" s="15" t="s">
        <v>108</v>
      </c>
      <c r="AB20" s="16" t="s">
        <v>12</v>
      </c>
      <c r="AC20" s="17">
        <f t="shared" si="8"/>
        <v>0</v>
      </c>
      <c r="AD20" s="24"/>
      <c r="AE20" s="22"/>
      <c r="AF20" s="17"/>
      <c r="AG20" s="18">
        <f>E20+H20+K20+N20+Q20+T20+W20+Z20+AC20+AF20</f>
        <v>10</v>
      </c>
      <c r="AH20" s="19">
        <f>'4.Spieltag'!AI20</f>
        <v>43</v>
      </c>
      <c r="AI20" s="20">
        <f t="shared" si="10"/>
        <v>53</v>
      </c>
      <c r="AJ20" s="21">
        <f t="shared" si="11"/>
        <v>24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 t="s">
        <v>2</v>
      </c>
      <c r="D21" s="16" t="s">
        <v>108</v>
      </c>
      <c r="E21" s="17">
        <f t="shared" si="1"/>
        <v>0</v>
      </c>
      <c r="F21" s="15" t="s">
        <v>12</v>
      </c>
      <c r="G21" s="16" t="s">
        <v>108</v>
      </c>
      <c r="H21" s="17">
        <f t="shared" si="2"/>
        <v>0</v>
      </c>
      <c r="I21" s="15" t="s">
        <v>108</v>
      </c>
      <c r="J21" s="16" t="s">
        <v>109</v>
      </c>
      <c r="K21" s="17">
        <f t="shared" si="3"/>
        <v>0</v>
      </c>
      <c r="L21" s="15" t="s">
        <v>108</v>
      </c>
      <c r="M21" s="16" t="s">
        <v>12</v>
      </c>
      <c r="N21" s="17" t="str">
        <f t="shared" si="4"/>
        <v>3</v>
      </c>
      <c r="O21" s="15" t="s">
        <v>12</v>
      </c>
      <c r="P21" s="16" t="s">
        <v>108</v>
      </c>
      <c r="Q21" s="17" t="str">
        <f t="shared" si="5"/>
        <v>3</v>
      </c>
      <c r="R21" s="15" t="s">
        <v>108</v>
      </c>
      <c r="S21" s="16" t="s">
        <v>108</v>
      </c>
      <c r="T21" s="17">
        <f t="shared" si="12"/>
        <v>0</v>
      </c>
      <c r="U21" s="15" t="s">
        <v>12</v>
      </c>
      <c r="V21" s="16" t="s">
        <v>108</v>
      </c>
      <c r="W21" s="17" t="str">
        <f t="shared" si="6"/>
        <v>2</v>
      </c>
      <c r="X21" s="15" t="s">
        <v>12</v>
      </c>
      <c r="Y21" s="16" t="s">
        <v>108</v>
      </c>
      <c r="Z21" s="17" t="str">
        <f t="shared" si="7"/>
        <v>5</v>
      </c>
      <c r="AA21" s="15" t="s">
        <v>107</v>
      </c>
      <c r="AB21" s="16" t="s">
        <v>108</v>
      </c>
      <c r="AC21" s="17">
        <f t="shared" si="8"/>
        <v>0</v>
      </c>
      <c r="AD21" s="24"/>
      <c r="AE21" s="22"/>
      <c r="AF21" s="17"/>
      <c r="AG21" s="18">
        <f t="shared" si="13"/>
        <v>13</v>
      </c>
      <c r="AH21" s="19">
        <f>'4.Spieltag'!AI21</f>
        <v>50</v>
      </c>
      <c r="AI21" s="20">
        <f t="shared" si="10"/>
        <v>63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3</v>
      </c>
      <c r="B22" s="18" t="str">
        <f>'1.Spieltag'!B22</f>
        <v>Markus Müller</v>
      </c>
      <c r="C22" s="15" t="s">
        <v>2</v>
      </c>
      <c r="D22" s="16" t="s">
        <v>107</v>
      </c>
      <c r="E22" s="17">
        <f t="shared" si="1"/>
        <v>0</v>
      </c>
      <c r="F22" s="15" t="s">
        <v>12</v>
      </c>
      <c r="G22" s="16" t="s">
        <v>107</v>
      </c>
      <c r="H22" s="17">
        <f t="shared" si="2"/>
        <v>0</v>
      </c>
      <c r="I22" s="15" t="s">
        <v>107</v>
      </c>
      <c r="J22" s="16" t="s">
        <v>109</v>
      </c>
      <c r="K22" s="17">
        <f t="shared" si="3"/>
        <v>0</v>
      </c>
      <c r="L22" s="15" t="s">
        <v>108</v>
      </c>
      <c r="M22" s="16" t="s">
        <v>12</v>
      </c>
      <c r="N22" s="17" t="str">
        <f t="shared" si="4"/>
        <v>3</v>
      </c>
      <c r="O22" s="15" t="s">
        <v>107</v>
      </c>
      <c r="P22" s="16" t="s">
        <v>108</v>
      </c>
      <c r="Q22" s="17">
        <f t="shared" si="5"/>
        <v>0</v>
      </c>
      <c r="R22" s="15" t="s">
        <v>107</v>
      </c>
      <c r="S22" s="16" t="s">
        <v>12</v>
      </c>
      <c r="T22" s="17" t="str">
        <f t="shared" si="12"/>
        <v>5</v>
      </c>
      <c r="U22" s="15" t="s">
        <v>12</v>
      </c>
      <c r="V22" s="16" t="s">
        <v>108</v>
      </c>
      <c r="W22" s="17" t="str">
        <f t="shared" si="6"/>
        <v>2</v>
      </c>
      <c r="X22" s="15" t="s">
        <v>12</v>
      </c>
      <c r="Y22" s="16" t="s">
        <v>108</v>
      </c>
      <c r="Z22" s="17" t="str">
        <f t="shared" si="7"/>
        <v>5</v>
      </c>
      <c r="AA22" s="15" t="s">
        <v>107</v>
      </c>
      <c r="AB22" s="16" t="s">
        <v>108</v>
      </c>
      <c r="AC22" s="17">
        <f t="shared" si="8"/>
        <v>0</v>
      </c>
      <c r="AD22" s="24"/>
      <c r="AE22" s="22"/>
      <c r="AF22" s="17"/>
      <c r="AG22" s="18">
        <f t="shared" si="13"/>
        <v>15</v>
      </c>
      <c r="AH22" s="19">
        <f>'4.Spieltag'!AI22</f>
        <v>55</v>
      </c>
      <c r="AI22" s="20">
        <f t="shared" si="10"/>
        <v>70</v>
      </c>
      <c r="AJ22" s="21">
        <f t="shared" si="11"/>
        <v>3</v>
      </c>
      <c r="AK22" s="1"/>
    </row>
    <row r="23" spans="1:37" ht="24.95" customHeight="1" thickBot="1" x14ac:dyDescent="0.25">
      <c r="A23" s="25">
        <f t="shared" si="0"/>
        <v>9</v>
      </c>
      <c r="B23" s="18" t="str">
        <f>'1.Spieltag'!B23</f>
        <v>Master1</v>
      </c>
      <c r="C23" s="15" t="s">
        <v>2</v>
      </c>
      <c r="D23" s="16" t="s">
        <v>108</v>
      </c>
      <c r="E23" s="17">
        <f t="shared" si="1"/>
        <v>0</v>
      </c>
      <c r="F23" s="15" t="s">
        <v>12</v>
      </c>
      <c r="G23" s="16" t="s">
        <v>108</v>
      </c>
      <c r="H23" s="17">
        <f t="shared" si="2"/>
        <v>0</v>
      </c>
      <c r="I23" s="15" t="s">
        <v>108</v>
      </c>
      <c r="J23" s="16" t="s">
        <v>2</v>
      </c>
      <c r="K23" s="17">
        <f t="shared" si="3"/>
        <v>0</v>
      </c>
      <c r="L23" s="15" t="s">
        <v>12</v>
      </c>
      <c r="M23" s="16" t="s">
        <v>12</v>
      </c>
      <c r="N23" s="17">
        <f t="shared" si="4"/>
        <v>0</v>
      </c>
      <c r="O23" s="15" t="s">
        <v>108</v>
      </c>
      <c r="P23" s="16" t="s">
        <v>2</v>
      </c>
      <c r="Q23" s="17">
        <f t="shared" si="5"/>
        <v>0</v>
      </c>
      <c r="R23" s="15" t="s">
        <v>108</v>
      </c>
      <c r="S23" s="16" t="s">
        <v>12</v>
      </c>
      <c r="T23" s="17" t="str">
        <f t="shared" si="12"/>
        <v>2</v>
      </c>
      <c r="U23" s="15" t="s">
        <v>2</v>
      </c>
      <c r="V23" s="16" t="s">
        <v>12</v>
      </c>
      <c r="W23" s="17" t="str">
        <f t="shared" si="6"/>
        <v>2</v>
      </c>
      <c r="X23" s="15" t="s">
        <v>12</v>
      </c>
      <c r="Y23" s="16" t="s">
        <v>108</v>
      </c>
      <c r="Z23" s="17" t="str">
        <f t="shared" si="7"/>
        <v>5</v>
      </c>
      <c r="AA23" s="15" t="s">
        <v>108</v>
      </c>
      <c r="AB23" s="16" t="s">
        <v>12</v>
      </c>
      <c r="AC23" s="17">
        <f t="shared" si="8"/>
        <v>0</v>
      </c>
      <c r="AD23" s="24"/>
      <c r="AE23" s="22"/>
      <c r="AF23" s="17"/>
      <c r="AG23" s="18">
        <f t="shared" si="13"/>
        <v>9</v>
      </c>
      <c r="AH23" s="19">
        <f>'4.Spieltag'!AI23</f>
        <v>53</v>
      </c>
      <c r="AI23" s="20">
        <f t="shared" si="10"/>
        <v>62</v>
      </c>
      <c r="AJ23" s="21">
        <f t="shared" si="11"/>
        <v>9</v>
      </c>
      <c r="AK23" s="1"/>
    </row>
    <row r="24" spans="1:37" ht="24.95" customHeight="1" thickBot="1" x14ac:dyDescent="0.25">
      <c r="A24" s="25">
        <f t="shared" si="0"/>
        <v>1</v>
      </c>
      <c r="B24" s="18" t="str">
        <f>'1.Spieltag'!B24</f>
        <v>MichaBolz</v>
      </c>
      <c r="C24" s="15" t="s">
        <v>12</v>
      </c>
      <c r="D24" s="16" t="s">
        <v>107</v>
      </c>
      <c r="E24" s="17">
        <f t="shared" si="1"/>
        <v>0</v>
      </c>
      <c r="F24" s="15" t="s">
        <v>12</v>
      </c>
      <c r="G24" s="16" t="s">
        <v>108</v>
      </c>
      <c r="H24" s="17">
        <f t="shared" si="2"/>
        <v>0</v>
      </c>
      <c r="I24" s="15" t="s">
        <v>107</v>
      </c>
      <c r="J24" s="16" t="s">
        <v>2</v>
      </c>
      <c r="K24" s="17">
        <f t="shared" si="3"/>
        <v>0</v>
      </c>
      <c r="L24" s="15" t="s">
        <v>108</v>
      </c>
      <c r="M24" s="16" t="s">
        <v>12</v>
      </c>
      <c r="N24" s="17" t="str">
        <f t="shared" si="4"/>
        <v>3</v>
      </c>
      <c r="O24" s="15" t="s">
        <v>107</v>
      </c>
      <c r="P24" s="16" t="s">
        <v>12</v>
      </c>
      <c r="Q24" s="17">
        <f t="shared" si="5"/>
        <v>0</v>
      </c>
      <c r="R24" s="15" t="s">
        <v>107</v>
      </c>
      <c r="S24" s="16" t="s">
        <v>12</v>
      </c>
      <c r="T24" s="17" t="str">
        <f t="shared" si="12"/>
        <v>5</v>
      </c>
      <c r="U24" s="15" t="s">
        <v>2</v>
      </c>
      <c r="V24" s="16" t="s">
        <v>12</v>
      </c>
      <c r="W24" s="17" t="str">
        <f t="shared" si="6"/>
        <v>2</v>
      </c>
      <c r="X24" s="15" t="s">
        <v>12</v>
      </c>
      <c r="Y24" s="16" t="s">
        <v>108</v>
      </c>
      <c r="Z24" s="17" t="str">
        <f t="shared" si="7"/>
        <v>5</v>
      </c>
      <c r="AA24" s="15" t="s">
        <v>12</v>
      </c>
      <c r="AB24" s="16" t="s">
        <v>107</v>
      </c>
      <c r="AC24" s="17" t="str">
        <f t="shared" si="8"/>
        <v>2</v>
      </c>
      <c r="AD24" s="24"/>
      <c r="AE24" s="22"/>
      <c r="AF24" s="17"/>
      <c r="AG24" s="18">
        <f t="shared" si="13"/>
        <v>17</v>
      </c>
      <c r="AH24" s="19">
        <f>'4.Spieltag'!AI24</f>
        <v>59</v>
      </c>
      <c r="AI24" s="20">
        <f t="shared" ref="AI24:AI26" si="14">AG24+AH24</f>
        <v>76</v>
      </c>
      <c r="AJ24" s="21">
        <f t="shared" si="11"/>
        <v>1</v>
      </c>
      <c r="AK24" s="1"/>
    </row>
    <row r="25" spans="1:37" ht="28.15" customHeight="1" thickBot="1" x14ac:dyDescent="0.25">
      <c r="A25" s="25">
        <f t="shared" si="0"/>
        <v>9</v>
      </c>
      <c r="B25" s="18" t="str">
        <f>'1.Spieltag'!B25</f>
        <v>Mike04</v>
      </c>
      <c r="C25" s="15" t="s">
        <v>12</v>
      </c>
      <c r="D25" s="16" t="s">
        <v>107</v>
      </c>
      <c r="E25" s="17">
        <f t="shared" si="1"/>
        <v>0</v>
      </c>
      <c r="F25" s="15" t="s">
        <v>12</v>
      </c>
      <c r="G25" s="16" t="s">
        <v>108</v>
      </c>
      <c r="H25" s="17">
        <f t="shared" si="2"/>
        <v>0</v>
      </c>
      <c r="I25" s="15" t="s">
        <v>107</v>
      </c>
      <c r="J25" s="16" t="s">
        <v>2</v>
      </c>
      <c r="K25" s="17">
        <f t="shared" si="3"/>
        <v>0</v>
      </c>
      <c r="L25" s="15" t="s">
        <v>107</v>
      </c>
      <c r="M25" s="16" t="s">
        <v>12</v>
      </c>
      <c r="N25" s="17" t="str">
        <f t="shared" si="4"/>
        <v>2</v>
      </c>
      <c r="O25" s="15" t="s">
        <v>108</v>
      </c>
      <c r="P25" s="16" t="s">
        <v>12</v>
      </c>
      <c r="Q25" s="17">
        <f t="shared" si="5"/>
        <v>0</v>
      </c>
      <c r="R25" s="15" t="s">
        <v>107</v>
      </c>
      <c r="S25" s="16" t="s">
        <v>12</v>
      </c>
      <c r="T25" s="17" t="str">
        <f t="shared" si="12"/>
        <v>5</v>
      </c>
      <c r="U25" s="15" t="s">
        <v>12</v>
      </c>
      <c r="V25" s="16" t="s">
        <v>107</v>
      </c>
      <c r="W25" s="17" t="str">
        <f t="shared" si="6"/>
        <v>2</v>
      </c>
      <c r="X25" s="15" t="s">
        <v>12</v>
      </c>
      <c r="Y25" s="16" t="s">
        <v>108</v>
      </c>
      <c r="Z25" s="17" t="str">
        <f t="shared" si="7"/>
        <v>5</v>
      </c>
      <c r="AA25" s="15" t="s">
        <v>108</v>
      </c>
      <c r="AB25" s="16" t="s">
        <v>12</v>
      </c>
      <c r="AC25" s="17">
        <f t="shared" si="8"/>
        <v>0</v>
      </c>
      <c r="AD25" s="24"/>
      <c r="AE25" s="22"/>
      <c r="AF25" s="17"/>
      <c r="AG25" s="18">
        <f t="shared" si="13"/>
        <v>14</v>
      </c>
      <c r="AH25" s="19">
        <f>'4.Spieltag'!AI25</f>
        <v>48</v>
      </c>
      <c r="AI25" s="20">
        <f t="shared" si="14"/>
        <v>62</v>
      </c>
      <c r="AJ25" s="21">
        <f t="shared" si="11"/>
        <v>9</v>
      </c>
      <c r="AK25" s="1"/>
    </row>
    <row r="26" spans="1:37" ht="28.15" customHeight="1" thickBot="1" x14ac:dyDescent="0.25">
      <c r="A26" s="25">
        <f t="shared" si="0"/>
        <v>22</v>
      </c>
      <c r="B26" s="18" t="str">
        <f>'1.Spieltag'!B26</f>
        <v>Reinhold</v>
      </c>
      <c r="C26" s="15" t="s">
        <v>109</v>
      </c>
      <c r="D26" s="16" t="s">
        <v>108</v>
      </c>
      <c r="E26" s="17">
        <f t="shared" si="1"/>
        <v>0</v>
      </c>
      <c r="F26" s="15" t="s">
        <v>12</v>
      </c>
      <c r="G26" s="16" t="s">
        <v>107</v>
      </c>
      <c r="H26" s="17">
        <f t="shared" si="2"/>
        <v>0</v>
      </c>
      <c r="I26" s="15" t="s">
        <v>12</v>
      </c>
      <c r="J26" s="16" t="s">
        <v>109</v>
      </c>
      <c r="K26" s="17">
        <f t="shared" si="3"/>
        <v>0</v>
      </c>
      <c r="L26" s="15" t="s">
        <v>12</v>
      </c>
      <c r="M26" s="16" t="s">
        <v>12</v>
      </c>
      <c r="N26" s="17">
        <f t="shared" si="4"/>
        <v>0</v>
      </c>
      <c r="O26" s="15" t="s">
        <v>12</v>
      </c>
      <c r="P26" s="16" t="s">
        <v>108</v>
      </c>
      <c r="Q26" s="17" t="str">
        <f t="shared" si="5"/>
        <v>3</v>
      </c>
      <c r="R26" s="15" t="s">
        <v>107</v>
      </c>
      <c r="S26" s="16" t="s">
        <v>13</v>
      </c>
      <c r="T26" s="17" t="str">
        <f t="shared" si="12"/>
        <v>2</v>
      </c>
      <c r="U26" s="15" t="s">
        <v>12</v>
      </c>
      <c r="V26" s="16" t="s">
        <v>108</v>
      </c>
      <c r="W26" s="17" t="str">
        <f t="shared" si="6"/>
        <v>2</v>
      </c>
      <c r="X26" s="15" t="s">
        <v>108</v>
      </c>
      <c r="Y26" s="16" t="s">
        <v>107</v>
      </c>
      <c r="Z26" s="17" t="str">
        <f t="shared" si="7"/>
        <v>3</v>
      </c>
      <c r="AA26" s="15" t="s">
        <v>108</v>
      </c>
      <c r="AB26" s="16" t="s">
        <v>12</v>
      </c>
      <c r="AC26" s="17">
        <f t="shared" si="8"/>
        <v>0</v>
      </c>
      <c r="AD26" s="24"/>
      <c r="AE26" s="22"/>
      <c r="AF26" s="17"/>
      <c r="AG26" s="18">
        <f t="shared" si="13"/>
        <v>10</v>
      </c>
      <c r="AH26" s="19">
        <f>'4.Spieltag'!AI26</f>
        <v>46</v>
      </c>
      <c r="AI26" s="20">
        <f t="shared" si="14"/>
        <v>56</v>
      </c>
      <c r="AJ26" s="21">
        <f t="shared" si="11"/>
        <v>22</v>
      </c>
      <c r="AK26" s="1"/>
    </row>
    <row r="27" spans="1:37" ht="28.15" customHeight="1" thickBot="1" x14ac:dyDescent="0.25">
      <c r="A27" s="25">
        <f t="shared" si="0"/>
        <v>2</v>
      </c>
      <c r="B27" s="18" t="str">
        <f>'1.Spieltag'!B27</f>
        <v>ReneMause</v>
      </c>
      <c r="C27" s="15" t="s">
        <v>2</v>
      </c>
      <c r="D27" s="16" t="s">
        <v>108</v>
      </c>
      <c r="E27" s="17">
        <f t="shared" si="1"/>
        <v>0</v>
      </c>
      <c r="F27" s="15" t="s">
        <v>12</v>
      </c>
      <c r="G27" s="16" t="s">
        <v>107</v>
      </c>
      <c r="H27" s="17">
        <f t="shared" si="2"/>
        <v>0</v>
      </c>
      <c r="I27" s="15" t="s">
        <v>108</v>
      </c>
      <c r="J27" s="16" t="s">
        <v>2</v>
      </c>
      <c r="K27" s="17">
        <f t="shared" si="3"/>
        <v>0</v>
      </c>
      <c r="L27" s="15" t="s">
        <v>108</v>
      </c>
      <c r="M27" s="16" t="s">
        <v>12</v>
      </c>
      <c r="N27" s="17" t="str">
        <f t="shared" si="4"/>
        <v>3</v>
      </c>
      <c r="O27" s="15" t="s">
        <v>107</v>
      </c>
      <c r="P27" s="16" t="s">
        <v>12</v>
      </c>
      <c r="Q27" s="17">
        <f t="shared" si="5"/>
        <v>0</v>
      </c>
      <c r="R27" s="15" t="s">
        <v>108</v>
      </c>
      <c r="S27" s="16" t="s">
        <v>2</v>
      </c>
      <c r="T27" s="17" t="str">
        <f t="shared" si="12"/>
        <v>3</v>
      </c>
      <c r="U27" s="15" t="s">
        <v>2</v>
      </c>
      <c r="V27" s="16" t="s">
        <v>108</v>
      </c>
      <c r="W27" s="17" t="str">
        <f t="shared" si="6"/>
        <v>2</v>
      </c>
      <c r="X27" s="15" t="s">
        <v>12</v>
      </c>
      <c r="Y27" s="16" t="s">
        <v>108</v>
      </c>
      <c r="Z27" s="17" t="str">
        <f t="shared" si="7"/>
        <v>5</v>
      </c>
      <c r="AA27" s="15" t="s">
        <v>107</v>
      </c>
      <c r="AB27" s="16" t="s">
        <v>108</v>
      </c>
      <c r="AC27" s="17">
        <f t="shared" si="8"/>
        <v>0</v>
      </c>
      <c r="AD27" s="24"/>
      <c r="AE27" s="22"/>
      <c r="AF27" s="17"/>
      <c r="AG27" s="18">
        <f t="shared" si="13"/>
        <v>13</v>
      </c>
      <c r="AH27" s="19">
        <f>'4.Spieltag'!AI27</f>
        <v>59</v>
      </c>
      <c r="AI27" s="20">
        <f t="shared" ref="AI27:AI32" si="15">AG27+AH27</f>
        <v>72</v>
      </c>
      <c r="AJ27" s="21">
        <f t="shared" si="11"/>
        <v>2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 t="s">
        <v>2</v>
      </c>
      <c r="D28" s="16" t="s">
        <v>107</v>
      </c>
      <c r="E28" s="17">
        <f t="shared" si="1"/>
        <v>0</v>
      </c>
      <c r="F28" s="15" t="s">
        <v>12</v>
      </c>
      <c r="G28" s="16" t="s">
        <v>107</v>
      </c>
      <c r="H28" s="17">
        <f t="shared" si="2"/>
        <v>0</v>
      </c>
      <c r="I28" s="15" t="s">
        <v>108</v>
      </c>
      <c r="J28" s="16" t="s">
        <v>109</v>
      </c>
      <c r="K28" s="17">
        <f t="shared" si="3"/>
        <v>0</v>
      </c>
      <c r="L28" s="15" t="s">
        <v>108</v>
      </c>
      <c r="M28" s="16" t="s">
        <v>12</v>
      </c>
      <c r="N28" s="17" t="str">
        <f t="shared" si="4"/>
        <v>3</v>
      </c>
      <c r="O28" s="15" t="s">
        <v>108</v>
      </c>
      <c r="P28" s="16" t="s">
        <v>108</v>
      </c>
      <c r="Q28" s="17">
        <f t="shared" si="5"/>
        <v>0</v>
      </c>
      <c r="R28" s="15" t="s">
        <v>108</v>
      </c>
      <c r="S28" s="16" t="s">
        <v>12</v>
      </c>
      <c r="T28" s="17" t="str">
        <f t="shared" si="12"/>
        <v>2</v>
      </c>
      <c r="U28" s="15" t="s">
        <v>12</v>
      </c>
      <c r="V28" s="16" t="s">
        <v>108</v>
      </c>
      <c r="W28" s="17" t="str">
        <f t="shared" si="6"/>
        <v>2</v>
      </c>
      <c r="X28" s="15" t="s">
        <v>12</v>
      </c>
      <c r="Y28" s="16" t="s">
        <v>108</v>
      </c>
      <c r="Z28" s="17" t="str">
        <f t="shared" si="7"/>
        <v>5</v>
      </c>
      <c r="AA28" s="15" t="s">
        <v>108</v>
      </c>
      <c r="AB28" s="16" t="s">
        <v>2</v>
      </c>
      <c r="AC28" s="17">
        <f t="shared" si="8"/>
        <v>0</v>
      </c>
      <c r="AD28" s="24"/>
      <c r="AE28" s="22"/>
      <c r="AF28" s="17"/>
      <c r="AG28" s="18">
        <f t="shared" si="13"/>
        <v>12</v>
      </c>
      <c r="AH28" s="19">
        <f>'4.Spieltag'!AI28</f>
        <v>46</v>
      </c>
      <c r="AI28" s="20">
        <f t="shared" si="15"/>
        <v>58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9</v>
      </c>
      <c r="B29" s="18" t="str">
        <f>'1.Spieltag'!B29</f>
        <v>schmiddi04</v>
      </c>
      <c r="C29" s="15" t="s">
        <v>12</v>
      </c>
      <c r="D29" s="16" t="s">
        <v>107</v>
      </c>
      <c r="E29" s="17">
        <f t="shared" si="1"/>
        <v>0</v>
      </c>
      <c r="F29" s="15" t="s">
        <v>12</v>
      </c>
      <c r="G29" s="16" t="s">
        <v>12</v>
      </c>
      <c r="H29" s="17">
        <f t="shared" si="2"/>
        <v>0</v>
      </c>
      <c r="I29" s="15" t="s">
        <v>107</v>
      </c>
      <c r="J29" s="16" t="s">
        <v>2</v>
      </c>
      <c r="K29" s="17">
        <f t="shared" si="3"/>
        <v>0</v>
      </c>
      <c r="L29" s="15" t="s">
        <v>108</v>
      </c>
      <c r="M29" s="16" t="s">
        <v>2</v>
      </c>
      <c r="N29" s="17" t="str">
        <f t="shared" si="4"/>
        <v>2</v>
      </c>
      <c r="O29" s="15" t="s">
        <v>12</v>
      </c>
      <c r="P29" s="16" t="s">
        <v>12</v>
      </c>
      <c r="Q29" s="17">
        <f t="shared" si="5"/>
        <v>0</v>
      </c>
      <c r="R29" s="15" t="s">
        <v>107</v>
      </c>
      <c r="S29" s="16" t="s">
        <v>12</v>
      </c>
      <c r="T29" s="17" t="str">
        <f t="shared" si="12"/>
        <v>5</v>
      </c>
      <c r="U29" s="15" t="s">
        <v>12</v>
      </c>
      <c r="V29" s="16" t="s">
        <v>108</v>
      </c>
      <c r="W29" s="17" t="str">
        <f t="shared" si="6"/>
        <v>2</v>
      </c>
      <c r="X29" s="15" t="s">
        <v>108</v>
      </c>
      <c r="Y29" s="16" t="s">
        <v>12</v>
      </c>
      <c r="Z29" s="17">
        <f t="shared" si="7"/>
        <v>0</v>
      </c>
      <c r="AA29" s="15" t="s">
        <v>107</v>
      </c>
      <c r="AB29" s="16" t="s">
        <v>12</v>
      </c>
      <c r="AC29" s="17">
        <f t="shared" si="8"/>
        <v>0</v>
      </c>
      <c r="AD29" s="24"/>
      <c r="AE29" s="22"/>
      <c r="AF29" s="17"/>
      <c r="AG29" s="18">
        <f t="shared" si="13"/>
        <v>9</v>
      </c>
      <c r="AH29" s="19">
        <f>'4.Spieltag'!AI29</f>
        <v>53</v>
      </c>
      <c r="AI29" s="20">
        <f t="shared" si="15"/>
        <v>62</v>
      </c>
      <c r="AJ29" s="21">
        <f t="shared" si="11"/>
        <v>9</v>
      </c>
      <c r="AK29" s="1"/>
    </row>
    <row r="30" spans="1:37" ht="28.15" customHeight="1" thickBot="1" x14ac:dyDescent="0.25">
      <c r="A30" s="25">
        <f t="shared" si="0"/>
        <v>14</v>
      </c>
      <c r="B30" s="18" t="str">
        <f>'1.Spieltag'!B30</f>
        <v>shiny</v>
      </c>
      <c r="C30" s="15" t="s">
        <v>2</v>
      </c>
      <c r="D30" s="16" t="s">
        <v>108</v>
      </c>
      <c r="E30" s="17">
        <f t="shared" si="1"/>
        <v>0</v>
      </c>
      <c r="F30" s="15" t="s">
        <v>12</v>
      </c>
      <c r="G30" s="16" t="s">
        <v>108</v>
      </c>
      <c r="H30" s="17">
        <f t="shared" si="2"/>
        <v>0</v>
      </c>
      <c r="I30" s="15" t="s">
        <v>108</v>
      </c>
      <c r="J30" s="16" t="s">
        <v>2</v>
      </c>
      <c r="K30" s="17">
        <f t="shared" si="3"/>
        <v>0</v>
      </c>
      <c r="L30" s="15" t="s">
        <v>108</v>
      </c>
      <c r="M30" s="16" t="s">
        <v>12</v>
      </c>
      <c r="N30" s="17" t="str">
        <f t="shared" si="4"/>
        <v>3</v>
      </c>
      <c r="O30" s="15" t="s">
        <v>12</v>
      </c>
      <c r="P30" s="16" t="s">
        <v>108</v>
      </c>
      <c r="Q30" s="17" t="str">
        <f t="shared" si="5"/>
        <v>3</v>
      </c>
      <c r="R30" s="15" t="s">
        <v>108</v>
      </c>
      <c r="S30" s="16" t="s">
        <v>12</v>
      </c>
      <c r="T30" s="17" t="str">
        <f t="shared" si="12"/>
        <v>2</v>
      </c>
      <c r="U30" s="15" t="s">
        <v>12</v>
      </c>
      <c r="V30" s="16" t="s">
        <v>108</v>
      </c>
      <c r="W30" s="17" t="str">
        <f t="shared" si="6"/>
        <v>2</v>
      </c>
      <c r="X30" s="15" t="s">
        <v>108</v>
      </c>
      <c r="Y30" s="16" t="s">
        <v>108</v>
      </c>
      <c r="Z30" s="17">
        <f t="shared" si="7"/>
        <v>0</v>
      </c>
      <c r="AA30" s="15" t="s">
        <v>108</v>
      </c>
      <c r="AB30" s="16" t="s">
        <v>12</v>
      </c>
      <c r="AC30" s="17">
        <f t="shared" si="8"/>
        <v>0</v>
      </c>
      <c r="AD30" s="24"/>
      <c r="AE30" s="22"/>
      <c r="AF30" s="17"/>
      <c r="AG30" s="18">
        <f t="shared" si="13"/>
        <v>10</v>
      </c>
      <c r="AH30" s="19">
        <f>'4.Spieltag'!AI30</f>
        <v>51</v>
      </c>
      <c r="AI30" s="20">
        <f t="shared" si="15"/>
        <v>61</v>
      </c>
      <c r="AJ30" s="21">
        <f t="shared" si="11"/>
        <v>14</v>
      </c>
      <c r="AK30" s="1"/>
    </row>
    <row r="31" spans="1:37" ht="28.15" customHeight="1" thickBot="1" x14ac:dyDescent="0.25">
      <c r="A31" s="25">
        <f t="shared" si="0"/>
        <v>9</v>
      </c>
      <c r="B31" s="18" t="str">
        <f>'1.Spieltag'!B31</f>
        <v>Silfa04</v>
      </c>
      <c r="C31" s="15" t="s">
        <v>2</v>
      </c>
      <c r="D31" s="16" t="s">
        <v>107</v>
      </c>
      <c r="E31" s="17">
        <f t="shared" si="1"/>
        <v>0</v>
      </c>
      <c r="F31" s="15" t="s">
        <v>12</v>
      </c>
      <c r="G31" s="16" t="s">
        <v>107</v>
      </c>
      <c r="H31" s="17">
        <f t="shared" si="2"/>
        <v>0</v>
      </c>
      <c r="I31" s="15" t="s">
        <v>12</v>
      </c>
      <c r="J31" s="16" t="s">
        <v>109</v>
      </c>
      <c r="K31" s="17">
        <f t="shared" si="3"/>
        <v>0</v>
      </c>
      <c r="L31" s="15" t="s">
        <v>107</v>
      </c>
      <c r="M31" s="16" t="s">
        <v>12</v>
      </c>
      <c r="N31" s="17" t="str">
        <f t="shared" si="4"/>
        <v>2</v>
      </c>
      <c r="O31" s="15" t="s">
        <v>108</v>
      </c>
      <c r="P31" s="16" t="s">
        <v>108</v>
      </c>
      <c r="Q31" s="17">
        <f t="shared" si="5"/>
        <v>0</v>
      </c>
      <c r="R31" s="15" t="s">
        <v>108</v>
      </c>
      <c r="S31" s="16" t="s">
        <v>12</v>
      </c>
      <c r="T31" s="17" t="str">
        <f t="shared" si="12"/>
        <v>2</v>
      </c>
      <c r="U31" s="15" t="s">
        <v>12</v>
      </c>
      <c r="V31" s="16" t="s">
        <v>108</v>
      </c>
      <c r="W31" s="17" t="str">
        <f t="shared" si="6"/>
        <v>2</v>
      </c>
      <c r="X31" s="15" t="s">
        <v>107</v>
      </c>
      <c r="Y31" s="16" t="s">
        <v>107</v>
      </c>
      <c r="Z31" s="17">
        <f t="shared" si="7"/>
        <v>0</v>
      </c>
      <c r="AA31" s="15" t="s">
        <v>108</v>
      </c>
      <c r="AB31" s="16" t="s">
        <v>2</v>
      </c>
      <c r="AC31" s="17">
        <f t="shared" si="8"/>
        <v>0</v>
      </c>
      <c r="AD31" s="24"/>
      <c r="AE31" s="22"/>
      <c r="AF31" s="17"/>
      <c r="AG31" s="18">
        <f t="shared" si="13"/>
        <v>6</v>
      </c>
      <c r="AH31" s="19">
        <f>'4.Spieltag'!AI31</f>
        <v>56</v>
      </c>
      <c r="AI31" s="20">
        <f t="shared" si="15"/>
        <v>62</v>
      </c>
      <c r="AJ31" s="21">
        <f t="shared" si="11"/>
        <v>9</v>
      </c>
      <c r="AK31" s="1"/>
    </row>
    <row r="32" spans="1:37" ht="28.15" customHeight="1" thickBot="1" x14ac:dyDescent="0.25">
      <c r="A32" s="25">
        <f t="shared" si="0"/>
        <v>18</v>
      </c>
      <c r="B32" s="18" t="str">
        <f>'1.Spieltag'!B32</f>
        <v>Tanja04</v>
      </c>
      <c r="C32" s="15" t="s">
        <v>2</v>
      </c>
      <c r="D32" s="16" t="s">
        <v>107</v>
      </c>
      <c r="E32" s="17">
        <f t="shared" si="1"/>
        <v>0</v>
      </c>
      <c r="F32" s="15" t="s">
        <v>12</v>
      </c>
      <c r="G32" s="16" t="s">
        <v>107</v>
      </c>
      <c r="H32" s="17">
        <f t="shared" si="2"/>
        <v>0</v>
      </c>
      <c r="I32" s="15" t="s">
        <v>107</v>
      </c>
      <c r="J32" s="16" t="s">
        <v>109</v>
      </c>
      <c r="K32" s="17">
        <f t="shared" si="3"/>
        <v>0</v>
      </c>
      <c r="L32" s="15" t="s">
        <v>108</v>
      </c>
      <c r="M32" s="16" t="s">
        <v>12</v>
      </c>
      <c r="N32" s="17" t="str">
        <f t="shared" si="4"/>
        <v>3</v>
      </c>
      <c r="O32" s="15" t="s">
        <v>108</v>
      </c>
      <c r="P32" s="16" t="s">
        <v>108</v>
      </c>
      <c r="Q32" s="17">
        <f t="shared" si="5"/>
        <v>0</v>
      </c>
      <c r="R32" s="15" t="s">
        <v>108</v>
      </c>
      <c r="S32" s="16" t="s">
        <v>12</v>
      </c>
      <c r="T32" s="17" t="str">
        <f t="shared" si="12"/>
        <v>2</v>
      </c>
      <c r="U32" s="15" t="s">
        <v>12</v>
      </c>
      <c r="V32" s="16" t="s">
        <v>108</v>
      </c>
      <c r="W32" s="17" t="str">
        <f t="shared" si="6"/>
        <v>2</v>
      </c>
      <c r="X32" s="15" t="s">
        <v>108</v>
      </c>
      <c r="Y32" s="16" t="s">
        <v>12</v>
      </c>
      <c r="Z32" s="17">
        <f t="shared" si="7"/>
        <v>0</v>
      </c>
      <c r="AA32" s="15" t="s">
        <v>107</v>
      </c>
      <c r="AB32" s="16" t="s">
        <v>108</v>
      </c>
      <c r="AC32" s="17">
        <f t="shared" si="8"/>
        <v>0</v>
      </c>
      <c r="AD32" s="24"/>
      <c r="AE32" s="22"/>
      <c r="AF32" s="17"/>
      <c r="AG32" s="18">
        <f t="shared" si="13"/>
        <v>7</v>
      </c>
      <c r="AH32" s="19">
        <f>'4.Spieltag'!AI32</f>
        <v>52</v>
      </c>
      <c r="AI32" s="20">
        <f t="shared" si="15"/>
        <v>59</v>
      </c>
      <c r="AJ32" s="21">
        <f t="shared" si="11"/>
        <v>18</v>
      </c>
      <c r="AK32" s="1"/>
    </row>
    <row r="33" spans="1:37" ht="28.15" customHeight="1" thickBot="1" x14ac:dyDescent="0.25">
      <c r="A33" s="25">
        <f t="shared" si="0"/>
        <v>20</v>
      </c>
      <c r="B33" s="18" t="str">
        <f>'1.Spieltag'!B33</f>
        <v>Th. Bülles</v>
      </c>
      <c r="C33" s="15" t="s">
        <v>12</v>
      </c>
      <c r="D33" s="16" t="s">
        <v>107</v>
      </c>
      <c r="E33" s="17">
        <f t="shared" si="1"/>
        <v>0</v>
      </c>
      <c r="F33" s="15" t="s">
        <v>2</v>
      </c>
      <c r="G33" s="16" t="s">
        <v>108</v>
      </c>
      <c r="H33" s="17">
        <f t="shared" si="2"/>
        <v>0</v>
      </c>
      <c r="I33" s="15" t="s">
        <v>107</v>
      </c>
      <c r="J33" s="16" t="s">
        <v>12</v>
      </c>
      <c r="K33" s="17">
        <f t="shared" si="3"/>
        <v>0</v>
      </c>
      <c r="L33" s="15" t="s">
        <v>108</v>
      </c>
      <c r="M33" s="16" t="s">
        <v>12</v>
      </c>
      <c r="N33" s="17" t="str">
        <f t="shared" si="4"/>
        <v>3</v>
      </c>
      <c r="O33" s="15" t="s">
        <v>108</v>
      </c>
      <c r="P33" s="16" t="s">
        <v>107</v>
      </c>
      <c r="Q33" s="17" t="str">
        <f t="shared" si="5"/>
        <v>5</v>
      </c>
      <c r="R33" s="15" t="s">
        <v>107</v>
      </c>
      <c r="S33" s="16" t="s">
        <v>12</v>
      </c>
      <c r="T33" s="17" t="str">
        <f t="shared" si="12"/>
        <v>5</v>
      </c>
      <c r="U33" s="15" t="s">
        <v>12</v>
      </c>
      <c r="V33" s="16" t="s">
        <v>108</v>
      </c>
      <c r="W33" s="17" t="str">
        <f t="shared" si="6"/>
        <v>2</v>
      </c>
      <c r="X33" s="15" t="s">
        <v>108</v>
      </c>
      <c r="Y33" s="16" t="s">
        <v>2</v>
      </c>
      <c r="Z33" s="17">
        <f t="shared" si="7"/>
        <v>0</v>
      </c>
      <c r="AA33" s="15" t="s">
        <v>107</v>
      </c>
      <c r="AB33" s="16" t="s">
        <v>108</v>
      </c>
      <c r="AC33" s="17">
        <f t="shared" si="8"/>
        <v>0</v>
      </c>
      <c r="AD33" s="24"/>
      <c r="AE33" s="22"/>
      <c r="AF33" s="17"/>
      <c r="AG33" s="18">
        <f t="shared" si="13"/>
        <v>15</v>
      </c>
      <c r="AH33" s="19">
        <f>'4.Spieltag'!AI33</f>
        <v>42</v>
      </c>
      <c r="AI33" s="20">
        <f t="shared" ref="AI33" si="16">AG33+AH33</f>
        <v>57</v>
      </c>
      <c r="AJ33" s="21">
        <f t="shared" si="11"/>
        <v>20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 t="s">
        <v>2</v>
      </c>
      <c r="D34" s="16" t="s">
        <v>108</v>
      </c>
      <c r="E34" s="17">
        <f t="shared" si="1"/>
        <v>0</v>
      </c>
      <c r="F34" s="15" t="s">
        <v>12</v>
      </c>
      <c r="G34" s="16" t="s">
        <v>108</v>
      </c>
      <c r="H34" s="17">
        <f t="shared" si="2"/>
        <v>0</v>
      </c>
      <c r="I34" s="15" t="s">
        <v>107</v>
      </c>
      <c r="J34" s="16" t="s">
        <v>12</v>
      </c>
      <c r="K34" s="17">
        <f t="shared" si="3"/>
        <v>0</v>
      </c>
      <c r="L34" s="15" t="s">
        <v>108</v>
      </c>
      <c r="M34" s="16" t="s">
        <v>2</v>
      </c>
      <c r="N34" s="17" t="str">
        <f t="shared" si="4"/>
        <v>2</v>
      </c>
      <c r="O34" s="15" t="s">
        <v>108</v>
      </c>
      <c r="P34" s="16" t="s">
        <v>108</v>
      </c>
      <c r="Q34" s="17">
        <f t="shared" si="5"/>
        <v>0</v>
      </c>
      <c r="R34" s="15" t="s">
        <v>107</v>
      </c>
      <c r="S34" s="16" t="s">
        <v>12</v>
      </c>
      <c r="T34" s="17" t="str">
        <f t="shared" si="12"/>
        <v>5</v>
      </c>
      <c r="U34" s="15" t="s">
        <v>108</v>
      </c>
      <c r="V34" s="16" t="s">
        <v>12</v>
      </c>
      <c r="W34" s="17">
        <f t="shared" si="6"/>
        <v>0</v>
      </c>
      <c r="X34" s="15" t="s">
        <v>12</v>
      </c>
      <c r="Y34" s="16" t="s">
        <v>108</v>
      </c>
      <c r="Z34" s="17" t="str">
        <f t="shared" si="7"/>
        <v>5</v>
      </c>
      <c r="AA34" s="15" t="s">
        <v>107</v>
      </c>
      <c r="AB34" s="16" t="s">
        <v>108</v>
      </c>
      <c r="AC34" s="17">
        <f t="shared" si="8"/>
        <v>0</v>
      </c>
      <c r="AD34" s="24"/>
      <c r="AE34" s="22"/>
      <c r="AF34" s="17"/>
      <c r="AG34" s="18">
        <f t="shared" si="13"/>
        <v>12</v>
      </c>
      <c r="AH34" s="19">
        <f>'4.Spieltag'!AI34</f>
        <v>32</v>
      </c>
      <c r="AI34" s="20">
        <f t="shared" ref="AI34:AI50" si="17">AG34+AH34</f>
        <v>44</v>
      </c>
      <c r="AJ34" s="21">
        <f t="shared" ref="AJ34:AJ50" si="18">RANK(AI34,$AI$8:$AI$50)</f>
        <v>27</v>
      </c>
      <c r="AK34" s="1"/>
    </row>
    <row r="35" spans="1:37" ht="28.15" customHeight="1" thickBot="1" x14ac:dyDescent="0.25">
      <c r="A35" s="25">
        <f t="shared" si="0"/>
        <v>17</v>
      </c>
      <c r="B35" s="18" t="str">
        <f>'1.Spieltag'!B35</f>
        <v>Totti</v>
      </c>
      <c r="C35" s="15" t="s">
        <v>2</v>
      </c>
      <c r="D35" s="16" t="s">
        <v>108</v>
      </c>
      <c r="E35" s="17">
        <f t="shared" si="1"/>
        <v>0</v>
      </c>
      <c r="F35" s="15" t="s">
        <v>12</v>
      </c>
      <c r="G35" s="16" t="s">
        <v>107</v>
      </c>
      <c r="H35" s="17">
        <f t="shared" si="2"/>
        <v>0</v>
      </c>
      <c r="I35" s="15" t="s">
        <v>108</v>
      </c>
      <c r="J35" s="16" t="s">
        <v>2</v>
      </c>
      <c r="K35" s="17">
        <f t="shared" si="3"/>
        <v>0</v>
      </c>
      <c r="L35" s="15" t="s">
        <v>12</v>
      </c>
      <c r="M35" s="16" t="s">
        <v>12</v>
      </c>
      <c r="N35" s="17">
        <f t="shared" si="4"/>
        <v>0</v>
      </c>
      <c r="O35" s="15" t="s">
        <v>108</v>
      </c>
      <c r="P35" s="16" t="s">
        <v>12</v>
      </c>
      <c r="Q35" s="17">
        <f t="shared" si="5"/>
        <v>0</v>
      </c>
      <c r="R35" s="15" t="s">
        <v>107</v>
      </c>
      <c r="S35" s="16" t="s">
        <v>12</v>
      </c>
      <c r="T35" s="17" t="str">
        <f t="shared" si="12"/>
        <v>5</v>
      </c>
      <c r="U35" s="15" t="s">
        <v>2</v>
      </c>
      <c r="V35" s="16" t="s">
        <v>108</v>
      </c>
      <c r="W35" s="17" t="str">
        <f t="shared" si="6"/>
        <v>2</v>
      </c>
      <c r="X35" s="15" t="s">
        <v>12</v>
      </c>
      <c r="Y35" s="16" t="s">
        <v>12</v>
      </c>
      <c r="Z35" s="17">
        <f t="shared" si="7"/>
        <v>0</v>
      </c>
      <c r="AA35" s="15" t="s">
        <v>108</v>
      </c>
      <c r="AB35" s="16" t="s">
        <v>108</v>
      </c>
      <c r="AC35" s="17">
        <f t="shared" si="8"/>
        <v>0</v>
      </c>
      <c r="AD35" s="24"/>
      <c r="AE35" s="22"/>
      <c r="AF35" s="17"/>
      <c r="AG35" s="18">
        <f t="shared" si="13"/>
        <v>7</v>
      </c>
      <c r="AH35" s="19">
        <f>'4.Spieltag'!AI35</f>
        <v>53</v>
      </c>
      <c r="AI35" s="20">
        <f t="shared" si="17"/>
        <v>60</v>
      </c>
      <c r="AJ35" s="21">
        <f t="shared" si="18"/>
        <v>17</v>
      </c>
      <c r="AK35" s="1"/>
    </row>
    <row r="36" spans="1:37" ht="28.15" customHeight="1" thickBot="1" x14ac:dyDescent="0.25">
      <c r="A36" s="25">
        <f t="shared" si="0"/>
        <v>25</v>
      </c>
      <c r="B36" s="18" t="str">
        <f>'1.Spieltag'!B36</f>
        <v>UltraGE</v>
      </c>
      <c r="C36" s="15" t="s">
        <v>2</v>
      </c>
      <c r="D36" s="16" t="s">
        <v>108</v>
      </c>
      <c r="E36" s="17">
        <f t="shared" si="1"/>
        <v>0</v>
      </c>
      <c r="F36" s="15" t="s">
        <v>12</v>
      </c>
      <c r="G36" s="16" t="s">
        <v>108</v>
      </c>
      <c r="H36" s="17">
        <f t="shared" si="2"/>
        <v>0</v>
      </c>
      <c r="I36" s="15" t="s">
        <v>108</v>
      </c>
      <c r="J36" s="16" t="s">
        <v>2</v>
      </c>
      <c r="K36" s="17">
        <f t="shared" si="3"/>
        <v>0</v>
      </c>
      <c r="L36" s="15" t="s">
        <v>108</v>
      </c>
      <c r="M36" s="16" t="s">
        <v>12</v>
      </c>
      <c r="N36" s="17" t="str">
        <f t="shared" si="4"/>
        <v>3</v>
      </c>
      <c r="O36" s="15" t="s">
        <v>108</v>
      </c>
      <c r="P36" s="16" t="s">
        <v>12</v>
      </c>
      <c r="Q36" s="17">
        <f t="shared" si="5"/>
        <v>0</v>
      </c>
      <c r="R36" s="15" t="s">
        <v>108</v>
      </c>
      <c r="S36" s="16" t="s">
        <v>12</v>
      </c>
      <c r="T36" s="17" t="str">
        <f t="shared" si="12"/>
        <v>2</v>
      </c>
      <c r="U36" s="15" t="s">
        <v>12</v>
      </c>
      <c r="V36" s="16" t="s">
        <v>108</v>
      </c>
      <c r="W36" s="17" t="str">
        <f t="shared" si="6"/>
        <v>2</v>
      </c>
      <c r="X36" s="15" t="s">
        <v>12</v>
      </c>
      <c r="Y36" s="16" t="s">
        <v>108</v>
      </c>
      <c r="Z36" s="17" t="str">
        <f t="shared" si="7"/>
        <v>5</v>
      </c>
      <c r="AA36" s="15" t="s">
        <v>108</v>
      </c>
      <c r="AB36" s="16" t="s">
        <v>12</v>
      </c>
      <c r="AC36" s="17">
        <f t="shared" si="8"/>
        <v>0</v>
      </c>
      <c r="AD36" s="24"/>
      <c r="AE36" s="22"/>
      <c r="AF36" s="17"/>
      <c r="AG36" s="18">
        <f t="shared" si="13"/>
        <v>12</v>
      </c>
      <c r="AH36" s="19">
        <f>'4.Spieltag'!AI36</f>
        <v>40</v>
      </c>
      <c r="AI36" s="20">
        <f t="shared" si="17"/>
        <v>52</v>
      </c>
      <c r="AJ36" s="21">
        <f t="shared" si="18"/>
        <v>25</v>
      </c>
      <c r="AK36" s="1"/>
    </row>
    <row r="37" spans="1:37" ht="28.15" customHeight="1" thickBot="1" x14ac:dyDescent="0.25">
      <c r="A37" s="25">
        <f t="shared" si="0"/>
        <v>31</v>
      </c>
      <c r="B37" s="18" t="str">
        <f>'1.Spieltag'!B37</f>
        <v>Nico1904</v>
      </c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>
        <f t="shared" si="13"/>
        <v>0</v>
      </c>
      <c r="AH37" s="19">
        <f>'4.Spieltag'!AI37</f>
        <v>32</v>
      </c>
      <c r="AI37" s="20">
        <f t="shared" si="17"/>
        <v>32</v>
      </c>
      <c r="AJ37" s="21">
        <f t="shared" si="18"/>
        <v>31</v>
      </c>
      <c r="AK37" s="1"/>
    </row>
    <row r="38" spans="1:37" ht="28.15" customHeight="1" thickBot="1" x14ac:dyDescent="0.25">
      <c r="A38" s="25">
        <f t="shared" si="0"/>
        <v>28</v>
      </c>
      <c r="B38" s="18" t="str">
        <f>'1.Spieltag'!B38</f>
        <v>Schalt04</v>
      </c>
      <c r="C38" s="15" t="s">
        <v>2</v>
      </c>
      <c r="D38" s="16" t="s">
        <v>108</v>
      </c>
      <c r="E38" s="17">
        <f t="shared" si="1"/>
        <v>0</v>
      </c>
      <c r="F38" s="15" t="s">
        <v>108</v>
      </c>
      <c r="G38" s="16" t="s">
        <v>108</v>
      </c>
      <c r="H38" s="17">
        <f t="shared" si="2"/>
        <v>0</v>
      </c>
      <c r="I38" s="15" t="s">
        <v>108</v>
      </c>
      <c r="J38" s="16" t="s">
        <v>2</v>
      </c>
      <c r="K38" s="17">
        <f t="shared" si="3"/>
        <v>0</v>
      </c>
      <c r="L38" s="15" t="s">
        <v>107</v>
      </c>
      <c r="M38" s="16" t="s">
        <v>2</v>
      </c>
      <c r="N38" s="17" t="str">
        <f t="shared" si="4"/>
        <v>2</v>
      </c>
      <c r="O38" s="15" t="s">
        <v>107</v>
      </c>
      <c r="P38" s="16" t="s">
        <v>2</v>
      </c>
      <c r="Q38" s="17">
        <f t="shared" si="5"/>
        <v>0</v>
      </c>
      <c r="R38" s="15" t="s">
        <v>108</v>
      </c>
      <c r="S38" s="16" t="s">
        <v>2</v>
      </c>
      <c r="T38" s="17" t="str">
        <f t="shared" si="12"/>
        <v>3</v>
      </c>
      <c r="U38" s="15" t="s">
        <v>12</v>
      </c>
      <c r="V38" s="16" t="s">
        <v>108</v>
      </c>
      <c r="W38" s="17" t="str">
        <f t="shared" si="6"/>
        <v>2</v>
      </c>
      <c r="X38" s="15" t="s">
        <v>107</v>
      </c>
      <c r="Y38" s="16" t="s">
        <v>108</v>
      </c>
      <c r="Z38" s="17">
        <f t="shared" si="7"/>
        <v>0</v>
      </c>
      <c r="AA38" s="15" t="s">
        <v>108</v>
      </c>
      <c r="AB38" s="16" t="s">
        <v>12</v>
      </c>
      <c r="AC38" s="17">
        <f t="shared" si="8"/>
        <v>0</v>
      </c>
      <c r="AD38" s="24"/>
      <c r="AE38" s="22"/>
      <c r="AF38" s="17"/>
      <c r="AG38" s="18">
        <f t="shared" si="13"/>
        <v>7</v>
      </c>
      <c r="AH38" s="19">
        <f>'4.Spieltag'!AI38</f>
        <v>36</v>
      </c>
      <c r="AI38" s="20">
        <f t="shared" si="17"/>
        <v>43</v>
      </c>
      <c r="AJ38" s="21">
        <f t="shared" si="18"/>
        <v>28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3</v>
      </c>
      <c r="F39" s="15"/>
      <c r="G39" s="16"/>
      <c r="H39" s="17">
        <f t="shared" si="2"/>
        <v>0</v>
      </c>
      <c r="I39" s="15"/>
      <c r="J39" s="16"/>
      <c r="K39" s="17" t="str">
        <f t="shared" si="3"/>
        <v>3</v>
      </c>
      <c r="L39" s="15"/>
      <c r="M39" s="16"/>
      <c r="N39" s="17">
        <f t="shared" si="4"/>
        <v>0</v>
      </c>
      <c r="O39" s="15"/>
      <c r="P39" s="16"/>
      <c r="Q39" s="17">
        <f t="shared" si="5"/>
        <v>0</v>
      </c>
      <c r="R39" s="15"/>
      <c r="S39" s="16"/>
      <c r="T39" s="17">
        <f t="shared" si="12"/>
        <v>0</v>
      </c>
      <c r="U39" s="15"/>
      <c r="V39" s="16"/>
      <c r="W39" s="17">
        <f t="shared" si="6"/>
        <v>0</v>
      </c>
      <c r="X39" s="15"/>
      <c r="Y39" s="16"/>
      <c r="Z39" s="17">
        <f t="shared" si="7"/>
        <v>0</v>
      </c>
      <c r="AA39" s="15"/>
      <c r="AB39" s="16"/>
      <c r="AC39" s="17">
        <f t="shared" si="8"/>
        <v>0</v>
      </c>
      <c r="AD39" s="24"/>
      <c r="AE39" s="22"/>
      <c r="AF39" s="17"/>
      <c r="AG39" s="18">
        <f t="shared" si="13"/>
        <v>6</v>
      </c>
      <c r="AH39" s="19">
        <f>'4.Spieltag'!AI39</f>
        <v>0</v>
      </c>
      <c r="AI39" s="20">
        <f t="shared" si="17"/>
        <v>6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3</v>
      </c>
      <c r="F40" s="15"/>
      <c r="G40" s="16"/>
      <c r="H40" s="17">
        <f t="shared" si="2"/>
        <v>0</v>
      </c>
      <c r="I40" s="15"/>
      <c r="J40" s="16"/>
      <c r="K40" s="17" t="str">
        <f t="shared" si="3"/>
        <v>3</v>
      </c>
      <c r="L40" s="15"/>
      <c r="M40" s="16"/>
      <c r="N40" s="17">
        <f t="shared" si="4"/>
        <v>0</v>
      </c>
      <c r="O40" s="15"/>
      <c r="P40" s="16"/>
      <c r="Q40" s="17">
        <f t="shared" si="5"/>
        <v>0</v>
      </c>
      <c r="R40" s="15"/>
      <c r="S40" s="16"/>
      <c r="T40" s="17">
        <f t="shared" si="12"/>
        <v>0</v>
      </c>
      <c r="U40" s="15"/>
      <c r="V40" s="16"/>
      <c r="W40" s="17">
        <f t="shared" si="6"/>
        <v>0</v>
      </c>
      <c r="X40" s="15"/>
      <c r="Y40" s="16"/>
      <c r="Z40" s="17">
        <f t="shared" si="7"/>
        <v>0</v>
      </c>
      <c r="AA40" s="15"/>
      <c r="AB40" s="16"/>
      <c r="AC40" s="17">
        <f t="shared" si="8"/>
        <v>0</v>
      </c>
      <c r="AD40" s="24"/>
      <c r="AE40" s="22"/>
      <c r="AF40" s="17"/>
      <c r="AG40" s="18">
        <f t="shared" si="13"/>
        <v>6</v>
      </c>
      <c r="AH40" s="19">
        <f>'4.Spieltag'!AI40</f>
        <v>0</v>
      </c>
      <c r="AI40" s="20">
        <f t="shared" si="17"/>
        <v>6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3</v>
      </c>
      <c r="F41" s="15"/>
      <c r="G41" s="16"/>
      <c r="H41" s="17">
        <f t="shared" si="2"/>
        <v>0</v>
      </c>
      <c r="I41" s="15"/>
      <c r="J41" s="16"/>
      <c r="K41" s="17" t="str">
        <f t="shared" si="3"/>
        <v>3</v>
      </c>
      <c r="L41" s="15"/>
      <c r="M41" s="16"/>
      <c r="N41" s="17">
        <f t="shared" si="4"/>
        <v>0</v>
      </c>
      <c r="O41" s="15"/>
      <c r="P41" s="16"/>
      <c r="Q41" s="17">
        <f t="shared" si="5"/>
        <v>0</v>
      </c>
      <c r="R41" s="15"/>
      <c r="S41" s="16"/>
      <c r="T41" s="17">
        <f t="shared" si="12"/>
        <v>0</v>
      </c>
      <c r="U41" s="15"/>
      <c r="V41" s="16"/>
      <c r="W41" s="17">
        <f t="shared" si="6"/>
        <v>0</v>
      </c>
      <c r="X41" s="15"/>
      <c r="Y41" s="16"/>
      <c r="Z41" s="17">
        <f t="shared" si="7"/>
        <v>0</v>
      </c>
      <c r="AA41" s="15"/>
      <c r="AB41" s="16"/>
      <c r="AC41" s="17">
        <f t="shared" si="8"/>
        <v>0</v>
      </c>
      <c r="AD41" s="24"/>
      <c r="AE41" s="22"/>
      <c r="AF41" s="17"/>
      <c r="AG41" s="18">
        <f t="shared" si="13"/>
        <v>6</v>
      </c>
      <c r="AH41" s="19">
        <f>'4.Spieltag'!AI41</f>
        <v>0</v>
      </c>
      <c r="AI41" s="20">
        <f t="shared" si="17"/>
        <v>6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3</v>
      </c>
      <c r="F42" s="15"/>
      <c r="G42" s="16"/>
      <c r="H42" s="17">
        <f t="shared" si="2"/>
        <v>0</v>
      </c>
      <c r="I42" s="15"/>
      <c r="J42" s="16"/>
      <c r="K42" s="17" t="str">
        <f t="shared" si="3"/>
        <v>3</v>
      </c>
      <c r="L42" s="15"/>
      <c r="M42" s="16"/>
      <c r="N42" s="17">
        <f t="shared" si="4"/>
        <v>0</v>
      </c>
      <c r="O42" s="15"/>
      <c r="P42" s="16"/>
      <c r="Q42" s="17">
        <f t="shared" si="5"/>
        <v>0</v>
      </c>
      <c r="R42" s="15"/>
      <c r="S42" s="16"/>
      <c r="T42" s="17">
        <f t="shared" si="12"/>
        <v>0</v>
      </c>
      <c r="U42" s="15"/>
      <c r="V42" s="16"/>
      <c r="W42" s="17">
        <f t="shared" si="6"/>
        <v>0</v>
      </c>
      <c r="X42" s="15"/>
      <c r="Y42" s="16"/>
      <c r="Z42" s="17">
        <f t="shared" si="7"/>
        <v>0</v>
      </c>
      <c r="AA42" s="15"/>
      <c r="AB42" s="16"/>
      <c r="AC42" s="17">
        <f t="shared" si="8"/>
        <v>0</v>
      </c>
      <c r="AD42" s="24"/>
      <c r="AE42" s="22"/>
      <c r="AF42" s="17"/>
      <c r="AG42" s="18">
        <f t="shared" si="13"/>
        <v>6</v>
      </c>
      <c r="AH42" s="19">
        <f>'4.Spieltag'!AI42</f>
        <v>0</v>
      </c>
      <c r="AI42" s="20">
        <f t="shared" si="17"/>
        <v>6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3</v>
      </c>
      <c r="F43" s="15"/>
      <c r="G43" s="16"/>
      <c r="H43" s="17">
        <f t="shared" si="2"/>
        <v>0</v>
      </c>
      <c r="I43" s="15"/>
      <c r="J43" s="16"/>
      <c r="K43" s="17" t="str">
        <f t="shared" si="3"/>
        <v>3</v>
      </c>
      <c r="L43" s="15"/>
      <c r="M43" s="16"/>
      <c r="N43" s="17">
        <f t="shared" si="4"/>
        <v>0</v>
      </c>
      <c r="O43" s="15"/>
      <c r="P43" s="16"/>
      <c r="Q43" s="17">
        <f t="shared" si="5"/>
        <v>0</v>
      </c>
      <c r="R43" s="15"/>
      <c r="S43" s="16"/>
      <c r="T43" s="17">
        <f t="shared" si="12"/>
        <v>0</v>
      </c>
      <c r="U43" s="15"/>
      <c r="V43" s="16"/>
      <c r="W43" s="17">
        <f t="shared" si="6"/>
        <v>0</v>
      </c>
      <c r="X43" s="15"/>
      <c r="Y43" s="16"/>
      <c r="Z43" s="17">
        <f t="shared" si="7"/>
        <v>0</v>
      </c>
      <c r="AA43" s="15"/>
      <c r="AB43" s="16"/>
      <c r="AC43" s="17">
        <f t="shared" si="8"/>
        <v>0</v>
      </c>
      <c r="AD43" s="24"/>
      <c r="AE43" s="22"/>
      <c r="AF43" s="17"/>
      <c r="AG43" s="18">
        <f t="shared" si="13"/>
        <v>6</v>
      </c>
      <c r="AH43" s="19">
        <f>'4.Spieltag'!AI43</f>
        <v>0</v>
      </c>
      <c r="AI43" s="20">
        <f t="shared" si="17"/>
        <v>6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3</v>
      </c>
      <c r="F44" s="15"/>
      <c r="G44" s="16"/>
      <c r="H44" s="17">
        <f t="shared" si="2"/>
        <v>0</v>
      </c>
      <c r="I44" s="15"/>
      <c r="J44" s="16"/>
      <c r="K44" s="17" t="str">
        <f t="shared" si="3"/>
        <v>3</v>
      </c>
      <c r="L44" s="15"/>
      <c r="M44" s="16"/>
      <c r="N44" s="17">
        <f t="shared" si="4"/>
        <v>0</v>
      </c>
      <c r="O44" s="15"/>
      <c r="P44" s="16"/>
      <c r="Q44" s="17">
        <f t="shared" si="5"/>
        <v>0</v>
      </c>
      <c r="R44" s="15"/>
      <c r="S44" s="16"/>
      <c r="T44" s="17">
        <f t="shared" si="12"/>
        <v>0</v>
      </c>
      <c r="U44" s="15"/>
      <c r="V44" s="16"/>
      <c r="W44" s="17">
        <f t="shared" si="6"/>
        <v>0</v>
      </c>
      <c r="X44" s="15"/>
      <c r="Y44" s="16"/>
      <c r="Z44" s="17">
        <f t="shared" si="7"/>
        <v>0</v>
      </c>
      <c r="AA44" s="15"/>
      <c r="AB44" s="16"/>
      <c r="AC44" s="17">
        <f t="shared" si="8"/>
        <v>0</v>
      </c>
      <c r="AD44" s="24"/>
      <c r="AE44" s="22"/>
      <c r="AF44" s="17"/>
      <c r="AG44" s="18">
        <f t="shared" si="13"/>
        <v>6</v>
      </c>
      <c r="AH44" s="19">
        <f>'4.Spieltag'!AI44</f>
        <v>0</v>
      </c>
      <c r="AI44" s="20">
        <f t="shared" si="17"/>
        <v>6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3</v>
      </c>
      <c r="F45" s="15"/>
      <c r="G45" s="16"/>
      <c r="H45" s="17">
        <f t="shared" si="2"/>
        <v>0</v>
      </c>
      <c r="I45" s="15"/>
      <c r="J45" s="16"/>
      <c r="K45" s="17" t="str">
        <f t="shared" si="3"/>
        <v>3</v>
      </c>
      <c r="L45" s="15"/>
      <c r="M45" s="16"/>
      <c r="N45" s="17">
        <f t="shared" si="4"/>
        <v>0</v>
      </c>
      <c r="O45" s="15"/>
      <c r="P45" s="16"/>
      <c r="Q45" s="17">
        <f t="shared" si="5"/>
        <v>0</v>
      </c>
      <c r="R45" s="15"/>
      <c r="S45" s="16"/>
      <c r="T45" s="17">
        <f t="shared" si="12"/>
        <v>0</v>
      </c>
      <c r="U45" s="15"/>
      <c r="V45" s="16"/>
      <c r="W45" s="17">
        <f t="shared" si="6"/>
        <v>0</v>
      </c>
      <c r="X45" s="15"/>
      <c r="Y45" s="16"/>
      <c r="Z45" s="17">
        <f t="shared" si="7"/>
        <v>0</v>
      </c>
      <c r="AA45" s="15"/>
      <c r="AB45" s="16"/>
      <c r="AC45" s="17">
        <f t="shared" si="8"/>
        <v>0</v>
      </c>
      <c r="AD45" s="24"/>
      <c r="AE45" s="22"/>
      <c r="AF45" s="17"/>
      <c r="AG45" s="18">
        <f t="shared" si="13"/>
        <v>6</v>
      </c>
      <c r="AH45" s="19">
        <f>'4.Spieltag'!AI45</f>
        <v>0</v>
      </c>
      <c r="AI45" s="20">
        <f t="shared" si="17"/>
        <v>6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3</v>
      </c>
      <c r="F46" s="15"/>
      <c r="G46" s="16"/>
      <c r="H46" s="17">
        <f t="shared" si="2"/>
        <v>0</v>
      </c>
      <c r="I46" s="15"/>
      <c r="J46" s="16"/>
      <c r="K46" s="17" t="str">
        <f t="shared" si="3"/>
        <v>3</v>
      </c>
      <c r="L46" s="15"/>
      <c r="M46" s="16"/>
      <c r="N46" s="17">
        <f t="shared" si="4"/>
        <v>0</v>
      </c>
      <c r="O46" s="15"/>
      <c r="P46" s="16"/>
      <c r="Q46" s="17">
        <f t="shared" si="5"/>
        <v>0</v>
      </c>
      <c r="R46" s="15"/>
      <c r="S46" s="16"/>
      <c r="T46" s="17">
        <f t="shared" si="12"/>
        <v>0</v>
      </c>
      <c r="U46" s="15"/>
      <c r="V46" s="16"/>
      <c r="W46" s="17">
        <f t="shared" si="6"/>
        <v>0</v>
      </c>
      <c r="X46" s="15"/>
      <c r="Y46" s="16"/>
      <c r="Z46" s="17">
        <f t="shared" si="7"/>
        <v>0</v>
      </c>
      <c r="AA46" s="15"/>
      <c r="AB46" s="16"/>
      <c r="AC46" s="17">
        <f t="shared" si="8"/>
        <v>0</v>
      </c>
      <c r="AD46" s="24"/>
      <c r="AE46" s="22"/>
      <c r="AF46" s="17"/>
      <c r="AG46" s="18">
        <f t="shared" si="13"/>
        <v>6</v>
      </c>
      <c r="AH46" s="19">
        <f>'4.Spieltag'!AI46</f>
        <v>0</v>
      </c>
      <c r="AI46" s="20">
        <f t="shared" si="17"/>
        <v>6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3</v>
      </c>
      <c r="F47" s="15"/>
      <c r="G47" s="16"/>
      <c r="H47" s="17">
        <f t="shared" si="2"/>
        <v>0</v>
      </c>
      <c r="I47" s="15"/>
      <c r="J47" s="16"/>
      <c r="K47" s="17" t="str">
        <f t="shared" si="3"/>
        <v>3</v>
      </c>
      <c r="L47" s="15"/>
      <c r="M47" s="16"/>
      <c r="N47" s="17">
        <f t="shared" si="4"/>
        <v>0</v>
      </c>
      <c r="O47" s="15"/>
      <c r="P47" s="16"/>
      <c r="Q47" s="17">
        <f t="shared" si="5"/>
        <v>0</v>
      </c>
      <c r="R47" s="15"/>
      <c r="S47" s="16"/>
      <c r="T47" s="17">
        <f t="shared" si="12"/>
        <v>0</v>
      </c>
      <c r="U47" s="15"/>
      <c r="V47" s="16"/>
      <c r="W47" s="17">
        <f t="shared" si="6"/>
        <v>0</v>
      </c>
      <c r="X47" s="15"/>
      <c r="Y47" s="16"/>
      <c r="Z47" s="17">
        <f t="shared" si="7"/>
        <v>0</v>
      </c>
      <c r="AA47" s="15"/>
      <c r="AB47" s="16"/>
      <c r="AC47" s="17">
        <f t="shared" si="8"/>
        <v>0</v>
      </c>
      <c r="AD47" s="24"/>
      <c r="AE47" s="22"/>
      <c r="AF47" s="17"/>
      <c r="AG47" s="18">
        <f t="shared" si="13"/>
        <v>6</v>
      </c>
      <c r="AH47" s="19">
        <f>'4.Spieltag'!AI47</f>
        <v>0</v>
      </c>
      <c r="AI47" s="20">
        <f t="shared" si="17"/>
        <v>6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3</v>
      </c>
      <c r="F48" s="15"/>
      <c r="G48" s="16"/>
      <c r="H48" s="17">
        <f t="shared" si="2"/>
        <v>0</v>
      </c>
      <c r="I48" s="15"/>
      <c r="J48" s="16"/>
      <c r="K48" s="17" t="str">
        <f t="shared" si="3"/>
        <v>3</v>
      </c>
      <c r="L48" s="15"/>
      <c r="M48" s="16"/>
      <c r="N48" s="17">
        <f t="shared" si="4"/>
        <v>0</v>
      </c>
      <c r="O48" s="15"/>
      <c r="P48" s="16"/>
      <c r="Q48" s="17">
        <f t="shared" si="5"/>
        <v>0</v>
      </c>
      <c r="R48" s="15"/>
      <c r="S48" s="16"/>
      <c r="T48" s="17">
        <f t="shared" si="12"/>
        <v>0</v>
      </c>
      <c r="U48" s="15"/>
      <c r="V48" s="16"/>
      <c r="W48" s="17">
        <f t="shared" si="6"/>
        <v>0</v>
      </c>
      <c r="X48" s="15"/>
      <c r="Y48" s="16"/>
      <c r="Z48" s="17">
        <f t="shared" si="7"/>
        <v>0</v>
      </c>
      <c r="AA48" s="15"/>
      <c r="AB48" s="16"/>
      <c r="AC48" s="17">
        <f t="shared" si="8"/>
        <v>0</v>
      </c>
      <c r="AD48" s="24"/>
      <c r="AE48" s="22"/>
      <c r="AF48" s="17"/>
      <c r="AG48" s="18">
        <f t="shared" si="13"/>
        <v>6</v>
      </c>
      <c r="AH48" s="19">
        <f>'4.Spieltag'!AI48</f>
        <v>0</v>
      </c>
      <c r="AI48" s="20">
        <f t="shared" si="17"/>
        <v>6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3</v>
      </c>
      <c r="F49" s="15"/>
      <c r="G49" s="16"/>
      <c r="H49" s="17">
        <f t="shared" si="2"/>
        <v>0</v>
      </c>
      <c r="I49" s="15"/>
      <c r="J49" s="16"/>
      <c r="K49" s="17" t="str">
        <f t="shared" si="3"/>
        <v>3</v>
      </c>
      <c r="L49" s="15"/>
      <c r="M49" s="16"/>
      <c r="N49" s="17">
        <f t="shared" si="4"/>
        <v>0</v>
      </c>
      <c r="O49" s="15"/>
      <c r="P49" s="16"/>
      <c r="Q49" s="17">
        <f t="shared" si="5"/>
        <v>0</v>
      </c>
      <c r="R49" s="15"/>
      <c r="S49" s="16"/>
      <c r="T49" s="17">
        <f t="shared" si="12"/>
        <v>0</v>
      </c>
      <c r="U49" s="15"/>
      <c r="V49" s="16"/>
      <c r="W49" s="17">
        <f t="shared" si="6"/>
        <v>0</v>
      </c>
      <c r="X49" s="15"/>
      <c r="Y49" s="16"/>
      <c r="Z49" s="17">
        <f t="shared" si="7"/>
        <v>0</v>
      </c>
      <c r="AA49" s="15"/>
      <c r="AB49" s="16"/>
      <c r="AC49" s="17">
        <f t="shared" si="8"/>
        <v>0</v>
      </c>
      <c r="AD49" s="24"/>
      <c r="AE49" s="22"/>
      <c r="AF49" s="17"/>
      <c r="AG49" s="18">
        <f t="shared" si="13"/>
        <v>6</v>
      </c>
      <c r="AH49" s="19">
        <f>'4.Spieltag'!AI49</f>
        <v>0</v>
      </c>
      <c r="AI49" s="20">
        <f t="shared" si="17"/>
        <v>6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3</v>
      </c>
      <c r="F50" s="15"/>
      <c r="G50" s="16"/>
      <c r="H50" s="17">
        <f t="shared" si="2"/>
        <v>0</v>
      </c>
      <c r="I50" s="15"/>
      <c r="J50" s="16"/>
      <c r="K50" s="17" t="str">
        <f t="shared" si="3"/>
        <v>3</v>
      </c>
      <c r="L50" s="15"/>
      <c r="M50" s="16"/>
      <c r="N50" s="17">
        <f t="shared" si="4"/>
        <v>0</v>
      </c>
      <c r="O50" s="15"/>
      <c r="P50" s="16"/>
      <c r="Q50" s="17">
        <f t="shared" si="5"/>
        <v>0</v>
      </c>
      <c r="R50" s="15"/>
      <c r="S50" s="16"/>
      <c r="T50" s="17">
        <f t="shared" si="12"/>
        <v>0</v>
      </c>
      <c r="U50" s="15"/>
      <c r="V50" s="16"/>
      <c r="W50" s="17">
        <f t="shared" si="6"/>
        <v>0</v>
      </c>
      <c r="X50" s="15"/>
      <c r="Y50" s="16"/>
      <c r="Z50" s="17">
        <f t="shared" si="7"/>
        <v>0</v>
      </c>
      <c r="AA50" s="15"/>
      <c r="AB50" s="16"/>
      <c r="AC50" s="17">
        <f t="shared" si="8"/>
        <v>0</v>
      </c>
      <c r="AD50" s="24"/>
      <c r="AE50" s="22"/>
      <c r="AF50" s="17"/>
      <c r="AG50" s="18">
        <f t="shared" si="13"/>
        <v>6</v>
      </c>
      <c r="AH50" s="19">
        <f>'4.Spieltag'!AI50</f>
        <v>0</v>
      </c>
      <c r="AI50" s="20">
        <f t="shared" si="17"/>
        <v>6</v>
      </c>
      <c r="AJ50" s="21">
        <f t="shared" si="18"/>
        <v>32</v>
      </c>
      <c r="AK50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F4 I4 L4 O4 R4 U4 X4 AA4 C6 F6 I6 O6 U6 X6 AA6">
    <cfRule type="cellIs" dxfId="144" priority="2" operator="equal">
      <formula>"Schalke 04"</formula>
    </cfRule>
  </conditionalFormatting>
  <conditionalFormatting sqref="L6 R6">
    <cfRule type="cellIs" dxfId="143" priority="1" operator="equal">
      <formula>"Schalke 04"</formula>
    </cfRule>
  </conditionalFormatting>
  <conditionalFormatting sqref="AG1:AG7 AG51:AG1048576">
    <cfRule type="top10" dxfId="142" priority="1561" rank="3"/>
  </conditionalFormatting>
  <conditionalFormatting sqref="AG8:AG50">
    <cfRule type="top10" dxfId="141" priority="5" rank="3"/>
  </conditionalFormatting>
  <conditionalFormatting sqref="AK6:AK9">
    <cfRule type="top10" dxfId="140" priority="1907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4:AN50"/>
  <sheetViews>
    <sheetView workbookViewId="0">
      <selection activeCell="AP18" sqref="AP18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4"/>
      <c r="C4" s="14" t="s">
        <v>98</v>
      </c>
      <c r="F4" s="14" t="s">
        <v>103</v>
      </c>
      <c r="I4" s="14" t="s">
        <v>99</v>
      </c>
      <c r="L4" s="14" t="s">
        <v>100</v>
      </c>
      <c r="O4" s="14" t="s">
        <v>11</v>
      </c>
      <c r="R4" s="14" t="s">
        <v>57</v>
      </c>
      <c r="U4" s="14" t="s">
        <v>92</v>
      </c>
      <c r="X4" s="14" t="s">
        <v>105</v>
      </c>
      <c r="AA4" s="14" t="s">
        <v>102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101</v>
      </c>
      <c r="F6" s="14" t="s">
        <v>93</v>
      </c>
      <c r="I6" s="14" t="s">
        <v>94</v>
      </c>
      <c r="L6" s="14" t="s">
        <v>56</v>
      </c>
      <c r="O6" s="14" t="s">
        <v>106</v>
      </c>
      <c r="R6" s="14" t="s">
        <v>104</v>
      </c>
      <c r="U6" s="14" t="s">
        <v>95</v>
      </c>
      <c r="X6" s="14" t="s">
        <v>97</v>
      </c>
      <c r="AA6" s="14" t="s">
        <v>96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108</v>
      </c>
      <c r="D7" s="65" t="s">
        <v>107</v>
      </c>
      <c r="E7" s="66" t="s">
        <v>1</v>
      </c>
      <c r="F7" s="65" t="s">
        <v>107</v>
      </c>
      <c r="G7" s="65" t="s">
        <v>107</v>
      </c>
      <c r="H7" s="66" t="s">
        <v>1</v>
      </c>
      <c r="I7" s="65" t="s">
        <v>108</v>
      </c>
      <c r="J7" s="65" t="s">
        <v>107</v>
      </c>
      <c r="K7" s="66" t="s">
        <v>1</v>
      </c>
      <c r="L7" s="65" t="s">
        <v>12</v>
      </c>
      <c r="M7" s="65" t="s">
        <v>12</v>
      </c>
      <c r="N7" s="66" t="s">
        <v>1</v>
      </c>
      <c r="O7" s="65" t="s">
        <v>107</v>
      </c>
      <c r="P7" s="65" t="s">
        <v>108</v>
      </c>
      <c r="Q7" s="66" t="s">
        <v>1</v>
      </c>
      <c r="R7" s="65" t="s">
        <v>109</v>
      </c>
      <c r="S7" s="65" t="s">
        <v>2</v>
      </c>
      <c r="T7" s="66" t="s">
        <v>1</v>
      </c>
      <c r="U7" s="65" t="s">
        <v>115</v>
      </c>
      <c r="V7" s="65" t="s">
        <v>108</v>
      </c>
      <c r="W7" s="66" t="s">
        <v>1</v>
      </c>
      <c r="X7" s="65" t="s">
        <v>12</v>
      </c>
      <c r="Y7" s="65" t="s">
        <v>108</v>
      </c>
      <c r="Z7" s="66" t="s">
        <v>1</v>
      </c>
      <c r="AA7" s="65" t="s">
        <v>108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v>1</v>
      </c>
      <c r="B8" s="18" t="s">
        <v>59</v>
      </c>
      <c r="C8" s="15" t="s">
        <v>2</v>
      </c>
      <c r="D8" s="16" t="s">
        <v>108</v>
      </c>
      <c r="E8" s="17" t="s">
        <v>12</v>
      </c>
      <c r="F8" s="15" t="s">
        <v>108</v>
      </c>
      <c r="G8" s="16" t="s">
        <v>2</v>
      </c>
      <c r="H8" s="17">
        <v>0</v>
      </c>
      <c r="I8" s="15" t="s">
        <v>108</v>
      </c>
      <c r="J8" s="16" t="s">
        <v>2</v>
      </c>
      <c r="K8" s="17">
        <v>0</v>
      </c>
      <c r="L8" s="15" t="s">
        <v>12</v>
      </c>
      <c r="M8" s="16" t="s">
        <v>107</v>
      </c>
      <c r="N8" s="17">
        <v>0</v>
      </c>
      <c r="O8" s="15" t="s">
        <v>12</v>
      </c>
      <c r="P8" s="16" t="s">
        <v>107</v>
      </c>
      <c r="Q8" s="17">
        <v>0</v>
      </c>
      <c r="R8" s="15" t="s">
        <v>12</v>
      </c>
      <c r="S8" s="16" t="s">
        <v>107</v>
      </c>
      <c r="T8" s="17" t="s">
        <v>12</v>
      </c>
      <c r="U8" s="15" t="s">
        <v>2</v>
      </c>
      <c r="V8" s="16" t="s">
        <v>108</v>
      </c>
      <c r="W8" s="17" t="s">
        <v>12</v>
      </c>
      <c r="X8" s="15" t="s">
        <v>2</v>
      </c>
      <c r="Y8" s="16" t="s">
        <v>12</v>
      </c>
      <c r="Z8" s="17" t="s">
        <v>2</v>
      </c>
      <c r="AA8" s="15" t="s">
        <v>12</v>
      </c>
      <c r="AB8" s="16" t="s">
        <v>107</v>
      </c>
      <c r="AC8" s="17">
        <v>0</v>
      </c>
      <c r="AD8" s="24"/>
      <c r="AE8" s="22"/>
      <c r="AF8" s="17"/>
      <c r="AG8" s="18">
        <v>9</v>
      </c>
      <c r="AH8" s="19">
        <v>72</v>
      </c>
      <c r="AI8" s="20">
        <v>81</v>
      </c>
      <c r="AJ8" s="21"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v>2</v>
      </c>
      <c r="B9" s="18" t="s">
        <v>110</v>
      </c>
      <c r="C9" s="15" t="s">
        <v>108</v>
      </c>
      <c r="D9" s="16" t="s">
        <v>108</v>
      </c>
      <c r="E9" s="17">
        <v>0</v>
      </c>
      <c r="F9" s="15" t="s">
        <v>107</v>
      </c>
      <c r="G9" s="16" t="s">
        <v>2</v>
      </c>
      <c r="H9" s="17">
        <v>0</v>
      </c>
      <c r="I9" s="15" t="s">
        <v>108</v>
      </c>
      <c r="J9" s="16" t="s">
        <v>12</v>
      </c>
      <c r="K9" s="17">
        <v>0</v>
      </c>
      <c r="L9" s="15" t="s">
        <v>12</v>
      </c>
      <c r="M9" s="16" t="s">
        <v>107</v>
      </c>
      <c r="N9" s="17">
        <v>0</v>
      </c>
      <c r="O9" s="15" t="s">
        <v>12</v>
      </c>
      <c r="P9" s="16" t="s">
        <v>108</v>
      </c>
      <c r="Q9" s="17">
        <v>0</v>
      </c>
      <c r="R9" s="15" t="s">
        <v>108</v>
      </c>
      <c r="S9" s="16" t="s">
        <v>12</v>
      </c>
      <c r="T9" s="17">
        <v>0</v>
      </c>
      <c r="U9" s="15" t="s">
        <v>2</v>
      </c>
      <c r="V9" s="16" t="s">
        <v>108</v>
      </c>
      <c r="W9" s="17" t="s">
        <v>12</v>
      </c>
      <c r="X9" s="15" t="s">
        <v>107</v>
      </c>
      <c r="Y9" s="16" t="s">
        <v>108</v>
      </c>
      <c r="Z9" s="17">
        <v>0</v>
      </c>
      <c r="AA9" s="15" t="s">
        <v>107</v>
      </c>
      <c r="AB9" s="16" t="s">
        <v>12</v>
      </c>
      <c r="AC9" s="17" t="s">
        <v>12</v>
      </c>
      <c r="AD9" s="24"/>
      <c r="AE9" s="22"/>
      <c r="AF9" s="17"/>
      <c r="AG9" s="18">
        <v>4</v>
      </c>
      <c r="AH9" s="19">
        <v>76</v>
      </c>
      <c r="AI9" s="20">
        <v>80</v>
      </c>
      <c r="AJ9" s="21"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v>3</v>
      </c>
      <c r="B10" s="18" t="s">
        <v>112</v>
      </c>
      <c r="C10" s="15" t="s">
        <v>12</v>
      </c>
      <c r="D10" s="16" t="s">
        <v>108</v>
      </c>
      <c r="E10" s="17" t="s">
        <v>2</v>
      </c>
      <c r="F10" s="15" t="s">
        <v>107</v>
      </c>
      <c r="G10" s="16" t="s">
        <v>2</v>
      </c>
      <c r="H10" s="17">
        <v>0</v>
      </c>
      <c r="I10" s="15" t="s">
        <v>107</v>
      </c>
      <c r="J10" s="16" t="s">
        <v>12</v>
      </c>
      <c r="K10" s="17">
        <v>0</v>
      </c>
      <c r="L10" s="15" t="s">
        <v>12</v>
      </c>
      <c r="M10" s="16" t="s">
        <v>108</v>
      </c>
      <c r="N10" s="17">
        <v>0</v>
      </c>
      <c r="O10" s="15" t="s">
        <v>108</v>
      </c>
      <c r="P10" s="16" t="s">
        <v>107</v>
      </c>
      <c r="Q10" s="17">
        <v>0</v>
      </c>
      <c r="R10" s="15" t="s">
        <v>107</v>
      </c>
      <c r="S10" s="16" t="s">
        <v>12</v>
      </c>
      <c r="T10" s="17">
        <v>0</v>
      </c>
      <c r="U10" s="15" t="s">
        <v>2</v>
      </c>
      <c r="V10" s="16" t="s">
        <v>108</v>
      </c>
      <c r="W10" s="17" t="s">
        <v>12</v>
      </c>
      <c r="X10" s="15" t="s">
        <v>108</v>
      </c>
      <c r="Y10" s="16" t="s">
        <v>12</v>
      </c>
      <c r="Z10" s="17">
        <v>0</v>
      </c>
      <c r="AA10" s="15" t="s">
        <v>107</v>
      </c>
      <c r="AB10" s="16" t="s">
        <v>12</v>
      </c>
      <c r="AC10" s="17" t="s">
        <v>12</v>
      </c>
      <c r="AD10" s="24"/>
      <c r="AE10" s="22"/>
      <c r="AF10" s="17"/>
      <c r="AG10" s="18">
        <v>7</v>
      </c>
      <c r="AH10" s="19">
        <v>70</v>
      </c>
      <c r="AI10" s="20">
        <v>77</v>
      </c>
      <c r="AJ10" s="21">
        <v>3</v>
      </c>
      <c r="AK10" s="1"/>
    </row>
    <row r="11" spans="1:40" ht="24.95" customHeight="1" thickBot="1" x14ac:dyDescent="0.25">
      <c r="A11" s="25">
        <v>4</v>
      </c>
      <c r="B11" s="18" t="s">
        <v>81</v>
      </c>
      <c r="C11" s="15" t="s">
        <v>12</v>
      </c>
      <c r="D11" s="16" t="s">
        <v>108</v>
      </c>
      <c r="E11" s="17" t="s">
        <v>2</v>
      </c>
      <c r="F11" s="15" t="s">
        <v>12</v>
      </c>
      <c r="G11" s="16" t="s">
        <v>108</v>
      </c>
      <c r="H11" s="17">
        <v>0</v>
      </c>
      <c r="I11" s="15" t="s">
        <v>108</v>
      </c>
      <c r="J11" s="16" t="s">
        <v>107</v>
      </c>
      <c r="K11" s="17" t="s">
        <v>13</v>
      </c>
      <c r="L11" s="15" t="s">
        <v>12</v>
      </c>
      <c r="M11" s="16" t="s">
        <v>108</v>
      </c>
      <c r="N11" s="17">
        <v>0</v>
      </c>
      <c r="O11" s="15" t="s">
        <v>2</v>
      </c>
      <c r="P11" s="16" t="s">
        <v>107</v>
      </c>
      <c r="Q11" s="17">
        <v>0</v>
      </c>
      <c r="R11" s="15" t="s">
        <v>12</v>
      </c>
      <c r="S11" s="16" t="s">
        <v>12</v>
      </c>
      <c r="T11" s="17">
        <v>0</v>
      </c>
      <c r="U11" s="15" t="s">
        <v>12</v>
      </c>
      <c r="V11" s="16" t="s">
        <v>108</v>
      </c>
      <c r="W11" s="17" t="s">
        <v>12</v>
      </c>
      <c r="X11" s="15" t="s">
        <v>108</v>
      </c>
      <c r="Y11" s="16" t="s">
        <v>12</v>
      </c>
      <c r="Z11" s="17">
        <v>0</v>
      </c>
      <c r="AA11" s="15" t="s">
        <v>108</v>
      </c>
      <c r="AB11" s="16" t="s">
        <v>107</v>
      </c>
      <c r="AC11" s="17">
        <v>0</v>
      </c>
      <c r="AD11" s="24"/>
      <c r="AE11" s="22"/>
      <c r="AF11" s="17"/>
      <c r="AG11" s="18">
        <v>10</v>
      </c>
      <c r="AH11" s="19">
        <v>66</v>
      </c>
      <c r="AI11" s="20">
        <v>76</v>
      </c>
      <c r="AJ11" s="21">
        <v>4</v>
      </c>
      <c r="AK11" s="1"/>
    </row>
    <row r="12" spans="1:40" ht="24.95" customHeight="1" thickBot="1" x14ac:dyDescent="0.25">
      <c r="A12" s="25">
        <v>4</v>
      </c>
      <c r="B12" s="18" t="s">
        <v>62</v>
      </c>
      <c r="C12" s="15" t="s">
        <v>12</v>
      </c>
      <c r="D12" s="16" t="s">
        <v>107</v>
      </c>
      <c r="E12" s="17" t="s">
        <v>12</v>
      </c>
      <c r="F12" s="15" t="s">
        <v>108</v>
      </c>
      <c r="G12" s="16" t="s">
        <v>2</v>
      </c>
      <c r="H12" s="17">
        <v>0</v>
      </c>
      <c r="I12" s="15" t="s">
        <v>107</v>
      </c>
      <c r="J12" s="16" t="s">
        <v>12</v>
      </c>
      <c r="K12" s="17">
        <v>0</v>
      </c>
      <c r="L12" s="15" t="s">
        <v>12</v>
      </c>
      <c r="M12" s="16" t="s">
        <v>107</v>
      </c>
      <c r="N12" s="17">
        <v>0</v>
      </c>
      <c r="O12" s="15" t="s">
        <v>2</v>
      </c>
      <c r="P12" s="16" t="s">
        <v>108</v>
      </c>
      <c r="Q12" s="17">
        <v>0</v>
      </c>
      <c r="R12" s="15" t="s">
        <v>12</v>
      </c>
      <c r="S12" s="16" t="s">
        <v>108</v>
      </c>
      <c r="T12" s="17" t="s">
        <v>2</v>
      </c>
      <c r="U12" s="15" t="s">
        <v>2</v>
      </c>
      <c r="V12" s="16" t="s">
        <v>107</v>
      </c>
      <c r="W12" s="17" t="s">
        <v>12</v>
      </c>
      <c r="X12" s="15" t="s">
        <v>12</v>
      </c>
      <c r="Y12" s="16" t="s">
        <v>108</v>
      </c>
      <c r="Z12" s="17" t="s">
        <v>13</v>
      </c>
      <c r="AA12" s="15" t="s">
        <v>108</v>
      </c>
      <c r="AB12" s="16" t="s">
        <v>12</v>
      </c>
      <c r="AC12" s="17" t="s">
        <v>13</v>
      </c>
      <c r="AD12" s="24"/>
      <c r="AE12" s="22"/>
      <c r="AF12" s="17"/>
      <c r="AG12" s="18">
        <v>17</v>
      </c>
      <c r="AH12" s="19">
        <v>59</v>
      </c>
      <c r="AI12" s="20">
        <v>76</v>
      </c>
      <c r="AJ12" s="21">
        <v>4</v>
      </c>
      <c r="AK12" s="1"/>
    </row>
    <row r="13" spans="1:40" ht="24.95" customHeight="1" thickBot="1" x14ac:dyDescent="0.25">
      <c r="A13" s="25">
        <v>6</v>
      </c>
      <c r="B13" s="18" t="s">
        <v>80</v>
      </c>
      <c r="C13" s="15" t="s">
        <v>108</v>
      </c>
      <c r="D13" s="16" t="s">
        <v>108</v>
      </c>
      <c r="E13" s="17">
        <v>0</v>
      </c>
      <c r="F13" s="15" t="s">
        <v>12</v>
      </c>
      <c r="G13" s="16" t="s">
        <v>12</v>
      </c>
      <c r="H13" s="17" t="s">
        <v>2</v>
      </c>
      <c r="I13" s="15" t="s">
        <v>108</v>
      </c>
      <c r="J13" s="16" t="s">
        <v>2</v>
      </c>
      <c r="K13" s="17">
        <v>0</v>
      </c>
      <c r="L13" s="15" t="s">
        <v>108</v>
      </c>
      <c r="M13" s="16" t="s">
        <v>108</v>
      </c>
      <c r="N13" s="17" t="s">
        <v>2</v>
      </c>
      <c r="O13" s="15" t="s">
        <v>2</v>
      </c>
      <c r="P13" s="16" t="s">
        <v>108</v>
      </c>
      <c r="Q13" s="17">
        <v>0</v>
      </c>
      <c r="R13" s="15" t="s">
        <v>12</v>
      </c>
      <c r="S13" s="16" t="s">
        <v>12</v>
      </c>
      <c r="T13" s="17">
        <v>0</v>
      </c>
      <c r="U13" s="15" t="s">
        <v>109</v>
      </c>
      <c r="V13" s="16" t="s">
        <v>108</v>
      </c>
      <c r="W13" s="17" t="s">
        <v>12</v>
      </c>
      <c r="X13" s="15" t="s">
        <v>108</v>
      </c>
      <c r="Y13" s="16" t="s">
        <v>108</v>
      </c>
      <c r="Z13" s="17">
        <v>0</v>
      </c>
      <c r="AA13" s="15" t="s">
        <v>107</v>
      </c>
      <c r="AB13" s="16" t="s">
        <v>12</v>
      </c>
      <c r="AC13" s="17" t="s">
        <v>12</v>
      </c>
      <c r="AD13" s="24"/>
      <c r="AE13" s="22"/>
      <c r="AF13" s="17"/>
      <c r="AG13" s="18">
        <v>10</v>
      </c>
      <c r="AH13" s="19">
        <v>64</v>
      </c>
      <c r="AI13" s="20">
        <v>74</v>
      </c>
      <c r="AJ13" s="21">
        <v>6</v>
      </c>
      <c r="AK13" s="1"/>
    </row>
    <row r="14" spans="1:40" ht="24.95" customHeight="1" thickBot="1" x14ac:dyDescent="0.25">
      <c r="A14" s="25">
        <v>7</v>
      </c>
      <c r="B14" s="18" t="s">
        <v>90</v>
      </c>
      <c r="C14" s="15" t="s">
        <v>108</v>
      </c>
      <c r="D14" s="16" t="s">
        <v>12</v>
      </c>
      <c r="E14" s="17">
        <v>0</v>
      </c>
      <c r="F14" s="15" t="s">
        <v>108</v>
      </c>
      <c r="G14" s="16" t="s">
        <v>108</v>
      </c>
      <c r="H14" s="17" t="s">
        <v>2</v>
      </c>
      <c r="I14" s="15" t="s">
        <v>12</v>
      </c>
      <c r="J14" s="16" t="s">
        <v>108</v>
      </c>
      <c r="K14" s="17" t="s">
        <v>2</v>
      </c>
      <c r="L14" s="15" t="s">
        <v>12</v>
      </c>
      <c r="M14" s="16" t="s">
        <v>108</v>
      </c>
      <c r="N14" s="17">
        <v>0</v>
      </c>
      <c r="O14" s="15" t="s">
        <v>2</v>
      </c>
      <c r="P14" s="16" t="s">
        <v>108</v>
      </c>
      <c r="Q14" s="17">
        <v>0</v>
      </c>
      <c r="R14" s="15" t="s">
        <v>108</v>
      </c>
      <c r="S14" s="16" t="s">
        <v>2</v>
      </c>
      <c r="T14" s="17">
        <v>0</v>
      </c>
      <c r="U14" s="15" t="s">
        <v>12</v>
      </c>
      <c r="V14" s="16" t="s">
        <v>12</v>
      </c>
      <c r="W14" s="17">
        <v>0</v>
      </c>
      <c r="X14" s="15" t="s">
        <v>108</v>
      </c>
      <c r="Y14" s="16" t="s">
        <v>2</v>
      </c>
      <c r="Z14" s="17">
        <v>0</v>
      </c>
      <c r="AA14" s="15" t="s">
        <v>2</v>
      </c>
      <c r="AB14" s="16" t="s">
        <v>107</v>
      </c>
      <c r="AC14" s="17">
        <v>0</v>
      </c>
      <c r="AD14" s="24"/>
      <c r="AE14" s="22"/>
      <c r="AF14" s="17"/>
      <c r="AG14" s="18">
        <v>6</v>
      </c>
      <c r="AH14" s="19">
        <v>67</v>
      </c>
      <c r="AI14" s="20">
        <v>73</v>
      </c>
      <c r="AJ14" s="21">
        <v>7</v>
      </c>
      <c r="AK14" s="1"/>
    </row>
    <row r="15" spans="1:40" ht="24.95" customHeight="1" thickBot="1" x14ac:dyDescent="0.25">
      <c r="A15" s="25">
        <v>7</v>
      </c>
      <c r="B15" s="18" t="s">
        <v>67</v>
      </c>
      <c r="C15" s="15" t="s">
        <v>108</v>
      </c>
      <c r="D15" s="16" t="s">
        <v>12</v>
      </c>
      <c r="E15" s="17">
        <v>0</v>
      </c>
      <c r="F15" s="15" t="s">
        <v>107</v>
      </c>
      <c r="G15" s="16" t="s">
        <v>12</v>
      </c>
      <c r="H15" s="17">
        <v>0</v>
      </c>
      <c r="I15" s="15" t="s">
        <v>108</v>
      </c>
      <c r="J15" s="16" t="s">
        <v>12</v>
      </c>
      <c r="K15" s="17">
        <v>0</v>
      </c>
      <c r="L15" s="15" t="s">
        <v>12</v>
      </c>
      <c r="M15" s="16" t="s">
        <v>107</v>
      </c>
      <c r="N15" s="17">
        <v>0</v>
      </c>
      <c r="O15" s="15" t="s">
        <v>12</v>
      </c>
      <c r="P15" s="16" t="s">
        <v>108</v>
      </c>
      <c r="Q15" s="17">
        <v>0</v>
      </c>
      <c r="R15" s="15" t="s">
        <v>108</v>
      </c>
      <c r="S15" s="16" t="s">
        <v>12</v>
      </c>
      <c r="T15" s="17">
        <v>0</v>
      </c>
      <c r="U15" s="15" t="s">
        <v>2</v>
      </c>
      <c r="V15" s="16" t="s">
        <v>108</v>
      </c>
      <c r="W15" s="17" t="s">
        <v>12</v>
      </c>
      <c r="X15" s="15" t="s">
        <v>12</v>
      </c>
      <c r="Y15" s="16" t="s">
        <v>108</v>
      </c>
      <c r="Z15" s="17" t="s">
        <v>13</v>
      </c>
      <c r="AA15" s="15" t="s">
        <v>108</v>
      </c>
      <c r="AB15" s="16" t="s">
        <v>107</v>
      </c>
      <c r="AC15" s="17">
        <v>0</v>
      </c>
      <c r="AD15" s="24"/>
      <c r="AE15" s="22"/>
      <c r="AF15" s="17"/>
      <c r="AG15" s="18">
        <v>7</v>
      </c>
      <c r="AH15" s="19">
        <v>66</v>
      </c>
      <c r="AI15" s="20">
        <v>73</v>
      </c>
      <c r="AJ15" s="21">
        <v>7</v>
      </c>
      <c r="AK15" s="1"/>
    </row>
    <row r="16" spans="1:40" ht="24.95" customHeight="1" thickBot="1" x14ac:dyDescent="0.25">
      <c r="A16" s="25">
        <v>7</v>
      </c>
      <c r="B16" s="18" t="s">
        <v>58</v>
      </c>
      <c r="C16" s="15" t="s">
        <v>12</v>
      </c>
      <c r="D16" s="16" t="s">
        <v>108</v>
      </c>
      <c r="E16" s="17" t="s">
        <v>2</v>
      </c>
      <c r="F16" s="15" t="s">
        <v>108</v>
      </c>
      <c r="G16" s="16" t="s">
        <v>2</v>
      </c>
      <c r="H16" s="17">
        <v>0</v>
      </c>
      <c r="I16" s="15" t="s">
        <v>12</v>
      </c>
      <c r="J16" s="16" t="s">
        <v>12</v>
      </c>
      <c r="K16" s="17">
        <v>0</v>
      </c>
      <c r="L16" s="15" t="s">
        <v>2</v>
      </c>
      <c r="M16" s="16" t="s">
        <v>108</v>
      </c>
      <c r="N16" s="17">
        <v>0</v>
      </c>
      <c r="O16" s="15" t="s">
        <v>108</v>
      </c>
      <c r="P16" s="16" t="s">
        <v>107</v>
      </c>
      <c r="Q16" s="17">
        <v>0</v>
      </c>
      <c r="R16" s="15" t="s">
        <v>108</v>
      </c>
      <c r="S16" s="16" t="s">
        <v>108</v>
      </c>
      <c r="T16" s="17">
        <v>0</v>
      </c>
      <c r="U16" s="15" t="s">
        <v>109</v>
      </c>
      <c r="V16" s="16" t="s">
        <v>108</v>
      </c>
      <c r="W16" s="17" t="s">
        <v>12</v>
      </c>
      <c r="X16" s="15" t="s">
        <v>12</v>
      </c>
      <c r="Y16" s="16" t="s">
        <v>108</v>
      </c>
      <c r="Z16" s="17" t="s">
        <v>13</v>
      </c>
      <c r="AA16" s="15" t="s">
        <v>108</v>
      </c>
      <c r="AB16" s="16" t="s">
        <v>108</v>
      </c>
      <c r="AC16" s="17">
        <v>0</v>
      </c>
      <c r="AD16" s="24"/>
      <c r="AE16" s="22"/>
      <c r="AF16" s="17"/>
      <c r="AG16" s="18">
        <v>10</v>
      </c>
      <c r="AH16" s="19">
        <v>63</v>
      </c>
      <c r="AI16" s="20">
        <v>73</v>
      </c>
      <c r="AJ16" s="21">
        <v>7</v>
      </c>
      <c r="AK16" s="1"/>
    </row>
    <row r="17" spans="1:37" ht="24.95" customHeight="1" thickBot="1" x14ac:dyDescent="0.25">
      <c r="A17" s="25">
        <v>10</v>
      </c>
      <c r="B17" s="18" t="s">
        <v>68</v>
      </c>
      <c r="C17" s="15" t="s">
        <v>12</v>
      </c>
      <c r="D17" s="16" t="s">
        <v>108</v>
      </c>
      <c r="E17" s="17" t="s">
        <v>2</v>
      </c>
      <c r="F17" s="15" t="s">
        <v>107</v>
      </c>
      <c r="G17" s="16" t="s">
        <v>12</v>
      </c>
      <c r="H17" s="17">
        <v>0</v>
      </c>
      <c r="I17" s="15" t="s">
        <v>108</v>
      </c>
      <c r="J17" s="16" t="s">
        <v>12</v>
      </c>
      <c r="K17" s="17">
        <v>0</v>
      </c>
      <c r="L17" s="15" t="s">
        <v>12</v>
      </c>
      <c r="M17" s="16" t="s">
        <v>107</v>
      </c>
      <c r="N17" s="17">
        <v>0</v>
      </c>
      <c r="O17" s="15" t="s">
        <v>12</v>
      </c>
      <c r="P17" s="16" t="s">
        <v>108</v>
      </c>
      <c r="Q17" s="17">
        <v>0</v>
      </c>
      <c r="R17" s="15" t="s">
        <v>108</v>
      </c>
      <c r="S17" s="16" t="s">
        <v>107</v>
      </c>
      <c r="T17" s="17" t="s">
        <v>2</v>
      </c>
      <c r="U17" s="15" t="s">
        <v>12</v>
      </c>
      <c r="V17" s="16" t="s">
        <v>107</v>
      </c>
      <c r="W17" s="17" t="s">
        <v>12</v>
      </c>
      <c r="X17" s="15" t="s">
        <v>12</v>
      </c>
      <c r="Y17" s="16" t="s">
        <v>107</v>
      </c>
      <c r="Z17" s="17" t="s">
        <v>12</v>
      </c>
      <c r="AA17" s="15" t="s">
        <v>12</v>
      </c>
      <c r="AB17" s="16" t="s">
        <v>108</v>
      </c>
      <c r="AC17" s="17">
        <v>0</v>
      </c>
      <c r="AD17" s="24"/>
      <c r="AE17" s="22"/>
      <c r="AF17" s="17"/>
      <c r="AG17" s="18">
        <v>10</v>
      </c>
      <c r="AH17" s="19">
        <v>62</v>
      </c>
      <c r="AI17" s="20">
        <v>72</v>
      </c>
      <c r="AJ17" s="21">
        <v>10</v>
      </c>
      <c r="AK17" s="1"/>
    </row>
    <row r="18" spans="1:37" ht="24.95" customHeight="1" thickBot="1" x14ac:dyDescent="0.25">
      <c r="A18" s="25">
        <v>11</v>
      </c>
      <c r="B18" s="18" t="s">
        <v>70</v>
      </c>
      <c r="C18" s="15" t="s">
        <v>2</v>
      </c>
      <c r="D18" s="16" t="s">
        <v>108</v>
      </c>
      <c r="E18" s="17" t="s">
        <v>12</v>
      </c>
      <c r="F18" s="15" t="s">
        <v>108</v>
      </c>
      <c r="G18" s="16" t="s">
        <v>2</v>
      </c>
      <c r="H18" s="17">
        <v>0</v>
      </c>
      <c r="I18" s="15" t="s">
        <v>108</v>
      </c>
      <c r="J18" s="16" t="s">
        <v>2</v>
      </c>
      <c r="K18" s="17">
        <v>0</v>
      </c>
      <c r="L18" s="15" t="s">
        <v>12</v>
      </c>
      <c r="M18" s="16" t="s">
        <v>107</v>
      </c>
      <c r="N18" s="17">
        <v>0</v>
      </c>
      <c r="O18" s="15" t="s">
        <v>12</v>
      </c>
      <c r="P18" s="16" t="s">
        <v>108</v>
      </c>
      <c r="Q18" s="17">
        <v>0</v>
      </c>
      <c r="R18" s="15" t="s">
        <v>12</v>
      </c>
      <c r="S18" s="16" t="s">
        <v>107</v>
      </c>
      <c r="T18" s="17" t="s">
        <v>12</v>
      </c>
      <c r="U18" s="15" t="s">
        <v>2</v>
      </c>
      <c r="V18" s="16" t="s">
        <v>108</v>
      </c>
      <c r="W18" s="17" t="s">
        <v>12</v>
      </c>
      <c r="X18" s="15" t="s">
        <v>2</v>
      </c>
      <c r="Y18" s="16" t="s">
        <v>12</v>
      </c>
      <c r="Z18" s="17" t="s">
        <v>2</v>
      </c>
      <c r="AA18" s="15" t="s">
        <v>12</v>
      </c>
      <c r="AB18" s="16" t="s">
        <v>107</v>
      </c>
      <c r="AC18" s="17">
        <v>0</v>
      </c>
      <c r="AD18" s="24"/>
      <c r="AE18" s="22"/>
      <c r="AF18" s="17"/>
      <c r="AG18" s="18">
        <v>9</v>
      </c>
      <c r="AH18" s="19">
        <v>62</v>
      </c>
      <c r="AI18" s="20">
        <v>71</v>
      </c>
      <c r="AJ18" s="21">
        <v>11</v>
      </c>
      <c r="AK18" s="1"/>
    </row>
    <row r="19" spans="1:37" ht="24.95" customHeight="1" thickBot="1" x14ac:dyDescent="0.25">
      <c r="A19" s="25">
        <v>12</v>
      </c>
      <c r="B19" s="18" t="s">
        <v>64</v>
      </c>
      <c r="C19" s="15" t="s">
        <v>2</v>
      </c>
      <c r="D19" s="16" t="s">
        <v>108</v>
      </c>
      <c r="E19" s="17" t="s">
        <v>12</v>
      </c>
      <c r="F19" s="15" t="s">
        <v>108</v>
      </c>
      <c r="G19" s="16" t="s">
        <v>12</v>
      </c>
      <c r="H19" s="17">
        <v>0</v>
      </c>
      <c r="I19" s="15" t="s">
        <v>108</v>
      </c>
      <c r="J19" s="16" t="s">
        <v>12</v>
      </c>
      <c r="K19" s="17">
        <v>0</v>
      </c>
      <c r="L19" s="15" t="s">
        <v>12</v>
      </c>
      <c r="M19" s="16" t="s">
        <v>107</v>
      </c>
      <c r="N19" s="17">
        <v>0</v>
      </c>
      <c r="O19" s="15" t="s">
        <v>12</v>
      </c>
      <c r="P19" s="16" t="s">
        <v>108</v>
      </c>
      <c r="Q19" s="17">
        <v>0</v>
      </c>
      <c r="R19" s="15" t="s">
        <v>108</v>
      </c>
      <c r="S19" s="16" t="s">
        <v>108</v>
      </c>
      <c r="T19" s="17">
        <v>0</v>
      </c>
      <c r="U19" s="15" t="s">
        <v>12</v>
      </c>
      <c r="V19" s="16" t="s">
        <v>108</v>
      </c>
      <c r="W19" s="17" t="s">
        <v>12</v>
      </c>
      <c r="X19" s="15" t="s">
        <v>12</v>
      </c>
      <c r="Y19" s="16" t="s">
        <v>108</v>
      </c>
      <c r="Z19" s="17" t="s">
        <v>13</v>
      </c>
      <c r="AA19" s="15" t="s">
        <v>12</v>
      </c>
      <c r="AB19" s="16" t="s">
        <v>108</v>
      </c>
      <c r="AC19" s="17">
        <v>0</v>
      </c>
      <c r="AD19" s="24"/>
      <c r="AE19" s="22"/>
      <c r="AF19" s="17"/>
      <c r="AG19" s="18">
        <v>9</v>
      </c>
      <c r="AH19" s="19">
        <v>61</v>
      </c>
      <c r="AI19" s="20">
        <v>70</v>
      </c>
      <c r="AJ19" s="21">
        <v>12</v>
      </c>
      <c r="AK19" s="1"/>
    </row>
    <row r="20" spans="1:37" ht="24.95" customHeight="1" thickBot="1" x14ac:dyDescent="0.25">
      <c r="A20" s="25">
        <v>12</v>
      </c>
      <c r="B20" s="18" t="s">
        <v>63</v>
      </c>
      <c r="C20" s="15"/>
      <c r="D20" s="16"/>
      <c r="E20" s="17"/>
      <c r="F20" s="15" t="s">
        <v>107</v>
      </c>
      <c r="G20" s="16" t="s">
        <v>109</v>
      </c>
      <c r="H20" s="17">
        <v>0</v>
      </c>
      <c r="I20" s="15" t="s">
        <v>108</v>
      </c>
      <c r="J20" s="16" t="s">
        <v>107</v>
      </c>
      <c r="K20" s="17" t="s">
        <v>13</v>
      </c>
      <c r="L20" s="15" t="s">
        <v>108</v>
      </c>
      <c r="M20" s="16" t="s">
        <v>108</v>
      </c>
      <c r="N20" s="17" t="s">
        <v>2</v>
      </c>
      <c r="O20" s="15" t="s">
        <v>12</v>
      </c>
      <c r="P20" s="16" t="s">
        <v>108</v>
      </c>
      <c r="Q20" s="17">
        <v>0</v>
      </c>
      <c r="R20" s="15" t="s">
        <v>107</v>
      </c>
      <c r="S20" s="16" t="s">
        <v>2</v>
      </c>
      <c r="T20" s="17">
        <v>0</v>
      </c>
      <c r="U20" s="15" t="s">
        <v>109</v>
      </c>
      <c r="V20" s="16" t="s">
        <v>109</v>
      </c>
      <c r="W20" s="17">
        <v>0</v>
      </c>
      <c r="X20" s="15" t="s">
        <v>12</v>
      </c>
      <c r="Y20" s="16" t="s">
        <v>2</v>
      </c>
      <c r="Z20" s="17">
        <v>0</v>
      </c>
      <c r="AA20" s="15" t="s">
        <v>108</v>
      </c>
      <c r="AB20" s="16" t="s">
        <v>107</v>
      </c>
      <c r="AC20" s="17">
        <v>0</v>
      </c>
      <c r="AD20" s="24"/>
      <c r="AE20" s="22"/>
      <c r="AF20" s="17"/>
      <c r="AG20" s="18">
        <v>8</v>
      </c>
      <c r="AH20" s="19">
        <v>62</v>
      </c>
      <c r="AI20" s="20">
        <v>70</v>
      </c>
      <c r="AJ20" s="21">
        <v>12</v>
      </c>
      <c r="AK20" s="1"/>
    </row>
    <row r="21" spans="1:37" ht="24.95" customHeight="1" thickBot="1" x14ac:dyDescent="0.25">
      <c r="A21" s="25">
        <v>14</v>
      </c>
      <c r="B21" s="18" t="s">
        <v>69</v>
      </c>
      <c r="C21" s="15" t="s">
        <v>12</v>
      </c>
      <c r="D21" s="16" t="s">
        <v>107</v>
      </c>
      <c r="E21" s="17" t="s">
        <v>12</v>
      </c>
      <c r="F21" s="15" t="s">
        <v>108</v>
      </c>
      <c r="G21" s="16" t="s">
        <v>12</v>
      </c>
      <c r="H21" s="17">
        <v>0</v>
      </c>
      <c r="I21" s="15" t="s">
        <v>108</v>
      </c>
      <c r="J21" s="16" t="s">
        <v>12</v>
      </c>
      <c r="K21" s="17">
        <v>0</v>
      </c>
      <c r="L21" s="15" t="s">
        <v>12</v>
      </c>
      <c r="M21" s="16" t="s">
        <v>107</v>
      </c>
      <c r="N21" s="17">
        <v>0</v>
      </c>
      <c r="O21" s="15" t="s">
        <v>12</v>
      </c>
      <c r="P21" s="16" t="s">
        <v>107</v>
      </c>
      <c r="Q21" s="17">
        <v>0</v>
      </c>
      <c r="R21" s="15" t="s">
        <v>108</v>
      </c>
      <c r="S21" s="16" t="s">
        <v>107</v>
      </c>
      <c r="T21" s="17" t="s">
        <v>2</v>
      </c>
      <c r="U21" s="15" t="s">
        <v>2</v>
      </c>
      <c r="V21" s="16" t="s">
        <v>107</v>
      </c>
      <c r="W21" s="17" t="s">
        <v>12</v>
      </c>
      <c r="X21" s="15" t="s">
        <v>12</v>
      </c>
      <c r="Y21" s="16" t="s">
        <v>107</v>
      </c>
      <c r="Z21" s="17" t="s">
        <v>12</v>
      </c>
      <c r="AA21" s="15" t="s">
        <v>108</v>
      </c>
      <c r="AB21" s="16" t="s">
        <v>2</v>
      </c>
      <c r="AC21" s="17" t="s">
        <v>12</v>
      </c>
      <c r="AD21" s="24"/>
      <c r="AE21" s="22"/>
      <c r="AF21" s="17"/>
      <c r="AG21" s="18">
        <v>11</v>
      </c>
      <c r="AH21" s="19">
        <v>57</v>
      </c>
      <c r="AI21" s="20">
        <v>68</v>
      </c>
      <c r="AJ21" s="21">
        <v>14</v>
      </c>
      <c r="AK21" s="1"/>
    </row>
    <row r="22" spans="1:37" ht="24.95" customHeight="1" thickBot="1" x14ac:dyDescent="0.25">
      <c r="A22" s="25">
        <v>15</v>
      </c>
      <c r="B22" s="18" t="s">
        <v>60</v>
      </c>
      <c r="C22" s="15" t="s">
        <v>2</v>
      </c>
      <c r="D22" s="16" t="s">
        <v>12</v>
      </c>
      <c r="E22" s="17" t="s">
        <v>2</v>
      </c>
      <c r="F22" s="15" t="s">
        <v>2</v>
      </c>
      <c r="G22" s="16" t="s">
        <v>2</v>
      </c>
      <c r="H22" s="17" t="s">
        <v>2</v>
      </c>
      <c r="I22" s="15" t="s">
        <v>12</v>
      </c>
      <c r="J22" s="16" t="s">
        <v>109</v>
      </c>
      <c r="K22" s="17">
        <v>0</v>
      </c>
      <c r="L22" s="15" t="s">
        <v>107</v>
      </c>
      <c r="M22" s="16" t="s">
        <v>108</v>
      </c>
      <c r="N22" s="17">
        <v>0</v>
      </c>
      <c r="O22" s="15" t="s">
        <v>12</v>
      </c>
      <c r="P22" s="16" t="s">
        <v>107</v>
      </c>
      <c r="Q22" s="17">
        <v>0</v>
      </c>
      <c r="R22" s="15" t="s">
        <v>108</v>
      </c>
      <c r="S22" s="16" t="s">
        <v>2</v>
      </c>
      <c r="T22" s="17">
        <v>0</v>
      </c>
      <c r="U22" s="15" t="s">
        <v>12</v>
      </c>
      <c r="V22" s="16" t="s">
        <v>109</v>
      </c>
      <c r="W22" s="17">
        <v>0</v>
      </c>
      <c r="X22" s="15" t="s">
        <v>12</v>
      </c>
      <c r="Y22" s="16" t="s">
        <v>2</v>
      </c>
      <c r="Z22" s="17">
        <v>0</v>
      </c>
      <c r="AA22" s="15" t="s">
        <v>108</v>
      </c>
      <c r="AB22" s="16" t="s">
        <v>12</v>
      </c>
      <c r="AC22" s="17" t="s">
        <v>13</v>
      </c>
      <c r="AD22" s="24"/>
      <c r="AE22" s="22"/>
      <c r="AF22" s="17"/>
      <c r="AG22" s="18">
        <v>11</v>
      </c>
      <c r="AH22" s="19">
        <v>56</v>
      </c>
      <c r="AI22" s="20">
        <v>67</v>
      </c>
      <c r="AJ22" s="21">
        <v>15</v>
      </c>
      <c r="AK22" s="1"/>
    </row>
    <row r="23" spans="1:37" ht="24.95" customHeight="1" thickBot="1" x14ac:dyDescent="0.25">
      <c r="A23" s="25">
        <v>16</v>
      </c>
      <c r="B23" s="18" t="s">
        <v>86</v>
      </c>
      <c r="C23" s="15" t="s">
        <v>12</v>
      </c>
      <c r="D23" s="16" t="s">
        <v>108</v>
      </c>
      <c r="E23" s="17" t="s">
        <v>2</v>
      </c>
      <c r="F23" s="15" t="s">
        <v>108</v>
      </c>
      <c r="G23" s="16" t="s">
        <v>2</v>
      </c>
      <c r="H23" s="17">
        <v>0</v>
      </c>
      <c r="I23" s="15" t="s">
        <v>108</v>
      </c>
      <c r="J23" s="16" t="s">
        <v>12</v>
      </c>
      <c r="K23" s="17">
        <v>0</v>
      </c>
      <c r="L23" s="15" t="s">
        <v>12</v>
      </c>
      <c r="M23" s="16" t="s">
        <v>108</v>
      </c>
      <c r="N23" s="17">
        <v>0</v>
      </c>
      <c r="O23" s="15" t="s">
        <v>12</v>
      </c>
      <c r="P23" s="16" t="s">
        <v>108</v>
      </c>
      <c r="Q23" s="17">
        <v>0</v>
      </c>
      <c r="R23" s="15" t="s">
        <v>12</v>
      </c>
      <c r="S23" s="16" t="s">
        <v>12</v>
      </c>
      <c r="T23" s="17">
        <v>0</v>
      </c>
      <c r="U23" s="15" t="s">
        <v>2</v>
      </c>
      <c r="V23" s="16" t="s">
        <v>108</v>
      </c>
      <c r="W23" s="17" t="s">
        <v>12</v>
      </c>
      <c r="X23" s="15" t="s">
        <v>12</v>
      </c>
      <c r="Y23" s="16" t="s">
        <v>12</v>
      </c>
      <c r="Z23" s="17">
        <v>0</v>
      </c>
      <c r="AA23" s="15" t="s">
        <v>12</v>
      </c>
      <c r="AB23" s="16" t="s">
        <v>108</v>
      </c>
      <c r="AC23" s="17">
        <v>0</v>
      </c>
      <c r="AD23" s="24"/>
      <c r="AE23" s="22"/>
      <c r="AF23" s="17"/>
      <c r="AG23" s="18">
        <v>5</v>
      </c>
      <c r="AH23" s="19">
        <v>61</v>
      </c>
      <c r="AI23" s="20">
        <v>66</v>
      </c>
      <c r="AJ23" s="21">
        <v>16</v>
      </c>
      <c r="AK23" s="1"/>
    </row>
    <row r="24" spans="1:37" ht="24.95" customHeight="1" thickBot="1" x14ac:dyDescent="0.25">
      <c r="A24" s="25">
        <v>16</v>
      </c>
      <c r="B24" s="18" t="s">
        <v>66</v>
      </c>
      <c r="C24" s="15" t="s">
        <v>12</v>
      </c>
      <c r="D24" s="16" t="s">
        <v>108</v>
      </c>
      <c r="E24" s="17" t="s">
        <v>2</v>
      </c>
      <c r="F24" s="15" t="s">
        <v>107</v>
      </c>
      <c r="G24" s="16" t="s">
        <v>2</v>
      </c>
      <c r="H24" s="17">
        <v>0</v>
      </c>
      <c r="I24" s="15" t="s">
        <v>108</v>
      </c>
      <c r="J24" s="16" t="s">
        <v>107</v>
      </c>
      <c r="K24" s="17" t="s">
        <v>13</v>
      </c>
      <c r="L24" s="15" t="s">
        <v>2</v>
      </c>
      <c r="M24" s="16" t="s">
        <v>108</v>
      </c>
      <c r="N24" s="17">
        <v>0</v>
      </c>
      <c r="O24" s="15" t="s">
        <v>2</v>
      </c>
      <c r="P24" s="16" t="s">
        <v>12</v>
      </c>
      <c r="Q24" s="17">
        <v>0</v>
      </c>
      <c r="R24" s="15" t="s">
        <v>108</v>
      </c>
      <c r="S24" s="16" t="s">
        <v>12</v>
      </c>
      <c r="T24" s="17">
        <v>0</v>
      </c>
      <c r="U24" s="15" t="s">
        <v>13</v>
      </c>
      <c r="V24" s="16" t="s">
        <v>108</v>
      </c>
      <c r="W24" s="17" t="s">
        <v>12</v>
      </c>
      <c r="X24" s="15" t="s">
        <v>12</v>
      </c>
      <c r="Y24" s="16" t="s">
        <v>107</v>
      </c>
      <c r="Z24" s="17" t="s">
        <v>12</v>
      </c>
      <c r="AA24" s="15" t="s">
        <v>108</v>
      </c>
      <c r="AB24" s="16" t="s">
        <v>2</v>
      </c>
      <c r="AC24" s="17" t="s">
        <v>12</v>
      </c>
      <c r="AD24" s="24"/>
      <c r="AE24" s="22"/>
      <c r="AF24" s="17"/>
      <c r="AG24" s="18">
        <v>14</v>
      </c>
      <c r="AH24" s="19">
        <v>52</v>
      </c>
      <c r="AI24" s="20">
        <v>66</v>
      </c>
      <c r="AJ24" s="21">
        <v>16</v>
      </c>
      <c r="AK24" s="1"/>
    </row>
    <row r="25" spans="1:37" ht="28.15" customHeight="1" thickBot="1" x14ac:dyDescent="0.25">
      <c r="A25" s="25">
        <v>16</v>
      </c>
      <c r="B25" s="18" t="s">
        <v>111</v>
      </c>
      <c r="C25" s="15" t="s">
        <v>12</v>
      </c>
      <c r="D25" s="16" t="s">
        <v>108</v>
      </c>
      <c r="E25" s="17" t="s">
        <v>2</v>
      </c>
      <c r="F25" s="15" t="s">
        <v>108</v>
      </c>
      <c r="G25" s="16" t="s">
        <v>2</v>
      </c>
      <c r="H25" s="17">
        <v>0</v>
      </c>
      <c r="I25" s="15" t="s">
        <v>108</v>
      </c>
      <c r="J25" s="16" t="s">
        <v>12</v>
      </c>
      <c r="K25" s="17">
        <v>0</v>
      </c>
      <c r="L25" s="15" t="s">
        <v>12</v>
      </c>
      <c r="M25" s="16" t="s">
        <v>108</v>
      </c>
      <c r="N25" s="17">
        <v>0</v>
      </c>
      <c r="O25" s="15" t="s">
        <v>12</v>
      </c>
      <c r="P25" s="16" t="s">
        <v>108</v>
      </c>
      <c r="Q25" s="17">
        <v>0</v>
      </c>
      <c r="R25" s="15" t="s">
        <v>108</v>
      </c>
      <c r="S25" s="16" t="s">
        <v>12</v>
      </c>
      <c r="T25" s="17">
        <v>0</v>
      </c>
      <c r="U25" s="15" t="s">
        <v>12</v>
      </c>
      <c r="V25" s="16" t="s">
        <v>108</v>
      </c>
      <c r="W25" s="17" t="s">
        <v>12</v>
      </c>
      <c r="X25" s="15" t="s">
        <v>2</v>
      </c>
      <c r="Y25" s="16" t="s">
        <v>108</v>
      </c>
      <c r="Z25" s="17" t="s">
        <v>12</v>
      </c>
      <c r="AA25" s="15" t="s">
        <v>108</v>
      </c>
      <c r="AB25" s="16" t="s">
        <v>12</v>
      </c>
      <c r="AC25" s="17" t="s">
        <v>13</v>
      </c>
      <c r="AD25" s="24"/>
      <c r="AE25" s="22"/>
      <c r="AF25" s="17"/>
      <c r="AG25" s="18">
        <v>12</v>
      </c>
      <c r="AH25" s="19">
        <v>54</v>
      </c>
      <c r="AI25" s="20">
        <v>66</v>
      </c>
      <c r="AJ25" s="21">
        <v>16</v>
      </c>
      <c r="AK25" s="1"/>
    </row>
    <row r="26" spans="1:37" ht="28.15" customHeight="1" thickBot="1" x14ac:dyDescent="0.25">
      <c r="A26" s="25">
        <v>16</v>
      </c>
      <c r="B26" s="18" t="s">
        <v>83</v>
      </c>
      <c r="C26" s="15" t="s">
        <v>2</v>
      </c>
      <c r="D26" s="16" t="s">
        <v>108</v>
      </c>
      <c r="E26" s="17" t="s">
        <v>12</v>
      </c>
      <c r="F26" s="15" t="s">
        <v>108</v>
      </c>
      <c r="G26" s="16" t="s">
        <v>12</v>
      </c>
      <c r="H26" s="17">
        <v>0</v>
      </c>
      <c r="I26" s="15" t="s">
        <v>108</v>
      </c>
      <c r="J26" s="16" t="s">
        <v>2</v>
      </c>
      <c r="K26" s="17">
        <v>0</v>
      </c>
      <c r="L26" s="15" t="s">
        <v>12</v>
      </c>
      <c r="M26" s="16" t="s">
        <v>107</v>
      </c>
      <c r="N26" s="17">
        <v>0</v>
      </c>
      <c r="O26" s="15" t="s">
        <v>108</v>
      </c>
      <c r="P26" s="16" t="s">
        <v>107</v>
      </c>
      <c r="Q26" s="17">
        <v>0</v>
      </c>
      <c r="R26" s="15" t="s">
        <v>107</v>
      </c>
      <c r="S26" s="16" t="s">
        <v>108</v>
      </c>
      <c r="T26" s="17">
        <v>0</v>
      </c>
      <c r="U26" s="15" t="s">
        <v>12</v>
      </c>
      <c r="V26" s="16" t="s">
        <v>107</v>
      </c>
      <c r="W26" s="17" t="s">
        <v>12</v>
      </c>
      <c r="X26" s="15" t="s">
        <v>108</v>
      </c>
      <c r="Y26" s="16" t="s">
        <v>108</v>
      </c>
      <c r="Z26" s="17">
        <v>0</v>
      </c>
      <c r="AA26" s="15" t="s">
        <v>12</v>
      </c>
      <c r="AB26" s="16" t="s">
        <v>108</v>
      </c>
      <c r="AC26" s="17">
        <v>0</v>
      </c>
      <c r="AD26" s="24"/>
      <c r="AE26" s="22"/>
      <c r="AF26" s="17"/>
      <c r="AG26" s="18">
        <v>4</v>
      </c>
      <c r="AH26" s="19">
        <v>62</v>
      </c>
      <c r="AI26" s="20">
        <v>66</v>
      </c>
      <c r="AJ26" s="21">
        <v>16</v>
      </c>
      <c r="AK26" s="1"/>
    </row>
    <row r="27" spans="1:37" ht="28.15" customHeight="1" thickBot="1" x14ac:dyDescent="0.25">
      <c r="A27" s="25">
        <v>16</v>
      </c>
      <c r="B27" s="18" t="s">
        <v>72</v>
      </c>
      <c r="C27" s="15" t="s">
        <v>2</v>
      </c>
      <c r="D27" s="16" t="s">
        <v>108</v>
      </c>
      <c r="E27" s="17" t="s">
        <v>12</v>
      </c>
      <c r="F27" s="15" t="s">
        <v>108</v>
      </c>
      <c r="G27" s="16" t="s">
        <v>12</v>
      </c>
      <c r="H27" s="17">
        <v>0</v>
      </c>
      <c r="I27" s="15" t="s">
        <v>108</v>
      </c>
      <c r="J27" s="16" t="s">
        <v>12</v>
      </c>
      <c r="K27" s="17">
        <v>0</v>
      </c>
      <c r="L27" s="15" t="s">
        <v>2</v>
      </c>
      <c r="M27" s="16" t="s">
        <v>108</v>
      </c>
      <c r="N27" s="17">
        <v>0</v>
      </c>
      <c r="O27" s="15" t="s">
        <v>12</v>
      </c>
      <c r="P27" s="16" t="s">
        <v>108</v>
      </c>
      <c r="Q27" s="17">
        <v>0</v>
      </c>
      <c r="R27" s="15" t="s">
        <v>108</v>
      </c>
      <c r="S27" s="16" t="s">
        <v>108</v>
      </c>
      <c r="T27" s="17">
        <v>0</v>
      </c>
      <c r="U27" s="15" t="s">
        <v>2</v>
      </c>
      <c r="V27" s="16" t="s">
        <v>12</v>
      </c>
      <c r="W27" s="17" t="s">
        <v>12</v>
      </c>
      <c r="X27" s="15" t="s">
        <v>12</v>
      </c>
      <c r="Y27" s="16" t="s">
        <v>12</v>
      </c>
      <c r="Z27" s="17">
        <v>0</v>
      </c>
      <c r="AA27" s="15" t="s">
        <v>108</v>
      </c>
      <c r="AB27" s="16" t="s">
        <v>107</v>
      </c>
      <c r="AC27" s="17">
        <v>0</v>
      </c>
      <c r="AD27" s="24"/>
      <c r="AE27" s="22"/>
      <c r="AF27" s="17"/>
      <c r="AG27" s="18">
        <v>4</v>
      </c>
      <c r="AH27" s="19">
        <v>62</v>
      </c>
      <c r="AI27" s="20">
        <v>66</v>
      </c>
      <c r="AJ27" s="21">
        <v>16</v>
      </c>
      <c r="AK27" s="1"/>
    </row>
    <row r="28" spans="1:37" ht="28.15" customHeight="1" thickBot="1" x14ac:dyDescent="0.25">
      <c r="A28" s="25">
        <v>21</v>
      </c>
      <c r="B28" s="18" t="s">
        <v>79</v>
      </c>
      <c r="C28" s="15" t="s">
        <v>2</v>
      </c>
      <c r="D28" s="16" t="s">
        <v>108</v>
      </c>
      <c r="E28" s="17" t="s">
        <v>12</v>
      </c>
      <c r="F28" s="15" t="s">
        <v>108</v>
      </c>
      <c r="G28" s="16" t="s">
        <v>2</v>
      </c>
      <c r="H28" s="17">
        <v>0</v>
      </c>
      <c r="I28" s="15" t="s">
        <v>12</v>
      </c>
      <c r="J28" s="16" t="s">
        <v>12</v>
      </c>
      <c r="K28" s="17">
        <v>0</v>
      </c>
      <c r="L28" s="15" t="s">
        <v>12</v>
      </c>
      <c r="M28" s="16" t="s">
        <v>108</v>
      </c>
      <c r="N28" s="17">
        <v>0</v>
      </c>
      <c r="O28" s="15" t="s">
        <v>2</v>
      </c>
      <c r="P28" s="16" t="s">
        <v>108</v>
      </c>
      <c r="Q28" s="17">
        <v>0</v>
      </c>
      <c r="R28" s="15" t="s">
        <v>12</v>
      </c>
      <c r="S28" s="16" t="s">
        <v>12</v>
      </c>
      <c r="T28" s="17">
        <v>0</v>
      </c>
      <c r="U28" s="15" t="s">
        <v>2</v>
      </c>
      <c r="V28" s="16" t="s">
        <v>12</v>
      </c>
      <c r="W28" s="17" t="s">
        <v>12</v>
      </c>
      <c r="X28" s="15" t="s">
        <v>108</v>
      </c>
      <c r="Y28" s="16" t="s">
        <v>2</v>
      </c>
      <c r="Z28" s="17">
        <v>0</v>
      </c>
      <c r="AA28" s="15" t="s">
        <v>12</v>
      </c>
      <c r="AB28" s="16" t="s">
        <v>12</v>
      </c>
      <c r="AC28" s="17">
        <v>0</v>
      </c>
      <c r="AD28" s="24"/>
      <c r="AE28" s="22"/>
      <c r="AF28" s="17"/>
      <c r="AG28" s="18">
        <v>4</v>
      </c>
      <c r="AH28" s="19">
        <v>61</v>
      </c>
      <c r="AI28" s="20">
        <v>65</v>
      </c>
      <c r="AJ28" s="21">
        <v>21</v>
      </c>
      <c r="AK28" s="1"/>
    </row>
    <row r="29" spans="1:37" ht="28.15" customHeight="1" thickBot="1" x14ac:dyDescent="0.25">
      <c r="A29" s="25">
        <v>21</v>
      </c>
      <c r="B29" s="18" t="s">
        <v>65</v>
      </c>
      <c r="C29" s="15" t="s">
        <v>108</v>
      </c>
      <c r="D29" s="16" t="s">
        <v>108</v>
      </c>
      <c r="E29" s="17">
        <v>0</v>
      </c>
      <c r="F29" s="15" t="s">
        <v>108</v>
      </c>
      <c r="G29" s="16" t="s">
        <v>2</v>
      </c>
      <c r="H29" s="17">
        <v>0</v>
      </c>
      <c r="I29" s="15" t="s">
        <v>108</v>
      </c>
      <c r="J29" s="16" t="s">
        <v>12</v>
      </c>
      <c r="K29" s="17">
        <v>0</v>
      </c>
      <c r="L29" s="15" t="s">
        <v>12</v>
      </c>
      <c r="M29" s="16" t="s">
        <v>108</v>
      </c>
      <c r="N29" s="17">
        <v>0</v>
      </c>
      <c r="O29" s="15" t="s">
        <v>12</v>
      </c>
      <c r="P29" s="16" t="s">
        <v>108</v>
      </c>
      <c r="Q29" s="17">
        <v>0</v>
      </c>
      <c r="R29" s="15" t="s">
        <v>108</v>
      </c>
      <c r="S29" s="16" t="s">
        <v>12</v>
      </c>
      <c r="T29" s="17">
        <v>0</v>
      </c>
      <c r="U29" s="15" t="s">
        <v>2</v>
      </c>
      <c r="V29" s="16" t="s">
        <v>108</v>
      </c>
      <c r="W29" s="17" t="s">
        <v>12</v>
      </c>
      <c r="X29" s="15" t="s">
        <v>12</v>
      </c>
      <c r="Y29" s="16" t="s">
        <v>12</v>
      </c>
      <c r="Z29" s="17">
        <v>0</v>
      </c>
      <c r="AA29" s="15" t="s">
        <v>108</v>
      </c>
      <c r="AB29" s="16" t="s">
        <v>12</v>
      </c>
      <c r="AC29" s="17" t="s">
        <v>13</v>
      </c>
      <c r="AD29" s="24"/>
      <c r="AE29" s="22"/>
      <c r="AF29" s="17"/>
      <c r="AG29" s="18">
        <v>7</v>
      </c>
      <c r="AH29" s="19">
        <v>58</v>
      </c>
      <c r="AI29" s="20">
        <v>65</v>
      </c>
      <c r="AJ29" s="21">
        <v>21</v>
      </c>
      <c r="AK29" s="1"/>
    </row>
    <row r="30" spans="1:37" ht="28.15" customHeight="1" thickBot="1" x14ac:dyDescent="0.25">
      <c r="A30" s="25">
        <v>23</v>
      </c>
      <c r="B30" s="18" t="s">
        <v>71</v>
      </c>
      <c r="C30" s="15" t="s">
        <v>12</v>
      </c>
      <c r="D30" s="16" t="s">
        <v>108</v>
      </c>
      <c r="E30" s="17" t="s">
        <v>2</v>
      </c>
      <c r="F30" s="15" t="s">
        <v>107</v>
      </c>
      <c r="G30" s="16" t="s">
        <v>12</v>
      </c>
      <c r="H30" s="17">
        <v>0</v>
      </c>
      <c r="I30" s="15" t="s">
        <v>108</v>
      </c>
      <c r="J30" s="16" t="s">
        <v>12</v>
      </c>
      <c r="K30" s="17">
        <v>0</v>
      </c>
      <c r="L30" s="15" t="s">
        <v>12</v>
      </c>
      <c r="M30" s="16" t="s">
        <v>108</v>
      </c>
      <c r="N30" s="17">
        <v>0</v>
      </c>
      <c r="O30" s="15" t="s">
        <v>108</v>
      </c>
      <c r="P30" s="16" t="s">
        <v>107</v>
      </c>
      <c r="Q30" s="17">
        <v>0</v>
      </c>
      <c r="R30" s="15" t="s">
        <v>107</v>
      </c>
      <c r="S30" s="16" t="s">
        <v>108</v>
      </c>
      <c r="T30" s="17">
        <v>0</v>
      </c>
      <c r="U30" s="15" t="s">
        <v>12</v>
      </c>
      <c r="V30" s="16" t="s">
        <v>108</v>
      </c>
      <c r="W30" s="17" t="s">
        <v>12</v>
      </c>
      <c r="X30" s="15" t="s">
        <v>108</v>
      </c>
      <c r="Y30" s="16" t="s">
        <v>108</v>
      </c>
      <c r="Z30" s="17">
        <v>0</v>
      </c>
      <c r="AA30" s="15" t="s">
        <v>107</v>
      </c>
      <c r="AB30" s="16" t="s">
        <v>2</v>
      </c>
      <c r="AC30" s="17" t="s">
        <v>12</v>
      </c>
      <c r="AD30" s="23"/>
      <c r="AE30" s="22"/>
      <c r="AF30" s="17"/>
      <c r="AG30" s="18">
        <v>7</v>
      </c>
      <c r="AH30" s="19">
        <v>57</v>
      </c>
      <c r="AI30" s="20">
        <v>64</v>
      </c>
      <c r="AJ30" s="21">
        <v>23</v>
      </c>
      <c r="AK30" s="1"/>
    </row>
    <row r="31" spans="1:37" ht="28.15" customHeight="1" thickBot="1" x14ac:dyDescent="0.25">
      <c r="A31" s="25">
        <v>23</v>
      </c>
      <c r="B31" s="18" t="s">
        <v>114</v>
      </c>
      <c r="C31" s="15" t="s">
        <v>2</v>
      </c>
      <c r="D31" s="16" t="s">
        <v>108</v>
      </c>
      <c r="E31" s="17" t="s">
        <v>12</v>
      </c>
      <c r="F31" s="15" t="s">
        <v>107</v>
      </c>
      <c r="G31" s="16" t="s">
        <v>2</v>
      </c>
      <c r="H31" s="17">
        <v>0</v>
      </c>
      <c r="I31" s="15" t="s">
        <v>108</v>
      </c>
      <c r="J31" s="16" t="s">
        <v>12</v>
      </c>
      <c r="K31" s="17">
        <v>0</v>
      </c>
      <c r="L31" s="15" t="s">
        <v>2</v>
      </c>
      <c r="M31" s="16" t="s">
        <v>108</v>
      </c>
      <c r="N31" s="17">
        <v>0</v>
      </c>
      <c r="O31" s="15" t="s">
        <v>12</v>
      </c>
      <c r="P31" s="16" t="s">
        <v>107</v>
      </c>
      <c r="Q31" s="17">
        <v>0</v>
      </c>
      <c r="R31" s="15" t="s">
        <v>12</v>
      </c>
      <c r="S31" s="16" t="s">
        <v>12</v>
      </c>
      <c r="T31" s="17">
        <v>0</v>
      </c>
      <c r="U31" s="15" t="s">
        <v>109</v>
      </c>
      <c r="V31" s="16" t="s">
        <v>108</v>
      </c>
      <c r="W31" s="17" t="s">
        <v>12</v>
      </c>
      <c r="X31" s="15" t="s">
        <v>108</v>
      </c>
      <c r="Y31" s="16" t="s">
        <v>108</v>
      </c>
      <c r="Z31" s="17">
        <v>0</v>
      </c>
      <c r="AA31" s="15" t="s">
        <v>12</v>
      </c>
      <c r="AB31" s="16" t="s">
        <v>108</v>
      </c>
      <c r="AC31" s="17">
        <v>0</v>
      </c>
      <c r="AD31" s="24"/>
      <c r="AE31" s="22"/>
      <c r="AF31" s="17"/>
      <c r="AG31" s="18">
        <v>4</v>
      </c>
      <c r="AH31" s="19">
        <v>60</v>
      </c>
      <c r="AI31" s="20">
        <v>64</v>
      </c>
      <c r="AJ31" s="21">
        <v>23</v>
      </c>
      <c r="AK31" s="1"/>
    </row>
    <row r="32" spans="1:37" ht="28.15" customHeight="1" thickBot="1" x14ac:dyDescent="0.25">
      <c r="A32" s="25">
        <v>25</v>
      </c>
      <c r="B32" s="18" t="s">
        <v>84</v>
      </c>
      <c r="C32" s="15" t="s">
        <v>12</v>
      </c>
      <c r="D32" s="16" t="s">
        <v>107</v>
      </c>
      <c r="E32" s="17" t="s">
        <v>12</v>
      </c>
      <c r="F32" s="15" t="s">
        <v>108</v>
      </c>
      <c r="G32" s="16" t="s">
        <v>108</v>
      </c>
      <c r="H32" s="17" t="s">
        <v>2</v>
      </c>
      <c r="I32" s="15" t="s">
        <v>108</v>
      </c>
      <c r="J32" s="16" t="s">
        <v>12</v>
      </c>
      <c r="K32" s="17">
        <v>0</v>
      </c>
      <c r="L32" s="15" t="s">
        <v>2</v>
      </c>
      <c r="M32" s="16" t="s">
        <v>108</v>
      </c>
      <c r="N32" s="17">
        <v>0</v>
      </c>
      <c r="O32" s="15" t="s">
        <v>12</v>
      </c>
      <c r="P32" s="16" t="s">
        <v>108</v>
      </c>
      <c r="Q32" s="17">
        <v>0</v>
      </c>
      <c r="R32" s="15" t="s">
        <v>108</v>
      </c>
      <c r="S32" s="16" t="s">
        <v>108</v>
      </c>
      <c r="T32" s="17">
        <v>0</v>
      </c>
      <c r="U32" s="15" t="s">
        <v>2</v>
      </c>
      <c r="V32" s="16" t="s">
        <v>108</v>
      </c>
      <c r="W32" s="17" t="s">
        <v>12</v>
      </c>
      <c r="X32" s="15" t="s">
        <v>2</v>
      </c>
      <c r="Y32" s="16" t="s">
        <v>108</v>
      </c>
      <c r="Z32" s="17" t="s">
        <v>12</v>
      </c>
      <c r="AA32" s="15" t="s">
        <v>108</v>
      </c>
      <c r="AB32" s="16" t="s">
        <v>108</v>
      </c>
      <c r="AC32" s="17">
        <v>0</v>
      </c>
      <c r="AD32" s="24"/>
      <c r="AE32" s="22"/>
      <c r="AF32" s="17"/>
      <c r="AG32" s="18">
        <v>9</v>
      </c>
      <c r="AH32" s="19">
        <v>53</v>
      </c>
      <c r="AI32" s="20">
        <v>62</v>
      </c>
      <c r="AJ32" s="21">
        <v>25</v>
      </c>
      <c r="AK32" s="1"/>
    </row>
    <row r="33" spans="1:37" ht="28.15" customHeight="1" thickBot="1" x14ac:dyDescent="0.25">
      <c r="A33" s="25">
        <v>26</v>
      </c>
      <c r="B33" s="18" t="s">
        <v>61</v>
      </c>
      <c r="C33" s="15" t="s">
        <v>12</v>
      </c>
      <c r="D33" s="16" t="s">
        <v>108</v>
      </c>
      <c r="E33" s="17" t="s">
        <v>2</v>
      </c>
      <c r="F33" s="15" t="s">
        <v>108</v>
      </c>
      <c r="G33" s="16" t="s">
        <v>2</v>
      </c>
      <c r="H33" s="17">
        <v>0</v>
      </c>
      <c r="I33" s="15" t="s">
        <v>108</v>
      </c>
      <c r="J33" s="16" t="s">
        <v>12</v>
      </c>
      <c r="K33" s="17">
        <v>0</v>
      </c>
      <c r="L33" s="15" t="s">
        <v>12</v>
      </c>
      <c r="M33" s="16" t="s">
        <v>107</v>
      </c>
      <c r="N33" s="17">
        <v>0</v>
      </c>
      <c r="O33" s="15" t="s">
        <v>12</v>
      </c>
      <c r="P33" s="16" t="s">
        <v>108</v>
      </c>
      <c r="Q33" s="17">
        <v>0</v>
      </c>
      <c r="R33" s="15" t="s">
        <v>108</v>
      </c>
      <c r="S33" s="16" t="s">
        <v>12</v>
      </c>
      <c r="T33" s="17">
        <v>0</v>
      </c>
      <c r="U33" s="15" t="s">
        <v>2</v>
      </c>
      <c r="V33" s="16" t="s">
        <v>108</v>
      </c>
      <c r="W33" s="17" t="s">
        <v>12</v>
      </c>
      <c r="X33" s="15" t="s">
        <v>108</v>
      </c>
      <c r="Y33" s="16" t="s">
        <v>12</v>
      </c>
      <c r="Z33" s="17">
        <v>0</v>
      </c>
      <c r="AA33" s="15" t="s">
        <v>12</v>
      </c>
      <c r="AB33" s="16" t="s">
        <v>108</v>
      </c>
      <c r="AC33" s="17">
        <v>0</v>
      </c>
      <c r="AD33" s="24"/>
      <c r="AE33" s="22"/>
      <c r="AF33" s="17"/>
      <c r="AG33" s="18">
        <v>5</v>
      </c>
      <c r="AH33" s="19">
        <v>52</v>
      </c>
      <c r="AI33" s="20">
        <v>57</v>
      </c>
      <c r="AJ33" s="21">
        <v>26</v>
      </c>
      <c r="AK33" s="1"/>
    </row>
    <row r="34" spans="1:37" ht="28.15" customHeight="1" thickBot="1" x14ac:dyDescent="0.25">
      <c r="A34" s="25">
        <v>27</v>
      </c>
      <c r="B34" s="99" t="s">
        <v>85</v>
      </c>
      <c r="C34" s="15" t="s">
        <v>107</v>
      </c>
      <c r="D34" s="16" t="s">
        <v>108</v>
      </c>
      <c r="E34" s="17">
        <v>0</v>
      </c>
      <c r="F34" s="15" t="s">
        <v>107</v>
      </c>
      <c r="G34" s="16" t="s">
        <v>12</v>
      </c>
      <c r="H34" s="17">
        <v>0</v>
      </c>
      <c r="I34" s="15" t="s">
        <v>108</v>
      </c>
      <c r="J34" s="16" t="s">
        <v>12</v>
      </c>
      <c r="K34" s="17">
        <v>0</v>
      </c>
      <c r="L34" s="15" t="s">
        <v>12</v>
      </c>
      <c r="M34" s="16" t="s">
        <v>108</v>
      </c>
      <c r="N34" s="17">
        <v>0</v>
      </c>
      <c r="O34" s="15" t="s">
        <v>108</v>
      </c>
      <c r="P34" s="16" t="s">
        <v>107</v>
      </c>
      <c r="Q34" s="17">
        <v>0</v>
      </c>
      <c r="R34" s="15" t="s">
        <v>107</v>
      </c>
      <c r="S34" s="16" t="s">
        <v>12</v>
      </c>
      <c r="T34" s="17">
        <v>0</v>
      </c>
      <c r="U34" s="15" t="s">
        <v>2</v>
      </c>
      <c r="V34" s="16" t="s">
        <v>12</v>
      </c>
      <c r="W34" s="17" t="s">
        <v>12</v>
      </c>
      <c r="X34" s="15" t="s">
        <v>12</v>
      </c>
      <c r="Y34" s="16" t="s">
        <v>108</v>
      </c>
      <c r="Z34" s="17" t="s">
        <v>13</v>
      </c>
      <c r="AA34" s="15" t="s">
        <v>107</v>
      </c>
      <c r="AB34" s="16" t="s">
        <v>108</v>
      </c>
      <c r="AC34" s="17" t="s">
        <v>2</v>
      </c>
      <c r="AD34" s="24"/>
      <c r="AE34" s="22"/>
      <c r="AF34" s="17"/>
      <c r="AG34" s="18">
        <v>10</v>
      </c>
      <c r="AH34" s="19">
        <v>40</v>
      </c>
      <c r="AI34" s="20">
        <v>50</v>
      </c>
      <c r="AJ34" s="21">
        <v>27</v>
      </c>
      <c r="AK34" s="1"/>
    </row>
    <row r="35" spans="1:37" ht="28.15" customHeight="1" thickBot="1" x14ac:dyDescent="0.25">
      <c r="A35" s="25">
        <v>27</v>
      </c>
      <c r="B35" s="18" t="s">
        <v>113</v>
      </c>
      <c r="C35" s="15" t="s">
        <v>12</v>
      </c>
      <c r="D35" s="16" t="s">
        <v>107</v>
      </c>
      <c r="E35" s="17" t="s">
        <v>12</v>
      </c>
      <c r="F35" s="15" t="s">
        <v>107</v>
      </c>
      <c r="G35" s="16" t="s">
        <v>12</v>
      </c>
      <c r="H35" s="17">
        <v>0</v>
      </c>
      <c r="I35" s="15" t="s">
        <v>108</v>
      </c>
      <c r="J35" s="16" t="s">
        <v>2</v>
      </c>
      <c r="K35" s="17">
        <v>0</v>
      </c>
      <c r="L35" s="15" t="s">
        <v>12</v>
      </c>
      <c r="M35" s="16" t="s">
        <v>107</v>
      </c>
      <c r="N35" s="17">
        <v>0</v>
      </c>
      <c r="O35" s="15" t="s">
        <v>108</v>
      </c>
      <c r="P35" s="16" t="s">
        <v>107</v>
      </c>
      <c r="Q35" s="17">
        <v>0</v>
      </c>
      <c r="R35" s="15" t="s">
        <v>107</v>
      </c>
      <c r="S35" s="16" t="s">
        <v>12</v>
      </c>
      <c r="T35" s="17">
        <v>0</v>
      </c>
      <c r="U35" s="15" t="s">
        <v>2</v>
      </c>
      <c r="V35" s="16" t="s">
        <v>108</v>
      </c>
      <c r="W35" s="17" t="s">
        <v>12</v>
      </c>
      <c r="X35" s="15" t="s">
        <v>108</v>
      </c>
      <c r="Y35" s="16" t="s">
        <v>12</v>
      </c>
      <c r="Z35" s="17">
        <v>0</v>
      </c>
      <c r="AA35" s="15" t="s">
        <v>107</v>
      </c>
      <c r="AB35" s="16" t="s">
        <v>12</v>
      </c>
      <c r="AC35" s="17" t="s">
        <v>12</v>
      </c>
      <c r="AD35" s="24"/>
      <c r="AE35" s="22"/>
      <c r="AF35" s="17"/>
      <c r="AG35" s="18">
        <v>6</v>
      </c>
      <c r="AH35" s="19">
        <v>44</v>
      </c>
      <c r="AI35" s="20">
        <v>50</v>
      </c>
      <c r="AJ35" s="21">
        <v>27</v>
      </c>
      <c r="AK35" s="1"/>
    </row>
    <row r="36" spans="1:37" ht="28.15" customHeight="1" thickBot="1" x14ac:dyDescent="0.25">
      <c r="A36" s="25">
        <v>29</v>
      </c>
      <c r="B36" s="18" t="s">
        <v>74</v>
      </c>
      <c r="C36" s="15" t="s">
        <v>2</v>
      </c>
      <c r="D36" s="16" t="s">
        <v>107</v>
      </c>
      <c r="E36" s="17" t="s">
        <v>12</v>
      </c>
      <c r="F36" s="15" t="s">
        <v>107</v>
      </c>
      <c r="G36" s="16" t="s">
        <v>109</v>
      </c>
      <c r="H36" s="17">
        <v>0</v>
      </c>
      <c r="I36" s="15" t="s">
        <v>108</v>
      </c>
      <c r="J36" s="16" t="s">
        <v>12</v>
      </c>
      <c r="K36" s="17">
        <v>0</v>
      </c>
      <c r="L36" s="15" t="s">
        <v>108</v>
      </c>
      <c r="M36" s="16" t="s">
        <v>107</v>
      </c>
      <c r="N36" s="17">
        <v>0</v>
      </c>
      <c r="O36" s="15" t="s">
        <v>12</v>
      </c>
      <c r="P36" s="16" t="s">
        <v>107</v>
      </c>
      <c r="Q36" s="17">
        <v>0</v>
      </c>
      <c r="R36" s="15" t="s">
        <v>108</v>
      </c>
      <c r="S36" s="16" t="s">
        <v>108</v>
      </c>
      <c r="T36" s="17">
        <v>0</v>
      </c>
      <c r="U36" s="15" t="s">
        <v>13</v>
      </c>
      <c r="V36" s="16" t="s">
        <v>108</v>
      </c>
      <c r="W36" s="17" t="s">
        <v>12</v>
      </c>
      <c r="X36" s="15" t="s">
        <v>107</v>
      </c>
      <c r="Y36" s="16" t="s">
        <v>108</v>
      </c>
      <c r="Z36" s="17">
        <v>0</v>
      </c>
      <c r="AA36" s="15" t="s">
        <v>107</v>
      </c>
      <c r="AB36" s="16" t="s">
        <v>2</v>
      </c>
      <c r="AC36" s="17" t="s">
        <v>12</v>
      </c>
      <c r="AD36" s="24"/>
      <c r="AE36" s="22"/>
      <c r="AF36" s="17"/>
      <c r="AG36" s="18">
        <v>6</v>
      </c>
      <c r="AH36" s="19">
        <v>43</v>
      </c>
      <c r="AI36" s="20">
        <v>49</v>
      </c>
      <c r="AJ36" s="21">
        <v>29</v>
      </c>
      <c r="AK36" s="1"/>
    </row>
    <row r="37" spans="1:37" ht="28.15" customHeight="1" thickBot="1" x14ac:dyDescent="0.25">
      <c r="A37" s="25">
        <v>30</v>
      </c>
      <c r="B37" s="18" t="s">
        <v>82</v>
      </c>
      <c r="C37" s="15" t="s">
        <v>12</v>
      </c>
      <c r="D37" s="16" t="s">
        <v>108</v>
      </c>
      <c r="E37" s="17" t="s">
        <v>2</v>
      </c>
      <c r="F37" s="15" t="s">
        <v>12</v>
      </c>
      <c r="G37" s="16" t="s">
        <v>108</v>
      </c>
      <c r="H37" s="17">
        <v>0</v>
      </c>
      <c r="I37" s="15" t="s">
        <v>107</v>
      </c>
      <c r="J37" s="16" t="s">
        <v>12</v>
      </c>
      <c r="K37" s="17">
        <v>0</v>
      </c>
      <c r="L37" s="15" t="s">
        <v>12</v>
      </c>
      <c r="M37" s="16" t="s">
        <v>108</v>
      </c>
      <c r="N37" s="17">
        <v>0</v>
      </c>
      <c r="O37" s="15" t="s">
        <v>12</v>
      </c>
      <c r="P37" s="16" t="s">
        <v>108</v>
      </c>
      <c r="Q37" s="17">
        <v>0</v>
      </c>
      <c r="R37" s="15" t="s">
        <v>107</v>
      </c>
      <c r="S37" s="16" t="s">
        <v>12</v>
      </c>
      <c r="T37" s="17">
        <v>0</v>
      </c>
      <c r="U37" s="15" t="s">
        <v>2</v>
      </c>
      <c r="V37" s="16" t="s">
        <v>108</v>
      </c>
      <c r="W37" s="17" t="s">
        <v>12</v>
      </c>
      <c r="X37" s="15" t="s">
        <v>108</v>
      </c>
      <c r="Y37" s="16" t="s">
        <v>12</v>
      </c>
      <c r="Z37" s="17">
        <v>0</v>
      </c>
      <c r="AA37" s="15" t="s">
        <v>108</v>
      </c>
      <c r="AB37" s="16" t="s">
        <v>107</v>
      </c>
      <c r="AC37" s="17">
        <v>0</v>
      </c>
      <c r="AD37" s="24"/>
      <c r="AE37" s="22"/>
      <c r="AF37" s="17"/>
      <c r="AG37" s="18">
        <v>5</v>
      </c>
      <c r="AH37" s="19">
        <v>41</v>
      </c>
      <c r="AI37" s="20">
        <v>46</v>
      </c>
      <c r="AJ37" s="21">
        <v>30</v>
      </c>
      <c r="AK37" s="1"/>
    </row>
    <row r="38" spans="1:37" ht="28.15" customHeight="1" thickBot="1" x14ac:dyDescent="0.25">
      <c r="A38" s="25">
        <v>31</v>
      </c>
      <c r="B38" s="18" t="s">
        <v>73</v>
      </c>
      <c r="C38" s="15"/>
      <c r="D38" s="16"/>
      <c r="E38" s="17"/>
      <c r="F38" s="15" t="s">
        <v>107</v>
      </c>
      <c r="G38" s="16" t="s">
        <v>12</v>
      </c>
      <c r="H38" s="17">
        <v>0</v>
      </c>
      <c r="I38" s="15" t="s">
        <v>107</v>
      </c>
      <c r="J38" s="16" t="s">
        <v>12</v>
      </c>
      <c r="K38" s="17">
        <v>0</v>
      </c>
      <c r="L38" s="15" t="s">
        <v>12</v>
      </c>
      <c r="M38" s="16" t="s">
        <v>108</v>
      </c>
      <c r="N38" s="17">
        <v>0</v>
      </c>
      <c r="O38" s="15" t="s">
        <v>12</v>
      </c>
      <c r="P38" s="16" t="s">
        <v>12</v>
      </c>
      <c r="Q38" s="17">
        <v>0</v>
      </c>
      <c r="R38" s="15" t="s">
        <v>108</v>
      </c>
      <c r="S38" s="16" t="s">
        <v>12</v>
      </c>
      <c r="T38" s="17">
        <v>0</v>
      </c>
      <c r="U38" s="15" t="s">
        <v>107</v>
      </c>
      <c r="V38" s="16" t="s">
        <v>12</v>
      </c>
      <c r="W38" s="17">
        <v>0</v>
      </c>
      <c r="X38" s="15" t="s">
        <v>12</v>
      </c>
      <c r="Y38" s="16" t="s">
        <v>108</v>
      </c>
      <c r="Z38" s="17" t="s">
        <v>13</v>
      </c>
      <c r="AA38" s="15" t="s">
        <v>108</v>
      </c>
      <c r="AB38" s="16" t="s">
        <v>12</v>
      </c>
      <c r="AC38" s="17" t="s">
        <v>13</v>
      </c>
      <c r="AD38" s="24"/>
      <c r="AE38" s="22"/>
      <c r="AF38" s="17"/>
      <c r="AG38" s="18">
        <v>10</v>
      </c>
      <c r="AH38" s="19">
        <v>32</v>
      </c>
      <c r="AI38" s="20">
        <v>42</v>
      </c>
      <c r="AJ38" s="21">
        <v>31</v>
      </c>
      <c r="AK38" s="1"/>
    </row>
    <row r="39" spans="1:37" ht="28.15" customHeight="1" thickBot="1" x14ac:dyDescent="0.25">
      <c r="A39" s="25">
        <v>0</v>
      </c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>
        <v>0</v>
      </c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>
        <v>0</v>
      </c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>
        <v>0</v>
      </c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>
        <v>0</v>
      </c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>
        <v>0</v>
      </c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>
        <v>0</v>
      </c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>
        <v>0</v>
      </c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>
        <v>0</v>
      </c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>
        <v>0</v>
      </c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>
        <v>0</v>
      </c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>
        <v>0</v>
      </c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</sheetData>
  <sortState xmlns:xlrd2="http://schemas.microsoft.com/office/spreadsheetml/2017/richdata2" ref="A8:AJ38">
    <sortCondition ref="A8:A38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F4 I4 L4 O4 R4 U4 AA4 C6 F6 L6 O6 R6 U6 X6 AA6">
    <cfRule type="cellIs" dxfId="139" priority="2" operator="equal">
      <formula>"Schalke 04"</formula>
    </cfRule>
  </conditionalFormatting>
  <conditionalFormatting sqref="X4 I6">
    <cfRule type="cellIs" dxfId="138" priority="1" operator="equal">
      <formula>"Schalke 04"</formula>
    </cfRule>
  </conditionalFormatting>
  <conditionalFormatting sqref="AG1:AG7 AG51:AG1048576">
    <cfRule type="top10" dxfId="137" priority="10" rank="3"/>
  </conditionalFormatting>
  <conditionalFormatting sqref="AG8:AG50">
    <cfRule type="top10" dxfId="136" priority="5" rank="3"/>
  </conditionalFormatting>
  <conditionalFormatting sqref="AK6:AK9">
    <cfRule type="top10" dxfId="135" priority="1898" rank="3"/>
  </conditionalFormatting>
  <pageMargins left="0.19685039370078741" right="0" top="0" bottom="0" header="0.51181102362204722" footer="0.51181102362204722"/>
  <pageSetup paperSize="9" scale="66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N38"/>
  <sheetViews>
    <sheetView tabSelected="1" workbookViewId="0">
      <selection activeCell="AO17" sqref="AO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Q1" s="1"/>
    </row>
    <row r="4" spans="1:40" ht="16.5" thickBot="1" x14ac:dyDescent="0.3">
      <c r="A4" s="2" t="s">
        <v>20</v>
      </c>
      <c r="B4" s="14"/>
      <c r="C4" s="14" t="s">
        <v>94</v>
      </c>
      <c r="F4" s="14" t="s">
        <v>95</v>
      </c>
      <c r="I4" s="14" t="s">
        <v>104</v>
      </c>
      <c r="K4" s="1"/>
      <c r="L4" s="14" t="s">
        <v>106</v>
      </c>
      <c r="N4" s="1"/>
      <c r="O4" s="14" t="s">
        <v>101</v>
      </c>
      <c r="R4" s="14" t="s">
        <v>56</v>
      </c>
      <c r="U4" s="14" t="s">
        <v>93</v>
      </c>
      <c r="W4" s="1"/>
      <c r="X4" s="14" t="s">
        <v>96</v>
      </c>
      <c r="AA4" s="14" t="s">
        <v>97</v>
      </c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102</v>
      </c>
      <c r="F6" s="14" t="s">
        <v>57</v>
      </c>
      <c r="I6" s="14" t="s">
        <v>103</v>
      </c>
      <c r="L6" s="14" t="s">
        <v>100</v>
      </c>
      <c r="O6" s="14" t="s">
        <v>11</v>
      </c>
      <c r="R6" s="14" t="s">
        <v>99</v>
      </c>
      <c r="U6" s="14" t="s">
        <v>98</v>
      </c>
      <c r="X6" s="14" t="s">
        <v>105</v>
      </c>
      <c r="AA6" s="14" t="s">
        <v>92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2</v>
      </c>
      <c r="E7" s="66" t="s">
        <v>1</v>
      </c>
      <c r="F7" s="65" t="s">
        <v>109</v>
      </c>
      <c r="G7" s="65" t="s">
        <v>107</v>
      </c>
      <c r="H7" s="66" t="s">
        <v>1</v>
      </c>
      <c r="I7" s="65" t="s">
        <v>108</v>
      </c>
      <c r="J7" s="65" t="s">
        <v>108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107</v>
      </c>
      <c r="P7" s="65" t="s">
        <v>107</v>
      </c>
      <c r="Q7" s="66" t="s">
        <v>1</v>
      </c>
      <c r="R7" s="65" t="s">
        <v>108</v>
      </c>
      <c r="S7" s="65" t="s">
        <v>107</v>
      </c>
      <c r="T7" s="66" t="s">
        <v>1</v>
      </c>
      <c r="U7" s="65" t="s">
        <v>108</v>
      </c>
      <c r="V7" s="65" t="s">
        <v>107</v>
      </c>
      <c r="W7" s="66" t="s">
        <v>1</v>
      </c>
      <c r="X7" s="65" t="s">
        <v>2</v>
      </c>
      <c r="Y7" s="65" t="s">
        <v>107</v>
      </c>
      <c r="Z7" s="66" t="s">
        <v>1</v>
      </c>
      <c r="AA7" s="65" t="s">
        <v>108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v>1</v>
      </c>
      <c r="B8" s="18" t="s">
        <v>58</v>
      </c>
      <c r="C8" s="15" t="s">
        <v>2</v>
      </c>
      <c r="D8" s="16" t="s">
        <v>108</v>
      </c>
      <c r="E8" s="17">
        <v>0</v>
      </c>
      <c r="F8" s="15" t="s">
        <v>2</v>
      </c>
      <c r="G8" s="16" t="s">
        <v>107</v>
      </c>
      <c r="H8" s="17" t="s">
        <v>12</v>
      </c>
      <c r="I8" s="15" t="s">
        <v>12</v>
      </c>
      <c r="J8" s="16" t="s">
        <v>108</v>
      </c>
      <c r="K8" s="17">
        <v>0</v>
      </c>
      <c r="L8" s="15" t="s">
        <v>12</v>
      </c>
      <c r="M8" s="16" t="s">
        <v>108</v>
      </c>
      <c r="N8" s="17">
        <v>0</v>
      </c>
      <c r="O8" s="15" t="s">
        <v>107</v>
      </c>
      <c r="P8" s="16" t="s">
        <v>108</v>
      </c>
      <c r="Q8" s="17">
        <v>0</v>
      </c>
      <c r="R8" s="15" t="s">
        <v>108</v>
      </c>
      <c r="S8" s="16" t="s">
        <v>107</v>
      </c>
      <c r="T8" s="17" t="s">
        <v>13</v>
      </c>
      <c r="U8" s="15" t="s">
        <v>12</v>
      </c>
      <c r="V8" s="16" t="s">
        <v>108</v>
      </c>
      <c r="W8" s="17" t="s">
        <v>2</v>
      </c>
      <c r="X8" s="15" t="s">
        <v>108</v>
      </c>
      <c r="Y8" s="16" t="s">
        <v>12</v>
      </c>
      <c r="Z8" s="17">
        <v>0</v>
      </c>
      <c r="AA8" s="15" t="s">
        <v>108</v>
      </c>
      <c r="AB8" s="16" t="s">
        <v>2</v>
      </c>
      <c r="AC8" s="17" t="s">
        <v>13</v>
      </c>
      <c r="AD8" s="24"/>
      <c r="AE8" s="22"/>
      <c r="AF8" s="17"/>
      <c r="AG8" s="18">
        <v>15</v>
      </c>
      <c r="AH8" s="19">
        <v>73</v>
      </c>
      <c r="AI8" s="20">
        <v>88</v>
      </c>
      <c r="AJ8" s="21"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v>1</v>
      </c>
      <c r="B9" s="18" t="s">
        <v>112</v>
      </c>
      <c r="C9" s="15" t="s">
        <v>2</v>
      </c>
      <c r="D9" s="16" t="s">
        <v>108</v>
      </c>
      <c r="E9" s="17">
        <v>0</v>
      </c>
      <c r="F9" s="15" t="s">
        <v>12</v>
      </c>
      <c r="G9" s="16" t="s">
        <v>108</v>
      </c>
      <c r="H9" s="17" t="s">
        <v>12</v>
      </c>
      <c r="I9" s="15" t="s">
        <v>12</v>
      </c>
      <c r="J9" s="16" t="s">
        <v>107</v>
      </c>
      <c r="K9" s="17">
        <v>0</v>
      </c>
      <c r="L9" s="15" t="s">
        <v>12</v>
      </c>
      <c r="M9" s="16" t="s">
        <v>108</v>
      </c>
      <c r="N9" s="17">
        <v>0</v>
      </c>
      <c r="O9" s="15" t="s">
        <v>108</v>
      </c>
      <c r="P9" s="16" t="s">
        <v>12</v>
      </c>
      <c r="Q9" s="17">
        <v>0</v>
      </c>
      <c r="R9" s="15" t="s">
        <v>108</v>
      </c>
      <c r="S9" s="16" t="s">
        <v>107</v>
      </c>
      <c r="T9" s="17" t="s">
        <v>13</v>
      </c>
      <c r="U9" s="15" t="s">
        <v>2</v>
      </c>
      <c r="V9" s="16" t="s">
        <v>108</v>
      </c>
      <c r="W9" s="17" t="s">
        <v>12</v>
      </c>
      <c r="X9" s="15" t="s">
        <v>108</v>
      </c>
      <c r="Y9" s="16" t="s">
        <v>2</v>
      </c>
      <c r="Z9" s="17">
        <v>0</v>
      </c>
      <c r="AA9" s="15" t="s">
        <v>108</v>
      </c>
      <c r="AB9" s="16" t="s">
        <v>109</v>
      </c>
      <c r="AC9" s="17" t="s">
        <v>12</v>
      </c>
      <c r="AD9" s="24"/>
      <c r="AE9" s="22"/>
      <c r="AF9" s="17"/>
      <c r="AG9" s="18">
        <v>11</v>
      </c>
      <c r="AH9" s="19">
        <v>77</v>
      </c>
      <c r="AI9" s="20">
        <v>88</v>
      </c>
      <c r="AJ9" s="21">
        <v>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v>3</v>
      </c>
      <c r="B10" s="18" t="s">
        <v>110</v>
      </c>
      <c r="C10" s="15" t="s">
        <v>2</v>
      </c>
      <c r="D10" s="16" t="s">
        <v>107</v>
      </c>
      <c r="E10" s="17">
        <v>0</v>
      </c>
      <c r="F10" s="15" t="s">
        <v>12</v>
      </c>
      <c r="G10" s="16" t="s">
        <v>108</v>
      </c>
      <c r="H10" s="17" t="s">
        <v>12</v>
      </c>
      <c r="I10" s="15" t="s">
        <v>12</v>
      </c>
      <c r="J10" s="16" t="s">
        <v>107</v>
      </c>
      <c r="K10" s="17">
        <v>0</v>
      </c>
      <c r="L10" s="15" t="s">
        <v>12</v>
      </c>
      <c r="M10" s="16" t="s">
        <v>108</v>
      </c>
      <c r="N10" s="17">
        <v>0</v>
      </c>
      <c r="O10" s="15" t="s">
        <v>108</v>
      </c>
      <c r="P10" s="16" t="s">
        <v>107</v>
      </c>
      <c r="Q10" s="17">
        <v>0</v>
      </c>
      <c r="R10" s="15" t="s">
        <v>108</v>
      </c>
      <c r="S10" s="16" t="s">
        <v>12</v>
      </c>
      <c r="T10" s="17">
        <v>0</v>
      </c>
      <c r="U10" s="15" t="s">
        <v>12</v>
      </c>
      <c r="V10" s="16" t="s">
        <v>107</v>
      </c>
      <c r="W10" s="17" t="s">
        <v>12</v>
      </c>
      <c r="X10" s="15" t="s">
        <v>107</v>
      </c>
      <c r="Y10" s="16" t="s">
        <v>12</v>
      </c>
      <c r="Z10" s="17">
        <v>0</v>
      </c>
      <c r="AA10" s="15" t="s">
        <v>108</v>
      </c>
      <c r="AB10" s="16" t="s">
        <v>12</v>
      </c>
      <c r="AC10" s="17" t="s">
        <v>12</v>
      </c>
      <c r="AD10" s="24"/>
      <c r="AE10" s="22"/>
      <c r="AF10" s="17"/>
      <c r="AG10" s="18">
        <v>6</v>
      </c>
      <c r="AH10" s="19">
        <v>80</v>
      </c>
      <c r="AI10" s="20">
        <v>86</v>
      </c>
      <c r="AJ10" s="21">
        <v>3</v>
      </c>
      <c r="AK10" s="1"/>
    </row>
    <row r="11" spans="1:40" ht="24.95" customHeight="1" thickBot="1" x14ac:dyDescent="0.25">
      <c r="A11" s="25">
        <v>4</v>
      </c>
      <c r="B11" s="18" t="s">
        <v>90</v>
      </c>
      <c r="C11" s="15" t="s">
        <v>2</v>
      </c>
      <c r="D11" s="16" t="s">
        <v>108</v>
      </c>
      <c r="E11" s="17">
        <v>0</v>
      </c>
      <c r="F11" s="15" t="s">
        <v>12</v>
      </c>
      <c r="G11" s="16" t="s">
        <v>12</v>
      </c>
      <c r="H11" s="17">
        <v>0</v>
      </c>
      <c r="I11" s="15" t="s">
        <v>2</v>
      </c>
      <c r="J11" s="16" t="s">
        <v>107</v>
      </c>
      <c r="K11" s="17">
        <v>0</v>
      </c>
      <c r="L11" s="15" t="s">
        <v>108</v>
      </c>
      <c r="M11" s="16" t="s">
        <v>12</v>
      </c>
      <c r="N11" s="17" t="s">
        <v>2</v>
      </c>
      <c r="O11" s="15" t="s">
        <v>12</v>
      </c>
      <c r="P11" s="16" t="s">
        <v>12</v>
      </c>
      <c r="Q11" s="17">
        <v>6</v>
      </c>
      <c r="R11" s="15" t="s">
        <v>108</v>
      </c>
      <c r="S11" s="16" t="s">
        <v>2</v>
      </c>
      <c r="T11" s="17">
        <v>0</v>
      </c>
      <c r="U11" s="15" t="s">
        <v>2</v>
      </c>
      <c r="V11" s="16" t="s">
        <v>12</v>
      </c>
      <c r="W11" s="17" t="s">
        <v>2</v>
      </c>
      <c r="X11" s="15" t="s">
        <v>108</v>
      </c>
      <c r="Y11" s="16" t="s">
        <v>2</v>
      </c>
      <c r="Z11" s="17">
        <v>0</v>
      </c>
      <c r="AA11" s="15" t="s">
        <v>12</v>
      </c>
      <c r="AB11" s="16" t="s">
        <v>108</v>
      </c>
      <c r="AC11" s="17">
        <v>0</v>
      </c>
      <c r="AD11" s="24"/>
      <c r="AE11" s="22"/>
      <c r="AF11" s="17"/>
      <c r="AG11" s="18">
        <v>12</v>
      </c>
      <c r="AH11" s="19">
        <v>73</v>
      </c>
      <c r="AI11" s="20">
        <v>85</v>
      </c>
      <c r="AJ11" s="21">
        <v>4</v>
      </c>
      <c r="AK11" s="1"/>
    </row>
    <row r="12" spans="1:40" ht="24.95" customHeight="1" thickBot="1" x14ac:dyDescent="0.25">
      <c r="A12" s="25">
        <v>4</v>
      </c>
      <c r="B12" s="18" t="s">
        <v>59</v>
      </c>
      <c r="C12" s="15" t="s">
        <v>2</v>
      </c>
      <c r="D12" s="16" t="s">
        <v>108</v>
      </c>
      <c r="E12" s="17">
        <v>0</v>
      </c>
      <c r="F12" s="15" t="s">
        <v>108</v>
      </c>
      <c r="G12" s="16" t="s">
        <v>12</v>
      </c>
      <c r="H12" s="17">
        <v>0</v>
      </c>
      <c r="I12" s="15" t="s">
        <v>12</v>
      </c>
      <c r="J12" s="16" t="s">
        <v>107</v>
      </c>
      <c r="K12" s="17">
        <v>0</v>
      </c>
      <c r="L12" s="15" t="s">
        <v>12</v>
      </c>
      <c r="M12" s="16" t="s">
        <v>107</v>
      </c>
      <c r="N12" s="17">
        <v>0</v>
      </c>
      <c r="O12" s="15" t="s">
        <v>107</v>
      </c>
      <c r="P12" s="16" t="s">
        <v>108</v>
      </c>
      <c r="Q12" s="17">
        <v>0</v>
      </c>
      <c r="R12" s="15" t="s">
        <v>108</v>
      </c>
      <c r="S12" s="16" t="s">
        <v>108</v>
      </c>
      <c r="T12" s="17">
        <v>0</v>
      </c>
      <c r="U12" s="15" t="s">
        <v>2</v>
      </c>
      <c r="V12" s="16" t="s">
        <v>108</v>
      </c>
      <c r="W12" s="17" t="s">
        <v>12</v>
      </c>
      <c r="X12" s="15" t="s">
        <v>108</v>
      </c>
      <c r="Y12" s="16" t="s">
        <v>2</v>
      </c>
      <c r="Z12" s="17">
        <v>0</v>
      </c>
      <c r="AA12" s="15" t="s">
        <v>12</v>
      </c>
      <c r="AB12" s="16" t="s">
        <v>2</v>
      </c>
      <c r="AC12" s="17" t="s">
        <v>12</v>
      </c>
      <c r="AD12" s="24"/>
      <c r="AE12" s="22"/>
      <c r="AF12" s="17"/>
      <c r="AG12" s="18">
        <v>4</v>
      </c>
      <c r="AH12" s="19">
        <v>81</v>
      </c>
      <c r="AI12" s="20">
        <v>85</v>
      </c>
      <c r="AJ12" s="21">
        <v>4</v>
      </c>
      <c r="AK12" s="1"/>
    </row>
    <row r="13" spans="1:40" ht="24.95" customHeight="1" thickBot="1" x14ac:dyDescent="0.25">
      <c r="A13" s="25">
        <v>6</v>
      </c>
      <c r="B13" s="18" t="s">
        <v>68</v>
      </c>
      <c r="C13" s="15" t="s">
        <v>12</v>
      </c>
      <c r="D13" s="16" t="s">
        <v>107</v>
      </c>
      <c r="E13" s="17">
        <v>0</v>
      </c>
      <c r="F13" s="15" t="s">
        <v>2</v>
      </c>
      <c r="G13" s="16" t="s">
        <v>108</v>
      </c>
      <c r="H13" s="17" t="s">
        <v>12</v>
      </c>
      <c r="I13" s="15" t="s">
        <v>108</v>
      </c>
      <c r="J13" s="16" t="s">
        <v>108</v>
      </c>
      <c r="K13" s="17" t="s">
        <v>13</v>
      </c>
      <c r="L13" s="15" t="s">
        <v>12</v>
      </c>
      <c r="M13" s="16" t="s">
        <v>107</v>
      </c>
      <c r="N13" s="17">
        <v>0</v>
      </c>
      <c r="O13" s="15" t="s">
        <v>107</v>
      </c>
      <c r="P13" s="16" t="s">
        <v>12</v>
      </c>
      <c r="Q13" s="17">
        <v>0</v>
      </c>
      <c r="R13" s="15" t="s">
        <v>108</v>
      </c>
      <c r="S13" s="16" t="s">
        <v>12</v>
      </c>
      <c r="T13" s="17">
        <v>0</v>
      </c>
      <c r="U13" s="15" t="s">
        <v>12</v>
      </c>
      <c r="V13" s="16" t="s">
        <v>107</v>
      </c>
      <c r="W13" s="17" t="s">
        <v>12</v>
      </c>
      <c r="X13" s="15" t="s">
        <v>108</v>
      </c>
      <c r="Y13" s="16" t="s">
        <v>12</v>
      </c>
      <c r="Z13" s="17">
        <v>0</v>
      </c>
      <c r="AA13" s="15" t="s">
        <v>107</v>
      </c>
      <c r="AB13" s="16" t="s">
        <v>12</v>
      </c>
      <c r="AC13" s="17" t="s">
        <v>2</v>
      </c>
      <c r="AD13" s="24"/>
      <c r="AE13" s="22"/>
      <c r="AF13" s="17"/>
      <c r="AG13" s="18">
        <v>12</v>
      </c>
      <c r="AH13" s="19">
        <v>72</v>
      </c>
      <c r="AI13" s="20">
        <v>84</v>
      </c>
      <c r="AJ13" s="21">
        <v>6</v>
      </c>
      <c r="AK13" s="1"/>
    </row>
    <row r="14" spans="1:40" ht="24.95" customHeight="1" thickBot="1" x14ac:dyDescent="0.25">
      <c r="A14" s="25">
        <v>7</v>
      </c>
      <c r="B14" s="18" t="s">
        <v>62</v>
      </c>
      <c r="C14" s="15" t="s">
        <v>12</v>
      </c>
      <c r="D14" s="16" t="s">
        <v>107</v>
      </c>
      <c r="E14" s="17">
        <v>0</v>
      </c>
      <c r="F14" s="15" t="s">
        <v>12</v>
      </c>
      <c r="G14" s="16" t="s">
        <v>107</v>
      </c>
      <c r="H14" s="17" t="s">
        <v>12</v>
      </c>
      <c r="I14" s="15" t="s">
        <v>2</v>
      </c>
      <c r="J14" s="16" t="s">
        <v>108</v>
      </c>
      <c r="K14" s="17">
        <v>0</v>
      </c>
      <c r="L14" s="15" t="s">
        <v>12</v>
      </c>
      <c r="M14" s="16" t="s">
        <v>107</v>
      </c>
      <c r="N14" s="17">
        <v>0</v>
      </c>
      <c r="O14" s="15" t="s">
        <v>107</v>
      </c>
      <c r="P14" s="16" t="s">
        <v>108</v>
      </c>
      <c r="Q14" s="17">
        <v>0</v>
      </c>
      <c r="R14" s="15" t="s">
        <v>107</v>
      </c>
      <c r="S14" s="16" t="s">
        <v>12</v>
      </c>
      <c r="T14" s="17">
        <v>0</v>
      </c>
      <c r="U14" s="15" t="s">
        <v>12</v>
      </c>
      <c r="V14" s="16" t="s">
        <v>108</v>
      </c>
      <c r="W14" s="17" t="s">
        <v>2</v>
      </c>
      <c r="X14" s="15" t="s">
        <v>108</v>
      </c>
      <c r="Y14" s="16" t="s">
        <v>108</v>
      </c>
      <c r="Z14" s="17">
        <v>0</v>
      </c>
      <c r="AA14" s="15" t="s">
        <v>107</v>
      </c>
      <c r="AB14" s="16" t="s">
        <v>2</v>
      </c>
      <c r="AC14" s="17" t="s">
        <v>12</v>
      </c>
      <c r="AD14" s="24"/>
      <c r="AE14" s="22"/>
      <c r="AF14" s="17"/>
      <c r="AG14" s="18">
        <v>7</v>
      </c>
      <c r="AH14" s="19">
        <v>76</v>
      </c>
      <c r="AI14" s="20">
        <v>83</v>
      </c>
      <c r="AJ14" s="21">
        <v>7</v>
      </c>
      <c r="AK14" s="1"/>
    </row>
    <row r="15" spans="1:40" ht="24.95" customHeight="1" thickBot="1" x14ac:dyDescent="0.25">
      <c r="A15" s="25">
        <v>8</v>
      </c>
      <c r="B15" s="18" t="s">
        <v>114</v>
      </c>
      <c r="C15" s="15" t="s">
        <v>2</v>
      </c>
      <c r="D15" s="16" t="s">
        <v>108</v>
      </c>
      <c r="E15" s="17">
        <v>0</v>
      </c>
      <c r="F15" s="15" t="s">
        <v>2</v>
      </c>
      <c r="G15" s="16" t="s">
        <v>108</v>
      </c>
      <c r="H15" s="17" t="s">
        <v>12</v>
      </c>
      <c r="I15" s="15" t="s">
        <v>12</v>
      </c>
      <c r="J15" s="16" t="s">
        <v>107</v>
      </c>
      <c r="K15" s="17">
        <v>0</v>
      </c>
      <c r="L15" s="15" t="s">
        <v>108</v>
      </c>
      <c r="M15" s="16" t="s">
        <v>12</v>
      </c>
      <c r="N15" s="17" t="s">
        <v>2</v>
      </c>
      <c r="O15" s="15" t="s">
        <v>108</v>
      </c>
      <c r="P15" s="16" t="s">
        <v>108</v>
      </c>
      <c r="Q15" s="17">
        <v>6</v>
      </c>
      <c r="R15" s="15" t="s">
        <v>108</v>
      </c>
      <c r="S15" s="16" t="s">
        <v>108</v>
      </c>
      <c r="T15" s="17">
        <v>0</v>
      </c>
      <c r="U15" s="15" t="s">
        <v>109</v>
      </c>
      <c r="V15" s="16" t="s">
        <v>12</v>
      </c>
      <c r="W15" s="17" t="s">
        <v>12</v>
      </c>
      <c r="X15" s="15" t="s">
        <v>108</v>
      </c>
      <c r="Y15" s="16" t="s">
        <v>12</v>
      </c>
      <c r="Z15" s="17">
        <v>0</v>
      </c>
      <c r="AA15" s="15" t="s">
        <v>108</v>
      </c>
      <c r="AB15" s="16" t="s">
        <v>2</v>
      </c>
      <c r="AC15" s="17" t="s">
        <v>13</v>
      </c>
      <c r="AD15" s="24"/>
      <c r="AE15" s="22"/>
      <c r="AF15" s="17"/>
      <c r="AG15" s="18">
        <v>18</v>
      </c>
      <c r="AH15" s="19">
        <v>64</v>
      </c>
      <c r="AI15" s="20">
        <v>82</v>
      </c>
      <c r="AJ15" s="21">
        <v>8</v>
      </c>
      <c r="AK15" s="1"/>
    </row>
    <row r="16" spans="1:40" ht="24.95" customHeight="1" thickBot="1" x14ac:dyDescent="0.25">
      <c r="A16" s="25">
        <v>9</v>
      </c>
      <c r="B16" s="18" t="s">
        <v>81</v>
      </c>
      <c r="C16" s="15" t="s">
        <v>109</v>
      </c>
      <c r="D16" s="16" t="s">
        <v>108</v>
      </c>
      <c r="E16" s="17">
        <v>0</v>
      </c>
      <c r="F16" s="15" t="s">
        <v>12</v>
      </c>
      <c r="G16" s="16" t="s">
        <v>108</v>
      </c>
      <c r="H16" s="17" t="s">
        <v>12</v>
      </c>
      <c r="I16" s="15" t="s">
        <v>2</v>
      </c>
      <c r="J16" s="16" t="s">
        <v>108</v>
      </c>
      <c r="K16" s="17">
        <v>0</v>
      </c>
      <c r="L16" s="15" t="s">
        <v>108</v>
      </c>
      <c r="M16" s="16" t="s">
        <v>108</v>
      </c>
      <c r="N16" s="17">
        <v>0</v>
      </c>
      <c r="O16" s="15" t="s">
        <v>107</v>
      </c>
      <c r="P16" s="16" t="s">
        <v>108</v>
      </c>
      <c r="Q16" s="17">
        <v>0</v>
      </c>
      <c r="R16" s="15" t="s">
        <v>108</v>
      </c>
      <c r="S16" s="16" t="s">
        <v>12</v>
      </c>
      <c r="T16" s="17">
        <v>0</v>
      </c>
      <c r="U16" s="15" t="s">
        <v>107</v>
      </c>
      <c r="V16" s="16" t="s">
        <v>108</v>
      </c>
      <c r="W16" s="17">
        <v>0</v>
      </c>
      <c r="X16" s="15" t="s">
        <v>107</v>
      </c>
      <c r="Y16" s="16" t="s">
        <v>12</v>
      </c>
      <c r="Z16" s="17">
        <v>0</v>
      </c>
      <c r="AA16" s="15" t="s">
        <v>108</v>
      </c>
      <c r="AB16" s="16" t="s">
        <v>109</v>
      </c>
      <c r="AC16" s="17" t="s">
        <v>12</v>
      </c>
      <c r="AD16" s="24"/>
      <c r="AE16" s="22"/>
      <c r="AF16" s="17"/>
      <c r="AG16" s="18">
        <v>4</v>
      </c>
      <c r="AH16" s="19">
        <v>76</v>
      </c>
      <c r="AI16" s="20">
        <v>80</v>
      </c>
      <c r="AJ16" s="21">
        <v>9</v>
      </c>
      <c r="AK16" s="1"/>
    </row>
    <row r="17" spans="1:37" ht="24.95" customHeight="1" thickBot="1" x14ac:dyDescent="0.25">
      <c r="A17" s="25">
        <v>10</v>
      </c>
      <c r="B17" s="18" t="s">
        <v>80</v>
      </c>
      <c r="C17" s="15" t="s">
        <v>2</v>
      </c>
      <c r="D17" s="16" t="s">
        <v>107</v>
      </c>
      <c r="E17" s="17">
        <v>0</v>
      </c>
      <c r="F17" s="15" t="s">
        <v>2</v>
      </c>
      <c r="G17" s="16" t="s">
        <v>108</v>
      </c>
      <c r="H17" s="17" t="s">
        <v>12</v>
      </c>
      <c r="I17" s="15" t="s">
        <v>12</v>
      </c>
      <c r="J17" s="16" t="s">
        <v>108</v>
      </c>
      <c r="K17" s="17">
        <v>0</v>
      </c>
      <c r="L17" s="15" t="s">
        <v>12</v>
      </c>
      <c r="M17" s="16" t="s">
        <v>108</v>
      </c>
      <c r="N17" s="17">
        <v>0</v>
      </c>
      <c r="O17" s="15" t="s">
        <v>107</v>
      </c>
      <c r="P17" s="16" t="s">
        <v>108</v>
      </c>
      <c r="Q17" s="17">
        <v>0</v>
      </c>
      <c r="R17" s="15" t="s">
        <v>12</v>
      </c>
      <c r="S17" s="16" t="s">
        <v>12</v>
      </c>
      <c r="T17" s="17">
        <v>0</v>
      </c>
      <c r="U17" s="15" t="s">
        <v>12</v>
      </c>
      <c r="V17" s="16" t="s">
        <v>12</v>
      </c>
      <c r="W17" s="17">
        <v>0</v>
      </c>
      <c r="X17" s="15" t="s">
        <v>12</v>
      </c>
      <c r="Y17" s="16" t="s">
        <v>12</v>
      </c>
      <c r="Z17" s="17">
        <v>0</v>
      </c>
      <c r="AA17" s="15" t="s">
        <v>108</v>
      </c>
      <c r="AB17" s="16" t="s">
        <v>109</v>
      </c>
      <c r="AC17" s="17" t="s">
        <v>12</v>
      </c>
      <c r="AD17" s="24"/>
      <c r="AE17" s="22"/>
      <c r="AF17" s="17"/>
      <c r="AG17" s="18">
        <v>4</v>
      </c>
      <c r="AH17" s="19">
        <v>74</v>
      </c>
      <c r="AI17" s="20">
        <v>78</v>
      </c>
      <c r="AJ17" s="21">
        <v>10</v>
      </c>
      <c r="AK17" s="1"/>
    </row>
    <row r="18" spans="1:37" ht="24.95" customHeight="1" thickBot="1" x14ac:dyDescent="0.25">
      <c r="A18" s="25">
        <v>11</v>
      </c>
      <c r="B18" s="18" t="s">
        <v>67</v>
      </c>
      <c r="C18" s="15" t="s">
        <v>12</v>
      </c>
      <c r="D18" s="16" t="s">
        <v>107</v>
      </c>
      <c r="E18" s="17">
        <v>0</v>
      </c>
      <c r="F18" s="15" t="s">
        <v>108</v>
      </c>
      <c r="G18" s="16" t="s">
        <v>2</v>
      </c>
      <c r="H18" s="17">
        <v>0</v>
      </c>
      <c r="I18" s="15" t="s">
        <v>12</v>
      </c>
      <c r="J18" s="16" t="s">
        <v>108</v>
      </c>
      <c r="K18" s="17">
        <v>0</v>
      </c>
      <c r="L18" s="15" t="s">
        <v>12</v>
      </c>
      <c r="M18" s="16" t="s">
        <v>108</v>
      </c>
      <c r="N18" s="17">
        <v>0</v>
      </c>
      <c r="O18" s="15" t="s">
        <v>108</v>
      </c>
      <c r="P18" s="16" t="s">
        <v>12</v>
      </c>
      <c r="Q18" s="17">
        <v>0</v>
      </c>
      <c r="R18" s="15" t="s">
        <v>108</v>
      </c>
      <c r="S18" s="16" t="s">
        <v>12</v>
      </c>
      <c r="T18" s="17">
        <v>0</v>
      </c>
      <c r="U18" s="15" t="s">
        <v>12</v>
      </c>
      <c r="V18" s="16" t="s">
        <v>107</v>
      </c>
      <c r="W18" s="17" t="s">
        <v>12</v>
      </c>
      <c r="X18" s="15" t="s">
        <v>108</v>
      </c>
      <c r="Y18" s="16" t="s">
        <v>2</v>
      </c>
      <c r="Z18" s="17">
        <v>0</v>
      </c>
      <c r="AA18" s="15" t="s">
        <v>108</v>
      </c>
      <c r="AB18" s="16" t="s">
        <v>109</v>
      </c>
      <c r="AC18" s="17" t="s">
        <v>12</v>
      </c>
      <c r="AD18" s="24"/>
      <c r="AE18" s="22"/>
      <c r="AF18" s="17"/>
      <c r="AG18" s="18">
        <v>4</v>
      </c>
      <c r="AH18" s="19">
        <v>73</v>
      </c>
      <c r="AI18" s="20">
        <v>77</v>
      </c>
      <c r="AJ18" s="21">
        <v>11</v>
      </c>
      <c r="AK18" s="1"/>
    </row>
    <row r="19" spans="1:37" ht="24.95" customHeight="1" thickBot="1" x14ac:dyDescent="0.25">
      <c r="A19" s="25">
        <v>11</v>
      </c>
      <c r="B19" s="18" t="s">
        <v>70</v>
      </c>
      <c r="C19" s="15" t="s">
        <v>12</v>
      </c>
      <c r="D19" s="16" t="s">
        <v>108</v>
      </c>
      <c r="E19" s="17">
        <v>0</v>
      </c>
      <c r="F19" s="15" t="s">
        <v>12</v>
      </c>
      <c r="G19" s="16" t="s">
        <v>107</v>
      </c>
      <c r="H19" s="17" t="s">
        <v>12</v>
      </c>
      <c r="I19" s="15" t="s">
        <v>107</v>
      </c>
      <c r="J19" s="16" t="s">
        <v>108</v>
      </c>
      <c r="K19" s="17">
        <v>0</v>
      </c>
      <c r="L19" s="15" t="s">
        <v>108</v>
      </c>
      <c r="M19" s="16" t="s">
        <v>108</v>
      </c>
      <c r="N19" s="17">
        <v>0</v>
      </c>
      <c r="O19" s="15" t="s">
        <v>107</v>
      </c>
      <c r="P19" s="16" t="s">
        <v>12</v>
      </c>
      <c r="Q19" s="17">
        <v>0</v>
      </c>
      <c r="R19" s="15" t="s">
        <v>108</v>
      </c>
      <c r="S19" s="16" t="s">
        <v>12</v>
      </c>
      <c r="T19" s="17">
        <v>0</v>
      </c>
      <c r="U19" s="15" t="s">
        <v>12</v>
      </c>
      <c r="V19" s="16" t="s">
        <v>107</v>
      </c>
      <c r="W19" s="17" t="s">
        <v>12</v>
      </c>
      <c r="X19" s="15" t="s">
        <v>12</v>
      </c>
      <c r="Y19" s="16" t="s">
        <v>2</v>
      </c>
      <c r="Z19" s="17">
        <v>0</v>
      </c>
      <c r="AA19" s="15" t="s">
        <v>107</v>
      </c>
      <c r="AB19" s="16" t="s">
        <v>109</v>
      </c>
      <c r="AC19" s="17" t="s">
        <v>12</v>
      </c>
      <c r="AD19" s="24"/>
      <c r="AE19" s="22"/>
      <c r="AF19" s="17"/>
      <c r="AG19" s="18">
        <v>6</v>
      </c>
      <c r="AH19" s="19">
        <v>71</v>
      </c>
      <c r="AI19" s="20">
        <v>77</v>
      </c>
      <c r="AJ19" s="21">
        <v>11</v>
      </c>
      <c r="AK19" s="1"/>
    </row>
    <row r="20" spans="1:37" ht="24.95" customHeight="1" thickBot="1" x14ac:dyDescent="0.25">
      <c r="A20" s="25">
        <v>11</v>
      </c>
      <c r="B20" s="18" t="s">
        <v>64</v>
      </c>
      <c r="C20" s="15" t="s">
        <v>12</v>
      </c>
      <c r="D20" s="16" t="s">
        <v>107</v>
      </c>
      <c r="E20" s="17">
        <v>0</v>
      </c>
      <c r="F20" s="15" t="s">
        <v>12</v>
      </c>
      <c r="G20" s="16" t="s">
        <v>108</v>
      </c>
      <c r="H20" s="17" t="s">
        <v>12</v>
      </c>
      <c r="I20" s="15" t="s">
        <v>12</v>
      </c>
      <c r="J20" s="16" t="s">
        <v>108</v>
      </c>
      <c r="K20" s="17">
        <v>0</v>
      </c>
      <c r="L20" s="15" t="s">
        <v>108</v>
      </c>
      <c r="M20" s="16" t="s">
        <v>108</v>
      </c>
      <c r="N20" s="17">
        <v>0</v>
      </c>
      <c r="O20" s="15" t="s">
        <v>108</v>
      </c>
      <c r="P20" s="16" t="s">
        <v>12</v>
      </c>
      <c r="Q20" s="17">
        <v>0</v>
      </c>
      <c r="R20" s="15" t="s">
        <v>108</v>
      </c>
      <c r="S20" s="16" t="s">
        <v>108</v>
      </c>
      <c r="T20" s="17">
        <v>0</v>
      </c>
      <c r="U20" s="15" t="s">
        <v>12</v>
      </c>
      <c r="V20" s="16" t="s">
        <v>108</v>
      </c>
      <c r="W20" s="17" t="s">
        <v>2</v>
      </c>
      <c r="X20" s="15" t="s">
        <v>108</v>
      </c>
      <c r="Y20" s="16" t="s">
        <v>12</v>
      </c>
      <c r="Z20" s="17">
        <v>0</v>
      </c>
      <c r="AA20" s="15" t="s">
        <v>108</v>
      </c>
      <c r="AB20" s="16" t="s">
        <v>12</v>
      </c>
      <c r="AC20" s="17" t="s">
        <v>12</v>
      </c>
      <c r="AD20" s="24"/>
      <c r="AE20" s="22"/>
      <c r="AF20" s="17"/>
      <c r="AG20" s="18">
        <v>7</v>
      </c>
      <c r="AH20" s="19">
        <v>70</v>
      </c>
      <c r="AI20" s="20">
        <v>77</v>
      </c>
      <c r="AJ20" s="21">
        <v>11</v>
      </c>
      <c r="AK20" s="1"/>
    </row>
    <row r="21" spans="1:37" ht="24.95" customHeight="1" thickBot="1" x14ac:dyDescent="0.25">
      <c r="A21" s="25">
        <v>14</v>
      </c>
      <c r="B21" s="18" t="s">
        <v>86</v>
      </c>
      <c r="C21" s="15" t="s">
        <v>12</v>
      </c>
      <c r="D21" s="16" t="s">
        <v>107</v>
      </c>
      <c r="E21" s="17">
        <v>0</v>
      </c>
      <c r="F21" s="15" t="s">
        <v>2</v>
      </c>
      <c r="G21" s="16" t="s">
        <v>108</v>
      </c>
      <c r="H21" s="17" t="s">
        <v>12</v>
      </c>
      <c r="I21" s="15" t="s">
        <v>12</v>
      </c>
      <c r="J21" s="16" t="s">
        <v>108</v>
      </c>
      <c r="K21" s="17">
        <v>0</v>
      </c>
      <c r="L21" s="15" t="s">
        <v>12</v>
      </c>
      <c r="M21" s="16" t="s">
        <v>12</v>
      </c>
      <c r="N21" s="17">
        <v>0</v>
      </c>
      <c r="O21" s="15" t="s">
        <v>107</v>
      </c>
      <c r="P21" s="16" t="s">
        <v>12</v>
      </c>
      <c r="Q21" s="17">
        <v>0</v>
      </c>
      <c r="R21" s="15" t="s">
        <v>12</v>
      </c>
      <c r="S21" s="16" t="s">
        <v>108</v>
      </c>
      <c r="T21" s="17" t="s">
        <v>2</v>
      </c>
      <c r="U21" s="15" t="s">
        <v>12</v>
      </c>
      <c r="V21" s="16" t="s">
        <v>108</v>
      </c>
      <c r="W21" s="17" t="s">
        <v>2</v>
      </c>
      <c r="X21" s="15" t="s">
        <v>108</v>
      </c>
      <c r="Y21" s="16" t="s">
        <v>12</v>
      </c>
      <c r="Z21" s="17">
        <v>0</v>
      </c>
      <c r="AA21" s="15" t="s">
        <v>12</v>
      </c>
      <c r="AB21" s="16" t="s">
        <v>2</v>
      </c>
      <c r="AC21" s="17" t="s">
        <v>12</v>
      </c>
      <c r="AD21" s="24"/>
      <c r="AE21" s="22"/>
      <c r="AF21" s="17"/>
      <c r="AG21" s="18">
        <v>10</v>
      </c>
      <c r="AH21" s="19">
        <v>66</v>
      </c>
      <c r="AI21" s="20">
        <v>76</v>
      </c>
      <c r="AJ21" s="21">
        <v>14</v>
      </c>
      <c r="AK21" s="1"/>
    </row>
    <row r="22" spans="1:37" ht="24.95" customHeight="1" thickBot="1" x14ac:dyDescent="0.25">
      <c r="A22" s="25">
        <v>14</v>
      </c>
      <c r="B22" s="18" t="s">
        <v>111</v>
      </c>
      <c r="C22" s="15" t="s">
        <v>2</v>
      </c>
      <c r="D22" s="16" t="s">
        <v>108</v>
      </c>
      <c r="E22" s="17">
        <v>0</v>
      </c>
      <c r="F22" s="15" t="s">
        <v>12</v>
      </c>
      <c r="G22" s="16" t="s">
        <v>108</v>
      </c>
      <c r="H22" s="17" t="s">
        <v>12</v>
      </c>
      <c r="I22" s="15" t="s">
        <v>12</v>
      </c>
      <c r="J22" s="16" t="s">
        <v>108</v>
      </c>
      <c r="K22" s="17">
        <v>0</v>
      </c>
      <c r="L22" s="15" t="s">
        <v>12</v>
      </c>
      <c r="M22" s="16" t="s">
        <v>108</v>
      </c>
      <c r="N22" s="17">
        <v>0</v>
      </c>
      <c r="O22" s="15" t="s">
        <v>108</v>
      </c>
      <c r="P22" s="16" t="s">
        <v>12</v>
      </c>
      <c r="Q22" s="17">
        <v>0</v>
      </c>
      <c r="R22" s="15" t="s">
        <v>108</v>
      </c>
      <c r="S22" s="16" t="s">
        <v>108</v>
      </c>
      <c r="T22" s="17">
        <v>0</v>
      </c>
      <c r="U22" s="15" t="s">
        <v>12</v>
      </c>
      <c r="V22" s="16" t="s">
        <v>108</v>
      </c>
      <c r="W22" s="17" t="s">
        <v>2</v>
      </c>
      <c r="X22" s="15" t="s">
        <v>108</v>
      </c>
      <c r="Y22" s="16" t="s">
        <v>2</v>
      </c>
      <c r="Z22" s="17">
        <v>0</v>
      </c>
      <c r="AA22" s="15" t="s">
        <v>108</v>
      </c>
      <c r="AB22" s="16" t="s">
        <v>2</v>
      </c>
      <c r="AC22" s="17" t="s">
        <v>13</v>
      </c>
      <c r="AD22" s="24"/>
      <c r="AE22" s="22"/>
      <c r="AF22" s="17"/>
      <c r="AG22" s="18">
        <v>10</v>
      </c>
      <c r="AH22" s="19">
        <v>66</v>
      </c>
      <c r="AI22" s="20">
        <v>76</v>
      </c>
      <c r="AJ22" s="21">
        <v>14</v>
      </c>
      <c r="AK22" s="1"/>
    </row>
    <row r="23" spans="1:37" ht="24.95" customHeight="1" thickBot="1" x14ac:dyDescent="0.25">
      <c r="A23" s="25">
        <v>14</v>
      </c>
      <c r="B23" s="18" t="s">
        <v>72</v>
      </c>
      <c r="C23" s="15" t="s">
        <v>2</v>
      </c>
      <c r="D23" s="16" t="s">
        <v>107</v>
      </c>
      <c r="E23" s="17">
        <v>0</v>
      </c>
      <c r="F23" s="15" t="s">
        <v>2</v>
      </c>
      <c r="G23" s="16" t="s">
        <v>12</v>
      </c>
      <c r="H23" s="17" t="s">
        <v>12</v>
      </c>
      <c r="I23" s="15" t="s">
        <v>12</v>
      </c>
      <c r="J23" s="16" t="s">
        <v>108</v>
      </c>
      <c r="K23" s="17">
        <v>0</v>
      </c>
      <c r="L23" s="15" t="s">
        <v>12</v>
      </c>
      <c r="M23" s="16" t="s">
        <v>108</v>
      </c>
      <c r="N23" s="17">
        <v>0</v>
      </c>
      <c r="O23" s="15" t="s">
        <v>108</v>
      </c>
      <c r="P23" s="16" t="s">
        <v>12</v>
      </c>
      <c r="Q23" s="17">
        <v>0</v>
      </c>
      <c r="R23" s="15" t="s">
        <v>108</v>
      </c>
      <c r="S23" s="16" t="s">
        <v>108</v>
      </c>
      <c r="T23" s="17">
        <v>0</v>
      </c>
      <c r="U23" s="15" t="s">
        <v>2</v>
      </c>
      <c r="V23" s="16" t="s">
        <v>12</v>
      </c>
      <c r="W23" s="17" t="s">
        <v>2</v>
      </c>
      <c r="X23" s="15" t="s">
        <v>108</v>
      </c>
      <c r="Y23" s="16" t="s">
        <v>2</v>
      </c>
      <c r="Z23" s="17">
        <v>0</v>
      </c>
      <c r="AA23" s="15" t="s">
        <v>108</v>
      </c>
      <c r="AB23" s="16" t="s">
        <v>2</v>
      </c>
      <c r="AC23" s="17" t="s">
        <v>13</v>
      </c>
      <c r="AD23" s="24"/>
      <c r="AE23" s="22"/>
      <c r="AF23" s="17"/>
      <c r="AG23" s="18">
        <v>10</v>
      </c>
      <c r="AH23" s="19">
        <v>66</v>
      </c>
      <c r="AI23" s="20">
        <v>76</v>
      </c>
      <c r="AJ23" s="21">
        <v>14</v>
      </c>
      <c r="AK23" s="1"/>
    </row>
    <row r="24" spans="1:37" ht="24.95" customHeight="1" thickBot="1" x14ac:dyDescent="0.25">
      <c r="A24" s="25">
        <v>14</v>
      </c>
      <c r="B24" s="18" t="s">
        <v>63</v>
      </c>
      <c r="C24" s="15" t="s">
        <v>107</v>
      </c>
      <c r="D24" s="16" t="s">
        <v>107</v>
      </c>
      <c r="E24" s="17">
        <v>0</v>
      </c>
      <c r="F24" s="15" t="s">
        <v>2</v>
      </c>
      <c r="G24" s="16" t="s">
        <v>107</v>
      </c>
      <c r="H24" s="17" t="s">
        <v>12</v>
      </c>
      <c r="I24" s="15" t="s">
        <v>12</v>
      </c>
      <c r="J24" s="16" t="s">
        <v>108</v>
      </c>
      <c r="K24" s="17">
        <v>0</v>
      </c>
      <c r="L24" s="15" t="s">
        <v>12</v>
      </c>
      <c r="M24" s="16" t="s">
        <v>107</v>
      </c>
      <c r="N24" s="17">
        <v>0</v>
      </c>
      <c r="O24" s="15" t="s">
        <v>108</v>
      </c>
      <c r="P24" s="16" t="s">
        <v>12</v>
      </c>
      <c r="Q24" s="17">
        <v>0</v>
      </c>
      <c r="R24" s="15" t="s">
        <v>108</v>
      </c>
      <c r="S24" s="16" t="s">
        <v>108</v>
      </c>
      <c r="T24" s="17">
        <v>0</v>
      </c>
      <c r="U24" s="15" t="s">
        <v>2</v>
      </c>
      <c r="V24" s="16" t="s">
        <v>108</v>
      </c>
      <c r="W24" s="17" t="s">
        <v>12</v>
      </c>
      <c r="X24" s="15" t="s">
        <v>107</v>
      </c>
      <c r="Y24" s="16" t="s">
        <v>109</v>
      </c>
      <c r="Z24" s="17">
        <v>0</v>
      </c>
      <c r="AA24" s="15" t="s">
        <v>108</v>
      </c>
      <c r="AB24" s="16" t="s">
        <v>109</v>
      </c>
      <c r="AC24" s="17" t="s">
        <v>12</v>
      </c>
      <c r="AD24" s="24"/>
      <c r="AE24" s="22"/>
      <c r="AF24" s="17"/>
      <c r="AG24" s="18">
        <v>6</v>
      </c>
      <c r="AH24" s="19">
        <v>70</v>
      </c>
      <c r="AI24" s="20">
        <v>76</v>
      </c>
      <c r="AJ24" s="21">
        <v>14</v>
      </c>
      <c r="AK24" s="1"/>
    </row>
    <row r="25" spans="1:37" ht="28.15" customHeight="1" thickBot="1" x14ac:dyDescent="0.25">
      <c r="A25" s="25">
        <v>18</v>
      </c>
      <c r="B25" s="18" t="s">
        <v>83</v>
      </c>
      <c r="C25" s="15" t="s">
        <v>12</v>
      </c>
      <c r="D25" s="16" t="s">
        <v>107</v>
      </c>
      <c r="E25" s="17">
        <v>0</v>
      </c>
      <c r="F25" s="15" t="s">
        <v>2</v>
      </c>
      <c r="G25" s="16" t="s">
        <v>12</v>
      </c>
      <c r="H25" s="17" t="s">
        <v>12</v>
      </c>
      <c r="I25" s="15" t="s">
        <v>12</v>
      </c>
      <c r="J25" s="16" t="s">
        <v>108</v>
      </c>
      <c r="K25" s="17">
        <v>0</v>
      </c>
      <c r="L25" s="15" t="s">
        <v>107</v>
      </c>
      <c r="M25" s="16" t="s">
        <v>12</v>
      </c>
      <c r="N25" s="17" t="s">
        <v>12</v>
      </c>
      <c r="O25" s="15" t="s">
        <v>107</v>
      </c>
      <c r="P25" s="16" t="s">
        <v>108</v>
      </c>
      <c r="Q25" s="17">
        <v>0</v>
      </c>
      <c r="R25" s="15" t="s">
        <v>108</v>
      </c>
      <c r="S25" s="16" t="s">
        <v>108</v>
      </c>
      <c r="T25" s="17">
        <v>0</v>
      </c>
      <c r="U25" s="15" t="s">
        <v>12</v>
      </c>
      <c r="V25" s="16" t="s">
        <v>107</v>
      </c>
      <c r="W25" s="17" t="s">
        <v>12</v>
      </c>
      <c r="X25" s="15" t="s">
        <v>107</v>
      </c>
      <c r="Y25" s="16" t="s">
        <v>109</v>
      </c>
      <c r="Z25" s="17">
        <v>0</v>
      </c>
      <c r="AA25" s="15" t="s">
        <v>108</v>
      </c>
      <c r="AB25" s="16" t="s">
        <v>109</v>
      </c>
      <c r="AC25" s="17" t="s">
        <v>12</v>
      </c>
      <c r="AD25" s="24"/>
      <c r="AE25" s="22"/>
      <c r="AF25" s="17"/>
      <c r="AG25" s="18">
        <v>8</v>
      </c>
      <c r="AH25" s="19">
        <v>66</v>
      </c>
      <c r="AI25" s="20">
        <v>74</v>
      </c>
      <c r="AJ25" s="21">
        <v>18</v>
      </c>
      <c r="AK25" s="1"/>
    </row>
    <row r="26" spans="1:37" ht="28.15" customHeight="1" thickBot="1" x14ac:dyDescent="0.25">
      <c r="A26" s="25">
        <v>18</v>
      </c>
      <c r="B26" s="18" t="s">
        <v>69</v>
      </c>
      <c r="C26" s="15" t="s">
        <v>2</v>
      </c>
      <c r="D26" s="16" t="s">
        <v>107</v>
      </c>
      <c r="E26" s="17">
        <v>0</v>
      </c>
      <c r="F26" s="15" t="s">
        <v>2</v>
      </c>
      <c r="G26" s="16" t="s">
        <v>108</v>
      </c>
      <c r="H26" s="17" t="s">
        <v>12</v>
      </c>
      <c r="I26" s="15" t="s">
        <v>12</v>
      </c>
      <c r="J26" s="16" t="s">
        <v>107</v>
      </c>
      <c r="K26" s="17">
        <v>0</v>
      </c>
      <c r="L26" s="15" t="s">
        <v>108</v>
      </c>
      <c r="M26" s="16" t="s">
        <v>107</v>
      </c>
      <c r="N26" s="17">
        <v>0</v>
      </c>
      <c r="O26" s="15" t="s">
        <v>107</v>
      </c>
      <c r="P26" s="16" t="s">
        <v>12</v>
      </c>
      <c r="Q26" s="17">
        <v>0</v>
      </c>
      <c r="R26" s="15" t="s">
        <v>108</v>
      </c>
      <c r="S26" s="16" t="s">
        <v>108</v>
      </c>
      <c r="T26" s="17">
        <v>0</v>
      </c>
      <c r="U26" s="15" t="s">
        <v>12</v>
      </c>
      <c r="V26" s="16" t="s">
        <v>107</v>
      </c>
      <c r="W26" s="17" t="s">
        <v>12</v>
      </c>
      <c r="X26" s="15" t="s">
        <v>107</v>
      </c>
      <c r="Y26" s="16" t="s">
        <v>12</v>
      </c>
      <c r="Z26" s="17">
        <v>0</v>
      </c>
      <c r="AA26" s="15" t="s">
        <v>108</v>
      </c>
      <c r="AB26" s="16" t="s">
        <v>12</v>
      </c>
      <c r="AC26" s="17" t="s">
        <v>12</v>
      </c>
      <c r="AD26" s="24"/>
      <c r="AE26" s="22"/>
      <c r="AF26" s="17"/>
      <c r="AG26" s="18">
        <v>6</v>
      </c>
      <c r="AH26" s="19">
        <v>68</v>
      </c>
      <c r="AI26" s="20">
        <v>74</v>
      </c>
      <c r="AJ26" s="21">
        <v>18</v>
      </c>
      <c r="AK26" s="1"/>
    </row>
    <row r="27" spans="1:37" ht="28.15" customHeight="1" thickBot="1" x14ac:dyDescent="0.25">
      <c r="A27" s="25">
        <v>20</v>
      </c>
      <c r="B27" s="18" t="s">
        <v>84</v>
      </c>
      <c r="C27" s="15" t="s">
        <v>2</v>
      </c>
      <c r="D27" s="16" t="s">
        <v>108</v>
      </c>
      <c r="E27" s="17">
        <v>0</v>
      </c>
      <c r="F27" s="15" t="s">
        <v>12</v>
      </c>
      <c r="G27" s="16" t="s">
        <v>108</v>
      </c>
      <c r="H27" s="17" t="s">
        <v>12</v>
      </c>
      <c r="I27" s="15" t="s">
        <v>2</v>
      </c>
      <c r="J27" s="16" t="s">
        <v>108</v>
      </c>
      <c r="K27" s="17">
        <v>0</v>
      </c>
      <c r="L27" s="15" t="s">
        <v>12</v>
      </c>
      <c r="M27" s="16" t="s">
        <v>108</v>
      </c>
      <c r="N27" s="17">
        <v>0</v>
      </c>
      <c r="O27" s="15" t="s">
        <v>108</v>
      </c>
      <c r="P27" s="16" t="s">
        <v>12</v>
      </c>
      <c r="Q27" s="17">
        <v>0</v>
      </c>
      <c r="R27" s="15" t="s">
        <v>108</v>
      </c>
      <c r="S27" s="16" t="s">
        <v>108</v>
      </c>
      <c r="T27" s="17">
        <v>0</v>
      </c>
      <c r="U27" s="15" t="s">
        <v>2</v>
      </c>
      <c r="V27" s="16" t="s">
        <v>108</v>
      </c>
      <c r="W27" s="17" t="s">
        <v>12</v>
      </c>
      <c r="X27" s="15" t="s">
        <v>108</v>
      </c>
      <c r="Y27" s="16" t="s">
        <v>12</v>
      </c>
      <c r="Z27" s="17">
        <v>0</v>
      </c>
      <c r="AA27" s="15" t="s">
        <v>108</v>
      </c>
      <c r="AB27" s="16" t="s">
        <v>2</v>
      </c>
      <c r="AC27" s="17" t="s">
        <v>13</v>
      </c>
      <c r="AD27" s="24"/>
      <c r="AE27" s="22"/>
      <c r="AF27" s="17"/>
      <c r="AG27" s="18">
        <v>9</v>
      </c>
      <c r="AH27" s="19">
        <v>62</v>
      </c>
      <c r="AI27" s="20">
        <v>71</v>
      </c>
      <c r="AJ27" s="21">
        <v>20</v>
      </c>
      <c r="AK27" s="1"/>
    </row>
    <row r="28" spans="1:37" ht="28.15" customHeight="1" thickBot="1" x14ac:dyDescent="0.25">
      <c r="A28" s="25">
        <v>20</v>
      </c>
      <c r="B28" s="18" t="s">
        <v>60</v>
      </c>
      <c r="C28" s="15" t="s">
        <v>12</v>
      </c>
      <c r="D28" s="16" t="s">
        <v>107</v>
      </c>
      <c r="E28" s="17">
        <v>0</v>
      </c>
      <c r="F28" s="15" t="s">
        <v>2</v>
      </c>
      <c r="G28" s="16" t="s">
        <v>12</v>
      </c>
      <c r="H28" s="17" t="s">
        <v>12</v>
      </c>
      <c r="I28" s="15" t="s">
        <v>12</v>
      </c>
      <c r="J28" s="16" t="s">
        <v>108</v>
      </c>
      <c r="K28" s="17">
        <v>0</v>
      </c>
      <c r="L28" s="15" t="s">
        <v>12</v>
      </c>
      <c r="M28" s="16" t="s">
        <v>12</v>
      </c>
      <c r="N28" s="17">
        <v>0</v>
      </c>
      <c r="O28" s="15" t="s">
        <v>107</v>
      </c>
      <c r="P28" s="16" t="s">
        <v>12</v>
      </c>
      <c r="Q28" s="17">
        <v>0</v>
      </c>
      <c r="R28" s="15" t="s">
        <v>108</v>
      </c>
      <c r="S28" s="16" t="s">
        <v>108</v>
      </c>
      <c r="T28" s="17">
        <v>0</v>
      </c>
      <c r="U28" s="15" t="s">
        <v>109</v>
      </c>
      <c r="V28" s="16" t="s">
        <v>12</v>
      </c>
      <c r="W28" s="17" t="s">
        <v>12</v>
      </c>
      <c r="X28" s="15" t="s">
        <v>108</v>
      </c>
      <c r="Y28" s="16" t="s">
        <v>12</v>
      </c>
      <c r="Z28" s="17">
        <v>0</v>
      </c>
      <c r="AA28" s="15" t="s">
        <v>2</v>
      </c>
      <c r="AB28" s="16" t="s">
        <v>2</v>
      </c>
      <c r="AC28" s="17">
        <v>0</v>
      </c>
      <c r="AD28" s="24"/>
      <c r="AE28" s="22"/>
      <c r="AF28" s="17"/>
      <c r="AG28" s="18">
        <v>4</v>
      </c>
      <c r="AH28" s="19">
        <v>67</v>
      </c>
      <c r="AI28" s="20">
        <v>71</v>
      </c>
      <c r="AJ28" s="21">
        <v>20</v>
      </c>
      <c r="AK28" s="1"/>
    </row>
    <row r="29" spans="1:37" ht="28.15" customHeight="1" thickBot="1" x14ac:dyDescent="0.25">
      <c r="A29" s="25">
        <v>20</v>
      </c>
      <c r="B29" s="18" t="s">
        <v>65</v>
      </c>
      <c r="C29" s="15" t="s">
        <v>2</v>
      </c>
      <c r="D29" s="16" t="s">
        <v>108</v>
      </c>
      <c r="E29" s="17">
        <v>0</v>
      </c>
      <c r="F29" s="15" t="s">
        <v>12</v>
      </c>
      <c r="G29" s="16" t="s">
        <v>108</v>
      </c>
      <c r="H29" s="17" t="s">
        <v>12</v>
      </c>
      <c r="I29" s="15" t="s">
        <v>12</v>
      </c>
      <c r="J29" s="16" t="s">
        <v>107</v>
      </c>
      <c r="K29" s="17">
        <v>0</v>
      </c>
      <c r="L29" s="15" t="s">
        <v>108</v>
      </c>
      <c r="M29" s="16" t="s">
        <v>108</v>
      </c>
      <c r="N29" s="17">
        <v>0</v>
      </c>
      <c r="O29" s="15" t="s">
        <v>108</v>
      </c>
      <c r="P29" s="16" t="s">
        <v>2</v>
      </c>
      <c r="Q29" s="17">
        <v>0</v>
      </c>
      <c r="R29" s="15" t="s">
        <v>108</v>
      </c>
      <c r="S29" s="16" t="s">
        <v>12</v>
      </c>
      <c r="T29" s="17">
        <v>0</v>
      </c>
      <c r="U29" s="15" t="s">
        <v>2</v>
      </c>
      <c r="V29" s="16" t="s">
        <v>108</v>
      </c>
      <c r="W29" s="17" t="s">
        <v>12</v>
      </c>
      <c r="X29" s="15" t="s">
        <v>108</v>
      </c>
      <c r="Y29" s="16" t="s">
        <v>2</v>
      </c>
      <c r="Z29" s="17">
        <v>0</v>
      </c>
      <c r="AA29" s="15" t="s">
        <v>108</v>
      </c>
      <c r="AB29" s="16" t="s">
        <v>109</v>
      </c>
      <c r="AC29" s="17" t="s">
        <v>12</v>
      </c>
      <c r="AD29" s="24"/>
      <c r="AE29" s="22"/>
      <c r="AF29" s="17"/>
      <c r="AG29" s="18">
        <v>6</v>
      </c>
      <c r="AH29" s="19">
        <v>65</v>
      </c>
      <c r="AI29" s="20">
        <v>71</v>
      </c>
      <c r="AJ29" s="21">
        <v>20</v>
      </c>
      <c r="AK29" s="1"/>
    </row>
    <row r="30" spans="1:37" ht="28.15" customHeight="1" thickBot="1" x14ac:dyDescent="0.25">
      <c r="A30" s="25">
        <v>23</v>
      </c>
      <c r="B30" s="18" t="s">
        <v>61</v>
      </c>
      <c r="C30" s="15" t="s">
        <v>2</v>
      </c>
      <c r="D30" s="16" t="s">
        <v>108</v>
      </c>
      <c r="E30" s="17">
        <v>0</v>
      </c>
      <c r="F30" s="15" t="s">
        <v>12</v>
      </c>
      <c r="G30" s="16" t="s">
        <v>108</v>
      </c>
      <c r="H30" s="17" t="s">
        <v>12</v>
      </c>
      <c r="I30" s="15" t="s">
        <v>12</v>
      </c>
      <c r="J30" s="16" t="s">
        <v>108</v>
      </c>
      <c r="K30" s="17">
        <v>0</v>
      </c>
      <c r="L30" s="15" t="s">
        <v>108</v>
      </c>
      <c r="M30" s="16" t="s">
        <v>12</v>
      </c>
      <c r="N30" s="17" t="s">
        <v>2</v>
      </c>
      <c r="O30" s="15" t="s">
        <v>108</v>
      </c>
      <c r="P30" s="16" t="s">
        <v>12</v>
      </c>
      <c r="Q30" s="17">
        <v>0</v>
      </c>
      <c r="R30" s="15" t="s">
        <v>108</v>
      </c>
      <c r="S30" s="16" t="s">
        <v>2</v>
      </c>
      <c r="T30" s="17">
        <v>0</v>
      </c>
      <c r="U30" s="15" t="s">
        <v>2</v>
      </c>
      <c r="V30" s="16" t="s">
        <v>107</v>
      </c>
      <c r="W30" s="17" t="s">
        <v>12</v>
      </c>
      <c r="X30" s="15" t="s">
        <v>108</v>
      </c>
      <c r="Y30" s="16" t="s">
        <v>12</v>
      </c>
      <c r="Z30" s="17">
        <v>0</v>
      </c>
      <c r="AA30" s="15" t="s">
        <v>108</v>
      </c>
      <c r="AB30" s="16" t="s">
        <v>2</v>
      </c>
      <c r="AC30" s="17" t="s">
        <v>13</v>
      </c>
      <c r="AD30" s="24"/>
      <c r="AE30" s="22"/>
      <c r="AF30" s="17"/>
      <c r="AG30" s="18">
        <v>12</v>
      </c>
      <c r="AH30" s="19">
        <v>57</v>
      </c>
      <c r="AI30" s="20">
        <v>69</v>
      </c>
      <c r="AJ30" s="21">
        <v>23</v>
      </c>
      <c r="AK30" s="1"/>
    </row>
    <row r="31" spans="1:37" ht="28.15" customHeight="1" thickBot="1" x14ac:dyDescent="0.25">
      <c r="A31" s="25">
        <v>24</v>
      </c>
      <c r="B31" s="18" t="s">
        <v>71</v>
      </c>
      <c r="C31" s="15"/>
      <c r="D31" s="16"/>
      <c r="E31" s="17"/>
      <c r="F31" s="15" t="s">
        <v>2</v>
      </c>
      <c r="G31" s="16" t="s">
        <v>12</v>
      </c>
      <c r="H31" s="17" t="s">
        <v>12</v>
      </c>
      <c r="I31" s="15" t="s">
        <v>108</v>
      </c>
      <c r="J31" s="16" t="s">
        <v>107</v>
      </c>
      <c r="K31" s="17">
        <v>0</v>
      </c>
      <c r="L31" s="15" t="s">
        <v>12</v>
      </c>
      <c r="M31" s="16" t="s">
        <v>108</v>
      </c>
      <c r="N31" s="17">
        <v>0</v>
      </c>
      <c r="O31" s="15" t="s">
        <v>107</v>
      </c>
      <c r="P31" s="16" t="s">
        <v>108</v>
      </c>
      <c r="Q31" s="17">
        <v>0</v>
      </c>
      <c r="R31" s="15" t="s">
        <v>108</v>
      </c>
      <c r="S31" s="16" t="s">
        <v>108</v>
      </c>
      <c r="T31" s="17">
        <v>0</v>
      </c>
      <c r="U31" s="15" t="s">
        <v>12</v>
      </c>
      <c r="V31" s="16" t="s">
        <v>107</v>
      </c>
      <c r="W31" s="17" t="s">
        <v>12</v>
      </c>
      <c r="X31" s="15" t="s">
        <v>108</v>
      </c>
      <c r="Y31" s="16" t="s">
        <v>12</v>
      </c>
      <c r="Z31" s="17">
        <v>0</v>
      </c>
      <c r="AA31" s="15" t="s">
        <v>108</v>
      </c>
      <c r="AB31" s="16" t="s">
        <v>108</v>
      </c>
      <c r="AC31" s="17">
        <v>0</v>
      </c>
      <c r="AD31" s="23"/>
      <c r="AE31" s="22"/>
      <c r="AF31" s="17"/>
      <c r="AG31" s="18">
        <v>4</v>
      </c>
      <c r="AH31" s="19">
        <v>64</v>
      </c>
      <c r="AI31" s="20">
        <v>68</v>
      </c>
      <c r="AJ31" s="21">
        <v>24</v>
      </c>
      <c r="AK31" s="1"/>
    </row>
    <row r="32" spans="1:37" ht="28.15" customHeight="1" thickBot="1" x14ac:dyDescent="0.25">
      <c r="A32" s="25">
        <v>25</v>
      </c>
      <c r="B32" s="18" t="s">
        <v>79</v>
      </c>
      <c r="C32" s="15" t="s">
        <v>2</v>
      </c>
      <c r="D32" s="16" t="s">
        <v>108</v>
      </c>
      <c r="E32" s="17">
        <v>0</v>
      </c>
      <c r="F32" s="15" t="s">
        <v>12</v>
      </c>
      <c r="G32" s="16" t="s">
        <v>12</v>
      </c>
      <c r="H32" s="17">
        <v>0</v>
      </c>
      <c r="I32" s="15" t="s">
        <v>2</v>
      </c>
      <c r="J32" s="16" t="s">
        <v>108</v>
      </c>
      <c r="K32" s="17">
        <v>0</v>
      </c>
      <c r="L32" s="15" t="s">
        <v>12</v>
      </c>
      <c r="M32" s="16" t="s">
        <v>12</v>
      </c>
      <c r="N32" s="17">
        <v>0</v>
      </c>
      <c r="O32" s="15" t="s">
        <v>108</v>
      </c>
      <c r="P32" s="16" t="s">
        <v>12</v>
      </c>
      <c r="Q32" s="17">
        <v>0</v>
      </c>
      <c r="R32" s="15" t="s">
        <v>108</v>
      </c>
      <c r="S32" s="16" t="s">
        <v>12</v>
      </c>
      <c r="T32" s="17">
        <v>0</v>
      </c>
      <c r="U32" s="15" t="s">
        <v>2</v>
      </c>
      <c r="V32" s="16" t="s">
        <v>108</v>
      </c>
      <c r="W32" s="17" t="s">
        <v>12</v>
      </c>
      <c r="X32" s="15" t="s">
        <v>12</v>
      </c>
      <c r="Y32" s="16" t="s">
        <v>2</v>
      </c>
      <c r="Z32" s="17">
        <v>0</v>
      </c>
      <c r="AA32" s="15" t="s">
        <v>12</v>
      </c>
      <c r="AB32" s="16" t="s">
        <v>12</v>
      </c>
      <c r="AC32" s="17">
        <v>0</v>
      </c>
      <c r="AD32" s="24"/>
      <c r="AE32" s="22"/>
      <c r="AF32" s="17"/>
      <c r="AG32" s="18">
        <v>2</v>
      </c>
      <c r="AH32" s="19">
        <v>65</v>
      </c>
      <c r="AI32" s="20">
        <v>67</v>
      </c>
      <c r="AJ32" s="21">
        <v>25</v>
      </c>
      <c r="AK32" s="1"/>
    </row>
    <row r="33" spans="1:37" ht="28.15" customHeight="1" thickBot="1" x14ac:dyDescent="0.25">
      <c r="A33" s="25">
        <v>26</v>
      </c>
      <c r="B33" s="18" t="s">
        <v>66</v>
      </c>
      <c r="C33" s="15"/>
      <c r="D33" s="16"/>
      <c r="E33" s="17"/>
      <c r="F33" s="15"/>
      <c r="G33" s="16"/>
      <c r="H33" s="17"/>
      <c r="I33" s="15"/>
      <c r="J33" s="16"/>
      <c r="K33" s="17"/>
      <c r="L33" s="15"/>
      <c r="M33" s="16"/>
      <c r="N33" s="17"/>
      <c r="O33" s="15"/>
      <c r="P33" s="16"/>
      <c r="Q33" s="17"/>
      <c r="R33" s="15"/>
      <c r="S33" s="16"/>
      <c r="T33" s="17"/>
      <c r="U33" s="15"/>
      <c r="V33" s="16"/>
      <c r="W33" s="17"/>
      <c r="X33" s="15"/>
      <c r="Y33" s="16"/>
      <c r="Z33" s="17"/>
      <c r="AA33" s="15"/>
      <c r="AB33" s="16"/>
      <c r="AC33" s="17"/>
      <c r="AD33" s="24"/>
      <c r="AE33" s="22"/>
      <c r="AF33" s="17"/>
      <c r="AG33" s="18">
        <v>0</v>
      </c>
      <c r="AH33" s="19">
        <v>66</v>
      </c>
      <c r="AI33" s="20">
        <v>66</v>
      </c>
      <c r="AJ33" s="21">
        <v>26</v>
      </c>
      <c r="AK33" s="1"/>
    </row>
    <row r="34" spans="1:37" ht="28.15" customHeight="1" thickBot="1" x14ac:dyDescent="0.25">
      <c r="A34" s="25">
        <v>27</v>
      </c>
      <c r="B34" s="18" t="s">
        <v>113</v>
      </c>
      <c r="C34" s="15" t="s">
        <v>12</v>
      </c>
      <c r="D34" s="16" t="s">
        <v>107</v>
      </c>
      <c r="E34" s="17">
        <v>0</v>
      </c>
      <c r="F34" s="15" t="s">
        <v>12</v>
      </c>
      <c r="G34" s="16" t="s">
        <v>107</v>
      </c>
      <c r="H34" s="17" t="s">
        <v>12</v>
      </c>
      <c r="I34" s="15" t="s">
        <v>12</v>
      </c>
      <c r="J34" s="16" t="s">
        <v>108</v>
      </c>
      <c r="K34" s="17">
        <v>0</v>
      </c>
      <c r="L34" s="15" t="s">
        <v>108</v>
      </c>
      <c r="M34" s="16" t="s">
        <v>12</v>
      </c>
      <c r="N34" s="17" t="s">
        <v>2</v>
      </c>
      <c r="O34" s="15" t="s">
        <v>107</v>
      </c>
      <c r="P34" s="16" t="s">
        <v>108</v>
      </c>
      <c r="Q34" s="17">
        <v>0</v>
      </c>
      <c r="R34" s="15" t="s">
        <v>108</v>
      </c>
      <c r="S34" s="16" t="s">
        <v>12</v>
      </c>
      <c r="T34" s="17">
        <v>0</v>
      </c>
      <c r="U34" s="15" t="s">
        <v>12</v>
      </c>
      <c r="V34" s="16" t="s">
        <v>108</v>
      </c>
      <c r="W34" s="17" t="s">
        <v>2</v>
      </c>
      <c r="X34" s="15" t="s">
        <v>107</v>
      </c>
      <c r="Y34" s="16" t="s">
        <v>12</v>
      </c>
      <c r="Z34" s="17">
        <v>0</v>
      </c>
      <c r="AA34" s="15" t="s">
        <v>107</v>
      </c>
      <c r="AB34" s="16" t="s">
        <v>12</v>
      </c>
      <c r="AC34" s="17" t="s">
        <v>2</v>
      </c>
      <c r="AD34" s="24"/>
      <c r="AE34" s="22"/>
      <c r="AF34" s="17"/>
      <c r="AG34" s="18">
        <v>11</v>
      </c>
      <c r="AH34" s="19">
        <v>50</v>
      </c>
      <c r="AI34" s="20">
        <v>61</v>
      </c>
      <c r="AJ34" s="21">
        <v>27</v>
      </c>
      <c r="AK34" s="1"/>
    </row>
    <row r="35" spans="1:37" ht="28.15" customHeight="1" thickBot="1" x14ac:dyDescent="0.25">
      <c r="A35" s="25">
        <v>28</v>
      </c>
      <c r="B35" s="18" t="s">
        <v>74</v>
      </c>
      <c r="C35" s="15" t="s">
        <v>2</v>
      </c>
      <c r="D35" s="16" t="s">
        <v>108</v>
      </c>
      <c r="E35" s="17">
        <v>0</v>
      </c>
      <c r="F35" s="15" t="s">
        <v>12</v>
      </c>
      <c r="G35" s="16" t="s">
        <v>108</v>
      </c>
      <c r="H35" s="17" t="s">
        <v>12</v>
      </c>
      <c r="I35" s="15" t="s">
        <v>2</v>
      </c>
      <c r="J35" s="16" t="s">
        <v>108</v>
      </c>
      <c r="K35" s="17">
        <v>0</v>
      </c>
      <c r="L35" s="15" t="s">
        <v>108</v>
      </c>
      <c r="M35" s="16" t="s">
        <v>108</v>
      </c>
      <c r="N35" s="17">
        <v>0</v>
      </c>
      <c r="O35" s="15" t="s">
        <v>108</v>
      </c>
      <c r="P35" s="16" t="s">
        <v>12</v>
      </c>
      <c r="Q35" s="17">
        <v>0</v>
      </c>
      <c r="R35" s="15" t="s">
        <v>108</v>
      </c>
      <c r="S35" s="16" t="s">
        <v>12</v>
      </c>
      <c r="T35" s="17">
        <v>0</v>
      </c>
      <c r="U35" s="15" t="s">
        <v>2</v>
      </c>
      <c r="V35" s="16" t="s">
        <v>108</v>
      </c>
      <c r="W35" s="17" t="s">
        <v>12</v>
      </c>
      <c r="X35" s="15" t="s">
        <v>108</v>
      </c>
      <c r="Y35" s="16" t="s">
        <v>12</v>
      </c>
      <c r="Z35" s="17">
        <v>0</v>
      </c>
      <c r="AA35" s="15" t="s">
        <v>108</v>
      </c>
      <c r="AB35" s="16" t="s">
        <v>2</v>
      </c>
      <c r="AC35" s="17" t="s">
        <v>13</v>
      </c>
      <c r="AD35" s="24"/>
      <c r="AE35" s="22"/>
      <c r="AF35" s="17"/>
      <c r="AG35" s="18">
        <v>9</v>
      </c>
      <c r="AH35" s="19">
        <v>49</v>
      </c>
      <c r="AI35" s="20">
        <v>58</v>
      </c>
      <c r="AJ35" s="21">
        <v>28</v>
      </c>
      <c r="AK35" s="1"/>
    </row>
    <row r="36" spans="1:37" ht="28.15" customHeight="1" thickBot="1" x14ac:dyDescent="0.25">
      <c r="A36" s="25">
        <v>29</v>
      </c>
      <c r="B36" s="18" t="s">
        <v>82</v>
      </c>
      <c r="C36" s="15" t="s">
        <v>12</v>
      </c>
      <c r="D36" s="16" t="s">
        <v>107</v>
      </c>
      <c r="E36" s="17">
        <v>0</v>
      </c>
      <c r="F36" s="15" t="s">
        <v>2</v>
      </c>
      <c r="G36" s="16" t="s">
        <v>108</v>
      </c>
      <c r="H36" s="17" t="s">
        <v>12</v>
      </c>
      <c r="I36" s="15" t="s">
        <v>12</v>
      </c>
      <c r="J36" s="16" t="s">
        <v>108</v>
      </c>
      <c r="K36" s="17">
        <v>0</v>
      </c>
      <c r="L36" s="15" t="s">
        <v>12</v>
      </c>
      <c r="M36" s="16" t="s">
        <v>12</v>
      </c>
      <c r="N36" s="17">
        <v>0</v>
      </c>
      <c r="O36" s="15" t="s">
        <v>108</v>
      </c>
      <c r="P36" s="16" t="s">
        <v>12</v>
      </c>
      <c r="Q36" s="17">
        <v>0</v>
      </c>
      <c r="R36" s="15" t="s">
        <v>12</v>
      </c>
      <c r="S36" s="16" t="s">
        <v>108</v>
      </c>
      <c r="T36" s="17" t="s">
        <v>2</v>
      </c>
      <c r="U36" s="15" t="s">
        <v>12</v>
      </c>
      <c r="V36" s="16" t="s">
        <v>108</v>
      </c>
      <c r="W36" s="17" t="s">
        <v>2</v>
      </c>
      <c r="X36" s="15" t="s">
        <v>108</v>
      </c>
      <c r="Y36" s="16" t="s">
        <v>12</v>
      </c>
      <c r="Z36" s="17">
        <v>0</v>
      </c>
      <c r="AA36" s="15" t="s">
        <v>12</v>
      </c>
      <c r="AB36" s="16" t="s">
        <v>2</v>
      </c>
      <c r="AC36" s="17" t="s">
        <v>12</v>
      </c>
      <c r="AD36" s="24"/>
      <c r="AE36" s="22"/>
      <c r="AF36" s="17"/>
      <c r="AG36" s="18">
        <v>10</v>
      </c>
      <c r="AH36" s="19">
        <v>46</v>
      </c>
      <c r="AI36" s="20">
        <v>56</v>
      </c>
      <c r="AJ36" s="21">
        <v>29</v>
      </c>
      <c r="AK36" s="1"/>
    </row>
    <row r="37" spans="1:37" ht="28.15" customHeight="1" thickBot="1" x14ac:dyDescent="0.25">
      <c r="A37" s="25">
        <v>30</v>
      </c>
      <c r="B37" s="99" t="s">
        <v>85</v>
      </c>
      <c r="C37" s="15" t="s">
        <v>108</v>
      </c>
      <c r="D37" s="16" t="s">
        <v>107</v>
      </c>
      <c r="E37" s="17">
        <v>0</v>
      </c>
      <c r="F37" s="15" t="s">
        <v>2</v>
      </c>
      <c r="G37" s="16" t="s">
        <v>108</v>
      </c>
      <c r="H37" s="17" t="s">
        <v>12</v>
      </c>
      <c r="I37" s="15" t="s">
        <v>12</v>
      </c>
      <c r="J37" s="16" t="s">
        <v>108</v>
      </c>
      <c r="K37" s="17">
        <v>0</v>
      </c>
      <c r="L37" s="15" t="s">
        <v>108</v>
      </c>
      <c r="M37" s="16" t="s">
        <v>107</v>
      </c>
      <c r="N37" s="17">
        <v>0</v>
      </c>
      <c r="O37" s="15" t="s">
        <v>108</v>
      </c>
      <c r="P37" s="16" t="s">
        <v>12</v>
      </c>
      <c r="Q37" s="17">
        <v>0</v>
      </c>
      <c r="R37" s="15" t="s">
        <v>12</v>
      </c>
      <c r="S37" s="16" t="s">
        <v>12</v>
      </c>
      <c r="T37" s="17">
        <v>0</v>
      </c>
      <c r="U37" s="15" t="s">
        <v>108</v>
      </c>
      <c r="V37" s="16" t="s">
        <v>12</v>
      </c>
      <c r="W37" s="17">
        <v>0</v>
      </c>
      <c r="X37" s="15" t="s">
        <v>108</v>
      </c>
      <c r="Y37" s="16" t="s">
        <v>108</v>
      </c>
      <c r="Z37" s="17">
        <v>0</v>
      </c>
      <c r="AA37" s="15" t="s">
        <v>12</v>
      </c>
      <c r="AB37" s="16" t="s">
        <v>2</v>
      </c>
      <c r="AC37" s="17" t="s">
        <v>12</v>
      </c>
      <c r="AD37" s="24"/>
      <c r="AE37" s="22"/>
      <c r="AF37" s="17"/>
      <c r="AG37" s="18">
        <v>4</v>
      </c>
      <c r="AH37" s="19">
        <v>50</v>
      </c>
      <c r="AI37" s="20">
        <v>54</v>
      </c>
      <c r="AJ37" s="21">
        <v>30</v>
      </c>
      <c r="AK37" s="1"/>
    </row>
    <row r="38" spans="1:37" ht="28.15" customHeight="1" thickBot="1" x14ac:dyDescent="0.25">
      <c r="A38" s="25">
        <v>31</v>
      </c>
      <c r="B38" s="18" t="s">
        <v>73</v>
      </c>
      <c r="C38" s="15" t="s">
        <v>12</v>
      </c>
      <c r="D38" s="16" t="s">
        <v>108</v>
      </c>
      <c r="E38" s="17">
        <v>0</v>
      </c>
      <c r="F38" s="15" t="s">
        <v>2</v>
      </c>
      <c r="G38" s="16" t="s">
        <v>108</v>
      </c>
      <c r="H38" s="17" t="s">
        <v>12</v>
      </c>
      <c r="I38" s="15" t="s">
        <v>12</v>
      </c>
      <c r="J38" s="16" t="s">
        <v>107</v>
      </c>
      <c r="K38" s="17">
        <v>0</v>
      </c>
      <c r="L38" s="15" t="s">
        <v>108</v>
      </c>
      <c r="M38" s="16" t="s">
        <v>108</v>
      </c>
      <c r="N38" s="17">
        <v>0</v>
      </c>
      <c r="O38" s="15" t="s">
        <v>107</v>
      </c>
      <c r="P38" s="16" t="s">
        <v>108</v>
      </c>
      <c r="Q38" s="17">
        <v>0</v>
      </c>
      <c r="R38" s="15" t="s">
        <v>108</v>
      </c>
      <c r="S38" s="16" t="s">
        <v>12</v>
      </c>
      <c r="T38" s="17">
        <v>0</v>
      </c>
      <c r="U38" s="15" t="s">
        <v>12</v>
      </c>
      <c r="V38" s="16" t="s">
        <v>108</v>
      </c>
      <c r="W38" s="17" t="s">
        <v>2</v>
      </c>
      <c r="X38" s="15" t="s">
        <v>108</v>
      </c>
      <c r="Y38" s="16" t="s">
        <v>12</v>
      </c>
      <c r="Z38" s="17">
        <v>0</v>
      </c>
      <c r="AA38" s="15" t="s">
        <v>12</v>
      </c>
      <c r="AB38" s="16" t="s">
        <v>12</v>
      </c>
      <c r="AC38" s="17">
        <v>0</v>
      </c>
      <c r="AD38" s="24"/>
      <c r="AE38" s="22"/>
      <c r="AF38" s="17"/>
      <c r="AG38" s="18">
        <v>5</v>
      </c>
      <c r="AH38" s="19">
        <v>42</v>
      </c>
      <c r="AI38" s="20">
        <v>47</v>
      </c>
      <c r="AJ38" s="21">
        <v>31</v>
      </c>
      <c r="AK38" s="1"/>
    </row>
  </sheetData>
  <sortState xmlns:xlrd2="http://schemas.microsoft.com/office/spreadsheetml/2017/richdata2" ref="A8:AJ38">
    <sortCondition ref="A8:A38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38">
    <cfRule type="colorScale" priority="20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9:A1048576 A1:A3 A5:A7">
    <cfRule type="colorScale" priority="20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X6">
    <cfRule type="cellIs" dxfId="134" priority="2" operator="equal">
      <formula>"Schalke 04"</formula>
    </cfRule>
  </conditionalFormatting>
  <conditionalFormatting sqref="F4 I4 L4 O4 R4 U4 X4 AA4 C6 F6 I6 L6 O6 R6 U6 AA6">
    <cfRule type="cellIs" dxfId="133" priority="3" operator="equal">
      <formula>"Schalke 04"</formula>
    </cfRule>
  </conditionalFormatting>
  <conditionalFormatting sqref="AG1:AG7 AG39:AG1048576">
    <cfRule type="top10" dxfId="132" priority="2076" rank="3"/>
  </conditionalFormatting>
  <conditionalFormatting sqref="AG8:AG38">
    <cfRule type="top10" dxfId="131" priority="2079" rank="3"/>
  </conditionalFormatting>
  <conditionalFormatting sqref="AG39:AG1048576 AG1:AG7">
    <cfRule type="top10" dxfId="130" priority="2080" rank="3"/>
  </conditionalFormatting>
  <conditionalFormatting sqref="AK6:AK9">
    <cfRule type="top10" dxfId="129" priority="1890" rank="3"/>
  </conditionalFormatting>
  <pageMargins left="0.19685039370078741" right="0" top="0" bottom="0" header="0.51181102362204722" footer="0.51181102362204722"/>
  <pageSetup paperSize="9" scale="66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T51"/>
  <sheetViews>
    <sheetView workbookViewId="0">
      <pane xSplit="2" ySplit="2" topLeftCell="C3" activePane="bottomRight" state="frozen"/>
      <selection activeCell="AU6" sqref="AU6"/>
      <selection pane="topRight" activeCell="AU6" sqref="AU6"/>
      <selection pane="bottomLeft" activeCell="AU6" sqref="AU6"/>
      <selection pane="bottomRight" sqref="A1:XFD104857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1"/>
    <col min="52" max="52" width="11.42578125" style="71"/>
    <col min="54" max="54" width="11.42578125" style="71"/>
    <col min="58" max="58" width="11.140625" bestFit="1" customWidth="1"/>
    <col min="59" max="59" width="8.28515625" bestFit="1" customWidth="1"/>
    <col min="60" max="60" width="9.28515625" bestFit="1" customWidth="1"/>
    <col min="61" max="61" width="8.28515625" bestFit="1" customWidth="1"/>
  </cols>
  <sheetData>
    <row r="1" spans="1:72" x14ac:dyDescent="0.2">
      <c r="A1" s="42"/>
      <c r="B1" s="42"/>
      <c r="C1" s="48">
        <v>1</v>
      </c>
      <c r="D1" s="48">
        <v>2</v>
      </c>
      <c r="E1" s="48">
        <v>3</v>
      </c>
      <c r="F1" s="48">
        <v>4</v>
      </c>
      <c r="G1" s="48">
        <v>5</v>
      </c>
      <c r="H1" s="48">
        <v>6</v>
      </c>
      <c r="I1" s="48">
        <v>7</v>
      </c>
      <c r="J1" s="48">
        <v>8</v>
      </c>
      <c r="K1" s="48">
        <v>9</v>
      </c>
      <c r="L1" s="48">
        <v>10</v>
      </c>
      <c r="M1" s="48">
        <v>11</v>
      </c>
      <c r="N1" s="48">
        <v>12</v>
      </c>
      <c r="O1" s="48">
        <v>13</v>
      </c>
      <c r="P1" s="48">
        <v>14</v>
      </c>
      <c r="Q1" s="48">
        <v>15</v>
      </c>
      <c r="R1" s="48">
        <v>16</v>
      </c>
      <c r="S1" s="48">
        <v>17</v>
      </c>
      <c r="T1" s="48">
        <v>18</v>
      </c>
      <c r="U1" s="48">
        <v>19</v>
      </c>
      <c r="V1" s="48">
        <v>20</v>
      </c>
      <c r="W1" s="48">
        <v>21</v>
      </c>
      <c r="X1" s="48">
        <v>22</v>
      </c>
      <c r="Y1" s="48">
        <v>23</v>
      </c>
      <c r="Z1" s="48">
        <v>24</v>
      </c>
      <c r="AA1" s="48">
        <v>25</v>
      </c>
      <c r="AB1" s="48">
        <v>26</v>
      </c>
      <c r="AC1" s="48">
        <v>27</v>
      </c>
      <c r="AD1" s="48">
        <v>28</v>
      </c>
      <c r="AE1" s="48">
        <v>29</v>
      </c>
      <c r="AF1" s="48">
        <v>30</v>
      </c>
      <c r="AG1" s="48">
        <v>31</v>
      </c>
      <c r="AH1" s="48">
        <v>32</v>
      </c>
      <c r="AI1" s="48">
        <v>33</v>
      </c>
      <c r="AJ1" s="48">
        <v>34</v>
      </c>
      <c r="AK1" s="49"/>
      <c r="AL1" s="42"/>
      <c r="AM1" s="42"/>
      <c r="AN1" s="42"/>
      <c r="AO1" s="42"/>
      <c r="AP1" s="49"/>
      <c r="AQ1" s="59"/>
    </row>
    <row r="2" spans="1:72" ht="13.5" thickBot="1" x14ac:dyDescent="0.25">
      <c r="A2" s="42" t="s">
        <v>4</v>
      </c>
      <c r="B2" s="42" t="s">
        <v>48</v>
      </c>
      <c r="C2" s="43" t="s">
        <v>8</v>
      </c>
      <c r="D2" s="43" t="s">
        <v>8</v>
      </c>
      <c r="E2" s="43" t="s">
        <v>8</v>
      </c>
      <c r="F2" s="43" t="s">
        <v>8</v>
      </c>
      <c r="G2" s="43" t="s">
        <v>8</v>
      </c>
      <c r="H2" s="43" t="s">
        <v>8</v>
      </c>
      <c r="I2" s="43" t="s">
        <v>8</v>
      </c>
      <c r="J2" s="43" t="s">
        <v>8</v>
      </c>
      <c r="K2" s="43" t="s">
        <v>8</v>
      </c>
      <c r="L2" s="43" t="s">
        <v>8</v>
      </c>
      <c r="M2" s="43" t="s">
        <v>8</v>
      </c>
      <c r="N2" s="43" t="s">
        <v>8</v>
      </c>
      <c r="O2" s="43" t="s">
        <v>8</v>
      </c>
      <c r="P2" s="43" t="s">
        <v>8</v>
      </c>
      <c r="Q2" s="43" t="s">
        <v>8</v>
      </c>
      <c r="R2" s="43" t="s">
        <v>8</v>
      </c>
      <c r="S2" s="43" t="s">
        <v>8</v>
      </c>
      <c r="T2" s="43" t="s">
        <v>8</v>
      </c>
      <c r="U2" s="43" t="s">
        <v>8</v>
      </c>
      <c r="V2" s="43" t="s">
        <v>8</v>
      </c>
      <c r="W2" s="43" t="s">
        <v>8</v>
      </c>
      <c r="X2" s="43" t="s">
        <v>8</v>
      </c>
      <c r="Y2" s="43" t="s">
        <v>8</v>
      </c>
      <c r="Z2" s="43" t="s">
        <v>8</v>
      </c>
      <c r="AA2" s="43" t="s">
        <v>8</v>
      </c>
      <c r="AB2" s="43" t="s">
        <v>8</v>
      </c>
      <c r="AC2" s="43" t="s">
        <v>8</v>
      </c>
      <c r="AD2" s="43" t="s">
        <v>8</v>
      </c>
      <c r="AE2" s="43" t="s">
        <v>8</v>
      </c>
      <c r="AF2" s="43" t="s">
        <v>8</v>
      </c>
      <c r="AG2" s="43" t="s">
        <v>8</v>
      </c>
      <c r="AH2" s="43" t="s">
        <v>8</v>
      </c>
      <c r="AI2" s="43" t="s">
        <v>8</v>
      </c>
      <c r="AJ2" s="43" t="s">
        <v>8</v>
      </c>
      <c r="AK2" s="44" t="s">
        <v>49</v>
      </c>
      <c r="AL2" s="45" t="s">
        <v>50</v>
      </c>
      <c r="AM2" s="45" t="s">
        <v>50</v>
      </c>
      <c r="AN2" s="45" t="s">
        <v>50</v>
      </c>
      <c r="AO2" s="45" t="s">
        <v>50</v>
      </c>
      <c r="AP2" s="44" t="s">
        <v>51</v>
      </c>
      <c r="AQ2" s="58"/>
      <c r="AS2" s="46" t="s">
        <v>52</v>
      </c>
      <c r="AT2" s="47" t="s">
        <v>48</v>
      </c>
      <c r="AU2" s="47" t="s">
        <v>3</v>
      </c>
    </row>
    <row r="3" spans="1:72" ht="15.75" thickBot="1" x14ac:dyDescent="0.3">
      <c r="A3" s="21">
        <v>10</v>
      </c>
      <c r="B3" s="52" t="s">
        <v>86</v>
      </c>
      <c r="C3" s="52">
        <v>9</v>
      </c>
      <c r="D3" s="52">
        <v>7</v>
      </c>
      <c r="E3" s="52">
        <v>24</v>
      </c>
      <c r="F3" s="52">
        <v>14</v>
      </c>
      <c r="G3" s="52">
        <v>7</v>
      </c>
      <c r="H3" s="52">
        <v>5</v>
      </c>
      <c r="I3" s="52">
        <v>10</v>
      </c>
      <c r="J3" s="52">
        <v>45</v>
      </c>
      <c r="K3" s="52">
        <v>45</v>
      </c>
      <c r="L3" s="52">
        <v>45</v>
      </c>
      <c r="M3" s="52">
        <v>45</v>
      </c>
      <c r="N3" s="52">
        <v>45</v>
      </c>
      <c r="O3" s="52">
        <v>45</v>
      </c>
      <c r="P3" s="52">
        <v>45</v>
      </c>
      <c r="Q3" s="52">
        <v>45</v>
      </c>
      <c r="R3" s="52">
        <v>45</v>
      </c>
      <c r="S3" s="52">
        <v>45</v>
      </c>
      <c r="T3" s="52">
        <v>45</v>
      </c>
      <c r="U3" s="52">
        <v>45</v>
      </c>
      <c r="V3" s="52">
        <v>45</v>
      </c>
      <c r="W3" s="52">
        <v>45</v>
      </c>
      <c r="X3" s="52">
        <v>45</v>
      </c>
      <c r="Y3" s="52">
        <v>45</v>
      </c>
      <c r="Z3" s="52">
        <v>45</v>
      </c>
      <c r="AA3" s="52">
        <v>45</v>
      </c>
      <c r="AB3" s="52">
        <v>45</v>
      </c>
      <c r="AC3" s="52">
        <v>45</v>
      </c>
      <c r="AD3" s="52">
        <v>45</v>
      </c>
      <c r="AE3" s="52">
        <v>45</v>
      </c>
      <c r="AF3" s="52">
        <v>45</v>
      </c>
      <c r="AG3" s="52">
        <v>45</v>
      </c>
      <c r="AH3" s="52">
        <v>45</v>
      </c>
      <c r="AI3" s="52">
        <v>45</v>
      </c>
      <c r="AJ3" s="52">
        <v>45</v>
      </c>
      <c r="AK3" s="56">
        <v>1291</v>
      </c>
      <c r="AL3" s="55">
        <v>5</v>
      </c>
      <c r="AM3" s="55">
        <v>7</v>
      </c>
      <c r="AN3" s="55">
        <v>7</v>
      </c>
      <c r="AO3" s="55">
        <v>9</v>
      </c>
      <c r="AP3" s="56">
        <v>1263</v>
      </c>
      <c r="AQ3" s="60">
        <v>28</v>
      </c>
      <c r="AS3" s="50">
        <v>1</v>
      </c>
      <c r="AT3" s="54" t="s">
        <v>59</v>
      </c>
      <c r="AU3" s="53">
        <v>17</v>
      </c>
      <c r="AW3" s="73" t="s">
        <v>87</v>
      </c>
    </row>
    <row r="4" spans="1:72" ht="15.75" thickBot="1" x14ac:dyDescent="0.3">
      <c r="A4" s="21">
        <v>31</v>
      </c>
      <c r="B4" s="52" t="s">
        <v>82</v>
      </c>
      <c r="C4" s="52">
        <v>5</v>
      </c>
      <c r="D4" s="52">
        <v>7</v>
      </c>
      <c r="E4" s="52">
        <v>17</v>
      </c>
      <c r="F4" s="52">
        <v>7</v>
      </c>
      <c r="G4" s="52">
        <v>5</v>
      </c>
      <c r="H4" s="52">
        <v>5</v>
      </c>
      <c r="I4" s="52">
        <v>10</v>
      </c>
      <c r="J4" s="52">
        <v>45</v>
      </c>
      <c r="K4" s="52">
        <v>45</v>
      </c>
      <c r="L4" s="52">
        <v>45</v>
      </c>
      <c r="M4" s="52">
        <v>45</v>
      </c>
      <c r="N4" s="52">
        <v>45</v>
      </c>
      <c r="O4" s="52">
        <v>45</v>
      </c>
      <c r="P4" s="52">
        <v>45</v>
      </c>
      <c r="Q4" s="52">
        <v>45</v>
      </c>
      <c r="R4" s="52">
        <v>45</v>
      </c>
      <c r="S4" s="52">
        <v>45</v>
      </c>
      <c r="T4" s="52">
        <v>45</v>
      </c>
      <c r="U4" s="52">
        <v>45</v>
      </c>
      <c r="V4" s="52">
        <v>45</v>
      </c>
      <c r="W4" s="52">
        <v>45</v>
      </c>
      <c r="X4" s="52">
        <v>45</v>
      </c>
      <c r="Y4" s="52">
        <v>45</v>
      </c>
      <c r="Z4" s="52">
        <v>45</v>
      </c>
      <c r="AA4" s="52">
        <v>45</v>
      </c>
      <c r="AB4" s="52">
        <v>45</v>
      </c>
      <c r="AC4" s="52">
        <v>45</v>
      </c>
      <c r="AD4" s="52">
        <v>45</v>
      </c>
      <c r="AE4" s="52">
        <v>45</v>
      </c>
      <c r="AF4" s="52">
        <v>45</v>
      </c>
      <c r="AG4" s="52">
        <v>45</v>
      </c>
      <c r="AH4" s="52">
        <v>45</v>
      </c>
      <c r="AI4" s="52">
        <v>45</v>
      </c>
      <c r="AJ4" s="52">
        <v>45</v>
      </c>
      <c r="AK4" s="56">
        <v>1271</v>
      </c>
      <c r="AL4" s="55">
        <v>5</v>
      </c>
      <c r="AM4" s="55">
        <v>5</v>
      </c>
      <c r="AN4" s="55">
        <v>5</v>
      </c>
      <c r="AO4" s="55">
        <v>7</v>
      </c>
      <c r="AP4" s="56">
        <v>1249</v>
      </c>
      <c r="AQ4" s="60">
        <v>22</v>
      </c>
      <c r="AS4" s="50">
        <v>2</v>
      </c>
      <c r="AT4" s="54" t="s">
        <v>63</v>
      </c>
      <c r="AU4" s="53">
        <v>19</v>
      </c>
      <c r="AW4" t="s">
        <v>77</v>
      </c>
    </row>
    <row r="5" spans="1:72" ht="15.75" thickBot="1" x14ac:dyDescent="0.3">
      <c r="A5" s="21">
        <v>1</v>
      </c>
      <c r="B5" s="52" t="s">
        <v>90</v>
      </c>
      <c r="C5" s="52">
        <v>15</v>
      </c>
      <c r="D5" s="52">
        <v>15</v>
      </c>
      <c r="E5" s="52">
        <v>33</v>
      </c>
      <c r="F5" s="52">
        <v>2</v>
      </c>
      <c r="G5" s="52">
        <v>2</v>
      </c>
      <c r="H5" s="52">
        <v>6</v>
      </c>
      <c r="I5" s="52">
        <v>12</v>
      </c>
      <c r="J5" s="52">
        <v>45</v>
      </c>
      <c r="K5" s="52">
        <v>45</v>
      </c>
      <c r="L5" s="52">
        <v>45</v>
      </c>
      <c r="M5" s="52">
        <v>45</v>
      </c>
      <c r="N5" s="52">
        <v>45</v>
      </c>
      <c r="O5" s="52">
        <v>45</v>
      </c>
      <c r="P5" s="52">
        <v>45</v>
      </c>
      <c r="Q5" s="52">
        <v>45</v>
      </c>
      <c r="R5" s="52">
        <v>45</v>
      </c>
      <c r="S5" s="52">
        <v>45</v>
      </c>
      <c r="T5" s="52">
        <v>45</v>
      </c>
      <c r="U5" s="52">
        <v>45</v>
      </c>
      <c r="V5" s="52">
        <v>45</v>
      </c>
      <c r="W5" s="52">
        <v>45</v>
      </c>
      <c r="X5" s="52">
        <v>45</v>
      </c>
      <c r="Y5" s="52">
        <v>45</v>
      </c>
      <c r="Z5" s="52">
        <v>45</v>
      </c>
      <c r="AA5" s="52">
        <v>45</v>
      </c>
      <c r="AB5" s="52">
        <v>45</v>
      </c>
      <c r="AC5" s="52">
        <v>45</v>
      </c>
      <c r="AD5" s="52">
        <v>45</v>
      </c>
      <c r="AE5" s="52">
        <v>45</v>
      </c>
      <c r="AF5" s="52">
        <v>45</v>
      </c>
      <c r="AG5" s="52">
        <v>45</v>
      </c>
      <c r="AH5" s="52">
        <v>45</v>
      </c>
      <c r="AI5" s="52">
        <v>45</v>
      </c>
      <c r="AJ5" s="52">
        <v>45</v>
      </c>
      <c r="AK5" s="56">
        <v>1300</v>
      </c>
      <c r="AL5" s="55">
        <v>2</v>
      </c>
      <c r="AM5" s="55">
        <v>2</v>
      </c>
      <c r="AN5" s="55">
        <v>6</v>
      </c>
      <c r="AO5" s="55">
        <v>12</v>
      </c>
      <c r="AP5" s="56">
        <v>1278</v>
      </c>
      <c r="AQ5" s="60">
        <v>22</v>
      </c>
      <c r="AS5" s="50">
        <v>3</v>
      </c>
      <c r="AT5" s="54" t="s">
        <v>117</v>
      </c>
      <c r="AU5" s="53">
        <v>33</v>
      </c>
      <c r="AW5" t="s">
        <v>78</v>
      </c>
    </row>
    <row r="6" spans="1:72" ht="15.75" thickBot="1" x14ac:dyDescent="0.3">
      <c r="A6" s="21">
        <v>19</v>
      </c>
      <c r="B6" s="52" t="s">
        <v>71</v>
      </c>
      <c r="C6" s="52">
        <v>11</v>
      </c>
      <c r="D6" s="52">
        <v>11</v>
      </c>
      <c r="E6" s="52">
        <v>21</v>
      </c>
      <c r="F6" s="52">
        <v>4</v>
      </c>
      <c r="G6" s="52">
        <v>10</v>
      </c>
      <c r="H6" s="52">
        <v>7</v>
      </c>
      <c r="I6" s="52">
        <v>4</v>
      </c>
      <c r="J6" s="52">
        <v>45</v>
      </c>
      <c r="K6" s="52">
        <v>45</v>
      </c>
      <c r="L6" s="52">
        <v>45</v>
      </c>
      <c r="M6" s="52">
        <v>45</v>
      </c>
      <c r="N6" s="52">
        <v>45</v>
      </c>
      <c r="O6" s="52">
        <v>45</v>
      </c>
      <c r="P6" s="52">
        <v>45</v>
      </c>
      <c r="Q6" s="52">
        <v>45</v>
      </c>
      <c r="R6" s="52">
        <v>45</v>
      </c>
      <c r="S6" s="52">
        <v>45</v>
      </c>
      <c r="T6" s="52">
        <v>45</v>
      </c>
      <c r="U6" s="52">
        <v>45</v>
      </c>
      <c r="V6" s="52">
        <v>45</v>
      </c>
      <c r="W6" s="52">
        <v>45</v>
      </c>
      <c r="X6" s="52">
        <v>45</v>
      </c>
      <c r="Y6" s="52">
        <v>45</v>
      </c>
      <c r="Z6" s="52">
        <v>45</v>
      </c>
      <c r="AA6" s="52">
        <v>45</v>
      </c>
      <c r="AB6" s="52">
        <v>45</v>
      </c>
      <c r="AC6" s="52">
        <v>45</v>
      </c>
      <c r="AD6" s="52">
        <v>45</v>
      </c>
      <c r="AE6" s="52">
        <v>45</v>
      </c>
      <c r="AF6" s="52">
        <v>45</v>
      </c>
      <c r="AG6" s="52">
        <v>45</v>
      </c>
      <c r="AH6" s="52">
        <v>45</v>
      </c>
      <c r="AI6" s="52">
        <v>45</v>
      </c>
      <c r="AJ6" s="52">
        <v>45</v>
      </c>
      <c r="AK6" s="49">
        <v>1283</v>
      </c>
      <c r="AL6" s="55">
        <v>4</v>
      </c>
      <c r="AM6" s="55">
        <v>4</v>
      </c>
      <c r="AN6" s="55">
        <v>7</v>
      </c>
      <c r="AO6" s="55">
        <v>10</v>
      </c>
      <c r="AP6" s="56">
        <v>1258</v>
      </c>
      <c r="AQ6" s="60">
        <v>25</v>
      </c>
      <c r="AS6" s="50">
        <v>4</v>
      </c>
      <c r="AT6" s="51" t="s">
        <v>62</v>
      </c>
      <c r="AU6" s="53">
        <v>16</v>
      </c>
    </row>
    <row r="7" spans="1:72" ht="15.75" thickBot="1" x14ac:dyDescent="0.3">
      <c r="A7" s="21">
        <v>29</v>
      </c>
      <c r="B7" s="52" t="s">
        <v>85</v>
      </c>
      <c r="C7" s="52">
        <v>7</v>
      </c>
      <c r="D7" s="52">
        <v>6</v>
      </c>
      <c r="E7" s="52">
        <v>19</v>
      </c>
      <c r="F7" s="52">
        <v>6</v>
      </c>
      <c r="G7" s="52">
        <v>2</v>
      </c>
      <c r="H7" s="52">
        <v>10</v>
      </c>
      <c r="I7" s="52">
        <v>4</v>
      </c>
      <c r="J7" s="52">
        <v>45</v>
      </c>
      <c r="K7" s="52">
        <v>45</v>
      </c>
      <c r="L7" s="52">
        <v>45</v>
      </c>
      <c r="M7" s="52">
        <v>45</v>
      </c>
      <c r="N7" s="52">
        <v>45</v>
      </c>
      <c r="O7" s="52">
        <v>45</v>
      </c>
      <c r="P7" s="52">
        <v>45</v>
      </c>
      <c r="Q7" s="52">
        <v>45</v>
      </c>
      <c r="R7" s="52">
        <v>45</v>
      </c>
      <c r="S7" s="52">
        <v>45</v>
      </c>
      <c r="T7" s="52">
        <v>45</v>
      </c>
      <c r="U7" s="52">
        <v>45</v>
      </c>
      <c r="V7" s="52">
        <v>45</v>
      </c>
      <c r="W7" s="52">
        <v>45</v>
      </c>
      <c r="X7" s="52">
        <v>45</v>
      </c>
      <c r="Y7" s="52">
        <v>45</v>
      </c>
      <c r="Z7" s="52">
        <v>45</v>
      </c>
      <c r="AA7" s="52">
        <v>45</v>
      </c>
      <c r="AB7" s="52">
        <v>45</v>
      </c>
      <c r="AC7" s="52">
        <v>45</v>
      </c>
      <c r="AD7" s="52">
        <v>45</v>
      </c>
      <c r="AE7" s="52">
        <v>45</v>
      </c>
      <c r="AF7" s="52">
        <v>45</v>
      </c>
      <c r="AG7" s="52">
        <v>45</v>
      </c>
      <c r="AH7" s="52">
        <v>45</v>
      </c>
      <c r="AI7" s="52">
        <v>45</v>
      </c>
      <c r="AJ7" s="52">
        <v>45</v>
      </c>
      <c r="AK7" s="56">
        <v>1269</v>
      </c>
      <c r="AL7" s="55">
        <v>2</v>
      </c>
      <c r="AM7" s="55">
        <v>4</v>
      </c>
      <c r="AN7" s="55">
        <v>6</v>
      </c>
      <c r="AO7" s="55">
        <v>6</v>
      </c>
      <c r="AP7" s="56">
        <v>1251</v>
      </c>
      <c r="AQ7" s="60">
        <v>18</v>
      </c>
      <c r="AS7" s="50">
        <v>5</v>
      </c>
      <c r="AT7" s="77" t="s">
        <v>110</v>
      </c>
      <c r="AU7" s="53">
        <v>17</v>
      </c>
      <c r="AW7" s="73" t="s">
        <v>88</v>
      </c>
    </row>
    <row r="8" spans="1:72" ht="15.75" thickBot="1" x14ac:dyDescent="0.3">
      <c r="A8" s="21">
        <v>5</v>
      </c>
      <c r="B8" s="52" t="s">
        <v>80</v>
      </c>
      <c r="C8" s="52">
        <v>6</v>
      </c>
      <c r="D8" s="52">
        <v>8</v>
      </c>
      <c r="E8" s="52">
        <v>33</v>
      </c>
      <c r="F8" s="52">
        <v>9</v>
      </c>
      <c r="G8" s="52">
        <v>8</v>
      </c>
      <c r="H8" s="52">
        <v>10</v>
      </c>
      <c r="I8" s="52">
        <v>4</v>
      </c>
      <c r="J8" s="52">
        <v>45</v>
      </c>
      <c r="K8" s="52">
        <v>45</v>
      </c>
      <c r="L8" s="52">
        <v>45</v>
      </c>
      <c r="M8" s="52">
        <v>45</v>
      </c>
      <c r="N8" s="52">
        <v>45</v>
      </c>
      <c r="O8" s="52">
        <v>45</v>
      </c>
      <c r="P8" s="52">
        <v>45</v>
      </c>
      <c r="Q8" s="52">
        <v>45</v>
      </c>
      <c r="R8" s="52">
        <v>45</v>
      </c>
      <c r="S8" s="52">
        <v>45</v>
      </c>
      <c r="T8" s="52">
        <v>45</v>
      </c>
      <c r="U8" s="52">
        <v>45</v>
      </c>
      <c r="V8" s="52">
        <v>45</v>
      </c>
      <c r="W8" s="52">
        <v>45</v>
      </c>
      <c r="X8" s="52">
        <v>45</v>
      </c>
      <c r="Y8" s="52">
        <v>45</v>
      </c>
      <c r="Z8" s="52">
        <v>45</v>
      </c>
      <c r="AA8" s="52">
        <v>45</v>
      </c>
      <c r="AB8" s="52">
        <v>45</v>
      </c>
      <c r="AC8" s="52">
        <v>45</v>
      </c>
      <c r="AD8" s="52">
        <v>45</v>
      </c>
      <c r="AE8" s="52">
        <v>45</v>
      </c>
      <c r="AF8" s="52">
        <v>45</v>
      </c>
      <c r="AG8" s="52">
        <v>45</v>
      </c>
      <c r="AH8" s="52">
        <v>45</v>
      </c>
      <c r="AI8" s="52">
        <v>45</v>
      </c>
      <c r="AJ8" s="52">
        <v>45</v>
      </c>
      <c r="AK8" s="56">
        <v>1293</v>
      </c>
      <c r="AL8" s="55">
        <v>4</v>
      </c>
      <c r="AM8" s="55">
        <v>6</v>
      </c>
      <c r="AN8" s="55">
        <v>8</v>
      </c>
      <c r="AO8" s="55">
        <v>8</v>
      </c>
      <c r="AP8" s="56">
        <v>1267</v>
      </c>
      <c r="AQ8" s="60">
        <v>26</v>
      </c>
      <c r="AS8" s="50">
        <v>6</v>
      </c>
      <c r="AT8" s="54" t="s">
        <v>62</v>
      </c>
      <c r="AU8" s="53">
        <v>17</v>
      </c>
      <c r="AW8" s="73"/>
    </row>
    <row r="9" spans="1:72" ht="15.75" thickBot="1" x14ac:dyDescent="0.3">
      <c r="A9" s="21">
        <v>13</v>
      </c>
      <c r="B9" s="52" t="s">
        <v>66</v>
      </c>
      <c r="C9" s="52">
        <v>11</v>
      </c>
      <c r="D9" s="52">
        <v>11</v>
      </c>
      <c r="E9" s="52">
        <v>21</v>
      </c>
      <c r="F9" s="52">
        <v>2</v>
      </c>
      <c r="G9" s="52">
        <v>7</v>
      </c>
      <c r="H9" s="52">
        <v>14</v>
      </c>
      <c r="I9" s="52">
        <v>0</v>
      </c>
      <c r="J9" s="52">
        <v>45</v>
      </c>
      <c r="K9" s="52">
        <v>45</v>
      </c>
      <c r="L9" s="52">
        <v>45</v>
      </c>
      <c r="M9" s="52">
        <v>45</v>
      </c>
      <c r="N9" s="52">
        <v>45</v>
      </c>
      <c r="O9" s="52">
        <v>45</v>
      </c>
      <c r="P9" s="52">
        <v>45</v>
      </c>
      <c r="Q9" s="52">
        <v>45</v>
      </c>
      <c r="R9" s="52">
        <v>45</v>
      </c>
      <c r="S9" s="52">
        <v>45</v>
      </c>
      <c r="T9" s="52">
        <v>45</v>
      </c>
      <c r="U9" s="52">
        <v>45</v>
      </c>
      <c r="V9" s="52">
        <v>45</v>
      </c>
      <c r="W9" s="52">
        <v>45</v>
      </c>
      <c r="X9" s="52">
        <v>45</v>
      </c>
      <c r="Y9" s="52">
        <v>45</v>
      </c>
      <c r="Z9" s="52">
        <v>45</v>
      </c>
      <c r="AA9" s="52">
        <v>45</v>
      </c>
      <c r="AB9" s="52">
        <v>45</v>
      </c>
      <c r="AC9" s="52">
        <v>45</v>
      </c>
      <c r="AD9" s="52">
        <v>45</v>
      </c>
      <c r="AE9" s="52">
        <v>45</v>
      </c>
      <c r="AF9" s="52">
        <v>45</v>
      </c>
      <c r="AG9" s="52">
        <v>45</v>
      </c>
      <c r="AH9" s="52">
        <v>45</v>
      </c>
      <c r="AI9" s="52">
        <v>45</v>
      </c>
      <c r="AJ9" s="52">
        <v>45</v>
      </c>
      <c r="AK9" s="56">
        <v>1281</v>
      </c>
      <c r="AL9" s="55">
        <v>0</v>
      </c>
      <c r="AM9" s="55">
        <v>2</v>
      </c>
      <c r="AN9" s="55">
        <v>7</v>
      </c>
      <c r="AO9" s="55">
        <v>11</v>
      </c>
      <c r="AP9" s="56">
        <v>1261</v>
      </c>
      <c r="AQ9" s="60">
        <v>20</v>
      </c>
      <c r="AS9" s="50">
        <v>7</v>
      </c>
      <c r="AT9" s="54" t="s">
        <v>114</v>
      </c>
      <c r="AU9" s="53">
        <v>18</v>
      </c>
    </row>
    <row r="10" spans="1:72" ht="15.75" thickBot="1" x14ac:dyDescent="0.3">
      <c r="A10" s="21">
        <v>13</v>
      </c>
      <c r="B10" s="52" t="s">
        <v>67</v>
      </c>
      <c r="C10" s="52">
        <v>14</v>
      </c>
      <c r="D10" s="52">
        <v>11</v>
      </c>
      <c r="E10" s="52">
        <v>19</v>
      </c>
      <c r="F10" s="52">
        <v>9</v>
      </c>
      <c r="G10" s="52">
        <v>13</v>
      </c>
      <c r="H10" s="52">
        <v>7</v>
      </c>
      <c r="I10" s="52">
        <v>4</v>
      </c>
      <c r="J10" s="52">
        <v>45</v>
      </c>
      <c r="K10" s="52">
        <v>45</v>
      </c>
      <c r="L10" s="52">
        <v>45</v>
      </c>
      <c r="M10" s="52">
        <v>45</v>
      </c>
      <c r="N10" s="52">
        <v>45</v>
      </c>
      <c r="O10" s="52">
        <v>45</v>
      </c>
      <c r="P10" s="52">
        <v>45</v>
      </c>
      <c r="Q10" s="52">
        <v>45</v>
      </c>
      <c r="R10" s="52">
        <v>45</v>
      </c>
      <c r="S10" s="52">
        <v>45</v>
      </c>
      <c r="T10" s="52">
        <v>45</v>
      </c>
      <c r="U10" s="52">
        <v>45</v>
      </c>
      <c r="V10" s="52">
        <v>45</v>
      </c>
      <c r="W10" s="52">
        <v>45</v>
      </c>
      <c r="X10" s="52">
        <v>45</v>
      </c>
      <c r="Y10" s="52">
        <v>45</v>
      </c>
      <c r="Z10" s="52">
        <v>45</v>
      </c>
      <c r="AA10" s="52">
        <v>45</v>
      </c>
      <c r="AB10" s="52">
        <v>45</v>
      </c>
      <c r="AC10" s="52">
        <v>45</v>
      </c>
      <c r="AD10" s="52">
        <v>45</v>
      </c>
      <c r="AE10" s="52">
        <v>45</v>
      </c>
      <c r="AF10" s="52">
        <v>45</v>
      </c>
      <c r="AG10" s="52">
        <v>45</v>
      </c>
      <c r="AH10" s="52">
        <v>45</v>
      </c>
      <c r="AI10" s="52">
        <v>45</v>
      </c>
      <c r="AJ10" s="52">
        <v>45</v>
      </c>
      <c r="AK10" s="56">
        <v>1292</v>
      </c>
      <c r="AL10" s="55">
        <v>4</v>
      </c>
      <c r="AM10" s="55">
        <v>7</v>
      </c>
      <c r="AN10" s="55">
        <v>9</v>
      </c>
      <c r="AO10" s="55">
        <v>11</v>
      </c>
      <c r="AP10" s="56">
        <v>1261</v>
      </c>
      <c r="AQ10" s="60">
        <v>31</v>
      </c>
      <c r="AS10" s="50">
        <v>8</v>
      </c>
      <c r="AT10" s="77"/>
      <c r="AU10" s="53"/>
      <c r="AW10" s="81" t="s">
        <v>89</v>
      </c>
      <c r="AX10"/>
      <c r="AZ10" t="s">
        <v>89</v>
      </c>
      <c r="BK10" s="81" t="s">
        <v>91</v>
      </c>
      <c r="BN10" t="s">
        <v>91</v>
      </c>
    </row>
    <row r="11" spans="1:72" ht="15.75" thickBot="1" x14ac:dyDescent="0.3">
      <c r="A11" s="21">
        <v>26</v>
      </c>
      <c r="B11" s="52" t="s">
        <v>111</v>
      </c>
      <c r="C11" s="52">
        <v>9</v>
      </c>
      <c r="D11" s="52">
        <v>9</v>
      </c>
      <c r="E11" s="52">
        <v>18</v>
      </c>
      <c r="F11" s="52">
        <v>7</v>
      </c>
      <c r="G11" s="52">
        <v>11</v>
      </c>
      <c r="H11" s="52">
        <v>12</v>
      </c>
      <c r="I11" s="52">
        <v>10</v>
      </c>
      <c r="J11" s="52">
        <v>45</v>
      </c>
      <c r="K11" s="52">
        <v>45</v>
      </c>
      <c r="L11" s="52">
        <v>45</v>
      </c>
      <c r="M11" s="52">
        <v>45</v>
      </c>
      <c r="N11" s="52">
        <v>45</v>
      </c>
      <c r="O11" s="52">
        <v>45</v>
      </c>
      <c r="P11" s="52">
        <v>45</v>
      </c>
      <c r="Q11" s="52">
        <v>45</v>
      </c>
      <c r="R11" s="52">
        <v>45</v>
      </c>
      <c r="S11" s="52">
        <v>45</v>
      </c>
      <c r="T11" s="52">
        <v>45</v>
      </c>
      <c r="U11" s="52">
        <v>45</v>
      </c>
      <c r="V11" s="52">
        <v>45</v>
      </c>
      <c r="W11" s="52">
        <v>45</v>
      </c>
      <c r="X11" s="52">
        <v>45</v>
      </c>
      <c r="Y11" s="52">
        <v>45</v>
      </c>
      <c r="Z11" s="52">
        <v>45</v>
      </c>
      <c r="AA11" s="52">
        <v>45</v>
      </c>
      <c r="AB11" s="52">
        <v>45</v>
      </c>
      <c r="AC11" s="52">
        <v>45</v>
      </c>
      <c r="AD11" s="52">
        <v>45</v>
      </c>
      <c r="AE11" s="52">
        <v>45</v>
      </c>
      <c r="AF11" s="52">
        <v>45</v>
      </c>
      <c r="AG11" s="52">
        <v>45</v>
      </c>
      <c r="AH11" s="52">
        <v>45</v>
      </c>
      <c r="AI11" s="52">
        <v>45</v>
      </c>
      <c r="AJ11" s="52">
        <v>45</v>
      </c>
      <c r="AK11" s="56">
        <v>1291</v>
      </c>
      <c r="AL11" s="55">
        <v>7</v>
      </c>
      <c r="AM11" s="55">
        <v>9</v>
      </c>
      <c r="AN11" s="55">
        <v>9</v>
      </c>
      <c r="AO11" s="55">
        <v>10</v>
      </c>
      <c r="AP11" s="56">
        <v>1256</v>
      </c>
      <c r="AQ11" s="60">
        <v>35</v>
      </c>
      <c r="AS11" s="50">
        <v>9</v>
      </c>
      <c r="AT11" s="51"/>
      <c r="AU11" s="53"/>
      <c r="AW11" s="71"/>
      <c r="AX11"/>
      <c r="BB11"/>
      <c r="BK11" s="71"/>
    </row>
    <row r="12" spans="1:72" ht="15.75" thickBot="1" x14ac:dyDescent="0.3">
      <c r="A12" s="21">
        <v>6</v>
      </c>
      <c r="B12" s="52" t="s">
        <v>81</v>
      </c>
      <c r="C12" s="52">
        <v>14</v>
      </c>
      <c r="D12" s="52">
        <v>16</v>
      </c>
      <c r="E12" s="52">
        <v>21</v>
      </c>
      <c r="F12" s="52">
        <v>10</v>
      </c>
      <c r="G12" s="52">
        <v>5</v>
      </c>
      <c r="H12" s="52">
        <v>10</v>
      </c>
      <c r="I12" s="52">
        <v>4</v>
      </c>
      <c r="J12" s="52">
        <v>45</v>
      </c>
      <c r="K12" s="52">
        <v>45</v>
      </c>
      <c r="L12" s="52">
        <v>45</v>
      </c>
      <c r="M12" s="52">
        <v>45</v>
      </c>
      <c r="N12" s="52">
        <v>45</v>
      </c>
      <c r="O12" s="52">
        <v>45</v>
      </c>
      <c r="P12" s="52">
        <v>45</v>
      </c>
      <c r="Q12" s="52">
        <v>45</v>
      </c>
      <c r="R12" s="52">
        <v>45</v>
      </c>
      <c r="S12" s="52">
        <v>45</v>
      </c>
      <c r="T12" s="52">
        <v>45</v>
      </c>
      <c r="U12" s="52">
        <v>45</v>
      </c>
      <c r="V12" s="52">
        <v>45</v>
      </c>
      <c r="W12" s="52">
        <v>45</v>
      </c>
      <c r="X12" s="52">
        <v>45</v>
      </c>
      <c r="Y12" s="52">
        <v>45</v>
      </c>
      <c r="Z12" s="52">
        <v>45</v>
      </c>
      <c r="AA12" s="52">
        <v>45</v>
      </c>
      <c r="AB12" s="52">
        <v>45</v>
      </c>
      <c r="AC12" s="52">
        <v>45</v>
      </c>
      <c r="AD12" s="52">
        <v>45</v>
      </c>
      <c r="AE12" s="52">
        <v>45</v>
      </c>
      <c r="AF12" s="52">
        <v>45</v>
      </c>
      <c r="AG12" s="52">
        <v>45</v>
      </c>
      <c r="AH12" s="52">
        <v>45</v>
      </c>
      <c r="AI12" s="52">
        <v>45</v>
      </c>
      <c r="AJ12" s="52">
        <v>45</v>
      </c>
      <c r="AK12" s="56">
        <v>1295</v>
      </c>
      <c r="AL12" s="55">
        <v>4</v>
      </c>
      <c r="AM12" s="55">
        <v>5</v>
      </c>
      <c r="AN12" s="55">
        <v>10</v>
      </c>
      <c r="AO12" s="55">
        <v>10</v>
      </c>
      <c r="AP12" s="56">
        <v>1266</v>
      </c>
      <c r="AQ12" s="60">
        <v>29</v>
      </c>
      <c r="AS12" s="50">
        <v>10</v>
      </c>
      <c r="AT12" s="51"/>
      <c r="AU12" s="53"/>
      <c r="AW12" s="75" t="s">
        <v>48</v>
      </c>
      <c r="AX12" s="76" t="s">
        <v>76</v>
      </c>
      <c r="AZ12" s="84" t="s">
        <v>52</v>
      </c>
      <c r="BA12" s="42" t="s">
        <v>48</v>
      </c>
      <c r="BB12" s="74" t="s">
        <v>76</v>
      </c>
      <c r="BC12" s="42" t="s">
        <v>48</v>
      </c>
      <c r="BD12" s="74" t="s">
        <v>76</v>
      </c>
      <c r="BE12" s="42" t="s">
        <v>48</v>
      </c>
      <c r="BF12" s="74" t="s">
        <v>76</v>
      </c>
      <c r="BK12" s="75" t="s">
        <v>48</v>
      </c>
      <c r="BL12" s="76" t="s">
        <v>76</v>
      </c>
      <c r="BN12" s="84" t="s">
        <v>52</v>
      </c>
      <c r="BO12" s="42" t="s">
        <v>48</v>
      </c>
      <c r="BP12" s="74" t="s">
        <v>76</v>
      </c>
      <c r="BQ12" s="42" t="s">
        <v>48</v>
      </c>
      <c r="BR12" s="74" t="s">
        <v>76</v>
      </c>
      <c r="BS12" s="42" t="s">
        <v>48</v>
      </c>
      <c r="BT12" s="74" t="s">
        <v>76</v>
      </c>
    </row>
    <row r="13" spans="1:72" ht="15.75" thickBot="1" x14ac:dyDescent="0.3">
      <c r="A13" s="21">
        <v>10</v>
      </c>
      <c r="B13" s="52" t="s">
        <v>79</v>
      </c>
      <c r="C13" s="52">
        <v>14</v>
      </c>
      <c r="D13" s="52">
        <v>14</v>
      </c>
      <c r="E13" s="52">
        <v>20</v>
      </c>
      <c r="F13" s="52">
        <v>5</v>
      </c>
      <c r="G13" s="52">
        <v>8</v>
      </c>
      <c r="H13" s="52">
        <v>4</v>
      </c>
      <c r="I13" s="52">
        <v>2</v>
      </c>
      <c r="J13" s="52">
        <v>45</v>
      </c>
      <c r="K13" s="52">
        <v>45</v>
      </c>
      <c r="L13" s="52">
        <v>45</v>
      </c>
      <c r="M13" s="52">
        <v>45</v>
      </c>
      <c r="N13" s="52">
        <v>45</v>
      </c>
      <c r="O13" s="52">
        <v>45</v>
      </c>
      <c r="P13" s="52">
        <v>45</v>
      </c>
      <c r="Q13" s="52">
        <v>45</v>
      </c>
      <c r="R13" s="52">
        <v>45</v>
      </c>
      <c r="S13" s="52">
        <v>45</v>
      </c>
      <c r="T13" s="52">
        <v>45</v>
      </c>
      <c r="U13" s="52">
        <v>45</v>
      </c>
      <c r="V13" s="52">
        <v>45</v>
      </c>
      <c r="W13" s="52">
        <v>45</v>
      </c>
      <c r="X13" s="52">
        <v>45</v>
      </c>
      <c r="Y13" s="52">
        <v>45</v>
      </c>
      <c r="Z13" s="52">
        <v>45</v>
      </c>
      <c r="AA13" s="52">
        <v>45</v>
      </c>
      <c r="AB13" s="52">
        <v>45</v>
      </c>
      <c r="AC13" s="52">
        <v>45</v>
      </c>
      <c r="AD13" s="52">
        <v>45</v>
      </c>
      <c r="AE13" s="52">
        <v>45</v>
      </c>
      <c r="AF13" s="52">
        <v>45</v>
      </c>
      <c r="AG13" s="52">
        <v>45</v>
      </c>
      <c r="AH13" s="52">
        <v>45</v>
      </c>
      <c r="AI13" s="52">
        <v>45</v>
      </c>
      <c r="AJ13" s="52">
        <v>45</v>
      </c>
      <c r="AK13" s="49">
        <v>1282</v>
      </c>
      <c r="AL13" s="55">
        <v>2</v>
      </c>
      <c r="AM13" s="55">
        <v>4</v>
      </c>
      <c r="AN13" s="55">
        <v>5</v>
      </c>
      <c r="AO13" s="55">
        <v>8</v>
      </c>
      <c r="AP13" s="56">
        <v>1263</v>
      </c>
      <c r="AQ13" s="60">
        <v>19</v>
      </c>
      <c r="AS13" s="50">
        <v>11</v>
      </c>
      <c r="AT13" s="52"/>
      <c r="AU13" s="53"/>
      <c r="AW13" s="82" t="s">
        <v>59</v>
      </c>
      <c r="AX13" s="83">
        <v>20</v>
      </c>
      <c r="AZ13" s="50">
        <v>1</v>
      </c>
      <c r="BA13" s="51" t="s">
        <v>59</v>
      </c>
      <c r="BB13" s="72">
        <v>20</v>
      </c>
      <c r="BC13" s="51"/>
      <c r="BD13" s="72"/>
      <c r="BE13" s="51"/>
      <c r="BF13" s="72"/>
      <c r="BK13" s="77"/>
      <c r="BL13" s="78"/>
      <c r="BN13" s="50">
        <v>18</v>
      </c>
      <c r="BO13" s="54"/>
      <c r="BP13" s="72"/>
      <c r="BQ13" s="51"/>
      <c r="BR13" s="72"/>
      <c r="BS13" s="51"/>
      <c r="BT13" s="72"/>
    </row>
    <row r="14" spans="1:72" ht="15.75" thickBot="1" x14ac:dyDescent="0.3">
      <c r="A14" s="21">
        <v>19</v>
      </c>
      <c r="B14" s="52" t="s">
        <v>83</v>
      </c>
      <c r="C14" s="52">
        <v>10</v>
      </c>
      <c r="D14" s="52">
        <v>15</v>
      </c>
      <c r="E14" s="52">
        <v>16</v>
      </c>
      <c r="F14" s="52">
        <v>9</v>
      </c>
      <c r="G14" s="52">
        <v>12</v>
      </c>
      <c r="H14" s="52">
        <v>4</v>
      </c>
      <c r="I14" s="52">
        <v>8</v>
      </c>
      <c r="J14" s="52">
        <v>45</v>
      </c>
      <c r="K14" s="52">
        <v>45</v>
      </c>
      <c r="L14" s="52">
        <v>45</v>
      </c>
      <c r="M14" s="52">
        <v>45</v>
      </c>
      <c r="N14" s="52">
        <v>45</v>
      </c>
      <c r="O14" s="52">
        <v>45</v>
      </c>
      <c r="P14" s="52">
        <v>45</v>
      </c>
      <c r="Q14" s="52">
        <v>45</v>
      </c>
      <c r="R14" s="52">
        <v>45</v>
      </c>
      <c r="S14" s="52">
        <v>45</v>
      </c>
      <c r="T14" s="52">
        <v>45</v>
      </c>
      <c r="U14" s="52">
        <v>45</v>
      </c>
      <c r="V14" s="52">
        <v>45</v>
      </c>
      <c r="W14" s="52">
        <v>45</v>
      </c>
      <c r="X14" s="52">
        <v>45</v>
      </c>
      <c r="Y14" s="52">
        <v>45</v>
      </c>
      <c r="Z14" s="52">
        <v>45</v>
      </c>
      <c r="AA14" s="52">
        <v>45</v>
      </c>
      <c r="AB14" s="52">
        <v>45</v>
      </c>
      <c r="AC14" s="52">
        <v>45</v>
      </c>
      <c r="AD14" s="52">
        <v>45</v>
      </c>
      <c r="AE14" s="52">
        <v>45</v>
      </c>
      <c r="AF14" s="52">
        <v>45</v>
      </c>
      <c r="AG14" s="52">
        <v>45</v>
      </c>
      <c r="AH14" s="52">
        <v>45</v>
      </c>
      <c r="AI14" s="52">
        <v>45</v>
      </c>
      <c r="AJ14" s="52">
        <v>45</v>
      </c>
      <c r="AK14" s="56">
        <v>1289</v>
      </c>
      <c r="AL14" s="55">
        <v>4</v>
      </c>
      <c r="AM14" s="55">
        <v>8</v>
      </c>
      <c r="AN14" s="55">
        <v>9</v>
      </c>
      <c r="AO14" s="55">
        <v>10</v>
      </c>
      <c r="AP14" s="56">
        <v>1258</v>
      </c>
      <c r="AQ14" s="60">
        <v>31</v>
      </c>
      <c r="AS14" s="50">
        <v>12</v>
      </c>
      <c r="AT14" s="51"/>
      <c r="AU14" s="53"/>
      <c r="AW14" s="77" t="s">
        <v>63</v>
      </c>
      <c r="AX14" s="78">
        <v>20</v>
      </c>
      <c r="AZ14" s="50">
        <v>2</v>
      </c>
      <c r="BA14" s="51" t="s">
        <v>63</v>
      </c>
      <c r="BB14" s="72">
        <v>20</v>
      </c>
      <c r="BC14" s="51"/>
      <c r="BD14" s="72"/>
      <c r="BE14" s="51"/>
      <c r="BF14" s="72"/>
      <c r="BK14" s="82"/>
      <c r="BL14" s="78"/>
      <c r="BN14" s="50">
        <v>19</v>
      </c>
      <c r="BO14" s="54"/>
      <c r="BP14" s="72"/>
      <c r="BQ14" s="51"/>
      <c r="BR14" s="72"/>
      <c r="BS14" s="51"/>
      <c r="BT14" s="72"/>
    </row>
    <row r="15" spans="1:72" ht="15.75" thickBot="1" x14ac:dyDescent="0.3">
      <c r="A15" s="21">
        <v>24</v>
      </c>
      <c r="B15" s="52" t="s">
        <v>84</v>
      </c>
      <c r="C15" s="52">
        <v>9</v>
      </c>
      <c r="D15" s="52">
        <v>4</v>
      </c>
      <c r="E15" s="52">
        <v>23</v>
      </c>
      <c r="F15" s="52">
        <v>7</v>
      </c>
      <c r="G15" s="52">
        <v>10</v>
      </c>
      <c r="H15" s="52">
        <v>9</v>
      </c>
      <c r="I15" s="52">
        <v>9</v>
      </c>
      <c r="J15" s="52">
        <v>45</v>
      </c>
      <c r="K15" s="52">
        <v>45</v>
      </c>
      <c r="L15" s="52">
        <v>45</v>
      </c>
      <c r="M15" s="52">
        <v>45</v>
      </c>
      <c r="N15" s="52">
        <v>45</v>
      </c>
      <c r="O15" s="52">
        <v>45</v>
      </c>
      <c r="P15" s="52">
        <v>45</v>
      </c>
      <c r="Q15" s="52">
        <v>45</v>
      </c>
      <c r="R15" s="52">
        <v>45</v>
      </c>
      <c r="S15" s="52">
        <v>45</v>
      </c>
      <c r="T15" s="52">
        <v>45</v>
      </c>
      <c r="U15" s="52">
        <v>45</v>
      </c>
      <c r="V15" s="52">
        <v>45</v>
      </c>
      <c r="W15" s="52">
        <v>45</v>
      </c>
      <c r="X15" s="52">
        <v>45</v>
      </c>
      <c r="Y15" s="52">
        <v>45</v>
      </c>
      <c r="Z15" s="52">
        <v>45</v>
      </c>
      <c r="AA15" s="52">
        <v>45</v>
      </c>
      <c r="AB15" s="52">
        <v>45</v>
      </c>
      <c r="AC15" s="52">
        <v>45</v>
      </c>
      <c r="AD15" s="52">
        <v>45</v>
      </c>
      <c r="AE15" s="52">
        <v>45</v>
      </c>
      <c r="AF15" s="52">
        <v>45</v>
      </c>
      <c r="AG15" s="52">
        <v>45</v>
      </c>
      <c r="AH15" s="52">
        <v>45</v>
      </c>
      <c r="AI15" s="52">
        <v>45</v>
      </c>
      <c r="AJ15" s="52">
        <v>45</v>
      </c>
      <c r="AK15" s="56">
        <v>1286</v>
      </c>
      <c r="AL15" s="55">
        <v>4</v>
      </c>
      <c r="AM15" s="55">
        <v>7</v>
      </c>
      <c r="AN15" s="55">
        <v>9</v>
      </c>
      <c r="AO15" s="55">
        <v>9</v>
      </c>
      <c r="AP15" s="56">
        <v>1257</v>
      </c>
      <c r="AQ15" s="60">
        <v>29</v>
      </c>
      <c r="AS15" s="50">
        <v>13</v>
      </c>
      <c r="AT15" s="51"/>
      <c r="AU15" s="53"/>
      <c r="AW15" s="77" t="s">
        <v>90</v>
      </c>
      <c r="AX15" s="78">
        <v>10</v>
      </c>
      <c r="AZ15" s="50">
        <v>3</v>
      </c>
      <c r="BA15" s="77" t="s">
        <v>90</v>
      </c>
      <c r="BB15" s="72">
        <v>10</v>
      </c>
      <c r="BC15" s="77" t="s">
        <v>80</v>
      </c>
      <c r="BD15" s="72">
        <v>10</v>
      </c>
      <c r="BE15" s="51"/>
      <c r="BF15" s="72"/>
      <c r="BK15" s="77"/>
      <c r="BL15" s="78"/>
      <c r="BN15" s="50">
        <v>20</v>
      </c>
      <c r="BO15" s="54"/>
      <c r="BP15" s="72"/>
      <c r="BQ15" s="51"/>
      <c r="BR15" s="72"/>
      <c r="BS15" s="51"/>
      <c r="BT15" s="72"/>
    </row>
    <row r="16" spans="1:72" ht="15.75" thickBot="1" x14ac:dyDescent="0.3">
      <c r="A16" s="21">
        <v>13</v>
      </c>
      <c r="B16" s="52" t="s">
        <v>58</v>
      </c>
      <c r="C16" s="52">
        <v>12</v>
      </c>
      <c r="D16" s="52">
        <v>18</v>
      </c>
      <c r="E16" s="52">
        <v>13</v>
      </c>
      <c r="F16" s="52">
        <v>7</v>
      </c>
      <c r="G16" s="52">
        <v>13</v>
      </c>
      <c r="H16" s="52">
        <v>10</v>
      </c>
      <c r="I16" s="52">
        <v>15</v>
      </c>
      <c r="J16" s="52">
        <v>45</v>
      </c>
      <c r="K16" s="52">
        <v>45</v>
      </c>
      <c r="L16" s="52">
        <v>45</v>
      </c>
      <c r="M16" s="52">
        <v>45</v>
      </c>
      <c r="N16" s="52">
        <v>45</v>
      </c>
      <c r="O16" s="52">
        <v>45</v>
      </c>
      <c r="P16" s="52">
        <v>45</v>
      </c>
      <c r="Q16" s="52">
        <v>45</v>
      </c>
      <c r="R16" s="52">
        <v>45</v>
      </c>
      <c r="S16" s="52">
        <v>45</v>
      </c>
      <c r="T16" s="52">
        <v>45</v>
      </c>
      <c r="U16" s="52">
        <v>45</v>
      </c>
      <c r="V16" s="52">
        <v>45</v>
      </c>
      <c r="W16" s="52">
        <v>45</v>
      </c>
      <c r="X16" s="52">
        <v>45</v>
      </c>
      <c r="Y16" s="52">
        <v>45</v>
      </c>
      <c r="Z16" s="52">
        <v>45</v>
      </c>
      <c r="AA16" s="52">
        <v>45</v>
      </c>
      <c r="AB16" s="52">
        <v>45</v>
      </c>
      <c r="AC16" s="52">
        <v>45</v>
      </c>
      <c r="AD16" s="52">
        <v>45</v>
      </c>
      <c r="AE16" s="52">
        <v>45</v>
      </c>
      <c r="AF16" s="52">
        <v>45</v>
      </c>
      <c r="AG16" s="52">
        <v>45</v>
      </c>
      <c r="AH16" s="52">
        <v>45</v>
      </c>
      <c r="AI16" s="52">
        <v>45</v>
      </c>
      <c r="AJ16" s="52">
        <v>45</v>
      </c>
      <c r="AK16" s="56">
        <v>1303</v>
      </c>
      <c r="AL16" s="55">
        <v>7</v>
      </c>
      <c r="AM16" s="55">
        <v>10</v>
      </c>
      <c r="AN16" s="55">
        <v>12</v>
      </c>
      <c r="AO16" s="55">
        <v>13</v>
      </c>
      <c r="AP16" s="56">
        <v>1261</v>
      </c>
      <c r="AQ16" s="60">
        <v>42</v>
      </c>
      <c r="AS16" s="50">
        <v>14</v>
      </c>
      <c r="AT16" s="51"/>
      <c r="AU16" s="53"/>
      <c r="AW16" s="77" t="s">
        <v>80</v>
      </c>
      <c r="AX16" s="78">
        <v>10</v>
      </c>
      <c r="AZ16" s="50">
        <v>4</v>
      </c>
      <c r="BA16" s="51" t="s">
        <v>62</v>
      </c>
      <c r="BB16" s="72">
        <v>20</v>
      </c>
      <c r="BC16" s="51"/>
      <c r="BD16" s="72"/>
      <c r="BE16" s="51"/>
      <c r="BF16" s="72"/>
      <c r="BK16" s="77"/>
      <c r="BL16" s="78"/>
      <c r="BN16" s="50">
        <v>21</v>
      </c>
      <c r="BO16" s="51"/>
      <c r="BP16" s="72"/>
      <c r="BQ16" s="51"/>
      <c r="BR16" s="72"/>
      <c r="BS16" s="51"/>
      <c r="BT16" s="72"/>
    </row>
    <row r="17" spans="1:72" ht="15.75" thickBot="1" x14ac:dyDescent="0.3">
      <c r="A17" s="21">
        <v>3</v>
      </c>
      <c r="B17" s="52" t="s">
        <v>112</v>
      </c>
      <c r="C17" s="52">
        <v>8</v>
      </c>
      <c r="D17" s="52">
        <v>10</v>
      </c>
      <c r="E17" s="52">
        <v>31</v>
      </c>
      <c r="F17" s="52">
        <v>6</v>
      </c>
      <c r="G17" s="52">
        <v>15</v>
      </c>
      <c r="H17" s="52">
        <v>7</v>
      </c>
      <c r="I17" s="52">
        <v>11</v>
      </c>
      <c r="J17" s="52">
        <v>45</v>
      </c>
      <c r="K17" s="52">
        <v>45</v>
      </c>
      <c r="L17" s="52">
        <v>45</v>
      </c>
      <c r="M17" s="52">
        <v>45</v>
      </c>
      <c r="N17" s="52">
        <v>45</v>
      </c>
      <c r="O17" s="52">
        <v>45</v>
      </c>
      <c r="P17" s="52">
        <v>45</v>
      </c>
      <c r="Q17" s="52">
        <v>45</v>
      </c>
      <c r="R17" s="52">
        <v>45</v>
      </c>
      <c r="S17" s="52">
        <v>45</v>
      </c>
      <c r="T17" s="52">
        <v>45</v>
      </c>
      <c r="U17" s="52">
        <v>45</v>
      </c>
      <c r="V17" s="52">
        <v>45</v>
      </c>
      <c r="W17" s="52">
        <v>45</v>
      </c>
      <c r="X17" s="52">
        <v>45</v>
      </c>
      <c r="Y17" s="52">
        <v>45</v>
      </c>
      <c r="Z17" s="52">
        <v>45</v>
      </c>
      <c r="AA17" s="52">
        <v>45</v>
      </c>
      <c r="AB17" s="52">
        <v>45</v>
      </c>
      <c r="AC17" s="52">
        <v>45</v>
      </c>
      <c r="AD17" s="52">
        <v>45</v>
      </c>
      <c r="AE17" s="52">
        <v>45</v>
      </c>
      <c r="AF17" s="52">
        <v>45</v>
      </c>
      <c r="AG17" s="52">
        <v>45</v>
      </c>
      <c r="AH17" s="52">
        <v>45</v>
      </c>
      <c r="AI17" s="52">
        <v>45</v>
      </c>
      <c r="AJ17" s="52">
        <v>45</v>
      </c>
      <c r="AK17" s="56">
        <v>1303</v>
      </c>
      <c r="AL17" s="55">
        <v>6</v>
      </c>
      <c r="AM17" s="55">
        <v>7</v>
      </c>
      <c r="AN17" s="55">
        <v>8</v>
      </c>
      <c r="AO17" s="55">
        <v>10</v>
      </c>
      <c r="AP17" s="56">
        <v>1272</v>
      </c>
      <c r="AQ17" s="60">
        <v>31</v>
      </c>
      <c r="AS17" s="50">
        <v>15</v>
      </c>
      <c r="AT17" s="54"/>
      <c r="AU17" s="53"/>
      <c r="AW17" s="77" t="s">
        <v>62</v>
      </c>
      <c r="AX17" s="78">
        <v>40</v>
      </c>
      <c r="AZ17" s="50">
        <v>5</v>
      </c>
      <c r="BA17" s="77" t="s">
        <v>110</v>
      </c>
      <c r="BB17" s="78">
        <v>20</v>
      </c>
      <c r="BC17" s="51"/>
      <c r="BD17" s="72"/>
      <c r="BE17" s="51"/>
      <c r="BF17" s="72"/>
      <c r="BK17" s="77"/>
      <c r="BL17" s="78"/>
      <c r="BN17" s="50">
        <v>22</v>
      </c>
      <c r="BO17" s="54"/>
      <c r="BP17" s="72"/>
      <c r="BQ17" s="51"/>
      <c r="BR17" s="72"/>
      <c r="BS17" s="51"/>
      <c r="BT17" s="72"/>
    </row>
    <row r="18" spans="1:72" ht="15.75" thickBot="1" x14ac:dyDescent="0.3">
      <c r="A18" s="21">
        <v>19</v>
      </c>
      <c r="B18" s="52" t="s">
        <v>72</v>
      </c>
      <c r="C18" s="52">
        <v>14</v>
      </c>
      <c r="D18" s="52">
        <v>10</v>
      </c>
      <c r="E18" s="52">
        <v>19</v>
      </c>
      <c r="F18" s="52">
        <v>10</v>
      </c>
      <c r="G18" s="52">
        <v>9</v>
      </c>
      <c r="H18" s="52">
        <v>4</v>
      </c>
      <c r="I18" s="52">
        <v>10</v>
      </c>
      <c r="J18" s="52">
        <v>45</v>
      </c>
      <c r="K18" s="52">
        <v>45</v>
      </c>
      <c r="L18" s="52">
        <v>45</v>
      </c>
      <c r="M18" s="52">
        <v>45</v>
      </c>
      <c r="N18" s="52">
        <v>45</v>
      </c>
      <c r="O18" s="52">
        <v>45</v>
      </c>
      <c r="P18" s="52">
        <v>45</v>
      </c>
      <c r="Q18" s="52">
        <v>45</v>
      </c>
      <c r="R18" s="52">
        <v>45</v>
      </c>
      <c r="S18" s="52">
        <v>45</v>
      </c>
      <c r="T18" s="52">
        <v>45</v>
      </c>
      <c r="U18" s="52">
        <v>45</v>
      </c>
      <c r="V18" s="52">
        <v>45</v>
      </c>
      <c r="W18" s="52">
        <v>45</v>
      </c>
      <c r="X18" s="52">
        <v>45</v>
      </c>
      <c r="Y18" s="52">
        <v>45</v>
      </c>
      <c r="Z18" s="52">
        <v>45</v>
      </c>
      <c r="AA18" s="52">
        <v>45</v>
      </c>
      <c r="AB18" s="52">
        <v>45</v>
      </c>
      <c r="AC18" s="52">
        <v>45</v>
      </c>
      <c r="AD18" s="52">
        <v>45</v>
      </c>
      <c r="AE18" s="52">
        <v>45</v>
      </c>
      <c r="AF18" s="52">
        <v>45</v>
      </c>
      <c r="AG18" s="52">
        <v>45</v>
      </c>
      <c r="AH18" s="52">
        <v>45</v>
      </c>
      <c r="AI18" s="52">
        <v>45</v>
      </c>
      <c r="AJ18" s="52">
        <v>45</v>
      </c>
      <c r="AK18" s="56">
        <v>1291</v>
      </c>
      <c r="AL18" s="55">
        <v>4</v>
      </c>
      <c r="AM18" s="55">
        <v>9</v>
      </c>
      <c r="AN18" s="55">
        <v>10</v>
      </c>
      <c r="AO18" s="55">
        <v>10</v>
      </c>
      <c r="AP18" s="56">
        <v>1258</v>
      </c>
      <c r="AQ18" s="60">
        <v>33</v>
      </c>
      <c r="AS18" s="50">
        <v>16</v>
      </c>
      <c r="AT18" s="54"/>
      <c r="AU18" s="53"/>
      <c r="AW18" s="77" t="s">
        <v>110</v>
      </c>
      <c r="AX18" s="78">
        <v>20</v>
      </c>
      <c r="AZ18" s="50">
        <v>6</v>
      </c>
      <c r="BA18" s="54" t="s">
        <v>62</v>
      </c>
      <c r="BB18" s="72">
        <v>20</v>
      </c>
      <c r="BC18" s="54"/>
      <c r="BD18" s="72"/>
      <c r="BE18" s="51"/>
      <c r="BF18" s="72"/>
      <c r="BK18" s="77"/>
      <c r="BL18" s="78"/>
      <c r="BN18" s="50">
        <v>23</v>
      </c>
      <c r="BO18" s="54"/>
      <c r="BP18" s="72"/>
      <c r="BQ18" s="51"/>
      <c r="BR18" s="72"/>
      <c r="BS18" s="51"/>
      <c r="BT18" s="72"/>
    </row>
    <row r="19" spans="1:72" ht="15.75" thickBot="1" x14ac:dyDescent="0.3">
      <c r="A19" s="21">
        <v>2</v>
      </c>
      <c r="B19" s="52" t="s">
        <v>110</v>
      </c>
      <c r="C19" s="52">
        <v>9</v>
      </c>
      <c r="D19" s="52">
        <v>8</v>
      </c>
      <c r="E19" s="52">
        <v>28</v>
      </c>
      <c r="F19" s="52">
        <v>14</v>
      </c>
      <c r="G19" s="52">
        <v>17</v>
      </c>
      <c r="H19" s="52">
        <v>4</v>
      </c>
      <c r="I19" s="52">
        <v>6</v>
      </c>
      <c r="J19" s="52">
        <v>45</v>
      </c>
      <c r="K19" s="52">
        <v>45</v>
      </c>
      <c r="L19" s="52">
        <v>45</v>
      </c>
      <c r="M19" s="52">
        <v>45</v>
      </c>
      <c r="N19" s="52">
        <v>45</v>
      </c>
      <c r="O19" s="52">
        <v>45</v>
      </c>
      <c r="P19" s="52">
        <v>45</v>
      </c>
      <c r="Q19" s="52">
        <v>45</v>
      </c>
      <c r="R19" s="52">
        <v>45</v>
      </c>
      <c r="S19" s="52">
        <v>45</v>
      </c>
      <c r="T19" s="52">
        <v>45</v>
      </c>
      <c r="U19" s="52">
        <v>45</v>
      </c>
      <c r="V19" s="52">
        <v>45</v>
      </c>
      <c r="W19" s="52">
        <v>45</v>
      </c>
      <c r="X19" s="52">
        <v>45</v>
      </c>
      <c r="Y19" s="52">
        <v>45</v>
      </c>
      <c r="Z19" s="52">
        <v>45</v>
      </c>
      <c r="AA19" s="52">
        <v>45</v>
      </c>
      <c r="AB19" s="52">
        <v>45</v>
      </c>
      <c r="AC19" s="52">
        <v>45</v>
      </c>
      <c r="AD19" s="52">
        <v>45</v>
      </c>
      <c r="AE19" s="52">
        <v>45</v>
      </c>
      <c r="AF19" s="52">
        <v>45</v>
      </c>
      <c r="AG19" s="52">
        <v>45</v>
      </c>
      <c r="AH19" s="52">
        <v>45</v>
      </c>
      <c r="AI19" s="52">
        <v>45</v>
      </c>
      <c r="AJ19" s="52">
        <v>45</v>
      </c>
      <c r="AK19" s="56">
        <v>1301</v>
      </c>
      <c r="AL19" s="55">
        <v>4</v>
      </c>
      <c r="AM19" s="55">
        <v>6</v>
      </c>
      <c r="AN19" s="55">
        <v>8</v>
      </c>
      <c r="AO19" s="55">
        <v>9</v>
      </c>
      <c r="AP19" s="56">
        <v>1274</v>
      </c>
      <c r="AQ19" s="60">
        <v>27</v>
      </c>
      <c r="AS19" s="89">
        <v>17</v>
      </c>
      <c r="AT19" s="90"/>
      <c r="AU19" s="91"/>
      <c r="AW19" s="100" t="s">
        <v>114</v>
      </c>
      <c r="AX19" s="78">
        <v>20</v>
      </c>
      <c r="AZ19" s="50">
        <v>7</v>
      </c>
      <c r="BA19" s="54" t="s">
        <v>114</v>
      </c>
      <c r="BB19" s="72">
        <v>20</v>
      </c>
      <c r="BC19" s="51"/>
      <c r="BD19" s="72"/>
      <c r="BE19" s="51"/>
      <c r="BF19" s="72"/>
      <c r="BK19" s="77"/>
      <c r="BL19" s="78"/>
      <c r="BN19" s="50">
        <v>24</v>
      </c>
      <c r="BO19" s="51"/>
      <c r="BP19" s="72"/>
      <c r="BQ19" s="51"/>
      <c r="BR19" s="72"/>
      <c r="BS19" s="51"/>
      <c r="BT19" s="72"/>
    </row>
    <row r="20" spans="1:72" ht="15.75" thickBot="1" x14ac:dyDescent="0.3">
      <c r="A20" s="21">
        <v>17</v>
      </c>
      <c r="B20" s="52" t="s">
        <v>68</v>
      </c>
      <c r="C20" s="52">
        <v>14</v>
      </c>
      <c r="D20" s="52">
        <v>13</v>
      </c>
      <c r="E20" s="52">
        <v>16</v>
      </c>
      <c r="F20" s="52">
        <v>5</v>
      </c>
      <c r="G20" s="52">
        <v>14</v>
      </c>
      <c r="H20" s="52">
        <v>10</v>
      </c>
      <c r="I20" s="52">
        <v>12</v>
      </c>
      <c r="J20" s="52">
        <v>45</v>
      </c>
      <c r="K20" s="52">
        <v>45</v>
      </c>
      <c r="L20" s="52">
        <v>45</v>
      </c>
      <c r="M20" s="52">
        <v>45</v>
      </c>
      <c r="N20" s="52">
        <v>45</v>
      </c>
      <c r="O20" s="52">
        <v>45</v>
      </c>
      <c r="P20" s="52">
        <v>45</v>
      </c>
      <c r="Q20" s="52">
        <v>45</v>
      </c>
      <c r="R20" s="52">
        <v>45</v>
      </c>
      <c r="S20" s="52">
        <v>45</v>
      </c>
      <c r="T20" s="52">
        <v>45</v>
      </c>
      <c r="U20" s="52">
        <v>45</v>
      </c>
      <c r="V20" s="52">
        <v>45</v>
      </c>
      <c r="W20" s="52">
        <v>45</v>
      </c>
      <c r="X20" s="52">
        <v>45</v>
      </c>
      <c r="Y20" s="52">
        <v>45</v>
      </c>
      <c r="Z20" s="52">
        <v>45</v>
      </c>
      <c r="AA20" s="52">
        <v>45</v>
      </c>
      <c r="AB20" s="52">
        <v>45</v>
      </c>
      <c r="AC20" s="52">
        <v>45</v>
      </c>
      <c r="AD20" s="52">
        <v>45</v>
      </c>
      <c r="AE20" s="52">
        <v>45</v>
      </c>
      <c r="AF20" s="52">
        <v>45</v>
      </c>
      <c r="AG20" s="52">
        <v>45</v>
      </c>
      <c r="AH20" s="52">
        <v>45</v>
      </c>
      <c r="AI20" s="52">
        <v>45</v>
      </c>
      <c r="AJ20" s="52">
        <v>45</v>
      </c>
      <c r="AK20" s="56">
        <v>1299</v>
      </c>
      <c r="AL20" s="55">
        <v>5</v>
      </c>
      <c r="AM20" s="55">
        <v>10</v>
      </c>
      <c r="AN20" s="55">
        <v>12</v>
      </c>
      <c r="AO20" s="55">
        <v>13</v>
      </c>
      <c r="AP20" s="56">
        <v>1259</v>
      </c>
      <c r="AQ20" s="60">
        <v>40</v>
      </c>
      <c r="AS20" s="86">
        <v>18</v>
      </c>
      <c r="AT20" s="87"/>
      <c r="AU20" s="88"/>
      <c r="AW20" s="100"/>
      <c r="AX20" s="78"/>
      <c r="AZ20" s="50">
        <v>8</v>
      </c>
      <c r="BA20" s="51"/>
      <c r="BB20" s="72"/>
      <c r="BC20" s="51"/>
      <c r="BD20" s="72"/>
      <c r="BE20" s="51"/>
      <c r="BF20" s="72"/>
      <c r="BK20" s="77"/>
      <c r="BL20" s="78"/>
      <c r="BN20" s="50">
        <v>25</v>
      </c>
      <c r="BO20" s="51"/>
      <c r="BP20" s="72"/>
      <c r="BQ20" s="51"/>
      <c r="BR20" s="72"/>
      <c r="BS20" s="51"/>
      <c r="BT20" s="72"/>
    </row>
    <row r="21" spans="1:72" ht="15.75" thickBot="1" x14ac:dyDescent="0.3">
      <c r="A21" s="21">
        <v>19</v>
      </c>
      <c r="B21" s="52" t="s">
        <v>60</v>
      </c>
      <c r="C21" s="52">
        <v>11</v>
      </c>
      <c r="D21" s="52">
        <v>8</v>
      </c>
      <c r="E21" s="52">
        <v>21</v>
      </c>
      <c r="F21" s="52">
        <v>6</v>
      </c>
      <c r="G21" s="52">
        <v>10</v>
      </c>
      <c r="H21" s="52">
        <v>11</v>
      </c>
      <c r="I21" s="52">
        <v>4</v>
      </c>
      <c r="J21" s="52">
        <v>45</v>
      </c>
      <c r="K21" s="52">
        <v>45</v>
      </c>
      <c r="L21" s="52">
        <v>45</v>
      </c>
      <c r="M21" s="52">
        <v>45</v>
      </c>
      <c r="N21" s="52">
        <v>45</v>
      </c>
      <c r="O21" s="52">
        <v>45</v>
      </c>
      <c r="P21" s="52">
        <v>45</v>
      </c>
      <c r="Q21" s="52">
        <v>45</v>
      </c>
      <c r="R21" s="52">
        <v>45</v>
      </c>
      <c r="S21" s="52">
        <v>45</v>
      </c>
      <c r="T21" s="52">
        <v>45</v>
      </c>
      <c r="U21" s="52">
        <v>45</v>
      </c>
      <c r="V21" s="52">
        <v>45</v>
      </c>
      <c r="W21" s="52">
        <v>45</v>
      </c>
      <c r="X21" s="52">
        <v>45</v>
      </c>
      <c r="Y21" s="52">
        <v>45</v>
      </c>
      <c r="Z21" s="52">
        <v>45</v>
      </c>
      <c r="AA21" s="52">
        <v>45</v>
      </c>
      <c r="AB21" s="52">
        <v>45</v>
      </c>
      <c r="AC21" s="52">
        <v>45</v>
      </c>
      <c r="AD21" s="52">
        <v>45</v>
      </c>
      <c r="AE21" s="52">
        <v>45</v>
      </c>
      <c r="AF21" s="52">
        <v>45</v>
      </c>
      <c r="AG21" s="52">
        <v>45</v>
      </c>
      <c r="AH21" s="52">
        <v>45</v>
      </c>
      <c r="AI21" s="52">
        <v>45</v>
      </c>
      <c r="AJ21" s="52">
        <v>45</v>
      </c>
      <c r="AK21" s="56">
        <v>1286</v>
      </c>
      <c r="AL21" s="55">
        <v>4</v>
      </c>
      <c r="AM21" s="55">
        <v>6</v>
      </c>
      <c r="AN21" s="55">
        <v>8</v>
      </c>
      <c r="AO21" s="55">
        <v>10</v>
      </c>
      <c r="AP21" s="56">
        <v>1258</v>
      </c>
      <c r="AQ21" s="60">
        <v>28</v>
      </c>
      <c r="AS21" s="50">
        <v>19</v>
      </c>
      <c r="AT21" s="51"/>
      <c r="AU21" s="53"/>
      <c r="AW21" s="77"/>
      <c r="AX21" s="78"/>
      <c r="AZ21" s="50">
        <v>9</v>
      </c>
      <c r="BA21" s="51"/>
      <c r="BB21" s="72"/>
      <c r="BC21" s="51"/>
      <c r="BD21" s="72"/>
      <c r="BE21" s="51"/>
      <c r="BF21" s="72"/>
      <c r="BK21" s="77"/>
      <c r="BL21" s="78"/>
      <c r="BN21" s="50">
        <v>26</v>
      </c>
      <c r="BO21" s="51"/>
      <c r="BP21" s="72"/>
      <c r="BQ21" s="51"/>
      <c r="BR21" s="72"/>
      <c r="BS21" s="51"/>
      <c r="BT21" s="72"/>
    </row>
    <row r="22" spans="1:72" ht="15.75" thickBot="1" x14ac:dyDescent="0.3">
      <c r="A22" s="21">
        <v>8</v>
      </c>
      <c r="B22" s="52" t="s">
        <v>59</v>
      </c>
      <c r="C22" s="52">
        <v>17</v>
      </c>
      <c r="D22" s="52">
        <v>10</v>
      </c>
      <c r="E22" s="52">
        <v>19</v>
      </c>
      <c r="F22" s="52">
        <v>13</v>
      </c>
      <c r="G22" s="52">
        <v>13</v>
      </c>
      <c r="H22" s="52">
        <v>9</v>
      </c>
      <c r="I22" s="52">
        <v>4</v>
      </c>
      <c r="J22" s="52">
        <v>45</v>
      </c>
      <c r="K22" s="52">
        <v>45</v>
      </c>
      <c r="L22" s="52">
        <v>45</v>
      </c>
      <c r="M22" s="52">
        <v>45</v>
      </c>
      <c r="N22" s="52">
        <v>45</v>
      </c>
      <c r="O22" s="52">
        <v>45</v>
      </c>
      <c r="P22" s="52">
        <v>45</v>
      </c>
      <c r="Q22" s="52">
        <v>45</v>
      </c>
      <c r="R22" s="52">
        <v>45</v>
      </c>
      <c r="S22" s="52">
        <v>45</v>
      </c>
      <c r="T22" s="52">
        <v>45</v>
      </c>
      <c r="U22" s="52">
        <v>45</v>
      </c>
      <c r="V22" s="52">
        <v>45</v>
      </c>
      <c r="W22" s="52">
        <v>45</v>
      </c>
      <c r="X22" s="52">
        <v>45</v>
      </c>
      <c r="Y22" s="52">
        <v>45</v>
      </c>
      <c r="Z22" s="52">
        <v>45</v>
      </c>
      <c r="AA22" s="52">
        <v>45</v>
      </c>
      <c r="AB22" s="52">
        <v>45</v>
      </c>
      <c r="AC22" s="52">
        <v>45</v>
      </c>
      <c r="AD22" s="52">
        <v>45</v>
      </c>
      <c r="AE22" s="52">
        <v>45</v>
      </c>
      <c r="AF22" s="52">
        <v>45</v>
      </c>
      <c r="AG22" s="52">
        <v>45</v>
      </c>
      <c r="AH22" s="52">
        <v>45</v>
      </c>
      <c r="AI22" s="52">
        <v>45</v>
      </c>
      <c r="AJ22" s="52">
        <v>45</v>
      </c>
      <c r="AK22" s="56">
        <v>1300</v>
      </c>
      <c r="AL22" s="55">
        <v>4</v>
      </c>
      <c r="AM22" s="55">
        <v>9</v>
      </c>
      <c r="AN22" s="55">
        <v>10</v>
      </c>
      <c r="AO22" s="55">
        <v>13</v>
      </c>
      <c r="AP22" s="56">
        <v>1264</v>
      </c>
      <c r="AQ22" s="60">
        <v>36</v>
      </c>
      <c r="AS22" s="50">
        <v>20</v>
      </c>
      <c r="AT22" s="51"/>
      <c r="AU22" s="53"/>
      <c r="AW22" s="77"/>
      <c r="AX22" s="78"/>
      <c r="AZ22" s="50">
        <v>10</v>
      </c>
      <c r="BA22" s="51"/>
      <c r="BB22" s="72"/>
      <c r="BC22" s="51"/>
      <c r="BD22" s="72"/>
      <c r="BE22" s="51"/>
      <c r="BF22" s="72"/>
      <c r="BK22" s="82"/>
      <c r="BL22" s="83"/>
      <c r="BN22" s="50">
        <v>27</v>
      </c>
      <c r="BO22" s="51"/>
      <c r="BP22" s="72"/>
      <c r="BQ22" s="51"/>
      <c r="BR22" s="72"/>
      <c r="BS22" s="51"/>
      <c r="BT22" s="72"/>
    </row>
    <row r="23" spans="1:72" ht="15.75" thickBot="1" x14ac:dyDescent="0.3">
      <c r="A23" s="21">
        <v>12</v>
      </c>
      <c r="B23" s="52" t="s">
        <v>65</v>
      </c>
      <c r="C23" s="52">
        <v>6</v>
      </c>
      <c r="D23" s="52">
        <v>10</v>
      </c>
      <c r="E23" s="52">
        <v>25</v>
      </c>
      <c r="F23" s="52">
        <v>5</v>
      </c>
      <c r="G23" s="52">
        <v>12</v>
      </c>
      <c r="H23" s="52">
        <v>7</v>
      </c>
      <c r="I23" s="52">
        <v>6</v>
      </c>
      <c r="J23" s="52">
        <v>45</v>
      </c>
      <c r="K23" s="52">
        <v>45</v>
      </c>
      <c r="L23" s="52">
        <v>45</v>
      </c>
      <c r="M23" s="52">
        <v>45</v>
      </c>
      <c r="N23" s="52">
        <v>45</v>
      </c>
      <c r="O23" s="52">
        <v>45</v>
      </c>
      <c r="P23" s="52">
        <v>45</v>
      </c>
      <c r="Q23" s="52">
        <v>45</v>
      </c>
      <c r="R23" s="52">
        <v>45</v>
      </c>
      <c r="S23" s="52">
        <v>45</v>
      </c>
      <c r="T23" s="52">
        <v>45</v>
      </c>
      <c r="U23" s="52">
        <v>45</v>
      </c>
      <c r="V23" s="52">
        <v>45</v>
      </c>
      <c r="W23" s="52">
        <v>45</v>
      </c>
      <c r="X23" s="52">
        <v>45</v>
      </c>
      <c r="Y23" s="52">
        <v>45</v>
      </c>
      <c r="Z23" s="52">
        <v>45</v>
      </c>
      <c r="AA23" s="52">
        <v>45</v>
      </c>
      <c r="AB23" s="52">
        <v>45</v>
      </c>
      <c r="AC23" s="52">
        <v>45</v>
      </c>
      <c r="AD23" s="52">
        <v>45</v>
      </c>
      <c r="AE23" s="52">
        <v>45</v>
      </c>
      <c r="AF23" s="52">
        <v>45</v>
      </c>
      <c r="AG23" s="52">
        <v>45</v>
      </c>
      <c r="AH23" s="52">
        <v>45</v>
      </c>
      <c r="AI23" s="52">
        <v>45</v>
      </c>
      <c r="AJ23" s="52">
        <v>45</v>
      </c>
      <c r="AK23" s="56">
        <v>1286</v>
      </c>
      <c r="AL23" s="55">
        <v>5</v>
      </c>
      <c r="AM23" s="55">
        <v>6</v>
      </c>
      <c r="AN23" s="55">
        <v>6</v>
      </c>
      <c r="AO23" s="55">
        <v>7</v>
      </c>
      <c r="AP23" s="56">
        <v>1262</v>
      </c>
      <c r="AQ23" s="60">
        <v>24</v>
      </c>
      <c r="AS23" s="50">
        <v>21</v>
      </c>
      <c r="AT23" s="51"/>
      <c r="AU23" s="53"/>
      <c r="AW23" s="77"/>
      <c r="AX23" s="78"/>
      <c r="AZ23" s="50">
        <v>11</v>
      </c>
      <c r="BA23" s="51"/>
      <c r="BB23" s="72"/>
      <c r="BC23" s="51"/>
      <c r="BD23" s="72"/>
      <c r="BE23" s="51"/>
      <c r="BF23" s="72"/>
      <c r="BK23" s="77"/>
      <c r="BL23" s="78"/>
      <c r="BN23" s="50">
        <v>28</v>
      </c>
      <c r="BO23" s="51"/>
      <c r="BP23" s="72"/>
      <c r="BQ23" s="51"/>
      <c r="BR23" s="72"/>
      <c r="BS23" s="51"/>
      <c r="BT23" s="72"/>
    </row>
    <row r="24" spans="1:72" ht="15.75" thickBot="1" x14ac:dyDescent="0.3">
      <c r="A24" s="21">
        <v>16</v>
      </c>
      <c r="B24" s="52" t="s">
        <v>70</v>
      </c>
      <c r="C24" s="52">
        <v>8</v>
      </c>
      <c r="D24" s="52">
        <v>9</v>
      </c>
      <c r="E24" s="52">
        <v>23</v>
      </c>
      <c r="F24" s="52">
        <v>13</v>
      </c>
      <c r="G24" s="52">
        <v>9</v>
      </c>
      <c r="H24" s="52">
        <v>9</v>
      </c>
      <c r="I24" s="52">
        <v>6</v>
      </c>
      <c r="J24" s="52">
        <v>45</v>
      </c>
      <c r="K24" s="52">
        <v>45</v>
      </c>
      <c r="L24" s="52">
        <v>45</v>
      </c>
      <c r="M24" s="52">
        <v>45</v>
      </c>
      <c r="N24" s="52">
        <v>45</v>
      </c>
      <c r="O24" s="52">
        <v>45</v>
      </c>
      <c r="P24" s="52">
        <v>45</v>
      </c>
      <c r="Q24" s="52">
        <v>45</v>
      </c>
      <c r="R24" s="52">
        <v>45</v>
      </c>
      <c r="S24" s="52">
        <v>45</v>
      </c>
      <c r="T24" s="52">
        <v>45</v>
      </c>
      <c r="U24" s="52">
        <v>45</v>
      </c>
      <c r="V24" s="52">
        <v>45</v>
      </c>
      <c r="W24" s="52">
        <v>45</v>
      </c>
      <c r="X24" s="52">
        <v>45</v>
      </c>
      <c r="Y24" s="52">
        <v>45</v>
      </c>
      <c r="Z24" s="52">
        <v>45</v>
      </c>
      <c r="AA24" s="52">
        <v>45</v>
      </c>
      <c r="AB24" s="52">
        <v>45</v>
      </c>
      <c r="AC24" s="52">
        <v>45</v>
      </c>
      <c r="AD24" s="52">
        <v>45</v>
      </c>
      <c r="AE24" s="52">
        <v>45</v>
      </c>
      <c r="AF24" s="52">
        <v>45</v>
      </c>
      <c r="AG24" s="52">
        <v>45</v>
      </c>
      <c r="AH24" s="52">
        <v>45</v>
      </c>
      <c r="AI24" s="52">
        <v>45</v>
      </c>
      <c r="AJ24" s="52">
        <v>45</v>
      </c>
      <c r="AK24" s="56">
        <v>1292</v>
      </c>
      <c r="AL24" s="55">
        <v>6</v>
      </c>
      <c r="AM24" s="55">
        <v>8</v>
      </c>
      <c r="AN24" s="55">
        <v>9</v>
      </c>
      <c r="AO24" s="55">
        <v>9</v>
      </c>
      <c r="AP24" s="56">
        <v>1260</v>
      </c>
      <c r="AQ24" s="60">
        <v>32</v>
      </c>
      <c r="AS24" s="50">
        <v>22</v>
      </c>
      <c r="AT24" s="54"/>
      <c r="AU24" s="53"/>
      <c r="AW24" s="77"/>
      <c r="AX24" s="78"/>
      <c r="AZ24" s="50">
        <v>12</v>
      </c>
      <c r="BA24" s="51"/>
      <c r="BB24" s="72"/>
      <c r="BC24" s="51"/>
      <c r="BD24" s="72"/>
      <c r="BE24" s="51"/>
      <c r="BF24" s="72"/>
      <c r="BK24" s="77"/>
      <c r="BL24" s="78"/>
      <c r="BN24" s="50">
        <v>29</v>
      </c>
      <c r="BO24" s="51"/>
      <c r="BP24" s="72"/>
      <c r="BQ24" s="51"/>
      <c r="BR24" s="72"/>
      <c r="BS24" s="51"/>
      <c r="BT24" s="72"/>
    </row>
    <row r="25" spans="1:72" ht="15.75" thickBot="1" x14ac:dyDescent="0.3">
      <c r="A25" s="21">
        <v>19</v>
      </c>
      <c r="B25" s="52" t="s">
        <v>64</v>
      </c>
      <c r="C25" s="52">
        <v>12</v>
      </c>
      <c r="D25" s="52">
        <v>9</v>
      </c>
      <c r="E25" s="52">
        <v>21</v>
      </c>
      <c r="F25" s="52">
        <v>9</v>
      </c>
      <c r="G25" s="52">
        <v>10</v>
      </c>
      <c r="H25" s="52">
        <v>9</v>
      </c>
      <c r="I25" s="52">
        <v>7</v>
      </c>
      <c r="J25" s="52">
        <v>45</v>
      </c>
      <c r="K25" s="52">
        <v>45</v>
      </c>
      <c r="L25" s="52">
        <v>45</v>
      </c>
      <c r="M25" s="52">
        <v>45</v>
      </c>
      <c r="N25" s="52">
        <v>45</v>
      </c>
      <c r="O25" s="52">
        <v>45</v>
      </c>
      <c r="P25" s="52">
        <v>45</v>
      </c>
      <c r="Q25" s="52">
        <v>45</v>
      </c>
      <c r="R25" s="52">
        <v>45</v>
      </c>
      <c r="S25" s="52">
        <v>45</v>
      </c>
      <c r="T25" s="52">
        <v>45</v>
      </c>
      <c r="U25" s="52">
        <v>45</v>
      </c>
      <c r="V25" s="52">
        <v>45</v>
      </c>
      <c r="W25" s="52">
        <v>45</v>
      </c>
      <c r="X25" s="52">
        <v>45</v>
      </c>
      <c r="Y25" s="52">
        <v>45</v>
      </c>
      <c r="Z25" s="52">
        <v>45</v>
      </c>
      <c r="AA25" s="52">
        <v>45</v>
      </c>
      <c r="AB25" s="52">
        <v>45</v>
      </c>
      <c r="AC25" s="52">
        <v>45</v>
      </c>
      <c r="AD25" s="52">
        <v>45</v>
      </c>
      <c r="AE25" s="52">
        <v>45</v>
      </c>
      <c r="AF25" s="52">
        <v>45</v>
      </c>
      <c r="AG25" s="52">
        <v>45</v>
      </c>
      <c r="AH25" s="52">
        <v>45</v>
      </c>
      <c r="AI25" s="52">
        <v>45</v>
      </c>
      <c r="AJ25" s="52">
        <v>45</v>
      </c>
      <c r="AK25" s="56">
        <v>1292</v>
      </c>
      <c r="AL25" s="55">
        <v>7</v>
      </c>
      <c r="AM25" s="55">
        <v>9</v>
      </c>
      <c r="AN25" s="55">
        <v>9</v>
      </c>
      <c r="AO25" s="55">
        <v>9</v>
      </c>
      <c r="AP25" s="56">
        <v>1258</v>
      </c>
      <c r="AQ25" s="60">
        <v>34</v>
      </c>
      <c r="AS25" s="50">
        <v>23</v>
      </c>
      <c r="AT25" s="54"/>
      <c r="AU25" s="51"/>
      <c r="AW25" s="77"/>
      <c r="AX25" s="78"/>
      <c r="AZ25" s="50">
        <v>13</v>
      </c>
      <c r="BA25" s="51"/>
      <c r="BB25" s="72"/>
      <c r="BC25" s="51"/>
      <c r="BD25" s="72"/>
      <c r="BE25" s="51"/>
      <c r="BF25" s="72"/>
      <c r="BK25" s="77"/>
      <c r="BL25" s="78"/>
      <c r="BN25" s="50">
        <v>30</v>
      </c>
      <c r="BO25" s="51"/>
      <c r="BP25" s="72"/>
      <c r="BQ25" s="51"/>
      <c r="BR25" s="72"/>
      <c r="BS25" s="51"/>
      <c r="BT25" s="72"/>
    </row>
    <row r="26" spans="1:72" ht="15.75" thickBot="1" x14ac:dyDescent="0.3">
      <c r="A26" s="21">
        <v>7</v>
      </c>
      <c r="B26" s="52" t="s">
        <v>63</v>
      </c>
      <c r="C26" s="52">
        <v>9</v>
      </c>
      <c r="D26" s="52">
        <v>19</v>
      </c>
      <c r="E26" s="52">
        <v>22</v>
      </c>
      <c r="F26" s="52">
        <v>6</v>
      </c>
      <c r="G26" s="52">
        <v>6</v>
      </c>
      <c r="H26" s="52">
        <v>8</v>
      </c>
      <c r="I26" s="52">
        <v>6</v>
      </c>
      <c r="J26" s="52">
        <v>45</v>
      </c>
      <c r="K26" s="52">
        <v>45</v>
      </c>
      <c r="L26" s="52">
        <v>45</v>
      </c>
      <c r="M26" s="52">
        <v>45</v>
      </c>
      <c r="N26" s="52">
        <v>45</v>
      </c>
      <c r="O26" s="52">
        <v>45</v>
      </c>
      <c r="P26" s="52">
        <v>45</v>
      </c>
      <c r="Q26" s="52">
        <v>45</v>
      </c>
      <c r="R26" s="52">
        <v>45</v>
      </c>
      <c r="S26" s="52">
        <v>45</v>
      </c>
      <c r="T26" s="52">
        <v>45</v>
      </c>
      <c r="U26" s="52">
        <v>45</v>
      </c>
      <c r="V26" s="52">
        <v>45</v>
      </c>
      <c r="W26" s="52">
        <v>45</v>
      </c>
      <c r="X26" s="52">
        <v>45</v>
      </c>
      <c r="Y26" s="52">
        <v>45</v>
      </c>
      <c r="Z26" s="52">
        <v>45</v>
      </c>
      <c r="AA26" s="52">
        <v>45</v>
      </c>
      <c r="AB26" s="52">
        <v>45</v>
      </c>
      <c r="AC26" s="52">
        <v>45</v>
      </c>
      <c r="AD26" s="52">
        <v>45</v>
      </c>
      <c r="AE26" s="52">
        <v>45</v>
      </c>
      <c r="AF26" s="52">
        <v>45</v>
      </c>
      <c r="AG26" s="52">
        <v>45</v>
      </c>
      <c r="AH26" s="52">
        <v>45</v>
      </c>
      <c r="AI26" s="52">
        <v>45</v>
      </c>
      <c r="AJ26" s="52">
        <v>45</v>
      </c>
      <c r="AK26" s="56">
        <v>1291</v>
      </c>
      <c r="AL26" s="55">
        <v>6</v>
      </c>
      <c r="AM26" s="55">
        <v>6</v>
      </c>
      <c r="AN26" s="55">
        <v>6</v>
      </c>
      <c r="AO26" s="55">
        <v>8</v>
      </c>
      <c r="AP26" s="56">
        <v>1265</v>
      </c>
      <c r="AQ26" s="60">
        <v>26</v>
      </c>
      <c r="AS26" s="50">
        <v>24</v>
      </c>
      <c r="AT26" s="51"/>
      <c r="AU26" s="51"/>
      <c r="AW26" s="77"/>
      <c r="AX26" s="78"/>
      <c r="AZ26" s="50">
        <v>14</v>
      </c>
      <c r="BA26" s="51"/>
      <c r="BB26" s="72"/>
      <c r="BC26" s="51"/>
      <c r="BD26" s="72"/>
      <c r="BE26" s="51"/>
      <c r="BF26" s="72"/>
      <c r="BH26" s="93"/>
      <c r="BK26" s="77"/>
      <c r="BL26" s="78"/>
      <c r="BN26" s="50">
        <v>31</v>
      </c>
      <c r="BO26" s="51"/>
      <c r="BP26" s="72"/>
      <c r="BQ26" s="51"/>
      <c r="BR26" s="72"/>
      <c r="BS26" s="51"/>
      <c r="BT26" s="72"/>
    </row>
    <row r="27" spans="1:72" ht="15.75" thickBot="1" x14ac:dyDescent="0.3">
      <c r="A27" s="21">
        <v>8</v>
      </c>
      <c r="B27" s="52" t="s">
        <v>62</v>
      </c>
      <c r="C27" s="52">
        <v>11</v>
      </c>
      <c r="D27" s="52">
        <v>9</v>
      </c>
      <c r="E27" s="52">
        <v>16</v>
      </c>
      <c r="F27" s="52">
        <v>16</v>
      </c>
      <c r="G27" s="52">
        <v>7</v>
      </c>
      <c r="H27" s="52">
        <v>17</v>
      </c>
      <c r="I27" s="52">
        <v>7</v>
      </c>
      <c r="J27" s="52">
        <v>45</v>
      </c>
      <c r="K27" s="52">
        <v>45</v>
      </c>
      <c r="L27" s="52">
        <v>45</v>
      </c>
      <c r="M27" s="52">
        <v>45</v>
      </c>
      <c r="N27" s="52">
        <v>45</v>
      </c>
      <c r="O27" s="52">
        <v>45</v>
      </c>
      <c r="P27" s="52">
        <v>45</v>
      </c>
      <c r="Q27" s="52">
        <v>45</v>
      </c>
      <c r="R27" s="52">
        <v>45</v>
      </c>
      <c r="S27" s="52">
        <v>45</v>
      </c>
      <c r="T27" s="52">
        <v>45</v>
      </c>
      <c r="U27" s="52">
        <v>45</v>
      </c>
      <c r="V27" s="52">
        <v>45</v>
      </c>
      <c r="W27" s="52">
        <v>45</v>
      </c>
      <c r="X27" s="52">
        <v>45</v>
      </c>
      <c r="Y27" s="52">
        <v>45</v>
      </c>
      <c r="Z27" s="52">
        <v>45</v>
      </c>
      <c r="AA27" s="52">
        <v>45</v>
      </c>
      <c r="AB27" s="52">
        <v>45</v>
      </c>
      <c r="AC27" s="52">
        <v>45</v>
      </c>
      <c r="AD27" s="52">
        <v>45</v>
      </c>
      <c r="AE27" s="52">
        <v>45</v>
      </c>
      <c r="AF27" s="52">
        <v>45</v>
      </c>
      <c r="AG27" s="52">
        <v>45</v>
      </c>
      <c r="AH27" s="52">
        <v>45</v>
      </c>
      <c r="AI27" s="52">
        <v>45</v>
      </c>
      <c r="AJ27" s="52">
        <v>45</v>
      </c>
      <c r="AK27" s="56">
        <v>1298</v>
      </c>
      <c r="AL27" s="55">
        <v>7</v>
      </c>
      <c r="AM27" s="55">
        <v>7</v>
      </c>
      <c r="AN27" s="55">
        <v>9</v>
      </c>
      <c r="AO27" s="55">
        <v>11</v>
      </c>
      <c r="AP27" s="56">
        <v>1264</v>
      </c>
      <c r="AQ27" s="60">
        <v>34</v>
      </c>
      <c r="AS27" s="50">
        <v>25</v>
      </c>
      <c r="AT27" s="51"/>
      <c r="AU27" s="51"/>
      <c r="AW27" s="77"/>
      <c r="AX27" s="78"/>
      <c r="AZ27" s="50">
        <v>15</v>
      </c>
      <c r="BA27" s="51"/>
      <c r="BB27" s="72"/>
      <c r="BC27" s="51"/>
      <c r="BD27" s="72"/>
      <c r="BE27" s="51"/>
      <c r="BF27" s="72"/>
      <c r="BH27" s="93"/>
      <c r="BK27" s="92"/>
      <c r="BL27" s="78"/>
      <c r="BN27" s="50">
        <v>32</v>
      </c>
      <c r="BO27" s="51"/>
      <c r="BP27" s="72"/>
      <c r="BQ27" s="54"/>
      <c r="BR27" s="72"/>
      <c r="BS27" s="51"/>
      <c r="BT27" s="72"/>
    </row>
    <row r="28" spans="1:72" ht="15.75" thickBot="1" x14ac:dyDescent="0.3">
      <c r="A28" s="21">
        <v>27</v>
      </c>
      <c r="B28" s="52" t="s">
        <v>69</v>
      </c>
      <c r="C28" s="52">
        <v>11</v>
      </c>
      <c r="D28" s="52">
        <v>11</v>
      </c>
      <c r="E28" s="52">
        <v>11</v>
      </c>
      <c r="F28" s="52">
        <v>9</v>
      </c>
      <c r="G28" s="52">
        <v>15</v>
      </c>
      <c r="H28" s="52">
        <v>11</v>
      </c>
      <c r="I28" s="52">
        <v>6</v>
      </c>
      <c r="J28" s="52">
        <v>45</v>
      </c>
      <c r="K28" s="52">
        <v>45</v>
      </c>
      <c r="L28" s="52">
        <v>45</v>
      </c>
      <c r="M28" s="52">
        <v>45</v>
      </c>
      <c r="N28" s="52">
        <v>45</v>
      </c>
      <c r="O28" s="52">
        <v>45</v>
      </c>
      <c r="P28" s="52">
        <v>45</v>
      </c>
      <c r="Q28" s="52">
        <v>45</v>
      </c>
      <c r="R28" s="52">
        <v>45</v>
      </c>
      <c r="S28" s="52">
        <v>45</v>
      </c>
      <c r="T28" s="52">
        <v>45</v>
      </c>
      <c r="U28" s="52">
        <v>45</v>
      </c>
      <c r="V28" s="52">
        <v>45</v>
      </c>
      <c r="W28" s="52">
        <v>45</v>
      </c>
      <c r="X28" s="52">
        <v>45</v>
      </c>
      <c r="Y28" s="52">
        <v>45</v>
      </c>
      <c r="Z28" s="52">
        <v>45</v>
      </c>
      <c r="AA28" s="52">
        <v>45</v>
      </c>
      <c r="AB28" s="52">
        <v>45</v>
      </c>
      <c r="AC28" s="52">
        <v>45</v>
      </c>
      <c r="AD28" s="52">
        <v>45</v>
      </c>
      <c r="AE28" s="52">
        <v>45</v>
      </c>
      <c r="AF28" s="52">
        <v>45</v>
      </c>
      <c r="AG28" s="52">
        <v>45</v>
      </c>
      <c r="AH28" s="52">
        <v>45</v>
      </c>
      <c r="AI28" s="52">
        <v>45</v>
      </c>
      <c r="AJ28" s="52">
        <v>45</v>
      </c>
      <c r="AK28" s="56">
        <v>1289</v>
      </c>
      <c r="AL28" s="55">
        <v>6</v>
      </c>
      <c r="AM28" s="55">
        <v>9</v>
      </c>
      <c r="AN28" s="55">
        <v>11</v>
      </c>
      <c r="AO28" s="55">
        <v>11</v>
      </c>
      <c r="AP28" s="56">
        <v>1252</v>
      </c>
      <c r="AQ28" s="60">
        <v>37</v>
      </c>
      <c r="AS28" s="50">
        <v>26</v>
      </c>
      <c r="AT28" s="51"/>
      <c r="AU28" s="51"/>
      <c r="AW28" s="77"/>
      <c r="AX28" s="78"/>
      <c r="AZ28" s="50">
        <v>16</v>
      </c>
      <c r="BA28" s="51"/>
      <c r="BB28" s="72"/>
      <c r="BC28" s="51"/>
      <c r="BD28" s="72"/>
      <c r="BE28" s="51"/>
      <c r="BF28" s="72"/>
      <c r="BH28" s="93"/>
      <c r="BK28" s="77"/>
      <c r="BL28" s="78"/>
      <c r="BN28" s="50">
        <v>33</v>
      </c>
      <c r="BO28" s="51"/>
      <c r="BP28" s="72"/>
      <c r="BQ28" s="51"/>
      <c r="BR28" s="72"/>
      <c r="BS28" s="51"/>
      <c r="BT28" s="72"/>
    </row>
    <row r="29" spans="1:72" ht="15.75" thickBot="1" x14ac:dyDescent="0.3">
      <c r="A29" s="21">
        <v>29</v>
      </c>
      <c r="B29" s="52" t="s">
        <v>113</v>
      </c>
      <c r="C29" s="52">
        <v>12</v>
      </c>
      <c r="D29" s="52">
        <v>8</v>
      </c>
      <c r="E29" s="52">
        <v>0</v>
      </c>
      <c r="F29" s="52">
        <v>12</v>
      </c>
      <c r="G29" s="52">
        <v>12</v>
      </c>
      <c r="H29" s="52">
        <v>6</v>
      </c>
      <c r="I29" s="52">
        <v>11</v>
      </c>
      <c r="J29" s="52">
        <v>45</v>
      </c>
      <c r="K29" s="52">
        <v>45</v>
      </c>
      <c r="L29" s="52">
        <v>45</v>
      </c>
      <c r="M29" s="52">
        <v>45</v>
      </c>
      <c r="N29" s="52">
        <v>45</v>
      </c>
      <c r="O29" s="52">
        <v>45</v>
      </c>
      <c r="P29" s="52">
        <v>45</v>
      </c>
      <c r="Q29" s="52">
        <v>45</v>
      </c>
      <c r="R29" s="52">
        <v>45</v>
      </c>
      <c r="S29" s="52">
        <v>45</v>
      </c>
      <c r="T29" s="52">
        <v>45</v>
      </c>
      <c r="U29" s="52">
        <v>45</v>
      </c>
      <c r="V29" s="52">
        <v>45</v>
      </c>
      <c r="W29" s="52">
        <v>45</v>
      </c>
      <c r="X29" s="52">
        <v>45</v>
      </c>
      <c r="Y29" s="52">
        <v>45</v>
      </c>
      <c r="Z29" s="52">
        <v>45</v>
      </c>
      <c r="AA29" s="52">
        <v>45</v>
      </c>
      <c r="AB29" s="52">
        <v>45</v>
      </c>
      <c r="AC29" s="52">
        <v>45</v>
      </c>
      <c r="AD29" s="52">
        <v>45</v>
      </c>
      <c r="AE29" s="52">
        <v>45</v>
      </c>
      <c r="AF29" s="52">
        <v>45</v>
      </c>
      <c r="AG29" s="52">
        <v>45</v>
      </c>
      <c r="AH29" s="52">
        <v>45</v>
      </c>
      <c r="AI29" s="52">
        <v>45</v>
      </c>
      <c r="AJ29" s="52">
        <v>45</v>
      </c>
      <c r="AK29" s="56">
        <v>1276</v>
      </c>
      <c r="AL29" s="55">
        <v>0</v>
      </c>
      <c r="AM29" s="55">
        <v>6</v>
      </c>
      <c r="AN29" s="55">
        <v>8</v>
      </c>
      <c r="AO29" s="55">
        <v>11</v>
      </c>
      <c r="AP29" s="56">
        <v>1251</v>
      </c>
      <c r="AQ29" s="60">
        <v>25</v>
      </c>
      <c r="AS29" s="50">
        <v>27</v>
      </c>
      <c r="AT29" s="51"/>
      <c r="AU29" s="51"/>
      <c r="AW29" s="77"/>
      <c r="AX29" s="78"/>
      <c r="AZ29" s="50">
        <v>17</v>
      </c>
      <c r="BA29" s="51"/>
      <c r="BB29" s="72"/>
      <c r="BC29" s="51"/>
      <c r="BD29" s="72"/>
      <c r="BE29" s="51"/>
      <c r="BF29" s="72"/>
      <c r="BH29" s="93"/>
      <c r="BK29" s="77"/>
      <c r="BL29" s="78"/>
      <c r="BN29" s="50">
        <v>34</v>
      </c>
      <c r="BO29" s="51"/>
      <c r="BP29" s="72"/>
      <c r="BQ29" s="51"/>
      <c r="BR29" s="72"/>
      <c r="BS29" s="51"/>
      <c r="BT29" s="72"/>
    </row>
    <row r="30" spans="1:72" ht="15.75" thickBot="1" x14ac:dyDescent="0.3">
      <c r="A30" s="21">
        <v>4</v>
      </c>
      <c r="B30" s="52" t="s">
        <v>114</v>
      </c>
      <c r="C30" s="52">
        <v>10</v>
      </c>
      <c r="D30" s="52">
        <v>7</v>
      </c>
      <c r="E30" s="52">
        <v>27</v>
      </c>
      <c r="F30" s="52">
        <v>9</v>
      </c>
      <c r="G30" s="52">
        <v>7</v>
      </c>
      <c r="H30" s="52">
        <v>4</v>
      </c>
      <c r="I30" s="52">
        <v>18</v>
      </c>
      <c r="J30" s="52">
        <v>45</v>
      </c>
      <c r="K30" s="52">
        <v>45</v>
      </c>
      <c r="L30" s="52">
        <v>45</v>
      </c>
      <c r="M30" s="52">
        <v>45</v>
      </c>
      <c r="N30" s="52">
        <v>45</v>
      </c>
      <c r="O30" s="52">
        <v>45</v>
      </c>
      <c r="P30" s="52">
        <v>45</v>
      </c>
      <c r="Q30" s="52">
        <v>45</v>
      </c>
      <c r="R30" s="52">
        <v>45</v>
      </c>
      <c r="S30" s="52">
        <v>45</v>
      </c>
      <c r="T30" s="52">
        <v>45</v>
      </c>
      <c r="U30" s="52">
        <v>45</v>
      </c>
      <c r="V30" s="52">
        <v>45</v>
      </c>
      <c r="W30" s="52">
        <v>45</v>
      </c>
      <c r="X30" s="52">
        <v>45</v>
      </c>
      <c r="Y30" s="52">
        <v>45</v>
      </c>
      <c r="Z30" s="52">
        <v>45</v>
      </c>
      <c r="AA30" s="52">
        <v>45</v>
      </c>
      <c r="AB30" s="52">
        <v>45</v>
      </c>
      <c r="AC30" s="52">
        <v>45</v>
      </c>
      <c r="AD30" s="52">
        <v>45</v>
      </c>
      <c r="AE30" s="52">
        <v>45</v>
      </c>
      <c r="AF30" s="52">
        <v>45</v>
      </c>
      <c r="AG30" s="52">
        <v>45</v>
      </c>
      <c r="AH30" s="52">
        <v>45</v>
      </c>
      <c r="AI30" s="52">
        <v>45</v>
      </c>
      <c r="AJ30" s="52">
        <v>45</v>
      </c>
      <c r="AK30" s="56">
        <v>1297</v>
      </c>
      <c r="AL30" s="55">
        <v>4</v>
      </c>
      <c r="AM30" s="55">
        <v>7</v>
      </c>
      <c r="AN30" s="55">
        <v>7</v>
      </c>
      <c r="AO30" s="55">
        <v>9</v>
      </c>
      <c r="AP30" s="56">
        <v>1270</v>
      </c>
      <c r="AQ30" s="60">
        <v>25</v>
      </c>
      <c r="AS30" s="50">
        <v>28</v>
      </c>
      <c r="AT30" s="51"/>
      <c r="AU30" s="51"/>
      <c r="AW30" s="77"/>
      <c r="AX30" s="78"/>
      <c r="AZ30"/>
      <c r="BA30" s="93"/>
      <c r="BB30"/>
      <c r="BC30" s="93"/>
      <c r="BE30" s="93"/>
      <c r="BH30" s="93"/>
      <c r="BK30" s="77"/>
      <c r="BL30" s="78"/>
    </row>
    <row r="31" spans="1:72" ht="15.75" thickBot="1" x14ac:dyDescent="0.3">
      <c r="A31" s="21">
        <v>24</v>
      </c>
      <c r="B31" s="52" t="s">
        <v>61</v>
      </c>
      <c r="C31" s="52">
        <v>9</v>
      </c>
      <c r="D31" s="52">
        <v>9</v>
      </c>
      <c r="E31" s="52">
        <v>18</v>
      </c>
      <c r="F31" s="52">
        <v>4</v>
      </c>
      <c r="G31" s="52">
        <v>12</v>
      </c>
      <c r="H31" s="52">
        <v>5</v>
      </c>
      <c r="I31" s="52">
        <v>12</v>
      </c>
      <c r="J31" s="52">
        <v>45</v>
      </c>
      <c r="K31" s="52">
        <v>45</v>
      </c>
      <c r="L31" s="52">
        <v>45</v>
      </c>
      <c r="M31" s="52">
        <v>45</v>
      </c>
      <c r="N31" s="52">
        <v>45</v>
      </c>
      <c r="O31" s="52">
        <v>45</v>
      </c>
      <c r="P31" s="52">
        <v>45</v>
      </c>
      <c r="Q31" s="52">
        <v>45</v>
      </c>
      <c r="R31" s="52">
        <v>45</v>
      </c>
      <c r="S31" s="52">
        <v>45</v>
      </c>
      <c r="T31" s="52">
        <v>45</v>
      </c>
      <c r="U31" s="52">
        <v>45</v>
      </c>
      <c r="V31" s="52">
        <v>45</v>
      </c>
      <c r="W31" s="52">
        <v>45</v>
      </c>
      <c r="X31" s="52">
        <v>45</v>
      </c>
      <c r="Y31" s="52">
        <v>45</v>
      </c>
      <c r="Z31" s="52">
        <v>45</v>
      </c>
      <c r="AA31" s="52">
        <v>45</v>
      </c>
      <c r="AB31" s="52">
        <v>45</v>
      </c>
      <c r="AC31" s="52">
        <v>45</v>
      </c>
      <c r="AD31" s="52">
        <v>45</v>
      </c>
      <c r="AE31" s="52">
        <v>45</v>
      </c>
      <c r="AF31" s="52">
        <v>45</v>
      </c>
      <c r="AG31" s="52">
        <v>45</v>
      </c>
      <c r="AH31" s="52">
        <v>45</v>
      </c>
      <c r="AI31" s="52">
        <v>45</v>
      </c>
      <c r="AJ31" s="52">
        <v>45</v>
      </c>
      <c r="AK31" s="56">
        <v>1284</v>
      </c>
      <c r="AL31" s="55">
        <v>4</v>
      </c>
      <c r="AM31" s="55">
        <v>5</v>
      </c>
      <c r="AN31" s="55">
        <v>9</v>
      </c>
      <c r="AO31" s="55">
        <v>9</v>
      </c>
      <c r="AP31" s="56">
        <v>1257</v>
      </c>
      <c r="AQ31" s="60">
        <v>27</v>
      </c>
      <c r="AS31" s="50">
        <v>29</v>
      </c>
      <c r="AT31" s="51"/>
      <c r="AU31" s="51"/>
      <c r="AW31" s="77"/>
      <c r="AX31" s="78"/>
      <c r="AZ31"/>
      <c r="BA31" s="93"/>
      <c r="BB31"/>
      <c r="BC31" s="93"/>
      <c r="BE31" s="93"/>
      <c r="BH31" s="93"/>
      <c r="BK31" s="77"/>
      <c r="BL31" s="78"/>
    </row>
    <row r="32" spans="1:72" ht="15.75" thickBot="1" x14ac:dyDescent="0.3">
      <c r="A32" s="21">
        <v>27</v>
      </c>
      <c r="B32" s="52" t="s">
        <v>73</v>
      </c>
      <c r="C32" s="52">
        <v>0</v>
      </c>
      <c r="D32" s="52">
        <v>6</v>
      </c>
      <c r="E32" s="52">
        <v>21</v>
      </c>
      <c r="F32" s="52">
        <v>5</v>
      </c>
      <c r="G32" s="52">
        <v>0</v>
      </c>
      <c r="H32" s="52">
        <v>10</v>
      </c>
      <c r="I32" s="52">
        <v>5</v>
      </c>
      <c r="J32" s="52">
        <v>45</v>
      </c>
      <c r="K32" s="52">
        <v>45</v>
      </c>
      <c r="L32" s="52">
        <v>45</v>
      </c>
      <c r="M32" s="52">
        <v>45</v>
      </c>
      <c r="N32" s="52">
        <v>45</v>
      </c>
      <c r="O32" s="52">
        <v>45</v>
      </c>
      <c r="P32" s="52">
        <v>45</v>
      </c>
      <c r="Q32" s="52">
        <v>45</v>
      </c>
      <c r="R32" s="52">
        <v>45</v>
      </c>
      <c r="S32" s="52">
        <v>45</v>
      </c>
      <c r="T32" s="52">
        <v>45</v>
      </c>
      <c r="U32" s="52">
        <v>45</v>
      </c>
      <c r="V32" s="52">
        <v>45</v>
      </c>
      <c r="W32" s="52">
        <v>45</v>
      </c>
      <c r="X32" s="52">
        <v>45</v>
      </c>
      <c r="Y32" s="52">
        <v>45</v>
      </c>
      <c r="Z32" s="52">
        <v>45</v>
      </c>
      <c r="AA32" s="52">
        <v>45</v>
      </c>
      <c r="AB32" s="52">
        <v>45</v>
      </c>
      <c r="AC32" s="52">
        <v>45</v>
      </c>
      <c r="AD32" s="52">
        <v>45</v>
      </c>
      <c r="AE32" s="52">
        <v>45</v>
      </c>
      <c r="AF32" s="52">
        <v>45</v>
      </c>
      <c r="AG32" s="52">
        <v>45</v>
      </c>
      <c r="AH32" s="52">
        <v>45</v>
      </c>
      <c r="AI32" s="52">
        <v>45</v>
      </c>
      <c r="AJ32" s="52">
        <v>45</v>
      </c>
      <c r="AK32" s="56">
        <v>1262</v>
      </c>
      <c r="AL32" s="55">
        <v>0</v>
      </c>
      <c r="AM32" s="55">
        <v>0</v>
      </c>
      <c r="AN32" s="55">
        <v>5</v>
      </c>
      <c r="AO32" s="55">
        <v>5</v>
      </c>
      <c r="AP32" s="56">
        <v>1252</v>
      </c>
      <c r="AQ32" s="60">
        <v>27</v>
      </c>
      <c r="AS32" s="50">
        <v>30</v>
      </c>
      <c r="AT32" s="54"/>
      <c r="AU32" s="51"/>
      <c r="AW32" s="77"/>
      <c r="AX32" s="78"/>
      <c r="AZ32"/>
      <c r="BA32" s="93"/>
      <c r="BB32"/>
      <c r="BC32" s="93"/>
      <c r="BE32" s="93"/>
      <c r="BH32" s="93"/>
      <c r="BK32" s="77"/>
      <c r="BL32" s="78"/>
    </row>
    <row r="33" spans="1:72" ht="15.75" thickBot="1" x14ac:dyDescent="0.3">
      <c r="A33" s="21">
        <v>17</v>
      </c>
      <c r="B33" s="52" t="s">
        <v>74</v>
      </c>
      <c r="C33" s="52">
        <v>0</v>
      </c>
      <c r="D33" s="52">
        <v>3</v>
      </c>
      <c r="E33" s="52">
        <v>28</v>
      </c>
      <c r="F33" s="52">
        <v>5</v>
      </c>
      <c r="G33" s="52">
        <v>7</v>
      </c>
      <c r="H33" s="52">
        <v>6</v>
      </c>
      <c r="I33" s="52">
        <v>9</v>
      </c>
      <c r="J33" s="52">
        <v>45</v>
      </c>
      <c r="K33" s="52">
        <v>45</v>
      </c>
      <c r="L33" s="52">
        <v>45</v>
      </c>
      <c r="M33" s="52">
        <v>45</v>
      </c>
      <c r="N33" s="52">
        <v>45</v>
      </c>
      <c r="O33" s="52">
        <v>45</v>
      </c>
      <c r="P33" s="52">
        <v>45</v>
      </c>
      <c r="Q33" s="52">
        <v>45</v>
      </c>
      <c r="R33" s="52">
        <v>45</v>
      </c>
      <c r="S33" s="52">
        <v>45</v>
      </c>
      <c r="T33" s="52">
        <v>45</v>
      </c>
      <c r="U33" s="52">
        <v>45</v>
      </c>
      <c r="V33" s="52">
        <v>45</v>
      </c>
      <c r="W33" s="52">
        <v>45</v>
      </c>
      <c r="X33" s="52">
        <v>45</v>
      </c>
      <c r="Y33" s="52">
        <v>45</v>
      </c>
      <c r="Z33" s="52">
        <v>45</v>
      </c>
      <c r="AA33" s="52">
        <v>45</v>
      </c>
      <c r="AB33" s="52">
        <v>45</v>
      </c>
      <c r="AC33" s="52">
        <v>45</v>
      </c>
      <c r="AD33" s="52">
        <v>45</v>
      </c>
      <c r="AE33" s="52">
        <v>45</v>
      </c>
      <c r="AF33" s="52">
        <v>45</v>
      </c>
      <c r="AG33" s="52">
        <v>45</v>
      </c>
      <c r="AH33" s="52">
        <v>45</v>
      </c>
      <c r="AI33" s="52">
        <v>45</v>
      </c>
      <c r="AJ33" s="52">
        <v>45</v>
      </c>
      <c r="AK33" s="56">
        <v>1273</v>
      </c>
      <c r="AL33" s="55">
        <v>0</v>
      </c>
      <c r="AM33" s="55">
        <v>3</v>
      </c>
      <c r="AN33" s="55">
        <v>5</v>
      </c>
      <c r="AO33" s="55">
        <v>6</v>
      </c>
      <c r="AP33" s="56">
        <v>1259</v>
      </c>
      <c r="AQ33" s="60">
        <v>10</v>
      </c>
      <c r="AS33" s="50">
        <v>31</v>
      </c>
      <c r="AT33" s="51"/>
      <c r="AU33" s="51"/>
      <c r="AW33" s="79"/>
      <c r="AX33" s="80"/>
      <c r="AZ33"/>
      <c r="BA33" s="93"/>
      <c r="BB33" s="85">
        <v>130</v>
      </c>
      <c r="BC33" s="85"/>
      <c r="BD33" s="85">
        <v>10</v>
      </c>
      <c r="BE33" s="85"/>
      <c r="BF33" s="85">
        <v>0</v>
      </c>
      <c r="BH33" s="93"/>
      <c r="BK33" s="79"/>
      <c r="BL33" s="80"/>
      <c r="BP33" s="85">
        <v>0</v>
      </c>
      <c r="BQ33" s="85"/>
      <c r="BR33" s="85">
        <v>0</v>
      </c>
      <c r="BS33" s="85"/>
      <c r="BT33" s="85">
        <v>0</v>
      </c>
    </row>
    <row r="34" spans="1:72" ht="15.75" thickBot="1" x14ac:dyDescent="0.3">
      <c r="A34" s="21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6"/>
      <c r="AL34" s="55"/>
      <c r="AM34" s="55"/>
      <c r="AN34" s="55"/>
      <c r="AO34" s="55"/>
      <c r="AP34" s="56"/>
      <c r="AQ34" s="60">
        <v>14</v>
      </c>
      <c r="AS34" s="50">
        <v>32</v>
      </c>
      <c r="AT34" s="51"/>
      <c r="AU34" s="51"/>
      <c r="AW34" s="71"/>
      <c r="AX34"/>
      <c r="AZ34"/>
      <c r="BA34" s="93"/>
      <c r="BB34"/>
      <c r="BH34" s="93"/>
      <c r="BK34" s="71"/>
    </row>
    <row r="35" spans="1:72" ht="15.75" thickBot="1" x14ac:dyDescent="0.3">
      <c r="A35" s="2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6"/>
      <c r="AL35" s="55"/>
      <c r="AM35" s="55"/>
      <c r="AN35" s="55"/>
      <c r="AO35" s="55"/>
      <c r="AP35" s="56"/>
      <c r="AQ35" s="60">
        <v>0</v>
      </c>
      <c r="AS35" s="50">
        <v>33</v>
      </c>
      <c r="AT35" s="51"/>
      <c r="AU35" s="51"/>
      <c r="AW35" s="71"/>
      <c r="AX35" s="85">
        <v>140</v>
      </c>
      <c r="AZ35"/>
      <c r="BA35" s="93"/>
      <c r="BB35" s="85">
        <v>140</v>
      </c>
      <c r="BH35" s="93"/>
      <c r="BK35" s="71"/>
      <c r="BL35" s="85">
        <v>0</v>
      </c>
      <c r="BP35" s="85">
        <v>0</v>
      </c>
    </row>
    <row r="36" spans="1:72" ht="15.75" thickBot="1" x14ac:dyDescent="0.3">
      <c r="A36" s="2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6"/>
      <c r="AL36" s="55"/>
      <c r="AM36" s="55"/>
      <c r="AN36" s="55"/>
      <c r="AO36" s="55"/>
      <c r="AP36" s="56"/>
      <c r="AQ36" s="60">
        <v>0</v>
      </c>
      <c r="AS36" s="50">
        <v>34</v>
      </c>
      <c r="AT36" s="51"/>
      <c r="AU36" s="51"/>
      <c r="BB36"/>
      <c r="BD36" s="93"/>
      <c r="BF36" s="93"/>
      <c r="BH36" s="93"/>
    </row>
    <row r="37" spans="1:72" ht="15.75" thickBot="1" x14ac:dyDescent="0.3">
      <c r="A37" s="21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6"/>
      <c r="AL37" s="55"/>
      <c r="AM37" s="55"/>
      <c r="AN37" s="55"/>
      <c r="AO37" s="55"/>
      <c r="AP37" s="56"/>
      <c r="AQ37" s="60">
        <v>0</v>
      </c>
    </row>
    <row r="38" spans="1:72" ht="15.75" thickBot="1" x14ac:dyDescent="0.3">
      <c r="A38" s="21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6"/>
      <c r="AL38" s="55"/>
      <c r="AM38" s="55"/>
      <c r="AN38" s="55"/>
      <c r="AO38" s="55"/>
      <c r="AP38" s="56"/>
      <c r="AQ38" s="60">
        <v>0</v>
      </c>
    </row>
    <row r="39" spans="1:72" ht="15.75" thickBot="1" x14ac:dyDescent="0.3">
      <c r="A39" s="21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6"/>
      <c r="AL39" s="55"/>
      <c r="AM39" s="55"/>
      <c r="AN39" s="55"/>
      <c r="AO39" s="55"/>
      <c r="AP39" s="56"/>
      <c r="AQ39" s="60">
        <v>0</v>
      </c>
    </row>
    <row r="40" spans="1:72" ht="15.75" thickBot="1" x14ac:dyDescent="0.3">
      <c r="A40" s="21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6"/>
      <c r="AL40" s="55"/>
      <c r="AM40" s="55"/>
      <c r="AN40" s="55"/>
      <c r="AO40" s="55"/>
      <c r="AP40" s="56"/>
      <c r="AQ40" s="60">
        <v>0</v>
      </c>
    </row>
    <row r="41" spans="1:72" ht="15.75" thickBot="1" x14ac:dyDescent="0.3">
      <c r="A41" s="21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6"/>
      <c r="AL41" s="55"/>
      <c r="AM41" s="55"/>
      <c r="AN41" s="55"/>
      <c r="AO41" s="55"/>
      <c r="AP41" s="56"/>
      <c r="AQ41" s="60">
        <v>0</v>
      </c>
    </row>
    <row r="42" spans="1:72" ht="15.75" thickBot="1" x14ac:dyDescent="0.3">
      <c r="A42" s="21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6"/>
      <c r="AL42" s="55"/>
      <c r="AM42" s="55"/>
      <c r="AN42" s="55"/>
      <c r="AO42" s="55"/>
      <c r="AP42" s="56"/>
      <c r="AQ42" s="60">
        <v>0</v>
      </c>
    </row>
    <row r="43" spans="1:72" ht="15.75" thickBot="1" x14ac:dyDescent="0.3">
      <c r="A43" s="21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6"/>
      <c r="AL43" s="55"/>
      <c r="AM43" s="55"/>
      <c r="AN43" s="55"/>
      <c r="AO43" s="55"/>
      <c r="AP43" s="56"/>
      <c r="AQ43" s="60">
        <v>0</v>
      </c>
    </row>
    <row r="44" spans="1:72" ht="15.75" thickBot="1" x14ac:dyDescent="0.3">
      <c r="A44" s="2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6"/>
      <c r="AL44" s="55"/>
      <c r="AM44" s="55"/>
      <c r="AN44" s="55"/>
      <c r="AO44" s="55"/>
      <c r="AP44" s="56"/>
      <c r="AQ44" s="60">
        <v>0</v>
      </c>
    </row>
    <row r="45" spans="1:72" ht="15.75" thickBot="1" x14ac:dyDescent="0.3">
      <c r="A45" s="21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6"/>
      <c r="AL45" s="55"/>
      <c r="AM45" s="55"/>
      <c r="AN45" s="55"/>
      <c r="AO45" s="55"/>
      <c r="AP45" s="56"/>
      <c r="AQ45" s="60">
        <v>0</v>
      </c>
    </row>
    <row r="46" spans="1:72" ht="15.75" thickBot="1" x14ac:dyDescent="0.3">
      <c r="A46" s="21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6"/>
      <c r="AL46" s="55"/>
      <c r="AM46" s="55"/>
      <c r="AN46" s="55"/>
      <c r="AO46" s="55"/>
      <c r="AP46" s="56"/>
      <c r="AQ46" s="60">
        <v>0</v>
      </c>
    </row>
    <row r="47" spans="1:72" ht="15.75" thickBot="1" x14ac:dyDescent="0.3">
      <c r="A47" s="2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6"/>
      <c r="AL47" s="55"/>
      <c r="AM47" s="55"/>
      <c r="AN47" s="55"/>
      <c r="AO47" s="55"/>
      <c r="AP47" s="56"/>
      <c r="AQ47" s="60">
        <v>0</v>
      </c>
    </row>
    <row r="48" spans="1:72" ht="15" x14ac:dyDescent="0.25">
      <c r="A48" s="21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6"/>
      <c r="AL48" s="55"/>
      <c r="AM48" s="55"/>
      <c r="AN48" s="55"/>
      <c r="AO48" s="55"/>
      <c r="AP48" s="56"/>
      <c r="AQ48" s="60">
        <v>0</v>
      </c>
    </row>
    <row r="49" spans="3:43" x14ac:dyDescent="0.2">
      <c r="AQ49" s="60">
        <v>0</v>
      </c>
    </row>
    <row r="51" spans="3:43" x14ac:dyDescent="0.2">
      <c r="C51" s="61">
        <v>307</v>
      </c>
      <c r="D51" s="61">
        <v>311</v>
      </c>
      <c r="E51" s="61">
        <v>644</v>
      </c>
      <c r="F51" s="61">
        <v>245</v>
      </c>
      <c r="G51" s="61">
        <v>288</v>
      </c>
      <c r="H51" s="61">
        <v>250</v>
      </c>
      <c r="I51" s="61">
        <v>236</v>
      </c>
      <c r="J51" s="61">
        <v>1395</v>
      </c>
      <c r="K51" s="61">
        <v>1395</v>
      </c>
      <c r="L51" s="61">
        <v>1395</v>
      </c>
      <c r="M51" s="61">
        <v>1395</v>
      </c>
      <c r="N51" s="61">
        <v>1395</v>
      </c>
      <c r="O51" s="61">
        <v>1395</v>
      </c>
      <c r="P51" s="61">
        <v>1395</v>
      </c>
      <c r="Q51" s="61">
        <v>1395</v>
      </c>
      <c r="R51" s="61">
        <v>1395</v>
      </c>
      <c r="S51" s="61">
        <v>1395</v>
      </c>
      <c r="T51" s="61">
        <v>1395</v>
      </c>
      <c r="U51" s="61">
        <v>1395</v>
      </c>
      <c r="V51" s="61">
        <v>1395</v>
      </c>
      <c r="W51" s="61">
        <v>1395</v>
      </c>
      <c r="X51" s="61">
        <v>1395</v>
      </c>
      <c r="Y51" s="61">
        <v>1395</v>
      </c>
      <c r="Z51" s="61">
        <v>1395</v>
      </c>
      <c r="AA51" s="61">
        <v>1395</v>
      </c>
      <c r="AB51" s="61">
        <v>1395</v>
      </c>
      <c r="AC51" s="61">
        <v>1395</v>
      </c>
      <c r="AD51" s="61">
        <v>1395</v>
      </c>
      <c r="AE51" s="61">
        <v>1395</v>
      </c>
      <c r="AF51" s="61">
        <v>1395</v>
      </c>
      <c r="AG51" s="61">
        <v>1395</v>
      </c>
      <c r="AH51" s="61">
        <v>1395</v>
      </c>
      <c r="AI51" s="61">
        <v>1395</v>
      </c>
      <c r="AJ51" s="61">
        <v>1395</v>
      </c>
      <c r="AK51" s="61">
        <v>39946</v>
      </c>
      <c r="AL51" s="61">
        <v>126</v>
      </c>
      <c r="AM51" s="61">
        <v>193</v>
      </c>
      <c r="AN51" s="61">
        <v>249</v>
      </c>
      <c r="AO51" s="61">
        <v>294</v>
      </c>
      <c r="AP51" s="61">
        <v>39084</v>
      </c>
      <c r="AQ51" s="61">
        <v>887</v>
      </c>
    </row>
  </sheetData>
  <sortState xmlns:xlrd2="http://schemas.microsoft.com/office/spreadsheetml/2017/richdata2" ref="BK13:BL27">
    <sortCondition ref="BK13:BK27"/>
  </sortState>
  <conditionalFormatting sqref="C3:AJ48">
    <cfRule type="top10" dxfId="128" priority="1921" bottom="1" rank="4"/>
  </conditionalFormatting>
  <conditionalFormatting sqref="AU3:AU36">
    <cfRule type="top10" dxfId="127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50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Z1" s="1"/>
    </row>
    <row r="4" spans="1:40" ht="16.5" thickBot="1" x14ac:dyDescent="0.3">
      <c r="A4" s="2" t="s">
        <v>21</v>
      </c>
      <c r="B4" s="14"/>
      <c r="C4" s="14" t="s">
        <v>57</v>
      </c>
      <c r="F4" s="14" t="s">
        <v>105</v>
      </c>
      <c r="I4" s="14" t="s">
        <v>104</v>
      </c>
      <c r="L4" s="14" t="s">
        <v>102</v>
      </c>
      <c r="N4" s="1"/>
      <c r="O4" s="14" t="s">
        <v>100</v>
      </c>
      <c r="Q4" s="1"/>
      <c r="R4" s="14" t="s">
        <v>11</v>
      </c>
      <c r="U4" s="14" t="s">
        <v>92</v>
      </c>
      <c r="X4" s="14" t="s">
        <v>103</v>
      </c>
      <c r="AA4" s="14" t="s">
        <v>98</v>
      </c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106</v>
      </c>
      <c r="F6" s="14" t="s">
        <v>94</v>
      </c>
      <c r="I6" s="14" t="s">
        <v>97</v>
      </c>
      <c r="L6" s="14" t="s">
        <v>56</v>
      </c>
      <c r="O6" s="14" t="s">
        <v>96</v>
      </c>
      <c r="R6" s="14" t="s">
        <v>95</v>
      </c>
      <c r="U6" s="14" t="s">
        <v>93</v>
      </c>
      <c r="X6" s="14" t="s">
        <v>101</v>
      </c>
      <c r="AA6" s="14" t="s">
        <v>99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'7.Spieltag'!AI8</f>
        <v>88</v>
      </c>
      <c r="AI8" s="20">
        <f t="shared" ref="AI8:AI23" si="10">AG8+AH8</f>
        <v>133</v>
      </c>
      <c r="AJ8" s="21" t="e">
        <f t="shared" ref="AJ8:AJ33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'7.Spieltag'!AI9</f>
        <v>88</v>
      </c>
      <c r="AI9" s="20">
        <f t="shared" si="10"/>
        <v>133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'7.Spieltag'!AI10</f>
        <v>86</v>
      </c>
      <c r="AI10" s="20">
        <f t="shared" si="10"/>
        <v>131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'7.Spieltag'!AI11</f>
        <v>85</v>
      </c>
      <c r="AI11" s="20">
        <f t="shared" si="10"/>
        <v>130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'7.Spieltag'!AI12</f>
        <v>85</v>
      </c>
      <c r="AI12" s="20">
        <f t="shared" si="10"/>
        <v>130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'7.Spieltag'!AI13</f>
        <v>84</v>
      </c>
      <c r="AI13" s="20">
        <f t="shared" si="10"/>
        <v>129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'7.Spieltag'!AI14</f>
        <v>83</v>
      </c>
      <c r="AI14" s="20">
        <f t="shared" si="10"/>
        <v>128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'7.Spieltag'!AI15</f>
        <v>82</v>
      </c>
      <c r="AI15" s="20">
        <f t="shared" si="10"/>
        <v>127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'7.Spieltag'!AI16</f>
        <v>80</v>
      </c>
      <c r="AI16" s="20">
        <f t="shared" si="10"/>
        <v>125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'7.Spieltag'!AI17</f>
        <v>78</v>
      </c>
      <c r="AI17" s="20">
        <f t="shared" si="10"/>
        <v>123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'7.Spieltag'!AI18</f>
        <v>77</v>
      </c>
      <c r="AI18" s="20">
        <f t="shared" si="10"/>
        <v>122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'7.Spieltag'!AI19</f>
        <v>77</v>
      </c>
      <c r="AI19" s="20">
        <f t="shared" si="10"/>
        <v>122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'7.Spieltag'!AI20</f>
        <v>77</v>
      </c>
      <c r="AI20" s="20">
        <f t="shared" si="10"/>
        <v>122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'7.Spieltag'!AI21</f>
        <v>76</v>
      </c>
      <c r="AI21" s="20">
        <f t="shared" si="10"/>
        <v>121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'7.Spieltag'!AI22</f>
        <v>76</v>
      </c>
      <c r="AI22" s="20">
        <f t="shared" si="10"/>
        <v>121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'7.Spieltag'!AI23</f>
        <v>76</v>
      </c>
      <c r="AI23" s="20">
        <f t="shared" si="10"/>
        <v>121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'7.Spieltag'!AI24</f>
        <v>76</v>
      </c>
      <c r="AI24" s="20">
        <f t="shared" ref="AI24:AI26" si="14">AG24+AH24</f>
        <v>121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'7.Spieltag'!AI25</f>
        <v>74</v>
      </c>
      <c r="AI25" s="20">
        <f t="shared" si="14"/>
        <v>119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'7.Spieltag'!AI26</f>
        <v>74</v>
      </c>
      <c r="AI26" s="20">
        <f t="shared" si="14"/>
        <v>119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'7.Spieltag'!AI27</f>
        <v>71</v>
      </c>
      <c r="AI27" s="20">
        <f t="shared" ref="AI27:AI32" si="15">AG27+AH27</f>
        <v>116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'7.Spieltag'!AI28</f>
        <v>71</v>
      </c>
      <c r="AI28" s="20">
        <f t="shared" si="15"/>
        <v>116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'7.Spieltag'!AI29</f>
        <v>71</v>
      </c>
      <c r="AI29" s="20">
        <f t="shared" si="15"/>
        <v>116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'7.Spieltag'!AI30</f>
        <v>69</v>
      </c>
      <c r="AI30" s="20">
        <f t="shared" si="15"/>
        <v>114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'7.Spieltag'!AI31</f>
        <v>68</v>
      </c>
      <c r="AI31" s="20">
        <f t="shared" si="15"/>
        <v>113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'7.Spieltag'!AI32</f>
        <v>67</v>
      </c>
      <c r="AI32" s="20">
        <f t="shared" si="15"/>
        <v>112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'7.Spieltag'!AI33</f>
        <v>66</v>
      </c>
      <c r="AI33" s="20">
        <f t="shared" ref="AI33" si="16">AG33+AH33</f>
        <v>111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'7.Spieltag'!AI34</f>
        <v>61</v>
      </c>
      <c r="AI34" s="20">
        <f t="shared" ref="AI34:AI50" si="17">AG34+AH34</f>
        <v>106</v>
      </c>
      <c r="AJ34" s="21" t="e">
        <f t="shared" ref="AJ34:AJ50" si="18">RANK(AI34,$AI$8:$AI$50)</f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'7.Spieltag'!AI35</f>
        <v>58</v>
      </c>
      <c r="AI35" s="20">
        <f t="shared" si="17"/>
        <v>103</v>
      </c>
      <c r="AJ35" s="21" t="e">
        <f t="shared" si="18"/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'7.Spieltag'!AI36</f>
        <v>56</v>
      </c>
      <c r="AI36" s="20">
        <f t="shared" si="17"/>
        <v>101</v>
      </c>
      <c r="AJ36" s="21" t="e">
        <f t="shared" si="18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'7.Spieltag'!AI37</f>
        <v>54</v>
      </c>
      <c r="AI37" s="20">
        <f t="shared" si="17"/>
        <v>99</v>
      </c>
      <c r="AJ37" s="21" t="e">
        <f t="shared" si="18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'7.Spieltag'!AI38</f>
        <v>47</v>
      </c>
      <c r="AI38" s="20">
        <f t="shared" si="17"/>
        <v>92</v>
      </c>
      <c r="AJ38" s="21" t="e">
        <f t="shared" si="18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'7.Spieltag'!#REF!</f>
        <v>#REF!</v>
      </c>
      <c r="AI39" s="20" t="e">
        <f t="shared" si="17"/>
        <v>#REF!</v>
      </c>
      <c r="AJ39" s="21" t="e">
        <f t="shared" si="18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'7.Spieltag'!#REF!</f>
        <v>#REF!</v>
      </c>
      <c r="AI40" s="20" t="e">
        <f t="shared" si="17"/>
        <v>#REF!</v>
      </c>
      <c r="AJ40" s="21" t="e">
        <f t="shared" si="18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'7.Spieltag'!#REF!</f>
        <v>#REF!</v>
      </c>
      <c r="AI41" s="20" t="e">
        <f t="shared" si="17"/>
        <v>#REF!</v>
      </c>
      <c r="AJ41" s="21" t="e">
        <f t="shared" si="18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'7.Spieltag'!#REF!</f>
        <v>#REF!</v>
      </c>
      <c r="AI42" s="20" t="e">
        <f t="shared" si="17"/>
        <v>#REF!</v>
      </c>
      <c r="AJ42" s="21" t="e">
        <f t="shared" si="18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'7.Spieltag'!#REF!</f>
        <v>#REF!</v>
      </c>
      <c r="AI43" s="20" t="e">
        <f t="shared" si="17"/>
        <v>#REF!</v>
      </c>
      <c r="AJ43" s="21" t="e">
        <f t="shared" si="18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'7.Spieltag'!#REF!</f>
        <v>#REF!</v>
      </c>
      <c r="AI44" s="20" t="e">
        <f t="shared" si="17"/>
        <v>#REF!</v>
      </c>
      <c r="AJ44" s="21" t="e">
        <f t="shared" si="18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'7.Spieltag'!#REF!</f>
        <v>#REF!</v>
      </c>
      <c r="AI45" s="20" t="e">
        <f t="shared" si="17"/>
        <v>#REF!</v>
      </c>
      <c r="AJ45" s="21" t="e">
        <f t="shared" si="18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'7.Spieltag'!#REF!</f>
        <v>#REF!</v>
      </c>
      <c r="AI46" s="20" t="e">
        <f t="shared" si="17"/>
        <v>#REF!</v>
      </c>
      <c r="AJ46" s="21" t="e">
        <f t="shared" si="18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'7.Spieltag'!#REF!</f>
        <v>#REF!</v>
      </c>
      <c r="AI47" s="20" t="e">
        <f t="shared" si="17"/>
        <v>#REF!</v>
      </c>
      <c r="AJ47" s="21" t="e">
        <f t="shared" si="18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'7.Spieltag'!#REF!</f>
        <v>#REF!</v>
      </c>
      <c r="AI48" s="20" t="e">
        <f t="shared" si="17"/>
        <v>#REF!</v>
      </c>
      <c r="AJ48" s="21" t="e">
        <f t="shared" si="18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'7.Spieltag'!#REF!</f>
        <v>#REF!</v>
      </c>
      <c r="AI49" s="20" t="e">
        <f t="shared" si="17"/>
        <v>#REF!</v>
      </c>
      <c r="AJ49" s="21" t="e">
        <f t="shared" si="18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'7.Spieltag'!#REF!</f>
        <v>#REF!</v>
      </c>
      <c r="AI50" s="20" t="e">
        <f t="shared" si="17"/>
        <v>#REF!</v>
      </c>
      <c r="AJ50" s="21" t="e">
        <f t="shared" si="18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I4 L4 O4 R4 U4 X4 AA4 C6 I6 L6 O6 R6 U6 X6 AA6">
    <cfRule type="cellIs" dxfId="126" priority="2" operator="equal">
      <formula>"Schalke 04"</formula>
    </cfRule>
  </conditionalFormatting>
  <conditionalFormatting sqref="F4 F6">
    <cfRule type="cellIs" dxfId="125" priority="1" operator="equal">
      <formula>"Schalke 04"</formula>
    </cfRule>
  </conditionalFormatting>
  <conditionalFormatting sqref="AG1:AG7 AG51:AG1048576">
    <cfRule type="top10" dxfId="124" priority="9" rank="3"/>
  </conditionalFormatting>
  <conditionalFormatting sqref="AG8:AG50">
    <cfRule type="top10" dxfId="123" priority="5" rank="3"/>
  </conditionalFormatting>
  <conditionalFormatting sqref="AK6:AK9">
    <cfRule type="top10" dxfId="122" priority="187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50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4"/>
      <c r="C4" s="14" t="s">
        <v>99</v>
      </c>
      <c r="F4" s="14" t="s">
        <v>93</v>
      </c>
      <c r="H4" s="1"/>
      <c r="I4" s="14" t="s">
        <v>95</v>
      </c>
      <c r="L4" s="14" t="s">
        <v>106</v>
      </c>
      <c r="O4" s="14" t="s">
        <v>56</v>
      </c>
      <c r="R4" s="14" t="s">
        <v>94</v>
      </c>
      <c r="U4" s="14" t="s">
        <v>101</v>
      </c>
      <c r="X4" s="14" t="s">
        <v>97</v>
      </c>
      <c r="AA4" s="14" t="s">
        <v>96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102</v>
      </c>
      <c r="F6" s="14" t="s">
        <v>57</v>
      </c>
      <c r="I6" s="14" t="s">
        <v>104</v>
      </c>
      <c r="L6" s="14" t="s">
        <v>92</v>
      </c>
      <c r="O6" s="14" t="s">
        <v>98</v>
      </c>
      <c r="R6" s="14" t="s">
        <v>100</v>
      </c>
      <c r="U6" s="14" t="s">
        <v>105</v>
      </c>
      <c r="X6" s="14" t="s">
        <v>103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'8.Spieltag'!AI8</f>
        <v>133</v>
      </c>
      <c r="AI8" s="20">
        <f t="shared" ref="AI8:AI23" si="10">AG8+AH8</f>
        <v>178</v>
      </c>
      <c r="AJ8" s="21" t="e">
        <f t="shared" ref="AJ8:AJ33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'8.Spieltag'!AI9</f>
        <v>133</v>
      </c>
      <c r="AI9" s="20">
        <f t="shared" si="10"/>
        <v>178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'8.Spieltag'!AI10</f>
        <v>131</v>
      </c>
      <c r="AI10" s="20">
        <f t="shared" si="10"/>
        <v>176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'8.Spieltag'!AI11</f>
        <v>130</v>
      </c>
      <c r="AI11" s="20">
        <f t="shared" si="10"/>
        <v>175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'8.Spieltag'!AI12</f>
        <v>130</v>
      </c>
      <c r="AI12" s="20">
        <f t="shared" si="10"/>
        <v>175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'8.Spieltag'!AI13</f>
        <v>129</v>
      </c>
      <c r="AI13" s="20">
        <f t="shared" si="10"/>
        <v>174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'8.Spieltag'!AI14</f>
        <v>128</v>
      </c>
      <c r="AI14" s="20">
        <f t="shared" si="10"/>
        <v>173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'8.Spieltag'!AI15</f>
        <v>127</v>
      </c>
      <c r="AI15" s="20">
        <f t="shared" si="10"/>
        <v>172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'8.Spieltag'!AI16</f>
        <v>125</v>
      </c>
      <c r="AI16" s="20">
        <f t="shared" si="10"/>
        <v>170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'8.Spieltag'!AI17</f>
        <v>123</v>
      </c>
      <c r="AI17" s="20">
        <f t="shared" si="10"/>
        <v>168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'8.Spieltag'!AI18</f>
        <v>122</v>
      </c>
      <c r="AI18" s="20">
        <f t="shared" si="10"/>
        <v>167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'8.Spieltag'!AI19</f>
        <v>122</v>
      </c>
      <c r="AI19" s="20">
        <f t="shared" si="10"/>
        <v>167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'8.Spieltag'!AI20</f>
        <v>122</v>
      </c>
      <c r="AI20" s="20">
        <f t="shared" si="10"/>
        <v>167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'8.Spieltag'!AI21</f>
        <v>121</v>
      </c>
      <c r="AI21" s="20">
        <f t="shared" si="10"/>
        <v>166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'8.Spieltag'!AI22</f>
        <v>121</v>
      </c>
      <c r="AI22" s="20">
        <f t="shared" si="10"/>
        <v>166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'8.Spieltag'!AI23</f>
        <v>121</v>
      </c>
      <c r="AI23" s="20">
        <f t="shared" si="10"/>
        <v>166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'8.Spieltag'!AI24</f>
        <v>121</v>
      </c>
      <c r="AI24" s="20">
        <f t="shared" ref="AI24:AI26" si="14">AG24+AH24</f>
        <v>166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'8.Spieltag'!AI25</f>
        <v>119</v>
      </c>
      <c r="AI25" s="20">
        <f t="shared" si="14"/>
        <v>164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'8.Spieltag'!AI26</f>
        <v>119</v>
      </c>
      <c r="AI26" s="20">
        <f t="shared" si="14"/>
        <v>164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'8.Spieltag'!AI27</f>
        <v>116</v>
      </c>
      <c r="AI27" s="20">
        <f t="shared" ref="AI27:AI32" si="15">AG27+AH27</f>
        <v>161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'8.Spieltag'!AI28</f>
        <v>116</v>
      </c>
      <c r="AI28" s="20">
        <f t="shared" si="15"/>
        <v>161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'8.Spieltag'!AI29</f>
        <v>116</v>
      </c>
      <c r="AI29" s="20">
        <f t="shared" si="15"/>
        <v>161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'8.Spieltag'!AI30</f>
        <v>114</v>
      </c>
      <c r="AI30" s="20">
        <f t="shared" si="15"/>
        <v>159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'8.Spieltag'!AI31</f>
        <v>113</v>
      </c>
      <c r="AI31" s="20">
        <f t="shared" si="15"/>
        <v>158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'8.Spieltag'!AI32</f>
        <v>112</v>
      </c>
      <c r="AI32" s="20">
        <f t="shared" si="15"/>
        <v>157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'8.Spieltag'!AI33</f>
        <v>111</v>
      </c>
      <c r="AI33" s="20">
        <f t="shared" ref="AI33" si="16">AG33+AH33</f>
        <v>156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'8.Spieltag'!AI34</f>
        <v>106</v>
      </c>
      <c r="AI34" s="20">
        <f t="shared" ref="AI34:AI50" si="17">AG34+AH34</f>
        <v>151</v>
      </c>
      <c r="AJ34" s="21" t="e">
        <f t="shared" ref="AJ34:AJ50" si="18">RANK(AI34,$AI$8:$AI$50)</f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'8.Spieltag'!AI35</f>
        <v>103</v>
      </c>
      <c r="AI35" s="20">
        <f t="shared" si="17"/>
        <v>148</v>
      </c>
      <c r="AJ35" s="21" t="e">
        <f t="shared" si="18"/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'8.Spieltag'!AI36</f>
        <v>101</v>
      </c>
      <c r="AI36" s="20">
        <f t="shared" si="17"/>
        <v>146</v>
      </c>
      <c r="AJ36" s="21" t="e">
        <f t="shared" si="18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'8.Spieltag'!AI37</f>
        <v>99</v>
      </c>
      <c r="AI37" s="20">
        <f t="shared" si="17"/>
        <v>144</v>
      </c>
      <c r="AJ37" s="21" t="e">
        <f t="shared" si="18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'8.Spieltag'!AI38</f>
        <v>92</v>
      </c>
      <c r="AI38" s="20">
        <f t="shared" si="17"/>
        <v>137</v>
      </c>
      <c r="AJ38" s="21" t="e">
        <f t="shared" si="18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'8.Spieltag'!AI39</f>
        <v>#REF!</v>
      </c>
      <c r="AI39" s="20" t="e">
        <f t="shared" si="17"/>
        <v>#REF!</v>
      </c>
      <c r="AJ39" s="21" t="e">
        <f t="shared" si="18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'8.Spieltag'!AI40</f>
        <v>#REF!</v>
      </c>
      <c r="AI40" s="20" t="e">
        <f t="shared" si="17"/>
        <v>#REF!</v>
      </c>
      <c r="AJ40" s="21" t="e">
        <f t="shared" si="18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'8.Spieltag'!AI41</f>
        <v>#REF!</v>
      </c>
      <c r="AI41" s="20" t="e">
        <f t="shared" si="17"/>
        <v>#REF!</v>
      </c>
      <c r="AJ41" s="21" t="e">
        <f t="shared" si="18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'8.Spieltag'!AI42</f>
        <v>#REF!</v>
      </c>
      <c r="AI42" s="20" t="e">
        <f t="shared" si="17"/>
        <v>#REF!</v>
      </c>
      <c r="AJ42" s="21" t="e">
        <f t="shared" si="18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'8.Spieltag'!AI43</f>
        <v>#REF!</v>
      </c>
      <c r="AI43" s="20" t="e">
        <f t="shared" si="17"/>
        <v>#REF!</v>
      </c>
      <c r="AJ43" s="21" t="e">
        <f t="shared" si="18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'8.Spieltag'!AI44</f>
        <v>#REF!</v>
      </c>
      <c r="AI44" s="20" t="e">
        <f t="shared" si="17"/>
        <v>#REF!</v>
      </c>
      <c r="AJ44" s="21" t="e">
        <f t="shared" si="18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'8.Spieltag'!AI45</f>
        <v>#REF!</v>
      </c>
      <c r="AI45" s="20" t="e">
        <f t="shared" si="17"/>
        <v>#REF!</v>
      </c>
      <c r="AJ45" s="21" t="e">
        <f t="shared" si="18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'8.Spieltag'!AI46</f>
        <v>#REF!</v>
      </c>
      <c r="AI46" s="20" t="e">
        <f t="shared" si="17"/>
        <v>#REF!</v>
      </c>
      <c r="AJ46" s="21" t="e">
        <f t="shared" si="18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'8.Spieltag'!AI47</f>
        <v>#REF!</v>
      </c>
      <c r="AI47" s="20" t="e">
        <f t="shared" si="17"/>
        <v>#REF!</v>
      </c>
      <c r="AJ47" s="21" t="e">
        <f t="shared" si="18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'8.Spieltag'!AI48</f>
        <v>#REF!</v>
      </c>
      <c r="AI48" s="20" t="e">
        <f t="shared" si="17"/>
        <v>#REF!</v>
      </c>
      <c r="AJ48" s="21" t="e">
        <f t="shared" si="18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'8.Spieltag'!AI49</f>
        <v>#REF!</v>
      </c>
      <c r="AI49" s="20" t="e">
        <f t="shared" si="17"/>
        <v>#REF!</v>
      </c>
      <c r="AJ49" s="21" t="e">
        <f t="shared" si="18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'8.Spieltag'!AI50</f>
        <v>#REF!</v>
      </c>
      <c r="AI50" s="20" t="e">
        <f t="shared" si="17"/>
        <v>#REF!</v>
      </c>
      <c r="AJ50" s="21" t="e">
        <f t="shared" si="18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F4 I4 L4 O4 U4 X4 AA4 C6 F6 I6 L6 O6 R6 X6 AA6">
    <cfRule type="cellIs" dxfId="121" priority="2" operator="equal">
      <formula>"Schalke 04"</formula>
    </cfRule>
  </conditionalFormatting>
  <conditionalFormatting sqref="R4 U6">
    <cfRule type="cellIs" dxfId="120" priority="1" operator="equal">
      <formula>"Schalke 04"</formula>
    </cfRule>
  </conditionalFormatting>
  <conditionalFormatting sqref="AG1:AG7 AG51:AG1048576">
    <cfRule type="top10" dxfId="119" priority="9" rank="3"/>
  </conditionalFormatting>
  <conditionalFormatting sqref="AG8:AG50">
    <cfRule type="top10" dxfId="118" priority="5" rank="3"/>
  </conditionalFormatting>
  <conditionalFormatting sqref="AK6:AK9">
    <cfRule type="top10" dxfId="117" priority="186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0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T1" s="1"/>
      <c r="AD1" s="14"/>
      <c r="AE1" s="62"/>
      <c r="AF1" s="62"/>
      <c r="AJ1" s="28"/>
    </row>
    <row r="2" spans="1:40" ht="12" x14ac:dyDescent="0.2">
      <c r="AD2" s="14"/>
      <c r="AE2" s="63"/>
      <c r="AF2" s="63"/>
    </row>
    <row r="3" spans="1:40" ht="12" x14ac:dyDescent="0.2">
      <c r="AD3" s="14"/>
      <c r="AE3" s="62"/>
      <c r="AF3" s="62"/>
    </row>
    <row r="4" spans="1:40" ht="16.5" thickBot="1" x14ac:dyDescent="0.3">
      <c r="A4" s="2" t="s">
        <v>23</v>
      </c>
      <c r="B4" s="14"/>
      <c r="C4" s="14" t="s">
        <v>92</v>
      </c>
      <c r="F4" s="14" t="s">
        <v>105</v>
      </c>
      <c r="I4" s="14" t="s">
        <v>98</v>
      </c>
      <c r="L4" s="14" t="s">
        <v>103</v>
      </c>
      <c r="O4" s="14" t="s">
        <v>102</v>
      </c>
      <c r="R4" s="14" t="s">
        <v>57</v>
      </c>
      <c r="U4" s="14" t="s">
        <v>11</v>
      </c>
      <c r="X4" s="14" t="s">
        <v>104</v>
      </c>
      <c r="AA4" s="14" t="s">
        <v>100</v>
      </c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101</v>
      </c>
      <c r="F6" s="14" t="s">
        <v>56</v>
      </c>
      <c r="I6" s="14" t="s">
        <v>96</v>
      </c>
      <c r="L6" s="14" t="s">
        <v>95</v>
      </c>
      <c r="O6" s="14" t="s">
        <v>93</v>
      </c>
      <c r="R6" s="14" t="s">
        <v>97</v>
      </c>
      <c r="U6" s="14" t="s">
        <v>94</v>
      </c>
      <c r="X6" s="14" t="s">
        <v>106</v>
      </c>
      <c r="AA6" s="14" t="s">
        <v>99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'9.Spieltag'!AI8</f>
        <v>178</v>
      </c>
      <c r="AI8" s="20">
        <f t="shared" ref="AI8:AI23" si="10">AG8+AH8</f>
        <v>223</v>
      </c>
      <c r="AJ8" s="21" t="e">
        <f t="shared" ref="AJ8:AJ33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'9.Spieltag'!AI9</f>
        <v>178</v>
      </c>
      <c r="AI9" s="20">
        <f t="shared" si="10"/>
        <v>223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'9.Spieltag'!AI10</f>
        <v>176</v>
      </c>
      <c r="AI10" s="20">
        <f t="shared" si="10"/>
        <v>221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'9.Spieltag'!AI11</f>
        <v>175</v>
      </c>
      <c r="AI11" s="20">
        <f t="shared" si="10"/>
        <v>220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'9.Spieltag'!AI12</f>
        <v>175</v>
      </c>
      <c r="AI12" s="20">
        <f t="shared" si="10"/>
        <v>220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'9.Spieltag'!AI13</f>
        <v>174</v>
      </c>
      <c r="AI13" s="20">
        <f t="shared" si="10"/>
        <v>219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'9.Spieltag'!AI14</f>
        <v>173</v>
      </c>
      <c r="AI14" s="20">
        <f t="shared" si="10"/>
        <v>218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'9.Spieltag'!AI15</f>
        <v>172</v>
      </c>
      <c r="AI15" s="20">
        <f t="shared" si="10"/>
        <v>217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'9.Spieltag'!AI16</f>
        <v>170</v>
      </c>
      <c r="AI16" s="20">
        <f t="shared" si="10"/>
        <v>215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'9.Spieltag'!AI17</f>
        <v>168</v>
      </c>
      <c r="AI17" s="20">
        <f t="shared" si="10"/>
        <v>213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'9.Spieltag'!AI18</f>
        <v>167</v>
      </c>
      <c r="AI18" s="20">
        <f t="shared" si="10"/>
        <v>212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'9.Spieltag'!AI19</f>
        <v>167</v>
      </c>
      <c r="AI19" s="20">
        <f t="shared" si="10"/>
        <v>212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'9.Spieltag'!AI20</f>
        <v>167</v>
      </c>
      <c r="AI20" s="20">
        <f t="shared" si="10"/>
        <v>212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'9.Spieltag'!AI21</f>
        <v>166</v>
      </c>
      <c r="AI21" s="20">
        <f t="shared" si="10"/>
        <v>211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'9.Spieltag'!AI22</f>
        <v>166</v>
      </c>
      <c r="AI22" s="20">
        <f t="shared" si="10"/>
        <v>211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'9.Spieltag'!AI23</f>
        <v>166</v>
      </c>
      <c r="AI23" s="20">
        <f t="shared" si="10"/>
        <v>211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'9.Spieltag'!AI24</f>
        <v>166</v>
      </c>
      <c r="AI24" s="20">
        <f t="shared" ref="AI24:AI26" si="14">AG24+AH24</f>
        <v>211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'9.Spieltag'!AI25</f>
        <v>164</v>
      </c>
      <c r="AI25" s="20">
        <f t="shared" si="14"/>
        <v>209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'9.Spieltag'!AI26</f>
        <v>164</v>
      </c>
      <c r="AI26" s="20">
        <f t="shared" si="14"/>
        <v>209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'9.Spieltag'!AI27</f>
        <v>161</v>
      </c>
      <c r="AI27" s="20">
        <f t="shared" ref="AI27:AI32" si="15">AG27+AH27</f>
        <v>206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'9.Spieltag'!AI28</f>
        <v>161</v>
      </c>
      <c r="AI28" s="20">
        <f t="shared" si="15"/>
        <v>206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'9.Spieltag'!AI29</f>
        <v>161</v>
      </c>
      <c r="AI29" s="20">
        <f t="shared" si="15"/>
        <v>206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'9.Spieltag'!AI30</f>
        <v>159</v>
      </c>
      <c r="AI30" s="20">
        <f t="shared" si="15"/>
        <v>204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'9.Spieltag'!AI31</f>
        <v>158</v>
      </c>
      <c r="AI31" s="20">
        <f t="shared" si="15"/>
        <v>203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'9.Spieltag'!AI32</f>
        <v>157</v>
      </c>
      <c r="AI32" s="20">
        <f t="shared" si="15"/>
        <v>202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'9.Spieltag'!AI33</f>
        <v>156</v>
      </c>
      <c r="AI33" s="20">
        <f t="shared" ref="AI33" si="16">AG33+AH33</f>
        <v>201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'9.Spieltag'!AI34</f>
        <v>151</v>
      </c>
      <c r="AI34" s="20">
        <f t="shared" ref="AI34:AI50" si="17">AG34+AH34</f>
        <v>196</v>
      </c>
      <c r="AJ34" s="21" t="e">
        <f t="shared" ref="AJ34:AJ50" si="18">RANK(AI34,$AI$8:$AI$50)</f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'9.Spieltag'!AI35</f>
        <v>148</v>
      </c>
      <c r="AI35" s="20">
        <f t="shared" si="17"/>
        <v>193</v>
      </c>
      <c r="AJ35" s="21" t="e">
        <f t="shared" si="18"/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'9.Spieltag'!AI36</f>
        <v>146</v>
      </c>
      <c r="AI36" s="20">
        <f t="shared" si="17"/>
        <v>191</v>
      </c>
      <c r="AJ36" s="21" t="e">
        <f t="shared" si="18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'9.Spieltag'!AI37</f>
        <v>144</v>
      </c>
      <c r="AI37" s="20">
        <f t="shared" si="17"/>
        <v>189</v>
      </c>
      <c r="AJ37" s="21" t="e">
        <f t="shared" si="18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'9.Spieltag'!AI38</f>
        <v>137</v>
      </c>
      <c r="AI38" s="20">
        <f t="shared" si="17"/>
        <v>182</v>
      </c>
      <c r="AJ38" s="21" t="e">
        <f t="shared" si="18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'9.Spieltag'!AI39</f>
        <v>#REF!</v>
      </c>
      <c r="AI39" s="20" t="e">
        <f t="shared" si="17"/>
        <v>#REF!</v>
      </c>
      <c r="AJ39" s="21" t="e">
        <f t="shared" si="18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'9.Spieltag'!AI40</f>
        <v>#REF!</v>
      </c>
      <c r="AI40" s="20" t="e">
        <f t="shared" si="17"/>
        <v>#REF!</v>
      </c>
      <c r="AJ40" s="21" t="e">
        <f t="shared" si="18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'9.Spieltag'!AI41</f>
        <v>#REF!</v>
      </c>
      <c r="AI41" s="20" t="e">
        <f t="shared" si="17"/>
        <v>#REF!</v>
      </c>
      <c r="AJ41" s="21" t="e">
        <f t="shared" si="18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'9.Spieltag'!AI42</f>
        <v>#REF!</v>
      </c>
      <c r="AI42" s="20" t="e">
        <f t="shared" si="17"/>
        <v>#REF!</v>
      </c>
      <c r="AJ42" s="21" t="e">
        <f t="shared" si="18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'9.Spieltag'!AI43</f>
        <v>#REF!</v>
      </c>
      <c r="AI43" s="20" t="e">
        <f t="shared" si="17"/>
        <v>#REF!</v>
      </c>
      <c r="AJ43" s="21" t="e">
        <f t="shared" si="18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'9.Spieltag'!AI44</f>
        <v>#REF!</v>
      </c>
      <c r="AI44" s="20" t="e">
        <f t="shared" si="17"/>
        <v>#REF!</v>
      </c>
      <c r="AJ44" s="21" t="e">
        <f t="shared" si="18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'9.Spieltag'!AI45</f>
        <v>#REF!</v>
      </c>
      <c r="AI45" s="20" t="e">
        <f t="shared" si="17"/>
        <v>#REF!</v>
      </c>
      <c r="AJ45" s="21" t="e">
        <f t="shared" si="18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'9.Spieltag'!AI46</f>
        <v>#REF!</v>
      </c>
      <c r="AI46" s="20" t="e">
        <f t="shared" si="17"/>
        <v>#REF!</v>
      </c>
      <c r="AJ46" s="21" t="e">
        <f t="shared" si="18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'9.Spieltag'!AI47</f>
        <v>#REF!</v>
      </c>
      <c r="AI47" s="20" t="e">
        <f t="shared" si="17"/>
        <v>#REF!</v>
      </c>
      <c r="AJ47" s="21" t="e">
        <f t="shared" si="18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'9.Spieltag'!AI48</f>
        <v>#REF!</v>
      </c>
      <c r="AI48" s="20" t="e">
        <f t="shared" si="17"/>
        <v>#REF!</v>
      </c>
      <c r="AJ48" s="21" t="e">
        <f t="shared" si="18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'9.Spieltag'!AI49</f>
        <v>#REF!</v>
      </c>
      <c r="AI49" s="20" t="e">
        <f t="shared" si="17"/>
        <v>#REF!</v>
      </c>
      <c r="AJ49" s="21" t="e">
        <f t="shared" si="18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'9.Spieltag'!AI50</f>
        <v>#REF!</v>
      </c>
      <c r="AI50" s="20" t="e">
        <f t="shared" si="17"/>
        <v>#REF!</v>
      </c>
      <c r="AJ50" s="21" t="e">
        <f t="shared" si="18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I4 L4 O4 R4 U4 X4 AA4 C6 F6 I6 L6 O6 R6 X6 AA6">
    <cfRule type="cellIs" dxfId="116" priority="2" operator="equal">
      <formula>"Schalke 04"</formula>
    </cfRule>
  </conditionalFormatting>
  <conditionalFormatting sqref="F4 U6">
    <cfRule type="cellIs" dxfId="115" priority="1" operator="equal">
      <formula>"Schalke 04"</formula>
    </cfRule>
  </conditionalFormatting>
  <conditionalFormatting sqref="AG1:AG7 AG51:AG1048576">
    <cfRule type="top10" dxfId="114" priority="9" rank="3"/>
  </conditionalFormatting>
  <conditionalFormatting sqref="AG8:AG50">
    <cfRule type="top10" dxfId="113" priority="5" rank="3"/>
  </conditionalFormatting>
  <conditionalFormatting sqref="AK6:AK9">
    <cfRule type="top10" dxfId="112" priority="186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0"/>
  <sheetViews>
    <sheetView workbookViewId="0">
      <selection activeCell="X3" sqref="X3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AE2" s="63"/>
      <c r="AF2" s="63"/>
    </row>
    <row r="3" spans="1:40" ht="12" x14ac:dyDescent="0.2">
      <c r="AE3" s="62"/>
      <c r="AF3" s="62"/>
    </row>
    <row r="4" spans="1:40" ht="16.5" thickBot="1" x14ac:dyDescent="0.3">
      <c r="A4" s="2" t="s">
        <v>24</v>
      </c>
      <c r="B4" s="14"/>
      <c r="C4" s="14" t="s">
        <v>100</v>
      </c>
      <c r="F4" s="14" t="s">
        <v>106</v>
      </c>
      <c r="I4" s="14" t="s">
        <v>99</v>
      </c>
      <c r="L4" s="14" t="s">
        <v>101</v>
      </c>
      <c r="O4" s="14" t="s">
        <v>56</v>
      </c>
      <c r="R4" s="14" t="s">
        <v>94</v>
      </c>
      <c r="U4" s="14" t="s">
        <v>97</v>
      </c>
      <c r="X4" s="14" t="s">
        <v>96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102</v>
      </c>
      <c r="F6" s="14" t="s">
        <v>103</v>
      </c>
      <c r="I6" s="14" t="s">
        <v>92</v>
      </c>
      <c r="K6" s="11"/>
      <c r="L6" s="14" t="s">
        <v>57</v>
      </c>
      <c r="O6" s="14" t="s">
        <v>11</v>
      </c>
      <c r="R6" s="14" t="s">
        <v>98</v>
      </c>
      <c r="U6" s="14" t="s">
        <v>95</v>
      </c>
      <c r="X6" s="14" t="s">
        <v>104</v>
      </c>
      <c r="AA6" s="14" t="s">
        <v>105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'10.Spieltag'!AI8</f>
        <v>223</v>
      </c>
      <c r="AI8" s="20">
        <f t="shared" ref="AI8:AI23" si="10">AG8+AH8</f>
        <v>268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'10.Spieltag'!AI9</f>
        <v>223</v>
      </c>
      <c r="AI9" s="20">
        <f t="shared" si="10"/>
        <v>268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'10.Spieltag'!AI10</f>
        <v>221</v>
      </c>
      <c r="AI10" s="20">
        <f t="shared" si="10"/>
        <v>266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'10.Spieltag'!AI11</f>
        <v>220</v>
      </c>
      <c r="AI11" s="20">
        <f t="shared" si="10"/>
        <v>265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'10.Spieltag'!AI12</f>
        <v>220</v>
      </c>
      <c r="AI12" s="20">
        <f t="shared" si="10"/>
        <v>265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'10.Spieltag'!AI13</f>
        <v>219</v>
      </c>
      <c r="AI13" s="20">
        <f t="shared" si="10"/>
        <v>264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'10.Spieltag'!AI14</f>
        <v>218</v>
      </c>
      <c r="AI14" s="20">
        <f t="shared" si="10"/>
        <v>263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'10.Spieltag'!AI15</f>
        <v>217</v>
      </c>
      <c r="AI15" s="20">
        <f t="shared" si="10"/>
        <v>262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'10.Spieltag'!AI16</f>
        <v>215</v>
      </c>
      <c r="AI16" s="20">
        <f t="shared" si="10"/>
        <v>260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'10.Spieltag'!AI17</f>
        <v>213</v>
      </c>
      <c r="AI17" s="20">
        <f t="shared" si="10"/>
        <v>258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'10.Spieltag'!AI18</f>
        <v>212</v>
      </c>
      <c r="AI18" s="20">
        <f t="shared" si="10"/>
        <v>257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'10.Spieltag'!AI19</f>
        <v>212</v>
      </c>
      <c r="AI19" s="20">
        <f t="shared" si="10"/>
        <v>257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'10.Spieltag'!AI20</f>
        <v>212</v>
      </c>
      <c r="AI20" s="20">
        <f t="shared" si="10"/>
        <v>257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'10.Spieltag'!AI21</f>
        <v>211</v>
      </c>
      <c r="AI21" s="20">
        <f t="shared" si="10"/>
        <v>256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'10.Spieltag'!AI22</f>
        <v>211</v>
      </c>
      <c r="AI22" s="20">
        <f t="shared" si="10"/>
        <v>256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'10.Spieltag'!AI23</f>
        <v>211</v>
      </c>
      <c r="AI23" s="20">
        <f t="shared" si="10"/>
        <v>256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'10.Spieltag'!AI24</f>
        <v>211</v>
      </c>
      <c r="AI24" s="20">
        <f t="shared" ref="AI24:AI26" si="14">AG24+AH24</f>
        <v>256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'10.Spieltag'!AI25</f>
        <v>209</v>
      </c>
      <c r="AI25" s="20">
        <f t="shared" si="14"/>
        <v>254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'10.Spieltag'!AI26</f>
        <v>209</v>
      </c>
      <c r="AI26" s="20">
        <f t="shared" si="14"/>
        <v>254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'10.Spieltag'!AI27</f>
        <v>206</v>
      </c>
      <c r="AI27" s="20">
        <f t="shared" ref="AI27:AI32" si="15">AG27+AH27</f>
        <v>251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'10.Spieltag'!AI28</f>
        <v>206</v>
      </c>
      <c r="AI28" s="20">
        <f t="shared" si="15"/>
        <v>251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'10.Spieltag'!AI29</f>
        <v>206</v>
      </c>
      <c r="AI29" s="20">
        <f t="shared" si="15"/>
        <v>251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'10.Spieltag'!AI30</f>
        <v>204</v>
      </c>
      <c r="AI30" s="20">
        <f t="shared" si="15"/>
        <v>249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'10.Spieltag'!AI31</f>
        <v>203</v>
      </c>
      <c r="AI31" s="20">
        <f t="shared" si="15"/>
        <v>248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'10.Spieltag'!AI32</f>
        <v>202</v>
      </c>
      <c r="AI32" s="20">
        <f t="shared" si="15"/>
        <v>247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'10.Spieltag'!AI33</f>
        <v>201</v>
      </c>
      <c r="AI33" s="20">
        <f t="shared" ref="AI33" si="16">AG33+AH33</f>
        <v>246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'10.Spieltag'!AI34</f>
        <v>196</v>
      </c>
      <c r="AI34" s="20">
        <f t="shared" ref="AI34" si="17">AG34+AH34</f>
        <v>241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'10.Spieltag'!AI35</f>
        <v>193</v>
      </c>
      <c r="AI35" s="20">
        <f t="shared" ref="AI35:AI50" si="18">AG35+AH35</f>
        <v>238</v>
      </c>
      <c r="AJ35" s="21" t="e">
        <f t="shared" ref="AJ35:AJ50" si="19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'10.Spieltag'!AI36</f>
        <v>191</v>
      </c>
      <c r="AI36" s="20">
        <f t="shared" si="18"/>
        <v>236</v>
      </c>
      <c r="AJ36" s="21" t="e">
        <f t="shared" si="19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'10.Spieltag'!AI37</f>
        <v>189</v>
      </c>
      <c r="AI37" s="20">
        <f t="shared" si="18"/>
        <v>234</v>
      </c>
      <c r="AJ37" s="21" t="e">
        <f t="shared" si="19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'10.Spieltag'!AI38</f>
        <v>182</v>
      </c>
      <c r="AI38" s="20">
        <f t="shared" si="18"/>
        <v>227</v>
      </c>
      <c r="AJ38" s="21" t="e">
        <f t="shared" si="19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'10.Spieltag'!AI39</f>
        <v>#REF!</v>
      </c>
      <c r="AI39" s="20" t="e">
        <f t="shared" si="18"/>
        <v>#REF!</v>
      </c>
      <c r="AJ39" s="21" t="e">
        <f t="shared" si="19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'10.Spieltag'!AI40</f>
        <v>#REF!</v>
      </c>
      <c r="AI40" s="20" t="e">
        <f t="shared" si="18"/>
        <v>#REF!</v>
      </c>
      <c r="AJ40" s="21" t="e">
        <f t="shared" si="19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'10.Spieltag'!AI41</f>
        <v>#REF!</v>
      </c>
      <c r="AI41" s="20" t="e">
        <f t="shared" si="18"/>
        <v>#REF!</v>
      </c>
      <c r="AJ41" s="21" t="e">
        <f t="shared" si="19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'10.Spieltag'!AI42</f>
        <v>#REF!</v>
      </c>
      <c r="AI42" s="20" t="e">
        <f t="shared" si="18"/>
        <v>#REF!</v>
      </c>
      <c r="AJ42" s="21" t="e">
        <f t="shared" si="19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'10.Spieltag'!AI43</f>
        <v>#REF!</v>
      </c>
      <c r="AI43" s="20" t="e">
        <f t="shared" si="18"/>
        <v>#REF!</v>
      </c>
      <c r="AJ43" s="21" t="e">
        <f t="shared" si="19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'10.Spieltag'!AI44</f>
        <v>#REF!</v>
      </c>
      <c r="AI44" s="20" t="e">
        <f t="shared" si="18"/>
        <v>#REF!</v>
      </c>
      <c r="AJ44" s="21" t="e">
        <f t="shared" si="19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'10.Spieltag'!AI45</f>
        <v>#REF!</v>
      </c>
      <c r="AI45" s="20" t="e">
        <f t="shared" si="18"/>
        <v>#REF!</v>
      </c>
      <c r="AJ45" s="21" t="e">
        <f t="shared" si="19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'10.Spieltag'!AI46</f>
        <v>#REF!</v>
      </c>
      <c r="AI46" s="20" t="e">
        <f t="shared" si="18"/>
        <v>#REF!</v>
      </c>
      <c r="AJ46" s="21" t="e">
        <f t="shared" si="19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'10.Spieltag'!AI47</f>
        <v>#REF!</v>
      </c>
      <c r="AI47" s="20" t="e">
        <f t="shared" si="18"/>
        <v>#REF!</v>
      </c>
      <c r="AJ47" s="21" t="e">
        <f t="shared" si="19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'10.Spieltag'!AI48</f>
        <v>#REF!</v>
      </c>
      <c r="AI48" s="20" t="e">
        <f t="shared" si="18"/>
        <v>#REF!</v>
      </c>
      <c r="AJ48" s="21" t="e">
        <f t="shared" si="19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'10.Spieltag'!AI49</f>
        <v>#REF!</v>
      </c>
      <c r="AI49" s="20" t="e">
        <f t="shared" si="18"/>
        <v>#REF!</v>
      </c>
      <c r="AJ49" s="21" t="e">
        <f t="shared" si="19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'10.Spieltag'!AI50</f>
        <v>#REF!</v>
      </c>
      <c r="AI50" s="20" t="e">
        <f t="shared" si="18"/>
        <v>#REF!</v>
      </c>
      <c r="AJ50" s="21" t="e">
        <f t="shared" si="19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F4 I4 L4 O4 R4 U4 X4 AA4 C6 F6 I6 L6 O6 R6 U6 X6 AA6">
    <cfRule type="cellIs" dxfId="111" priority="2" operator="equal">
      <formula>"Schalke 04"</formula>
    </cfRule>
  </conditionalFormatting>
  <conditionalFormatting sqref="AG1:AG7 AG51:AG1048576">
    <cfRule type="top10" dxfId="110" priority="9" rank="3"/>
  </conditionalFormatting>
  <conditionalFormatting sqref="AG8:AG50">
    <cfRule type="top10" dxfId="109" priority="5" rank="3"/>
  </conditionalFormatting>
  <conditionalFormatting sqref="AK6:AK9">
    <cfRule type="top10" dxfId="108" priority="185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N50"/>
  <sheetViews>
    <sheetView topLeftCell="A34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92</v>
      </c>
      <c r="F1" s="14" t="s">
        <v>95</v>
      </c>
      <c r="H1" s="1"/>
      <c r="I1" s="14" t="s">
        <v>105</v>
      </c>
      <c r="L1" s="14" t="s">
        <v>97</v>
      </c>
      <c r="O1" s="14" t="s">
        <v>98</v>
      </c>
      <c r="R1" s="14" t="s">
        <v>104</v>
      </c>
      <c r="U1" s="14" t="s">
        <v>103</v>
      </c>
      <c r="X1" s="14" t="s">
        <v>11</v>
      </c>
      <c r="AA1" s="14" t="s">
        <v>57</v>
      </c>
    </row>
    <row r="3" spans="1:40" ht="12" x14ac:dyDescent="0.2">
      <c r="C3" s="14" t="s">
        <v>56</v>
      </c>
      <c r="F3" s="14" t="s">
        <v>106</v>
      </c>
      <c r="I3" s="14" t="s">
        <v>102</v>
      </c>
      <c r="L3" s="14" t="s">
        <v>96</v>
      </c>
      <c r="O3" s="14" t="s">
        <v>100</v>
      </c>
      <c r="R3" s="14" t="s">
        <v>101</v>
      </c>
      <c r="U3" s="14" t="s">
        <v>99</v>
      </c>
      <c r="X3" s="14" t="s">
        <v>93</v>
      </c>
      <c r="AA3" s="14" t="s">
        <v>94</v>
      </c>
    </row>
    <row r="4" spans="1:40" ht="16.5" thickBot="1" x14ac:dyDescent="0.3">
      <c r="A4" s="2" t="s">
        <v>25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'11.Spieltag'!AI8</f>
        <v>268</v>
      </c>
      <c r="AI8" s="20">
        <f t="shared" ref="AI8:AI26" si="10">AG8+AH8</f>
        <v>313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'11.Spieltag'!AI9</f>
        <v>268</v>
      </c>
      <c r="AI9" s="20">
        <f t="shared" si="10"/>
        <v>313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'11.Spieltag'!AI10</f>
        <v>266</v>
      </c>
      <c r="AI10" s="20">
        <f t="shared" si="10"/>
        <v>311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'11.Spieltag'!AI11</f>
        <v>265</v>
      </c>
      <c r="AI11" s="20">
        <f t="shared" si="10"/>
        <v>310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'11.Spieltag'!AI12</f>
        <v>265</v>
      </c>
      <c r="AI12" s="20">
        <f t="shared" si="10"/>
        <v>310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'11.Spieltag'!AI13</f>
        <v>264</v>
      </c>
      <c r="AI13" s="20">
        <f t="shared" si="10"/>
        <v>309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'11.Spieltag'!AI14</f>
        <v>263</v>
      </c>
      <c r="AI14" s="20">
        <f t="shared" si="10"/>
        <v>308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'11.Spieltag'!AI15</f>
        <v>262</v>
      </c>
      <c r="AI15" s="20">
        <f t="shared" si="10"/>
        <v>307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'11.Spieltag'!AI16</f>
        <v>260</v>
      </c>
      <c r="AI16" s="20">
        <f t="shared" si="10"/>
        <v>305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'11.Spieltag'!AI17</f>
        <v>258</v>
      </c>
      <c r="AI17" s="20">
        <f t="shared" si="10"/>
        <v>303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'11.Spieltag'!AI18</f>
        <v>257</v>
      </c>
      <c r="AI18" s="20">
        <f t="shared" si="10"/>
        <v>302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'11.Spieltag'!AI19</f>
        <v>257</v>
      </c>
      <c r="AI19" s="20">
        <f t="shared" si="10"/>
        <v>302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'11.Spieltag'!AI20</f>
        <v>257</v>
      </c>
      <c r="AI20" s="20">
        <f t="shared" si="10"/>
        <v>302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'11.Spieltag'!AI21</f>
        <v>256</v>
      </c>
      <c r="AI21" s="20">
        <f t="shared" si="10"/>
        <v>301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'11.Spieltag'!AI22</f>
        <v>256</v>
      </c>
      <c r="AI22" s="20">
        <f t="shared" si="10"/>
        <v>301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'11.Spieltag'!AI23</f>
        <v>256</v>
      </c>
      <c r="AI23" s="20">
        <f t="shared" si="10"/>
        <v>301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'11.Spieltag'!AI24</f>
        <v>256</v>
      </c>
      <c r="AI24" s="20">
        <f t="shared" si="10"/>
        <v>301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'11.Spieltag'!AI25</f>
        <v>254</v>
      </c>
      <c r="AI25" s="20">
        <f t="shared" si="10"/>
        <v>299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'11.Spieltag'!AI26</f>
        <v>254</v>
      </c>
      <c r="AI26" s="20">
        <f t="shared" si="10"/>
        <v>299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'11.Spieltag'!AI27</f>
        <v>251</v>
      </c>
      <c r="AI27" s="20">
        <f t="shared" ref="AI27:AI32" si="14">AG27+AH27</f>
        <v>296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'11.Spieltag'!AI28</f>
        <v>251</v>
      </c>
      <c r="AI28" s="20">
        <f t="shared" si="14"/>
        <v>296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'11.Spieltag'!AI29</f>
        <v>251</v>
      </c>
      <c r="AI29" s="20">
        <f t="shared" si="14"/>
        <v>296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'11.Spieltag'!AI30</f>
        <v>249</v>
      </c>
      <c r="AI30" s="20">
        <f t="shared" si="14"/>
        <v>294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'11.Spieltag'!AI31</f>
        <v>248</v>
      </c>
      <c r="AI31" s="20">
        <f t="shared" si="14"/>
        <v>293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'11.Spieltag'!AI32</f>
        <v>247</v>
      </c>
      <c r="AI32" s="20">
        <f t="shared" si="14"/>
        <v>292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'11.Spieltag'!AI33</f>
        <v>246</v>
      </c>
      <c r="AI33" s="20">
        <f t="shared" ref="AI33" si="15">AG33+AH33</f>
        <v>291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'11.Spieltag'!AI34</f>
        <v>241</v>
      </c>
      <c r="AI34" s="20">
        <f t="shared" ref="AI34" si="16">AG34+AH34</f>
        <v>286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'11.Spieltag'!AI35</f>
        <v>238</v>
      </c>
      <c r="AI35" s="20">
        <f t="shared" ref="AI35:AI50" si="17">AG35+AH35</f>
        <v>283</v>
      </c>
      <c r="AJ35" s="21" t="e">
        <f t="shared" ref="AJ35:AJ50" si="18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'11.Spieltag'!AI36</f>
        <v>236</v>
      </c>
      <c r="AI36" s="20">
        <f t="shared" si="17"/>
        <v>281</v>
      </c>
      <c r="AJ36" s="21" t="e">
        <f t="shared" si="18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'11.Spieltag'!AI37</f>
        <v>234</v>
      </c>
      <c r="AI37" s="20">
        <f t="shared" si="17"/>
        <v>279</v>
      </c>
      <c r="AJ37" s="21" t="e">
        <f t="shared" si="18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'11.Spieltag'!AI38</f>
        <v>227</v>
      </c>
      <c r="AI38" s="20">
        <f t="shared" si="17"/>
        <v>272</v>
      </c>
      <c r="AJ38" s="21" t="e">
        <f t="shared" si="18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'11.Spieltag'!AI39</f>
        <v>#REF!</v>
      </c>
      <c r="AI39" s="20" t="e">
        <f t="shared" si="17"/>
        <v>#REF!</v>
      </c>
      <c r="AJ39" s="21" t="e">
        <f t="shared" si="18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'11.Spieltag'!AI40</f>
        <v>#REF!</v>
      </c>
      <c r="AI40" s="20" t="e">
        <f t="shared" si="17"/>
        <v>#REF!</v>
      </c>
      <c r="AJ40" s="21" t="e">
        <f t="shared" si="18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'11.Spieltag'!AI41</f>
        <v>#REF!</v>
      </c>
      <c r="AI41" s="20" t="e">
        <f t="shared" si="17"/>
        <v>#REF!</v>
      </c>
      <c r="AJ41" s="21" t="e">
        <f t="shared" si="18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'11.Spieltag'!AI42</f>
        <v>#REF!</v>
      </c>
      <c r="AI42" s="20" t="e">
        <f t="shared" si="17"/>
        <v>#REF!</v>
      </c>
      <c r="AJ42" s="21" t="e">
        <f t="shared" si="18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'11.Spieltag'!AI43</f>
        <v>#REF!</v>
      </c>
      <c r="AI43" s="20" t="e">
        <f t="shared" si="17"/>
        <v>#REF!</v>
      </c>
      <c r="AJ43" s="21" t="e">
        <f t="shared" si="18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'11.Spieltag'!AI44</f>
        <v>#REF!</v>
      </c>
      <c r="AI44" s="20" t="e">
        <f t="shared" si="17"/>
        <v>#REF!</v>
      </c>
      <c r="AJ44" s="21" t="e">
        <f t="shared" si="18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'11.Spieltag'!AI45</f>
        <v>#REF!</v>
      </c>
      <c r="AI45" s="20" t="e">
        <f t="shared" si="17"/>
        <v>#REF!</v>
      </c>
      <c r="AJ45" s="21" t="e">
        <f t="shared" si="18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'11.Spieltag'!AI46</f>
        <v>#REF!</v>
      </c>
      <c r="AI46" s="20" t="e">
        <f t="shared" si="17"/>
        <v>#REF!</v>
      </c>
      <c r="AJ46" s="21" t="e">
        <f t="shared" si="18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'11.Spieltag'!AI47</f>
        <v>#REF!</v>
      </c>
      <c r="AI47" s="20" t="e">
        <f t="shared" si="17"/>
        <v>#REF!</v>
      </c>
      <c r="AJ47" s="21" t="e">
        <f t="shared" si="18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'11.Spieltag'!AI48</f>
        <v>#REF!</v>
      </c>
      <c r="AI48" s="20" t="e">
        <f t="shared" si="17"/>
        <v>#REF!</v>
      </c>
      <c r="AJ48" s="21" t="e">
        <f t="shared" si="18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'11.Spieltag'!AI49</f>
        <v>#REF!</v>
      </c>
      <c r="AI49" s="20" t="e">
        <f t="shared" si="17"/>
        <v>#REF!</v>
      </c>
      <c r="AJ49" s="21" t="e">
        <f t="shared" si="18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'11.Spieltag'!AI50</f>
        <v>#REF!</v>
      </c>
      <c r="AI50" s="20" t="e">
        <f t="shared" si="17"/>
        <v>#REF!</v>
      </c>
      <c r="AJ50" s="21" t="e">
        <f t="shared" si="18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O1 R1 U1 X1 AA1 C3 F3 I3 L3 O3 R3 U3 X3">
    <cfRule type="cellIs" dxfId="107" priority="2" operator="equal">
      <formula>"Schalke 04"</formula>
    </cfRule>
  </conditionalFormatting>
  <conditionalFormatting sqref="I1 AA3">
    <cfRule type="cellIs" dxfId="106" priority="1" operator="equal">
      <formula>"Schalke 04"</formula>
    </cfRule>
  </conditionalFormatting>
  <conditionalFormatting sqref="AG1:AG7 AG51:AG1048576">
    <cfRule type="top10" dxfId="105" priority="9" rank="3"/>
  </conditionalFormatting>
  <conditionalFormatting sqref="AG8:AG50">
    <cfRule type="top10" dxfId="104" priority="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94</v>
      </c>
      <c r="I1" s="14" t="s">
        <v>96</v>
      </c>
      <c r="L1" s="14" t="s">
        <v>106</v>
      </c>
      <c r="O1" s="14" t="s">
        <v>102</v>
      </c>
      <c r="R1" s="14" t="s">
        <v>99</v>
      </c>
      <c r="U1" s="14" t="s">
        <v>101</v>
      </c>
      <c r="X1" s="14" t="s">
        <v>100</v>
      </c>
      <c r="AA1" s="14" t="s">
        <v>56</v>
      </c>
    </row>
    <row r="3" spans="1:40" ht="12" x14ac:dyDescent="0.2">
      <c r="C3" s="14" t="s">
        <v>104</v>
      </c>
      <c r="F3" s="14" t="s">
        <v>103</v>
      </c>
      <c r="I3" s="14" t="s">
        <v>92</v>
      </c>
      <c r="L3" s="14" t="s">
        <v>97</v>
      </c>
      <c r="O3" s="14" t="s">
        <v>98</v>
      </c>
      <c r="R3" s="14" t="s">
        <v>11</v>
      </c>
      <c r="U3" s="14" t="s">
        <v>95</v>
      </c>
      <c r="X3" s="14" t="s">
        <v>105</v>
      </c>
      <c r="AA3" s="14" t="s">
        <v>57</v>
      </c>
    </row>
    <row r="4" spans="1:40" ht="16.5" thickBot="1" x14ac:dyDescent="0.3">
      <c r="A4" s="2" t="s">
        <v>27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'12.Spieltag'!AI8</f>
        <v>313</v>
      </c>
      <c r="AI8" s="20">
        <f t="shared" ref="AI8:AI23" si="10">AG8+AH8</f>
        <v>358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'12.Spieltag'!AI9</f>
        <v>313</v>
      </c>
      <c r="AI9" s="20">
        <f t="shared" si="10"/>
        <v>358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'12.Spieltag'!AI10</f>
        <v>311</v>
      </c>
      <c r="AI10" s="20">
        <f t="shared" si="10"/>
        <v>356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'12.Spieltag'!AI11</f>
        <v>310</v>
      </c>
      <c r="AI11" s="20">
        <f t="shared" si="10"/>
        <v>355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'12.Spieltag'!AI12</f>
        <v>310</v>
      </c>
      <c r="AI12" s="20">
        <f t="shared" si="10"/>
        <v>355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'12.Spieltag'!AI13</f>
        <v>309</v>
      </c>
      <c r="AI13" s="20">
        <f t="shared" si="10"/>
        <v>354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'12.Spieltag'!AI14</f>
        <v>308</v>
      </c>
      <c r="AI14" s="20">
        <f t="shared" si="10"/>
        <v>353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'12.Spieltag'!AI15</f>
        <v>307</v>
      </c>
      <c r="AI15" s="20">
        <f t="shared" si="10"/>
        <v>352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'12.Spieltag'!AI16</f>
        <v>305</v>
      </c>
      <c r="AI16" s="20">
        <f t="shared" si="10"/>
        <v>350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'12.Spieltag'!AI17</f>
        <v>303</v>
      </c>
      <c r="AI17" s="20">
        <f t="shared" si="10"/>
        <v>348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'12.Spieltag'!AI18</f>
        <v>302</v>
      </c>
      <c r="AI18" s="20">
        <f t="shared" si="10"/>
        <v>347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'12.Spieltag'!AI19</f>
        <v>302</v>
      </c>
      <c r="AI19" s="20">
        <f t="shared" si="10"/>
        <v>347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'12.Spieltag'!AI20</f>
        <v>302</v>
      </c>
      <c r="AI20" s="20">
        <f t="shared" si="10"/>
        <v>347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'12.Spieltag'!AI21</f>
        <v>301</v>
      </c>
      <c r="AI21" s="20">
        <f t="shared" si="10"/>
        <v>346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'12.Spieltag'!AI22</f>
        <v>301</v>
      </c>
      <c r="AI22" s="20">
        <f t="shared" si="10"/>
        <v>346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'12.Spieltag'!AI23</f>
        <v>301</v>
      </c>
      <c r="AI23" s="20">
        <f t="shared" si="10"/>
        <v>346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'12.Spieltag'!AI24</f>
        <v>301</v>
      </c>
      <c r="AI24" s="20">
        <f t="shared" ref="AI24:AI26" si="14">AG24+AH24</f>
        <v>346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'12.Spieltag'!AI25</f>
        <v>299</v>
      </c>
      <c r="AI25" s="20">
        <f t="shared" si="14"/>
        <v>344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'12.Spieltag'!AI26</f>
        <v>299</v>
      </c>
      <c r="AI26" s="20">
        <f t="shared" si="14"/>
        <v>344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'12.Spieltag'!AI27</f>
        <v>296</v>
      </c>
      <c r="AI27" s="20">
        <f t="shared" ref="AI27:AI32" si="15">AG27+AH27</f>
        <v>341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'12.Spieltag'!AI28</f>
        <v>296</v>
      </c>
      <c r="AI28" s="20">
        <f t="shared" si="15"/>
        <v>341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'12.Spieltag'!AI29</f>
        <v>296</v>
      </c>
      <c r="AI29" s="20">
        <f t="shared" si="15"/>
        <v>341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'12.Spieltag'!AI30</f>
        <v>294</v>
      </c>
      <c r="AI30" s="20">
        <f t="shared" si="15"/>
        <v>339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'12.Spieltag'!AI31</f>
        <v>293</v>
      </c>
      <c r="AI31" s="20">
        <f t="shared" si="15"/>
        <v>338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'12.Spieltag'!AI32</f>
        <v>292</v>
      </c>
      <c r="AI32" s="20">
        <f t="shared" si="15"/>
        <v>337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'12.Spieltag'!AI33</f>
        <v>291</v>
      </c>
      <c r="AI33" s="20">
        <f t="shared" ref="AI33" si="16">AG33+AH33</f>
        <v>336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'12.Spieltag'!AI34</f>
        <v>286</v>
      </c>
      <c r="AI34" s="20">
        <f t="shared" ref="AI34" si="17">AG34+AH34</f>
        <v>331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'12.Spieltag'!AI35</f>
        <v>283</v>
      </c>
      <c r="AI35" s="20">
        <f t="shared" ref="AI35:AI50" si="18">AG35+AH35</f>
        <v>328</v>
      </c>
      <c r="AJ35" s="21" t="e">
        <f t="shared" ref="AJ35:AJ50" si="19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'12.Spieltag'!AI36</f>
        <v>281</v>
      </c>
      <c r="AI36" s="20">
        <f t="shared" si="18"/>
        <v>326</v>
      </c>
      <c r="AJ36" s="21" t="e">
        <f t="shared" si="19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'12.Spieltag'!AI37</f>
        <v>279</v>
      </c>
      <c r="AI37" s="20">
        <f t="shared" si="18"/>
        <v>324</v>
      </c>
      <c r="AJ37" s="21" t="e">
        <f t="shared" si="19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'12.Spieltag'!AI38</f>
        <v>272</v>
      </c>
      <c r="AI38" s="20">
        <f t="shared" si="18"/>
        <v>317</v>
      </c>
      <c r="AJ38" s="21" t="e">
        <f t="shared" si="19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'12.Spieltag'!AI39</f>
        <v>#REF!</v>
      </c>
      <c r="AI39" s="20" t="e">
        <f t="shared" si="18"/>
        <v>#REF!</v>
      </c>
      <c r="AJ39" s="21" t="e">
        <f t="shared" si="19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'12.Spieltag'!AI40</f>
        <v>#REF!</v>
      </c>
      <c r="AI40" s="20" t="e">
        <f t="shared" si="18"/>
        <v>#REF!</v>
      </c>
      <c r="AJ40" s="21" t="e">
        <f t="shared" si="19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'12.Spieltag'!AI41</f>
        <v>#REF!</v>
      </c>
      <c r="AI41" s="20" t="e">
        <f t="shared" si="18"/>
        <v>#REF!</v>
      </c>
      <c r="AJ41" s="21" t="e">
        <f t="shared" si="19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'12.Spieltag'!AI42</f>
        <v>#REF!</v>
      </c>
      <c r="AI42" s="20" t="e">
        <f t="shared" si="18"/>
        <v>#REF!</v>
      </c>
      <c r="AJ42" s="21" t="e">
        <f t="shared" si="19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'12.Spieltag'!AI43</f>
        <v>#REF!</v>
      </c>
      <c r="AI43" s="20" t="e">
        <f t="shared" si="18"/>
        <v>#REF!</v>
      </c>
      <c r="AJ43" s="21" t="e">
        <f t="shared" si="19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'12.Spieltag'!AI44</f>
        <v>#REF!</v>
      </c>
      <c r="AI44" s="20" t="e">
        <f t="shared" si="18"/>
        <v>#REF!</v>
      </c>
      <c r="AJ44" s="21" t="e">
        <f t="shared" si="19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'12.Spieltag'!AI45</f>
        <v>#REF!</v>
      </c>
      <c r="AI45" s="20" t="e">
        <f t="shared" si="18"/>
        <v>#REF!</v>
      </c>
      <c r="AJ45" s="21" t="e">
        <f t="shared" si="19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'12.Spieltag'!AI46</f>
        <v>#REF!</v>
      </c>
      <c r="AI46" s="20" t="e">
        <f t="shared" si="18"/>
        <v>#REF!</v>
      </c>
      <c r="AJ46" s="21" t="e">
        <f t="shared" si="19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'12.Spieltag'!AI47</f>
        <v>#REF!</v>
      </c>
      <c r="AI47" s="20" t="e">
        <f t="shared" si="18"/>
        <v>#REF!</v>
      </c>
      <c r="AJ47" s="21" t="e">
        <f t="shared" si="19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'12.Spieltag'!AI48</f>
        <v>#REF!</v>
      </c>
      <c r="AI48" s="20" t="e">
        <f t="shared" si="18"/>
        <v>#REF!</v>
      </c>
      <c r="AJ48" s="21" t="e">
        <f t="shared" si="19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'12.Spieltag'!AI49</f>
        <v>#REF!</v>
      </c>
      <c r="AI49" s="20" t="e">
        <f t="shared" si="18"/>
        <v>#REF!</v>
      </c>
      <c r="AJ49" s="21" t="e">
        <f t="shared" si="19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'12.Spieltag'!AI50</f>
        <v>#REF!</v>
      </c>
      <c r="AI50" s="20" t="e">
        <f t="shared" si="18"/>
        <v>#REF!</v>
      </c>
      <c r="AJ50" s="21" t="e">
        <f t="shared" si="19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103" priority="2" operator="equal">
      <formula>"Schalke 04"</formula>
    </cfRule>
  </conditionalFormatting>
  <conditionalFormatting sqref="AG1:AG7 AG51:AG1048576">
    <cfRule type="top10" dxfId="102" priority="9" rank="3"/>
  </conditionalFormatting>
  <conditionalFormatting sqref="AG8:AG50">
    <cfRule type="top10" dxfId="101" priority="5" rank="3"/>
  </conditionalFormatting>
  <conditionalFormatting sqref="AK6:AK9">
    <cfRule type="top10" dxfId="100" priority="184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92</v>
      </c>
      <c r="F1" s="14" t="s">
        <v>95</v>
      </c>
      <c r="I1" s="14" t="s">
        <v>105</v>
      </c>
      <c r="L1" s="14" t="s">
        <v>97</v>
      </c>
      <c r="N1" s="1"/>
      <c r="O1" s="14" t="s">
        <v>104</v>
      </c>
      <c r="Q1" s="1"/>
      <c r="R1" s="14" t="s">
        <v>106</v>
      </c>
      <c r="T1" s="1"/>
      <c r="U1" s="14" t="s">
        <v>103</v>
      </c>
      <c r="X1" s="14" t="s">
        <v>11</v>
      </c>
      <c r="AA1" s="14" t="s">
        <v>57</v>
      </c>
    </row>
    <row r="3" spans="1:40" ht="12" x14ac:dyDescent="0.2">
      <c r="C3" s="14" t="s">
        <v>100</v>
      </c>
      <c r="F3" s="14" t="s">
        <v>93</v>
      </c>
      <c r="I3" s="14" t="s">
        <v>98</v>
      </c>
      <c r="L3" s="14" t="s">
        <v>94</v>
      </c>
      <c r="O3" s="14" t="s">
        <v>56</v>
      </c>
      <c r="R3" s="14" t="s">
        <v>101</v>
      </c>
      <c r="U3" s="14" t="s">
        <v>96</v>
      </c>
      <c r="X3" s="14" t="s">
        <v>102</v>
      </c>
      <c r="AA3" s="14" t="s">
        <v>99</v>
      </c>
    </row>
    <row r="4" spans="1:40" ht="16.5" thickBot="1" x14ac:dyDescent="0.3">
      <c r="A4" s="2" t="s">
        <v>26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'13.Spieltag'!AI8</f>
        <v>358</v>
      </c>
      <c r="AI8" s="20">
        <f t="shared" ref="AI8:AI26" si="10">AG8+AH8</f>
        <v>403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'13.Spieltag'!AI9</f>
        <v>358</v>
      </c>
      <c r="AI9" s="20">
        <f t="shared" si="10"/>
        <v>403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'13.Spieltag'!AI10</f>
        <v>356</v>
      </c>
      <c r="AI10" s="20">
        <f t="shared" si="10"/>
        <v>401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'13.Spieltag'!AI11</f>
        <v>355</v>
      </c>
      <c r="AI11" s="20">
        <f t="shared" si="10"/>
        <v>400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'13.Spieltag'!AI12</f>
        <v>355</v>
      </c>
      <c r="AI12" s="20">
        <f t="shared" si="10"/>
        <v>400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'13.Spieltag'!AI13</f>
        <v>354</v>
      </c>
      <c r="AI13" s="20">
        <f t="shared" si="10"/>
        <v>399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'13.Spieltag'!AI14</f>
        <v>353</v>
      </c>
      <c r="AI14" s="20">
        <f t="shared" si="10"/>
        <v>398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'13.Spieltag'!AI15</f>
        <v>352</v>
      </c>
      <c r="AI15" s="20">
        <f t="shared" si="10"/>
        <v>397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'13.Spieltag'!AI16</f>
        <v>350</v>
      </c>
      <c r="AI16" s="20">
        <f t="shared" si="10"/>
        <v>395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'13.Spieltag'!AI17</f>
        <v>348</v>
      </c>
      <c r="AI17" s="20">
        <f t="shared" si="10"/>
        <v>393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'13.Spieltag'!AI18</f>
        <v>347</v>
      </c>
      <c r="AI18" s="20">
        <f t="shared" si="10"/>
        <v>392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'13.Spieltag'!AI19</f>
        <v>347</v>
      </c>
      <c r="AI19" s="20">
        <f t="shared" si="10"/>
        <v>392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'13.Spieltag'!AI20</f>
        <v>347</v>
      </c>
      <c r="AI20" s="20">
        <f t="shared" si="10"/>
        <v>392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'13.Spieltag'!AI21</f>
        <v>346</v>
      </c>
      <c r="AI21" s="20">
        <f t="shared" si="10"/>
        <v>391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'13.Spieltag'!AI22</f>
        <v>346</v>
      </c>
      <c r="AI22" s="20">
        <f t="shared" si="10"/>
        <v>391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'13.Spieltag'!AI23</f>
        <v>346</v>
      </c>
      <c r="AI23" s="20">
        <f t="shared" si="10"/>
        <v>391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'13.Spieltag'!AI24</f>
        <v>346</v>
      </c>
      <c r="AI24" s="20">
        <f t="shared" si="10"/>
        <v>391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'13.Spieltag'!AI25</f>
        <v>344</v>
      </c>
      <c r="AI25" s="20">
        <f t="shared" si="10"/>
        <v>389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'13.Spieltag'!AI26</f>
        <v>344</v>
      </c>
      <c r="AI26" s="20">
        <f t="shared" si="10"/>
        <v>389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'13.Spieltag'!AI27</f>
        <v>341</v>
      </c>
      <c r="AI27" s="20">
        <f t="shared" ref="AI27:AI32" si="14">AG27+AH27</f>
        <v>386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'13.Spieltag'!AI28</f>
        <v>341</v>
      </c>
      <c r="AI28" s="20">
        <f t="shared" si="14"/>
        <v>386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'13.Spieltag'!AI29</f>
        <v>341</v>
      </c>
      <c r="AI29" s="20">
        <f t="shared" si="14"/>
        <v>386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'13.Spieltag'!AI30</f>
        <v>339</v>
      </c>
      <c r="AI30" s="20">
        <f t="shared" si="14"/>
        <v>384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'13.Spieltag'!AI31</f>
        <v>338</v>
      </c>
      <c r="AI31" s="20">
        <f t="shared" si="14"/>
        <v>383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'13.Spieltag'!AI32</f>
        <v>337</v>
      </c>
      <c r="AI32" s="20">
        <f t="shared" si="14"/>
        <v>382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'13.Spieltag'!AI33</f>
        <v>336</v>
      </c>
      <c r="AI33" s="20">
        <f t="shared" ref="AI33" si="15">AG33+AH33</f>
        <v>381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'13.Spieltag'!AI34</f>
        <v>331</v>
      </c>
      <c r="AI34" s="20">
        <f t="shared" ref="AI34" si="16">AG34+AH34</f>
        <v>376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'13.Spieltag'!AI35</f>
        <v>328</v>
      </c>
      <c r="AI35" s="20">
        <f t="shared" ref="AI35:AI50" si="17">AG35+AH35</f>
        <v>373</v>
      </c>
      <c r="AJ35" s="21" t="e">
        <f t="shared" ref="AJ35:AJ50" si="18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'13.Spieltag'!AI36</f>
        <v>326</v>
      </c>
      <c r="AI36" s="20">
        <f t="shared" si="17"/>
        <v>371</v>
      </c>
      <c r="AJ36" s="21" t="e">
        <f t="shared" si="18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'13.Spieltag'!AI37</f>
        <v>324</v>
      </c>
      <c r="AI37" s="20">
        <f t="shared" si="17"/>
        <v>369</v>
      </c>
      <c r="AJ37" s="21" t="e">
        <f t="shared" si="18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'13.Spieltag'!AI38</f>
        <v>317</v>
      </c>
      <c r="AI38" s="20">
        <f t="shared" si="17"/>
        <v>362</v>
      </c>
      <c r="AJ38" s="21" t="e">
        <f t="shared" si="18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'13.Spieltag'!AI39</f>
        <v>#REF!</v>
      </c>
      <c r="AI39" s="20" t="e">
        <f t="shared" si="17"/>
        <v>#REF!</v>
      </c>
      <c r="AJ39" s="21" t="e">
        <f t="shared" si="18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'13.Spieltag'!AI40</f>
        <v>#REF!</v>
      </c>
      <c r="AI40" s="20" t="e">
        <f t="shared" si="17"/>
        <v>#REF!</v>
      </c>
      <c r="AJ40" s="21" t="e">
        <f t="shared" si="18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'13.Spieltag'!AI41</f>
        <v>#REF!</v>
      </c>
      <c r="AI41" s="20" t="e">
        <f t="shared" si="17"/>
        <v>#REF!</v>
      </c>
      <c r="AJ41" s="21" t="e">
        <f t="shared" si="18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'13.Spieltag'!AI42</f>
        <v>#REF!</v>
      </c>
      <c r="AI42" s="20" t="e">
        <f t="shared" si="17"/>
        <v>#REF!</v>
      </c>
      <c r="AJ42" s="21" t="e">
        <f t="shared" si="18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'13.Spieltag'!AI43</f>
        <v>#REF!</v>
      </c>
      <c r="AI43" s="20" t="e">
        <f t="shared" si="17"/>
        <v>#REF!</v>
      </c>
      <c r="AJ43" s="21" t="e">
        <f t="shared" si="18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'13.Spieltag'!AI44</f>
        <v>#REF!</v>
      </c>
      <c r="AI44" s="20" t="e">
        <f t="shared" si="17"/>
        <v>#REF!</v>
      </c>
      <c r="AJ44" s="21" t="e">
        <f t="shared" si="18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'13.Spieltag'!AI45</f>
        <v>#REF!</v>
      </c>
      <c r="AI45" s="20" t="e">
        <f t="shared" si="17"/>
        <v>#REF!</v>
      </c>
      <c r="AJ45" s="21" t="e">
        <f t="shared" si="18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'13.Spieltag'!AI46</f>
        <v>#REF!</v>
      </c>
      <c r="AI46" s="20" t="e">
        <f t="shared" si="17"/>
        <v>#REF!</v>
      </c>
      <c r="AJ46" s="21" t="e">
        <f t="shared" si="18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'13.Spieltag'!AI47</f>
        <v>#REF!</v>
      </c>
      <c r="AI47" s="20" t="e">
        <f t="shared" si="17"/>
        <v>#REF!</v>
      </c>
      <c r="AJ47" s="21" t="e">
        <f t="shared" si="18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'13.Spieltag'!AI48</f>
        <v>#REF!</v>
      </c>
      <c r="AI48" s="20" t="e">
        <f t="shared" si="17"/>
        <v>#REF!</v>
      </c>
      <c r="AJ48" s="21" t="e">
        <f t="shared" si="18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'13.Spieltag'!AI49</f>
        <v>#REF!</v>
      </c>
      <c r="AI49" s="20" t="e">
        <f t="shared" si="17"/>
        <v>#REF!</v>
      </c>
      <c r="AJ49" s="21" t="e">
        <f t="shared" si="18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'13.Spieltag'!AI50</f>
        <v>#REF!</v>
      </c>
      <c r="AI50" s="20" t="e">
        <f t="shared" si="17"/>
        <v>#REF!</v>
      </c>
      <c r="AJ50" s="21" t="e">
        <f t="shared" si="18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6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O1 R1 U1 X1 AA1 C3 F3 I3 O3 R3 U3 X3 AA3">
    <cfRule type="cellIs" dxfId="99" priority="2" operator="equal">
      <formula>"Schalke 04"</formula>
    </cfRule>
  </conditionalFormatting>
  <conditionalFormatting sqref="I1 L3">
    <cfRule type="cellIs" dxfId="98" priority="1" operator="equal">
      <formula>"Schalke 04"</formula>
    </cfRule>
  </conditionalFormatting>
  <conditionalFormatting sqref="AG1:AG7 AG51:AG1048576">
    <cfRule type="top10" dxfId="97" priority="9" rank="3"/>
  </conditionalFormatting>
  <conditionalFormatting sqref="AG8:AG50">
    <cfRule type="top10" dxfId="96" priority="5" rank="3"/>
  </conditionalFormatting>
  <conditionalFormatting sqref="AK6:AK9">
    <cfRule type="top10" dxfId="95" priority="183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94</v>
      </c>
      <c r="I1" s="14" t="s">
        <v>96</v>
      </c>
      <c r="L1" s="14" t="s">
        <v>98</v>
      </c>
      <c r="O1" s="14" t="s">
        <v>102</v>
      </c>
      <c r="R1" s="14" t="s">
        <v>99</v>
      </c>
      <c r="U1" s="14" t="s">
        <v>101</v>
      </c>
      <c r="X1" s="14" t="s">
        <v>100</v>
      </c>
      <c r="AA1" s="14" t="s">
        <v>56</v>
      </c>
    </row>
    <row r="3" spans="1:40" ht="12" x14ac:dyDescent="0.2">
      <c r="C3" s="14" t="s">
        <v>106</v>
      </c>
      <c r="F3" s="14" t="s">
        <v>104</v>
      </c>
      <c r="I3" s="14" t="s">
        <v>57</v>
      </c>
      <c r="L3" s="14" t="s">
        <v>11</v>
      </c>
      <c r="O3" s="14" t="s">
        <v>92</v>
      </c>
      <c r="R3" s="14" t="s">
        <v>105</v>
      </c>
      <c r="U3" s="14" t="s">
        <v>97</v>
      </c>
      <c r="X3" s="14" t="s">
        <v>103</v>
      </c>
      <c r="AA3" s="14" t="s">
        <v>95</v>
      </c>
    </row>
    <row r="4" spans="1:40" ht="16.5" thickBot="1" x14ac:dyDescent="0.3">
      <c r="A4" s="2" t="s">
        <v>28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'14.Spieltag'!AI8</f>
        <v>403</v>
      </c>
      <c r="AI8" s="20">
        <f t="shared" ref="AI8:AI26" si="10">AG8+AH8</f>
        <v>448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'14.Spieltag'!AI9</f>
        <v>403</v>
      </c>
      <c r="AI9" s="20">
        <f t="shared" si="10"/>
        <v>448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'14.Spieltag'!AI10</f>
        <v>401</v>
      </c>
      <c r="AI10" s="20">
        <f t="shared" si="10"/>
        <v>446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'14.Spieltag'!AI11</f>
        <v>400</v>
      </c>
      <c r="AI11" s="20">
        <f t="shared" si="10"/>
        <v>445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'14.Spieltag'!AI12</f>
        <v>400</v>
      </c>
      <c r="AI12" s="20">
        <f t="shared" si="10"/>
        <v>445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'14.Spieltag'!AI13</f>
        <v>399</v>
      </c>
      <c r="AI13" s="20">
        <f t="shared" si="10"/>
        <v>444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'14.Spieltag'!AI14</f>
        <v>398</v>
      </c>
      <c r="AI14" s="20">
        <f t="shared" si="10"/>
        <v>443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'14.Spieltag'!AI15</f>
        <v>397</v>
      </c>
      <c r="AI15" s="20">
        <f t="shared" si="10"/>
        <v>442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'14.Spieltag'!AI16</f>
        <v>395</v>
      </c>
      <c r="AI16" s="20">
        <f t="shared" si="10"/>
        <v>440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'14.Spieltag'!AI17</f>
        <v>393</v>
      </c>
      <c r="AI17" s="20">
        <f t="shared" si="10"/>
        <v>438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'14.Spieltag'!AI18</f>
        <v>392</v>
      </c>
      <c r="AI18" s="20">
        <f t="shared" si="10"/>
        <v>437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'14.Spieltag'!AI19</f>
        <v>392</v>
      </c>
      <c r="AI19" s="20">
        <f t="shared" si="10"/>
        <v>437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'14.Spieltag'!AI20</f>
        <v>392</v>
      </c>
      <c r="AI20" s="20">
        <f t="shared" si="10"/>
        <v>437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'14.Spieltag'!AI21</f>
        <v>391</v>
      </c>
      <c r="AI21" s="20">
        <f t="shared" si="10"/>
        <v>436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'14.Spieltag'!AI22</f>
        <v>391</v>
      </c>
      <c r="AI22" s="20">
        <f t="shared" si="10"/>
        <v>436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'14.Spieltag'!AI23</f>
        <v>391</v>
      </c>
      <c r="AI23" s="20">
        <f t="shared" si="10"/>
        <v>436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'14.Spieltag'!AI24</f>
        <v>391</v>
      </c>
      <c r="AI24" s="20">
        <f t="shared" si="10"/>
        <v>436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'14.Spieltag'!AI25</f>
        <v>389</v>
      </c>
      <c r="AI25" s="20">
        <f t="shared" si="10"/>
        <v>434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'14.Spieltag'!AI26</f>
        <v>389</v>
      </c>
      <c r="AI26" s="20">
        <f t="shared" si="10"/>
        <v>434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'14.Spieltag'!AI27</f>
        <v>386</v>
      </c>
      <c r="AI27" s="20">
        <f t="shared" ref="AI27:AI32" si="14">AG27+AH27</f>
        <v>431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'14.Spieltag'!AI28</f>
        <v>386</v>
      </c>
      <c r="AI28" s="20">
        <f t="shared" si="14"/>
        <v>431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'14.Spieltag'!AI29</f>
        <v>386</v>
      </c>
      <c r="AI29" s="20">
        <f t="shared" si="14"/>
        <v>431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'14.Spieltag'!AI30</f>
        <v>384</v>
      </c>
      <c r="AI30" s="20">
        <f t="shared" si="14"/>
        <v>429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'14.Spieltag'!AI31</f>
        <v>383</v>
      </c>
      <c r="AI31" s="20">
        <f t="shared" si="14"/>
        <v>428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'14.Spieltag'!AI32</f>
        <v>382</v>
      </c>
      <c r="AI32" s="20">
        <f t="shared" si="14"/>
        <v>427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'14.Spieltag'!AI33</f>
        <v>381</v>
      </c>
      <c r="AI33" s="20">
        <f t="shared" ref="AI33" si="15">AG33+AH33</f>
        <v>426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'14.Spieltag'!AI34</f>
        <v>376</v>
      </c>
      <c r="AI34" s="20">
        <f t="shared" ref="AI34" si="16">AG34+AH34</f>
        <v>421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'14.Spieltag'!AI35</f>
        <v>373</v>
      </c>
      <c r="AI35" s="20">
        <f t="shared" ref="AI35:AI50" si="17">AG35+AH35</f>
        <v>418</v>
      </c>
      <c r="AJ35" s="21" t="e">
        <f t="shared" ref="AJ35:AJ50" si="18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'14.Spieltag'!AI36</f>
        <v>371</v>
      </c>
      <c r="AI36" s="20">
        <f t="shared" si="17"/>
        <v>416</v>
      </c>
      <c r="AJ36" s="21" t="e">
        <f t="shared" si="18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'14.Spieltag'!AI37</f>
        <v>369</v>
      </c>
      <c r="AI37" s="20">
        <f t="shared" si="17"/>
        <v>414</v>
      </c>
      <c r="AJ37" s="21" t="e">
        <f t="shared" si="18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'14.Spieltag'!AI38</f>
        <v>362</v>
      </c>
      <c r="AI38" s="20">
        <f t="shared" si="17"/>
        <v>407</v>
      </c>
      <c r="AJ38" s="21" t="e">
        <f t="shared" si="18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'14.Spieltag'!AI39</f>
        <v>#REF!</v>
      </c>
      <c r="AI39" s="20" t="e">
        <f t="shared" si="17"/>
        <v>#REF!</v>
      </c>
      <c r="AJ39" s="21" t="e">
        <f t="shared" si="18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'14.Spieltag'!AI40</f>
        <v>#REF!</v>
      </c>
      <c r="AI40" s="20" t="e">
        <f t="shared" si="17"/>
        <v>#REF!</v>
      </c>
      <c r="AJ40" s="21" t="e">
        <f t="shared" si="18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'14.Spieltag'!AI41</f>
        <v>#REF!</v>
      </c>
      <c r="AI41" s="20" t="e">
        <f t="shared" si="17"/>
        <v>#REF!</v>
      </c>
      <c r="AJ41" s="21" t="e">
        <f t="shared" si="18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'14.Spieltag'!AI42</f>
        <v>#REF!</v>
      </c>
      <c r="AI42" s="20" t="e">
        <f t="shared" si="17"/>
        <v>#REF!</v>
      </c>
      <c r="AJ42" s="21" t="e">
        <f t="shared" si="18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'14.Spieltag'!AI43</f>
        <v>#REF!</v>
      </c>
      <c r="AI43" s="20" t="e">
        <f t="shared" si="17"/>
        <v>#REF!</v>
      </c>
      <c r="AJ43" s="21" t="e">
        <f t="shared" si="18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'14.Spieltag'!AI44</f>
        <v>#REF!</v>
      </c>
      <c r="AI44" s="20" t="e">
        <f t="shared" si="17"/>
        <v>#REF!</v>
      </c>
      <c r="AJ44" s="21" t="e">
        <f t="shared" si="18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'14.Spieltag'!AI45</f>
        <v>#REF!</v>
      </c>
      <c r="AI45" s="20" t="e">
        <f t="shared" si="17"/>
        <v>#REF!</v>
      </c>
      <c r="AJ45" s="21" t="e">
        <f t="shared" si="18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'14.Spieltag'!AI46</f>
        <v>#REF!</v>
      </c>
      <c r="AI46" s="20" t="e">
        <f t="shared" si="17"/>
        <v>#REF!</v>
      </c>
      <c r="AJ46" s="21" t="e">
        <f t="shared" si="18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'14.Spieltag'!AI47</f>
        <v>#REF!</v>
      </c>
      <c r="AI47" s="20" t="e">
        <f t="shared" si="17"/>
        <v>#REF!</v>
      </c>
      <c r="AJ47" s="21" t="e">
        <f t="shared" si="18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'14.Spieltag'!AI48</f>
        <v>#REF!</v>
      </c>
      <c r="AI48" s="20" t="e">
        <f t="shared" si="17"/>
        <v>#REF!</v>
      </c>
      <c r="AJ48" s="21" t="e">
        <f t="shared" si="18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'14.Spieltag'!AI49</f>
        <v>#REF!</v>
      </c>
      <c r="AI49" s="20" t="e">
        <f t="shared" si="17"/>
        <v>#REF!</v>
      </c>
      <c r="AJ49" s="21" t="e">
        <f t="shared" si="18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'14.Spieltag'!AI50</f>
        <v>#REF!</v>
      </c>
      <c r="AI50" s="20" t="e">
        <f t="shared" si="17"/>
        <v>#REF!</v>
      </c>
      <c r="AJ50" s="21" t="e">
        <f t="shared" si="18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94" priority="2" operator="equal">
      <formula>"Schalke 04"</formula>
    </cfRule>
  </conditionalFormatting>
  <conditionalFormatting sqref="AG1:AG7 AG51:AG1048576">
    <cfRule type="top10" dxfId="93" priority="9" rank="3"/>
  </conditionalFormatting>
  <conditionalFormatting sqref="AG8:AG50">
    <cfRule type="top10" dxfId="92" priority="5" rank="3"/>
  </conditionalFormatting>
  <conditionalFormatting sqref="AK6:AK9">
    <cfRule type="top10" dxfId="91" priority="182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92</v>
      </c>
      <c r="F1" s="14" t="s">
        <v>95</v>
      </c>
      <c r="H1" s="1"/>
      <c r="I1" s="14" t="s">
        <v>97</v>
      </c>
      <c r="K1" s="1"/>
      <c r="L1" s="14" t="s">
        <v>104</v>
      </c>
      <c r="N1" s="1"/>
      <c r="O1" s="14" t="s">
        <v>106</v>
      </c>
      <c r="Q1" s="1"/>
      <c r="R1" s="14" t="s">
        <v>103</v>
      </c>
      <c r="T1" s="1"/>
      <c r="U1" s="14" t="s">
        <v>101</v>
      </c>
      <c r="X1" s="14" t="s">
        <v>11</v>
      </c>
      <c r="AA1" s="14" t="s">
        <v>57</v>
      </c>
    </row>
    <row r="3" spans="1:40" ht="12" x14ac:dyDescent="0.2">
      <c r="C3" s="14" t="s">
        <v>105</v>
      </c>
      <c r="F3" s="14" t="s">
        <v>94</v>
      </c>
      <c r="I3" s="14" t="s">
        <v>99</v>
      </c>
      <c r="K3" s="1"/>
      <c r="L3" s="14" t="s">
        <v>102</v>
      </c>
      <c r="O3" s="14" t="s">
        <v>96</v>
      </c>
      <c r="R3" s="14" t="s">
        <v>56</v>
      </c>
      <c r="U3" s="14" t="s">
        <v>93</v>
      </c>
      <c r="X3" s="14" t="s">
        <v>100</v>
      </c>
      <c r="AA3" s="14" t="s">
        <v>98</v>
      </c>
    </row>
    <row r="4" spans="1:40" ht="16.5" thickBot="1" x14ac:dyDescent="0.3">
      <c r="A4" s="2" t="s">
        <v>29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'15.Spieltag'!AI8</f>
        <v>448</v>
      </c>
      <c r="AI8" s="20">
        <f t="shared" ref="AI8:AI23" si="10">AG8+AH8</f>
        <v>493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'15.Spieltag'!AI9</f>
        <v>448</v>
      </c>
      <c r="AI9" s="20">
        <f t="shared" si="10"/>
        <v>493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'15.Spieltag'!AI10</f>
        <v>446</v>
      </c>
      <c r="AI10" s="20">
        <f t="shared" si="10"/>
        <v>491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'15.Spieltag'!AI11</f>
        <v>445</v>
      </c>
      <c r="AI11" s="20">
        <f t="shared" si="10"/>
        <v>490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'15.Spieltag'!AI12</f>
        <v>445</v>
      </c>
      <c r="AI12" s="20">
        <f t="shared" si="10"/>
        <v>490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'15.Spieltag'!AI13</f>
        <v>444</v>
      </c>
      <c r="AI13" s="20">
        <f t="shared" si="10"/>
        <v>489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'15.Spieltag'!AI14</f>
        <v>443</v>
      </c>
      <c r="AI14" s="20">
        <f t="shared" si="10"/>
        <v>488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'15.Spieltag'!AI15</f>
        <v>442</v>
      </c>
      <c r="AI15" s="20">
        <f t="shared" si="10"/>
        <v>487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'15.Spieltag'!AI16</f>
        <v>440</v>
      </c>
      <c r="AI16" s="20">
        <f t="shared" si="10"/>
        <v>485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'15.Spieltag'!AI17</f>
        <v>438</v>
      </c>
      <c r="AI17" s="20">
        <f t="shared" si="10"/>
        <v>483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'15.Spieltag'!AI18</f>
        <v>437</v>
      </c>
      <c r="AI18" s="20">
        <f t="shared" si="10"/>
        <v>482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'15.Spieltag'!AI19</f>
        <v>437</v>
      </c>
      <c r="AI19" s="20">
        <f t="shared" si="10"/>
        <v>482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'15.Spieltag'!AI20</f>
        <v>437</v>
      </c>
      <c r="AI20" s="20">
        <f t="shared" si="10"/>
        <v>482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'15.Spieltag'!AI21</f>
        <v>436</v>
      </c>
      <c r="AI21" s="20">
        <f t="shared" si="10"/>
        <v>481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'15.Spieltag'!AI22</f>
        <v>436</v>
      </c>
      <c r="AI22" s="20">
        <f t="shared" si="10"/>
        <v>481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'15.Spieltag'!AI23</f>
        <v>436</v>
      </c>
      <c r="AI23" s="20">
        <f t="shared" si="10"/>
        <v>481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'15.Spieltag'!AI24</f>
        <v>436</v>
      </c>
      <c r="AI24" s="20">
        <f t="shared" ref="AI24:AI26" si="14">AG24+AH24</f>
        <v>481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'15.Spieltag'!AI25</f>
        <v>434</v>
      </c>
      <c r="AI25" s="20">
        <f t="shared" si="14"/>
        <v>479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'15.Spieltag'!AI26</f>
        <v>434</v>
      </c>
      <c r="AI26" s="20">
        <f t="shared" si="14"/>
        <v>479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'15.Spieltag'!AI27</f>
        <v>431</v>
      </c>
      <c r="AI27" s="20">
        <f t="shared" ref="AI27:AI32" si="15">AG27+AH27</f>
        <v>476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'15.Spieltag'!AI28</f>
        <v>431</v>
      </c>
      <c r="AI28" s="20">
        <f t="shared" si="15"/>
        <v>476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'15.Spieltag'!AI29</f>
        <v>431</v>
      </c>
      <c r="AI29" s="20">
        <f t="shared" si="15"/>
        <v>476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'15.Spieltag'!AI30</f>
        <v>429</v>
      </c>
      <c r="AI30" s="20">
        <f t="shared" si="15"/>
        <v>474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'15.Spieltag'!AI31</f>
        <v>428</v>
      </c>
      <c r="AI31" s="20">
        <f t="shared" si="15"/>
        <v>473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'15.Spieltag'!AI32</f>
        <v>427</v>
      </c>
      <c r="AI32" s="20">
        <f t="shared" si="15"/>
        <v>472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'15.Spieltag'!AI33</f>
        <v>426</v>
      </c>
      <c r="AI33" s="20">
        <f t="shared" ref="AI33" si="16">AG33+AH33</f>
        <v>471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'15.Spieltag'!AI34</f>
        <v>421</v>
      </c>
      <c r="AI34" s="20">
        <f t="shared" ref="AI34" si="17">AG34+AH34</f>
        <v>466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'15.Spieltag'!AI35</f>
        <v>418</v>
      </c>
      <c r="AI35" s="20">
        <f t="shared" ref="AI35:AI50" si="18">AG35+AH35</f>
        <v>463</v>
      </c>
      <c r="AJ35" s="21" t="e">
        <f t="shared" ref="AJ35:AJ50" si="19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'15.Spieltag'!AI36</f>
        <v>416</v>
      </c>
      <c r="AI36" s="20">
        <f t="shared" si="18"/>
        <v>461</v>
      </c>
      <c r="AJ36" s="21" t="e">
        <f t="shared" si="19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'15.Spieltag'!AI37</f>
        <v>414</v>
      </c>
      <c r="AI37" s="20">
        <f t="shared" si="18"/>
        <v>459</v>
      </c>
      <c r="AJ37" s="21" t="e">
        <f t="shared" si="19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'15.Spieltag'!AI38</f>
        <v>407</v>
      </c>
      <c r="AI38" s="20">
        <f t="shared" si="18"/>
        <v>452</v>
      </c>
      <c r="AJ38" s="21" t="e">
        <f t="shared" si="19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'15.Spieltag'!AI39</f>
        <v>#REF!</v>
      </c>
      <c r="AI39" s="20" t="e">
        <f t="shared" si="18"/>
        <v>#REF!</v>
      </c>
      <c r="AJ39" s="21" t="e">
        <f t="shared" si="19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'15.Spieltag'!AI40</f>
        <v>#REF!</v>
      </c>
      <c r="AI40" s="20" t="e">
        <f t="shared" si="18"/>
        <v>#REF!</v>
      </c>
      <c r="AJ40" s="21" t="e">
        <f t="shared" si="19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'15.Spieltag'!AI41</f>
        <v>#REF!</v>
      </c>
      <c r="AI41" s="20" t="e">
        <f t="shared" si="18"/>
        <v>#REF!</v>
      </c>
      <c r="AJ41" s="21" t="e">
        <f t="shared" si="19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'15.Spieltag'!AI42</f>
        <v>#REF!</v>
      </c>
      <c r="AI42" s="20" t="e">
        <f t="shared" si="18"/>
        <v>#REF!</v>
      </c>
      <c r="AJ42" s="21" t="e">
        <f t="shared" si="19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'15.Spieltag'!AI43</f>
        <v>#REF!</v>
      </c>
      <c r="AI43" s="20" t="e">
        <f t="shared" si="18"/>
        <v>#REF!</v>
      </c>
      <c r="AJ43" s="21" t="e">
        <f t="shared" si="19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'15.Spieltag'!AI44</f>
        <v>#REF!</v>
      </c>
      <c r="AI44" s="20" t="e">
        <f t="shared" si="18"/>
        <v>#REF!</v>
      </c>
      <c r="AJ44" s="21" t="e">
        <f t="shared" si="19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'15.Spieltag'!AI45</f>
        <v>#REF!</v>
      </c>
      <c r="AI45" s="20" t="e">
        <f t="shared" si="18"/>
        <v>#REF!</v>
      </c>
      <c r="AJ45" s="21" t="e">
        <f t="shared" si="19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'15.Spieltag'!AI46</f>
        <v>#REF!</v>
      </c>
      <c r="AI46" s="20" t="e">
        <f t="shared" si="18"/>
        <v>#REF!</v>
      </c>
      <c r="AJ46" s="21" t="e">
        <f t="shared" si="19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'15.Spieltag'!AI47</f>
        <v>#REF!</v>
      </c>
      <c r="AI47" s="20" t="e">
        <f t="shared" si="18"/>
        <v>#REF!</v>
      </c>
      <c r="AJ47" s="21" t="e">
        <f t="shared" si="19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'15.Spieltag'!AI48</f>
        <v>#REF!</v>
      </c>
      <c r="AI48" s="20" t="e">
        <f t="shared" si="18"/>
        <v>#REF!</v>
      </c>
      <c r="AJ48" s="21" t="e">
        <f t="shared" si="19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'15.Spieltag'!AI49</f>
        <v>#REF!</v>
      </c>
      <c r="AI49" s="20" t="e">
        <f t="shared" si="18"/>
        <v>#REF!</v>
      </c>
      <c r="AJ49" s="21" t="e">
        <f t="shared" si="19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'15.Spieltag'!AI50</f>
        <v>#REF!</v>
      </c>
      <c r="AI50" s="20" t="e">
        <f t="shared" si="18"/>
        <v>#REF!</v>
      </c>
      <c r="AJ50" s="21" t="e">
        <f t="shared" si="19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I3 L3 O3 R3 U3 X3 AA3">
    <cfRule type="cellIs" dxfId="90" priority="2" operator="equal">
      <formula>"Schalke 04"</formula>
    </cfRule>
  </conditionalFormatting>
  <conditionalFormatting sqref="C3 F3">
    <cfRule type="cellIs" dxfId="89" priority="1" operator="equal">
      <formula>"Schalke 04"</formula>
    </cfRule>
  </conditionalFormatting>
  <conditionalFormatting sqref="AG1:AG7 AG51:AG1048576">
    <cfRule type="top10" dxfId="88" priority="9" rank="3"/>
  </conditionalFormatting>
  <conditionalFormatting sqref="AG8:AG50">
    <cfRule type="top10" dxfId="87" priority="5" rank="3"/>
  </conditionalFormatting>
  <conditionalFormatting sqref="AK6:AK9">
    <cfRule type="top10" dxfId="86" priority="181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94</v>
      </c>
      <c r="I1" s="14" t="s">
        <v>96</v>
      </c>
      <c r="L1" s="14" t="s">
        <v>105</v>
      </c>
      <c r="O1" s="14" t="s">
        <v>98</v>
      </c>
      <c r="R1" s="14" t="s">
        <v>102</v>
      </c>
      <c r="U1" s="14" t="s">
        <v>99</v>
      </c>
      <c r="X1" s="14" t="s">
        <v>100</v>
      </c>
      <c r="AA1" s="14" t="s">
        <v>56</v>
      </c>
      <c r="AD1" s="57"/>
    </row>
    <row r="2" spans="1:40" x14ac:dyDescent="0.2">
      <c r="AD2" s="57"/>
    </row>
    <row r="3" spans="1:40" ht="12" x14ac:dyDescent="0.2">
      <c r="C3" s="14" t="s">
        <v>97</v>
      </c>
      <c r="F3" s="14" t="s">
        <v>106</v>
      </c>
      <c r="I3" s="14" t="s">
        <v>95</v>
      </c>
      <c r="L3" s="14" t="s">
        <v>11</v>
      </c>
      <c r="O3" s="14" t="s">
        <v>92</v>
      </c>
      <c r="R3" s="14" t="s">
        <v>103</v>
      </c>
      <c r="U3" s="14" t="s">
        <v>104</v>
      </c>
      <c r="X3" s="14" t="s">
        <v>57</v>
      </c>
      <c r="AA3" s="14" t="s">
        <v>101</v>
      </c>
      <c r="AD3" s="57"/>
    </row>
    <row r="4" spans="1:40" ht="16.5" thickBot="1" x14ac:dyDescent="0.3">
      <c r="A4" s="2" t="s">
        <v>30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'16.Spieltag'!AI8</f>
        <v>493</v>
      </c>
      <c r="AI8" s="20">
        <f t="shared" ref="AI8:AI26" si="10">AG8+AH8</f>
        <v>538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'16.Spieltag'!AI9</f>
        <v>493</v>
      </c>
      <c r="AI9" s="20">
        <f t="shared" si="10"/>
        <v>538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'16.Spieltag'!AI10</f>
        <v>491</v>
      </c>
      <c r="AI10" s="20">
        <f t="shared" si="10"/>
        <v>536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'16.Spieltag'!AI11</f>
        <v>490</v>
      </c>
      <c r="AI11" s="20">
        <f t="shared" si="10"/>
        <v>535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'16.Spieltag'!AI12</f>
        <v>490</v>
      </c>
      <c r="AI12" s="20">
        <f t="shared" si="10"/>
        <v>535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'16.Spieltag'!AI13</f>
        <v>489</v>
      </c>
      <c r="AI13" s="20">
        <f t="shared" si="10"/>
        <v>534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'16.Spieltag'!AI14</f>
        <v>488</v>
      </c>
      <c r="AI14" s="20">
        <f t="shared" si="10"/>
        <v>533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'16.Spieltag'!AI15</f>
        <v>487</v>
      </c>
      <c r="AI15" s="20">
        <f t="shared" si="10"/>
        <v>532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'16.Spieltag'!AI16</f>
        <v>485</v>
      </c>
      <c r="AI16" s="20">
        <f t="shared" si="10"/>
        <v>530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'16.Spieltag'!AI17</f>
        <v>483</v>
      </c>
      <c r="AI17" s="20">
        <f t="shared" si="10"/>
        <v>528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'16.Spieltag'!AI18</f>
        <v>482</v>
      </c>
      <c r="AI18" s="20">
        <f t="shared" si="10"/>
        <v>527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'16.Spieltag'!AI19</f>
        <v>482</v>
      </c>
      <c r="AI19" s="20">
        <f t="shared" si="10"/>
        <v>527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'16.Spieltag'!AI20</f>
        <v>482</v>
      </c>
      <c r="AI20" s="20">
        <f t="shared" si="10"/>
        <v>527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'16.Spieltag'!AI21</f>
        <v>481</v>
      </c>
      <c r="AI21" s="20">
        <f t="shared" si="10"/>
        <v>526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'16.Spieltag'!AI22</f>
        <v>481</v>
      </c>
      <c r="AI22" s="20">
        <f t="shared" si="10"/>
        <v>526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'16.Spieltag'!AI23</f>
        <v>481</v>
      </c>
      <c r="AI23" s="20">
        <f t="shared" si="10"/>
        <v>526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'16.Spieltag'!AI24</f>
        <v>481</v>
      </c>
      <c r="AI24" s="20">
        <f t="shared" si="10"/>
        <v>526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'16.Spieltag'!AI25</f>
        <v>479</v>
      </c>
      <c r="AI25" s="20">
        <f t="shared" si="10"/>
        <v>524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'16.Spieltag'!AI26</f>
        <v>479</v>
      </c>
      <c r="AI26" s="20">
        <f t="shared" si="10"/>
        <v>524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'16.Spieltag'!AI27</f>
        <v>476</v>
      </c>
      <c r="AI27" s="20">
        <f t="shared" ref="AI27:AI32" si="14">AG27+AH27</f>
        <v>521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'16.Spieltag'!AI28</f>
        <v>476</v>
      </c>
      <c r="AI28" s="20">
        <f t="shared" si="14"/>
        <v>521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'16.Spieltag'!AI29</f>
        <v>476</v>
      </c>
      <c r="AI29" s="20">
        <f t="shared" si="14"/>
        <v>521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'16.Spieltag'!AI30</f>
        <v>474</v>
      </c>
      <c r="AI30" s="20">
        <f t="shared" si="14"/>
        <v>519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'16.Spieltag'!AI31</f>
        <v>473</v>
      </c>
      <c r="AI31" s="20">
        <f t="shared" si="14"/>
        <v>518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'16.Spieltag'!AI32</f>
        <v>472</v>
      </c>
      <c r="AI32" s="20">
        <f t="shared" si="14"/>
        <v>517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'16.Spieltag'!AI33</f>
        <v>471</v>
      </c>
      <c r="AI33" s="20">
        <f t="shared" ref="AI33" si="15">AG33+AH33</f>
        <v>516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'16.Spieltag'!AI34</f>
        <v>466</v>
      </c>
      <c r="AI34" s="20">
        <f t="shared" ref="AI34" si="16">AG34+AH34</f>
        <v>511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'16.Spieltag'!AI35</f>
        <v>463</v>
      </c>
      <c r="AI35" s="20">
        <f t="shared" ref="AI35:AI50" si="17">AG35+AH35</f>
        <v>508</v>
      </c>
      <c r="AJ35" s="21" t="e">
        <f t="shared" ref="AJ35:AJ50" si="18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'16.Spieltag'!AI36</f>
        <v>461</v>
      </c>
      <c r="AI36" s="20">
        <f t="shared" si="17"/>
        <v>506</v>
      </c>
      <c r="AJ36" s="21" t="e">
        <f t="shared" si="18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'16.Spieltag'!AI37</f>
        <v>459</v>
      </c>
      <c r="AI37" s="20">
        <f t="shared" si="17"/>
        <v>504</v>
      </c>
      <c r="AJ37" s="21" t="e">
        <f t="shared" si="18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'16.Spieltag'!AI38</f>
        <v>452</v>
      </c>
      <c r="AI38" s="20">
        <f t="shared" si="17"/>
        <v>497</v>
      </c>
      <c r="AJ38" s="21" t="e">
        <f t="shared" si="18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'16.Spieltag'!AI39</f>
        <v>#REF!</v>
      </c>
      <c r="AI39" s="20" t="e">
        <f t="shared" si="17"/>
        <v>#REF!</v>
      </c>
      <c r="AJ39" s="21" t="e">
        <f t="shared" si="18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'16.Spieltag'!AI40</f>
        <v>#REF!</v>
      </c>
      <c r="AI40" s="20" t="e">
        <f t="shared" si="17"/>
        <v>#REF!</v>
      </c>
      <c r="AJ40" s="21" t="e">
        <f t="shared" si="18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'16.Spieltag'!AI41</f>
        <v>#REF!</v>
      </c>
      <c r="AI41" s="20" t="e">
        <f t="shared" si="17"/>
        <v>#REF!</v>
      </c>
      <c r="AJ41" s="21" t="e">
        <f t="shared" si="18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'16.Spieltag'!AI42</f>
        <v>#REF!</v>
      </c>
      <c r="AI42" s="20" t="e">
        <f t="shared" si="17"/>
        <v>#REF!</v>
      </c>
      <c r="AJ42" s="21" t="e">
        <f t="shared" si="18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'16.Spieltag'!AI43</f>
        <v>#REF!</v>
      </c>
      <c r="AI43" s="20" t="e">
        <f t="shared" si="17"/>
        <v>#REF!</v>
      </c>
      <c r="AJ43" s="21" t="e">
        <f t="shared" si="18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'16.Spieltag'!AI44</f>
        <v>#REF!</v>
      </c>
      <c r="AI44" s="20" t="e">
        <f t="shared" si="17"/>
        <v>#REF!</v>
      </c>
      <c r="AJ44" s="21" t="e">
        <f t="shared" si="18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'16.Spieltag'!AI45</f>
        <v>#REF!</v>
      </c>
      <c r="AI45" s="20" t="e">
        <f t="shared" si="17"/>
        <v>#REF!</v>
      </c>
      <c r="AJ45" s="21" t="e">
        <f t="shared" si="18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'16.Spieltag'!AI46</f>
        <v>#REF!</v>
      </c>
      <c r="AI46" s="20" t="e">
        <f t="shared" si="17"/>
        <v>#REF!</v>
      </c>
      <c r="AJ46" s="21" t="e">
        <f t="shared" si="18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'16.Spieltag'!AI47</f>
        <v>#REF!</v>
      </c>
      <c r="AI47" s="20" t="e">
        <f t="shared" si="17"/>
        <v>#REF!</v>
      </c>
      <c r="AJ47" s="21" t="e">
        <f t="shared" si="18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'16.Spieltag'!AI48</f>
        <v>#REF!</v>
      </c>
      <c r="AI48" s="20" t="e">
        <f t="shared" si="17"/>
        <v>#REF!</v>
      </c>
      <c r="AJ48" s="21" t="e">
        <f t="shared" si="18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'16.Spieltag'!AI49</f>
        <v>#REF!</v>
      </c>
      <c r="AI49" s="20" t="e">
        <f t="shared" si="17"/>
        <v>#REF!</v>
      </c>
      <c r="AJ49" s="21" t="e">
        <f t="shared" si="18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'16.Spieltag'!AI50</f>
        <v>#REF!</v>
      </c>
      <c r="AI50" s="20" t="e">
        <f t="shared" si="17"/>
        <v>#REF!</v>
      </c>
      <c r="AJ50" s="21" t="e">
        <f t="shared" si="18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85" priority="2" operator="equal">
      <formula>"Schalke 04"</formula>
    </cfRule>
  </conditionalFormatting>
  <conditionalFormatting sqref="AG1:AG7 AG51:AG1048576">
    <cfRule type="top10" dxfId="84" priority="9" rank="3"/>
  </conditionalFormatting>
  <conditionalFormatting sqref="AG8:AG50">
    <cfRule type="top10" dxfId="83" priority="5" rank="3"/>
  </conditionalFormatting>
  <conditionalFormatting sqref="AK6:AK9">
    <cfRule type="top10" dxfId="82" priority="1806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0"/>
  <sheetViews>
    <sheetView topLeftCell="A18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E1" s="11"/>
      <c r="F1" s="14" t="s">
        <v>105</v>
      </c>
      <c r="H1" s="1"/>
      <c r="I1" s="14" t="s">
        <v>99</v>
      </c>
      <c r="K1" s="1"/>
      <c r="L1" s="14" t="s">
        <v>102</v>
      </c>
      <c r="N1" s="1"/>
      <c r="O1" s="14" t="s">
        <v>100</v>
      </c>
      <c r="Q1" s="1"/>
      <c r="R1" s="14" t="s">
        <v>11</v>
      </c>
      <c r="T1" s="1"/>
      <c r="U1" s="14" t="s">
        <v>56</v>
      </c>
      <c r="W1" s="1"/>
      <c r="X1" s="14" t="s">
        <v>98</v>
      </c>
      <c r="Z1" s="1"/>
      <c r="AA1" s="14" t="s">
        <v>96</v>
      </c>
      <c r="AC1" s="1"/>
      <c r="AE1" s="62"/>
      <c r="AF1" s="62"/>
      <c r="AJ1" s="28"/>
    </row>
    <row r="2" spans="1:40" ht="12" x14ac:dyDescent="0.2">
      <c r="AC2" s="1"/>
      <c r="AD2" s="57"/>
      <c r="AE2" s="63"/>
      <c r="AF2" s="63"/>
    </row>
    <row r="3" spans="1:40" ht="12" x14ac:dyDescent="0.2">
      <c r="C3" s="14" t="s">
        <v>92</v>
      </c>
      <c r="E3" s="11"/>
      <c r="F3" s="14" t="s">
        <v>57</v>
      </c>
      <c r="H3" s="1"/>
      <c r="I3" s="14" t="s">
        <v>93</v>
      </c>
      <c r="K3" s="1"/>
      <c r="L3" s="14" t="s">
        <v>95</v>
      </c>
      <c r="N3" s="1"/>
      <c r="O3" s="14" t="s">
        <v>97</v>
      </c>
      <c r="Q3" s="1"/>
      <c r="R3" s="14" t="s">
        <v>104</v>
      </c>
      <c r="T3" s="1"/>
      <c r="U3" s="14" t="s">
        <v>106</v>
      </c>
      <c r="W3" s="1"/>
      <c r="X3" s="14" t="s">
        <v>103</v>
      </c>
      <c r="Z3" s="1"/>
      <c r="AA3" s="14" t="s">
        <v>101</v>
      </c>
      <c r="AC3" s="1"/>
      <c r="AE3" s="62"/>
      <c r="AF3" s="62"/>
    </row>
    <row r="4" spans="1:40" ht="16.5" thickBot="1" x14ac:dyDescent="0.3">
      <c r="A4" s="2" t="s">
        <v>31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'17.Spieltag'!AI8</f>
        <v>538</v>
      </c>
      <c r="AI8" s="20">
        <f t="shared" ref="AI8:AI26" si="10">AG8+AH8</f>
        <v>583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'17.Spieltag'!AI9</f>
        <v>538</v>
      </c>
      <c r="AI9" s="20">
        <f t="shared" si="10"/>
        <v>583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'17.Spieltag'!AI10</f>
        <v>536</v>
      </c>
      <c r="AI10" s="20">
        <f t="shared" si="10"/>
        <v>581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'17.Spieltag'!AI11</f>
        <v>535</v>
      </c>
      <c r="AI11" s="20">
        <f t="shared" si="10"/>
        <v>580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'17.Spieltag'!AI12</f>
        <v>535</v>
      </c>
      <c r="AI12" s="20">
        <f t="shared" si="10"/>
        <v>580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'17.Spieltag'!AI13</f>
        <v>534</v>
      </c>
      <c r="AI13" s="20">
        <f t="shared" si="10"/>
        <v>579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'17.Spieltag'!AI14</f>
        <v>533</v>
      </c>
      <c r="AI14" s="20">
        <f t="shared" si="10"/>
        <v>578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'17.Spieltag'!AI15</f>
        <v>532</v>
      </c>
      <c r="AI15" s="20">
        <f t="shared" si="10"/>
        <v>577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'17.Spieltag'!AI16</f>
        <v>530</v>
      </c>
      <c r="AI16" s="20">
        <f t="shared" si="10"/>
        <v>575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'17.Spieltag'!AI17</f>
        <v>528</v>
      </c>
      <c r="AI17" s="20">
        <f t="shared" si="10"/>
        <v>573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'17.Spieltag'!AI18</f>
        <v>527</v>
      </c>
      <c r="AI18" s="20">
        <f t="shared" si="10"/>
        <v>572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'17.Spieltag'!AI19</f>
        <v>527</v>
      </c>
      <c r="AI19" s="20">
        <f t="shared" si="10"/>
        <v>572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'17.Spieltag'!AI20</f>
        <v>527</v>
      </c>
      <c r="AI20" s="20">
        <f t="shared" si="10"/>
        <v>572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'17.Spieltag'!AI21</f>
        <v>526</v>
      </c>
      <c r="AI21" s="20">
        <f t="shared" si="10"/>
        <v>571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'17.Spieltag'!AI22</f>
        <v>526</v>
      </c>
      <c r="AI22" s="20">
        <f t="shared" si="10"/>
        <v>571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'17.Spieltag'!AI23</f>
        <v>526</v>
      </c>
      <c r="AI23" s="20">
        <f t="shared" si="10"/>
        <v>571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'17.Spieltag'!AI24</f>
        <v>526</v>
      </c>
      <c r="AI24" s="20">
        <f t="shared" si="10"/>
        <v>571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'17.Spieltag'!AI25</f>
        <v>524</v>
      </c>
      <c r="AI25" s="20">
        <f t="shared" si="10"/>
        <v>569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'17.Spieltag'!AI26</f>
        <v>524</v>
      </c>
      <c r="AI26" s="20">
        <f t="shared" si="10"/>
        <v>569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'17.Spieltag'!AI27</f>
        <v>521</v>
      </c>
      <c r="AI27" s="20">
        <f t="shared" ref="AI27:AI32" si="14">AG27+AH27</f>
        <v>566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'17.Spieltag'!AI28</f>
        <v>521</v>
      </c>
      <c r="AI28" s="20">
        <f t="shared" si="14"/>
        <v>566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'17.Spieltag'!AI29</f>
        <v>521</v>
      </c>
      <c r="AI29" s="20">
        <f t="shared" si="14"/>
        <v>566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'17.Spieltag'!AI30</f>
        <v>519</v>
      </c>
      <c r="AI30" s="20">
        <f t="shared" si="14"/>
        <v>564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'17.Spieltag'!AI31</f>
        <v>518</v>
      </c>
      <c r="AI31" s="20">
        <f t="shared" si="14"/>
        <v>563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'17.Spieltag'!AI32</f>
        <v>517</v>
      </c>
      <c r="AI32" s="20">
        <f t="shared" si="14"/>
        <v>562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'17.Spieltag'!AI33</f>
        <v>516</v>
      </c>
      <c r="AI33" s="20">
        <f t="shared" ref="AI33" si="15">AG33+AH33</f>
        <v>561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'17.Spieltag'!AI34</f>
        <v>511</v>
      </c>
      <c r="AI34" s="20">
        <f t="shared" ref="AI34" si="16">AG34+AH34</f>
        <v>556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'17.Spieltag'!AI35</f>
        <v>508</v>
      </c>
      <c r="AI35" s="20">
        <f t="shared" ref="AI35:AI50" si="17">AG35+AH35</f>
        <v>553</v>
      </c>
      <c r="AJ35" s="21" t="e">
        <f t="shared" ref="AJ35:AJ50" si="18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'17.Spieltag'!AI36</f>
        <v>506</v>
      </c>
      <c r="AI36" s="20">
        <f t="shared" si="17"/>
        <v>551</v>
      </c>
      <c r="AJ36" s="21" t="e">
        <f t="shared" si="18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'17.Spieltag'!AI37</f>
        <v>504</v>
      </c>
      <c r="AI37" s="20">
        <f t="shared" si="17"/>
        <v>549</v>
      </c>
      <c r="AJ37" s="21" t="e">
        <f t="shared" si="18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'17.Spieltag'!AI38</f>
        <v>497</v>
      </c>
      <c r="AI38" s="20">
        <f t="shared" si="17"/>
        <v>542</v>
      </c>
      <c r="AJ38" s="21" t="e">
        <f t="shared" si="18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'17.Spieltag'!AI39</f>
        <v>#REF!</v>
      </c>
      <c r="AI39" s="20" t="e">
        <f t="shared" si="17"/>
        <v>#REF!</v>
      </c>
      <c r="AJ39" s="21" t="e">
        <f t="shared" si="18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'17.Spieltag'!AI40</f>
        <v>#REF!</v>
      </c>
      <c r="AI40" s="20" t="e">
        <f t="shared" si="17"/>
        <v>#REF!</v>
      </c>
      <c r="AJ40" s="21" t="e">
        <f t="shared" si="18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'17.Spieltag'!AI41</f>
        <v>#REF!</v>
      </c>
      <c r="AI41" s="20" t="e">
        <f t="shared" si="17"/>
        <v>#REF!</v>
      </c>
      <c r="AJ41" s="21" t="e">
        <f t="shared" si="18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'17.Spieltag'!AI42</f>
        <v>#REF!</v>
      </c>
      <c r="AI42" s="20" t="e">
        <f t="shared" si="17"/>
        <v>#REF!</v>
      </c>
      <c r="AJ42" s="21" t="e">
        <f t="shared" si="18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'17.Spieltag'!AI43</f>
        <v>#REF!</v>
      </c>
      <c r="AI43" s="20" t="e">
        <f t="shared" si="17"/>
        <v>#REF!</v>
      </c>
      <c r="AJ43" s="21" t="e">
        <f t="shared" si="18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'17.Spieltag'!AI44</f>
        <v>#REF!</v>
      </c>
      <c r="AI44" s="20" t="e">
        <f t="shared" si="17"/>
        <v>#REF!</v>
      </c>
      <c r="AJ44" s="21" t="e">
        <f t="shared" si="18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'17.Spieltag'!AI45</f>
        <v>#REF!</v>
      </c>
      <c r="AI45" s="20" t="e">
        <f t="shared" si="17"/>
        <v>#REF!</v>
      </c>
      <c r="AJ45" s="21" t="e">
        <f t="shared" si="18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'17.Spieltag'!AI46</f>
        <v>#REF!</v>
      </c>
      <c r="AI46" s="20" t="e">
        <f t="shared" si="17"/>
        <v>#REF!</v>
      </c>
      <c r="AJ46" s="21" t="e">
        <f t="shared" si="18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'17.Spieltag'!AI47</f>
        <v>#REF!</v>
      </c>
      <c r="AI47" s="20" t="e">
        <f t="shared" si="17"/>
        <v>#REF!</v>
      </c>
      <c r="AJ47" s="21" t="e">
        <f t="shared" si="18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'17.Spieltag'!AI48</f>
        <v>#REF!</v>
      </c>
      <c r="AI48" s="20" t="e">
        <f t="shared" si="17"/>
        <v>#REF!</v>
      </c>
      <c r="AJ48" s="21" t="e">
        <f t="shared" si="18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'17.Spieltag'!AI49</f>
        <v>#REF!</v>
      </c>
      <c r="AI49" s="20" t="e">
        <f t="shared" si="17"/>
        <v>#REF!</v>
      </c>
      <c r="AJ49" s="21" t="e">
        <f t="shared" si="18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'17.Spieltag'!AI50</f>
        <v>#REF!</v>
      </c>
      <c r="AI50" s="20" t="e">
        <f t="shared" si="17"/>
        <v>#REF!</v>
      </c>
      <c r="AJ50" s="21" t="e">
        <f t="shared" si="18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">
    <cfRule type="cellIs" dxfId="81" priority="1" operator="equal">
      <formula>"Schalke 04"</formula>
    </cfRule>
  </conditionalFormatting>
  <conditionalFormatting sqref="I1 L1 O1 R1 U1 X1 AA1 C3 F3 I3 L3 O3 R3 U3 X3 AA3">
    <cfRule type="cellIs" dxfId="80" priority="2" operator="equal">
      <formula>"Schalke 04"</formula>
    </cfRule>
  </conditionalFormatting>
  <conditionalFormatting sqref="AG1:AG7 AG51:AG1048576">
    <cfRule type="top10" dxfId="79" priority="13" rank="3"/>
  </conditionalFormatting>
  <conditionalFormatting sqref="AG8:AG50">
    <cfRule type="top10" dxfId="78" priority="7" rank="3"/>
  </conditionalFormatting>
  <conditionalFormatting sqref="AK6:AK9">
    <cfRule type="top10" dxfId="77" priority="17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101</v>
      </c>
      <c r="F1" s="14" t="s">
        <v>93</v>
      </c>
      <c r="I1" s="14" t="s">
        <v>103</v>
      </c>
      <c r="L1" s="14" t="s">
        <v>104</v>
      </c>
      <c r="O1" s="14" t="s">
        <v>57</v>
      </c>
      <c r="R1" s="14" t="s">
        <v>106</v>
      </c>
      <c r="U1" s="14" t="s">
        <v>95</v>
      </c>
      <c r="X1" s="14" t="s">
        <v>92</v>
      </c>
      <c r="AA1" s="14" t="s">
        <v>97</v>
      </c>
      <c r="AC1" s="28"/>
    </row>
    <row r="2" spans="1:40" x14ac:dyDescent="0.2">
      <c r="AC2" s="28"/>
    </row>
    <row r="3" spans="1:40" ht="12" x14ac:dyDescent="0.2">
      <c r="C3" s="14" t="s">
        <v>94</v>
      </c>
      <c r="F3" s="14" t="s">
        <v>96</v>
      </c>
      <c r="I3" s="14" t="s">
        <v>105</v>
      </c>
      <c r="L3" s="14" t="s">
        <v>98</v>
      </c>
      <c r="O3" s="14" t="s">
        <v>102</v>
      </c>
      <c r="R3" s="14" t="s">
        <v>99</v>
      </c>
      <c r="U3" s="14" t="s">
        <v>100</v>
      </c>
      <c r="X3" s="14" t="s">
        <v>11</v>
      </c>
      <c r="AA3" s="14" t="s">
        <v>56</v>
      </c>
      <c r="AC3" s="28"/>
    </row>
    <row r="4" spans="1:40" ht="16.5" thickBot="1" x14ac:dyDescent="0.3">
      <c r="A4" s="2" t="s">
        <v>32</v>
      </c>
      <c r="B4" s="14"/>
      <c r="AD4" s="28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'18.Spieltag'!AI8</f>
        <v>583</v>
      </c>
      <c r="AI8" s="20">
        <f t="shared" ref="AI8:AI23" si="10">AG8+AH8</f>
        <v>628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'18.Spieltag'!AI9</f>
        <v>583</v>
      </c>
      <c r="AI9" s="20">
        <f t="shared" si="10"/>
        <v>628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'18.Spieltag'!AI10</f>
        <v>581</v>
      </c>
      <c r="AI10" s="20">
        <f t="shared" si="10"/>
        <v>626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'18.Spieltag'!AI11</f>
        <v>580</v>
      </c>
      <c r="AI11" s="20">
        <f t="shared" si="10"/>
        <v>625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'18.Spieltag'!AI12</f>
        <v>580</v>
      </c>
      <c r="AI12" s="20">
        <f t="shared" si="10"/>
        <v>625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'18.Spieltag'!AI13</f>
        <v>579</v>
      </c>
      <c r="AI13" s="20">
        <f t="shared" si="10"/>
        <v>624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'18.Spieltag'!AI14</f>
        <v>578</v>
      </c>
      <c r="AI14" s="20">
        <f t="shared" si="10"/>
        <v>623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'18.Spieltag'!AI15</f>
        <v>577</v>
      </c>
      <c r="AI15" s="20">
        <f t="shared" si="10"/>
        <v>622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'18.Spieltag'!AI16</f>
        <v>575</v>
      </c>
      <c r="AI16" s="20">
        <f t="shared" si="10"/>
        <v>620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'18.Spieltag'!AI17</f>
        <v>573</v>
      </c>
      <c r="AI17" s="20">
        <f t="shared" si="10"/>
        <v>618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'18.Spieltag'!AI18</f>
        <v>572</v>
      </c>
      <c r="AI18" s="20">
        <f t="shared" si="10"/>
        <v>617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'18.Spieltag'!AI19</f>
        <v>572</v>
      </c>
      <c r="AI19" s="20">
        <f t="shared" si="10"/>
        <v>617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'18.Spieltag'!AI20</f>
        <v>572</v>
      </c>
      <c r="AI20" s="20">
        <f t="shared" si="10"/>
        <v>617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'18.Spieltag'!AI21</f>
        <v>571</v>
      </c>
      <c r="AI21" s="20">
        <f t="shared" si="10"/>
        <v>616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'18.Spieltag'!AI22</f>
        <v>571</v>
      </c>
      <c r="AI22" s="20">
        <f t="shared" si="10"/>
        <v>616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'18.Spieltag'!AI23</f>
        <v>571</v>
      </c>
      <c r="AI23" s="20">
        <f t="shared" si="10"/>
        <v>616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'18.Spieltag'!AI24</f>
        <v>571</v>
      </c>
      <c r="AI24" s="20">
        <f t="shared" ref="AI24:AI26" si="14">AG24+AH24</f>
        <v>616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'18.Spieltag'!AI25</f>
        <v>569</v>
      </c>
      <c r="AI25" s="20">
        <f t="shared" si="14"/>
        <v>614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'18.Spieltag'!AI26</f>
        <v>569</v>
      </c>
      <c r="AI26" s="20">
        <f t="shared" si="14"/>
        <v>614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'18.Spieltag'!AI27</f>
        <v>566</v>
      </c>
      <c r="AI27" s="20">
        <f t="shared" ref="AI27:AI32" si="15">AG27+AH27</f>
        <v>611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'18.Spieltag'!AI28</f>
        <v>566</v>
      </c>
      <c r="AI28" s="20">
        <f t="shared" si="15"/>
        <v>611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'18.Spieltag'!AI29</f>
        <v>566</v>
      </c>
      <c r="AI29" s="20">
        <f t="shared" si="15"/>
        <v>611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'18.Spieltag'!AI30</f>
        <v>564</v>
      </c>
      <c r="AI30" s="20">
        <f t="shared" si="15"/>
        <v>609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'18.Spieltag'!AI31</f>
        <v>563</v>
      </c>
      <c r="AI31" s="20">
        <f t="shared" si="15"/>
        <v>608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'18.Spieltag'!AI32</f>
        <v>562</v>
      </c>
      <c r="AI32" s="20">
        <f t="shared" si="15"/>
        <v>607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'18.Spieltag'!AI33</f>
        <v>561</v>
      </c>
      <c r="AI33" s="20">
        <f t="shared" ref="AI33" si="16">AG33+AH33</f>
        <v>606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'18.Spieltag'!AI34</f>
        <v>556</v>
      </c>
      <c r="AI34" s="20">
        <f t="shared" ref="AI34" si="17">AG34+AH34</f>
        <v>601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'18.Spieltag'!AI35</f>
        <v>553</v>
      </c>
      <c r="AI35" s="20">
        <f t="shared" ref="AI35:AI50" si="18">AG35+AH35</f>
        <v>598</v>
      </c>
      <c r="AJ35" s="21" t="e">
        <f t="shared" ref="AJ35:AJ50" si="19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'18.Spieltag'!AI36</f>
        <v>551</v>
      </c>
      <c r="AI36" s="20">
        <f t="shared" si="18"/>
        <v>596</v>
      </c>
      <c r="AJ36" s="21" t="e">
        <f t="shared" si="19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'18.Spieltag'!AI37</f>
        <v>549</v>
      </c>
      <c r="AI37" s="20">
        <f t="shared" si="18"/>
        <v>594</v>
      </c>
      <c r="AJ37" s="21" t="e">
        <f t="shared" si="19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'18.Spieltag'!AI38</f>
        <v>542</v>
      </c>
      <c r="AI38" s="20">
        <f t="shared" si="18"/>
        <v>587</v>
      </c>
      <c r="AJ38" s="21" t="e">
        <f t="shared" si="19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'18.Spieltag'!AI39</f>
        <v>#REF!</v>
      </c>
      <c r="AI39" s="20" t="e">
        <f t="shared" si="18"/>
        <v>#REF!</v>
      </c>
      <c r="AJ39" s="21" t="e">
        <f t="shared" si="19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'18.Spieltag'!AI40</f>
        <v>#REF!</v>
      </c>
      <c r="AI40" s="20" t="e">
        <f t="shared" si="18"/>
        <v>#REF!</v>
      </c>
      <c r="AJ40" s="21" t="e">
        <f t="shared" si="19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'18.Spieltag'!AI41</f>
        <v>#REF!</v>
      </c>
      <c r="AI41" s="20" t="e">
        <f t="shared" si="18"/>
        <v>#REF!</v>
      </c>
      <c r="AJ41" s="21" t="e">
        <f t="shared" si="19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'18.Spieltag'!AI42</f>
        <v>#REF!</v>
      </c>
      <c r="AI42" s="20" t="e">
        <f t="shared" si="18"/>
        <v>#REF!</v>
      </c>
      <c r="AJ42" s="21" t="e">
        <f t="shared" si="19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'18.Spieltag'!AI43</f>
        <v>#REF!</v>
      </c>
      <c r="AI43" s="20" t="e">
        <f t="shared" si="18"/>
        <v>#REF!</v>
      </c>
      <c r="AJ43" s="21" t="e">
        <f t="shared" si="19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'18.Spieltag'!AI44</f>
        <v>#REF!</v>
      </c>
      <c r="AI44" s="20" t="e">
        <f t="shared" si="18"/>
        <v>#REF!</v>
      </c>
      <c r="AJ44" s="21" t="e">
        <f t="shared" si="19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'18.Spieltag'!AI45</f>
        <v>#REF!</v>
      </c>
      <c r="AI45" s="20" t="e">
        <f t="shared" si="18"/>
        <v>#REF!</v>
      </c>
      <c r="AJ45" s="21" t="e">
        <f t="shared" si="19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'18.Spieltag'!AI46</f>
        <v>#REF!</v>
      </c>
      <c r="AI46" s="20" t="e">
        <f t="shared" si="18"/>
        <v>#REF!</v>
      </c>
      <c r="AJ46" s="21" t="e">
        <f t="shared" si="19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'18.Spieltag'!AI47</f>
        <v>#REF!</v>
      </c>
      <c r="AI47" s="20" t="e">
        <f t="shared" si="18"/>
        <v>#REF!</v>
      </c>
      <c r="AJ47" s="21" t="e">
        <f t="shared" si="19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'18.Spieltag'!AI48</f>
        <v>#REF!</v>
      </c>
      <c r="AI48" s="20" t="e">
        <f t="shared" si="18"/>
        <v>#REF!</v>
      </c>
      <c r="AJ48" s="21" t="e">
        <f t="shared" si="19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'18.Spieltag'!AI49</f>
        <v>#REF!</v>
      </c>
      <c r="AI49" s="20" t="e">
        <f t="shared" si="18"/>
        <v>#REF!</v>
      </c>
      <c r="AJ49" s="21" t="e">
        <f t="shared" si="19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'18.Spieltag'!AI50</f>
        <v>#REF!</v>
      </c>
      <c r="AI50" s="20" t="e">
        <f t="shared" si="18"/>
        <v>#REF!</v>
      </c>
      <c r="AJ50" s="21" t="e">
        <f t="shared" si="19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F3">
    <cfRule type="cellIs" dxfId="76" priority="2" operator="equal">
      <formula>"Schalke 04"</formula>
    </cfRule>
  </conditionalFormatting>
  <conditionalFormatting sqref="C3 I3">
    <cfRule type="cellIs" dxfId="75" priority="1" operator="equal">
      <formula>"Schalke 04"</formula>
    </cfRule>
  </conditionalFormatting>
  <conditionalFormatting sqref="L3 O3 R3 U3 X3 AA3">
    <cfRule type="cellIs" dxfId="74" priority="3" operator="equal">
      <formula>"Schalke 04"</formula>
    </cfRule>
  </conditionalFormatting>
  <conditionalFormatting sqref="AG1:AG7 AG51:AG1048576">
    <cfRule type="top10" dxfId="73" priority="14" rank="3"/>
  </conditionalFormatting>
  <conditionalFormatting sqref="AG8:AG50">
    <cfRule type="top10" dxfId="72" priority="8" rank="3"/>
  </conditionalFormatting>
  <conditionalFormatting sqref="AK6:AK9">
    <cfRule type="top10" dxfId="71" priority="179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56</v>
      </c>
      <c r="F1" s="14" t="s">
        <v>99</v>
      </c>
      <c r="I1" s="14" t="s">
        <v>94</v>
      </c>
      <c r="L1" s="14" t="s">
        <v>102</v>
      </c>
      <c r="O1" s="14" t="s">
        <v>105</v>
      </c>
      <c r="R1" s="14" t="s">
        <v>98</v>
      </c>
      <c r="U1" s="14" t="s">
        <v>11</v>
      </c>
      <c r="X1" s="14" t="s">
        <v>100</v>
      </c>
      <c r="AA1" s="14" t="s">
        <v>92</v>
      </c>
      <c r="AC1" s="28"/>
    </row>
    <row r="2" spans="1:40" x14ac:dyDescent="0.2">
      <c r="AC2" s="28"/>
    </row>
    <row r="3" spans="1:40" ht="12" x14ac:dyDescent="0.2">
      <c r="C3" s="14" t="s">
        <v>93</v>
      </c>
      <c r="F3" s="14" t="s">
        <v>95</v>
      </c>
      <c r="I3" s="14" t="s">
        <v>96</v>
      </c>
      <c r="L3" s="14" t="s">
        <v>97</v>
      </c>
      <c r="O3" s="14" t="s">
        <v>104</v>
      </c>
      <c r="Q3" s="1"/>
      <c r="R3" s="14" t="s">
        <v>106</v>
      </c>
      <c r="T3" s="1"/>
      <c r="U3" s="14" t="s">
        <v>103</v>
      </c>
      <c r="W3" s="1"/>
      <c r="X3" s="14" t="s">
        <v>101</v>
      </c>
      <c r="AA3" s="14" t="s">
        <v>57</v>
      </c>
      <c r="AC3" s="28"/>
    </row>
    <row r="4" spans="1:40" ht="16.5" thickBot="1" x14ac:dyDescent="0.3">
      <c r="A4" s="2" t="s">
        <v>33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'19.Spieltag'!AI8</f>
        <v>628</v>
      </c>
      <c r="AI8" s="20">
        <f t="shared" ref="AI8:AI26" si="10">AG8+AH8</f>
        <v>673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'19.Spieltag'!AI9</f>
        <v>628</v>
      </c>
      <c r="AI9" s="20">
        <f t="shared" si="10"/>
        <v>673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'19.Spieltag'!AI10</f>
        <v>626</v>
      </c>
      <c r="AI10" s="20">
        <f t="shared" si="10"/>
        <v>671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'19.Spieltag'!AI11</f>
        <v>625</v>
      </c>
      <c r="AI11" s="20">
        <f t="shared" si="10"/>
        <v>670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'19.Spieltag'!AI12</f>
        <v>625</v>
      </c>
      <c r="AI12" s="20">
        <f t="shared" si="10"/>
        <v>670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'19.Spieltag'!AI13</f>
        <v>624</v>
      </c>
      <c r="AI13" s="20">
        <f t="shared" si="10"/>
        <v>669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'19.Spieltag'!AI14</f>
        <v>623</v>
      </c>
      <c r="AI14" s="20">
        <f t="shared" si="10"/>
        <v>668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'19.Spieltag'!AI15</f>
        <v>622</v>
      </c>
      <c r="AI15" s="20">
        <f t="shared" si="10"/>
        <v>667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'19.Spieltag'!AI16</f>
        <v>620</v>
      </c>
      <c r="AI16" s="20">
        <f t="shared" si="10"/>
        <v>665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'19.Spieltag'!AI17</f>
        <v>618</v>
      </c>
      <c r="AI17" s="20">
        <f t="shared" si="10"/>
        <v>663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'19.Spieltag'!AI18</f>
        <v>617</v>
      </c>
      <c r="AI18" s="20">
        <f t="shared" si="10"/>
        <v>662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'19.Spieltag'!AI19</f>
        <v>617</v>
      </c>
      <c r="AI19" s="20">
        <f t="shared" si="10"/>
        <v>662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'19.Spieltag'!AI20</f>
        <v>617</v>
      </c>
      <c r="AI20" s="20">
        <f t="shared" si="10"/>
        <v>662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'19.Spieltag'!AI21</f>
        <v>616</v>
      </c>
      <c r="AI21" s="20">
        <f t="shared" si="10"/>
        <v>661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'19.Spieltag'!AI22</f>
        <v>616</v>
      </c>
      <c r="AI22" s="20">
        <f t="shared" si="10"/>
        <v>661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'19.Spieltag'!AI23</f>
        <v>616</v>
      </c>
      <c r="AI23" s="20">
        <f t="shared" si="10"/>
        <v>661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'19.Spieltag'!AI24</f>
        <v>616</v>
      </c>
      <c r="AI24" s="20">
        <f t="shared" si="10"/>
        <v>661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'19.Spieltag'!AI25</f>
        <v>614</v>
      </c>
      <c r="AI25" s="20">
        <f t="shared" si="10"/>
        <v>659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'19.Spieltag'!AI26</f>
        <v>614</v>
      </c>
      <c r="AI26" s="20">
        <f t="shared" si="10"/>
        <v>659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'19.Spieltag'!AI27</f>
        <v>611</v>
      </c>
      <c r="AI27" s="20">
        <f t="shared" ref="AI27:AI32" si="14">AG27+AH27</f>
        <v>656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'19.Spieltag'!AI28</f>
        <v>611</v>
      </c>
      <c r="AI28" s="20">
        <f t="shared" si="14"/>
        <v>656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'19.Spieltag'!AI29</f>
        <v>611</v>
      </c>
      <c r="AI29" s="20">
        <f t="shared" si="14"/>
        <v>656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'19.Spieltag'!AI30</f>
        <v>609</v>
      </c>
      <c r="AI30" s="20">
        <f t="shared" si="14"/>
        <v>654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'19.Spieltag'!AI31</f>
        <v>608</v>
      </c>
      <c r="AI31" s="20">
        <f t="shared" si="14"/>
        <v>653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'19.Spieltag'!AI32</f>
        <v>607</v>
      </c>
      <c r="AI32" s="20">
        <f t="shared" si="14"/>
        <v>652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'19.Spieltag'!AI33</f>
        <v>606</v>
      </c>
      <c r="AI33" s="20">
        <f t="shared" ref="AI33" si="15">AG33+AH33</f>
        <v>651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'19.Spieltag'!AI34</f>
        <v>601</v>
      </c>
      <c r="AI34" s="20">
        <f t="shared" ref="AI34" si="16">AG34+AH34</f>
        <v>646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'19.Spieltag'!AI35</f>
        <v>598</v>
      </c>
      <c r="AI35" s="20">
        <f t="shared" ref="AI35:AI50" si="17">AG35+AH35</f>
        <v>643</v>
      </c>
      <c r="AJ35" s="21" t="e">
        <f t="shared" ref="AJ35:AJ50" si="18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'19.Spieltag'!AI36</f>
        <v>596</v>
      </c>
      <c r="AI36" s="20">
        <f t="shared" si="17"/>
        <v>641</v>
      </c>
      <c r="AJ36" s="21" t="e">
        <f t="shared" si="18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'19.Spieltag'!AI37</f>
        <v>594</v>
      </c>
      <c r="AI37" s="20">
        <f t="shared" si="17"/>
        <v>639</v>
      </c>
      <c r="AJ37" s="21" t="e">
        <f t="shared" si="18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'19.Spieltag'!AI38</f>
        <v>587</v>
      </c>
      <c r="AI38" s="20">
        <f t="shared" si="17"/>
        <v>632</v>
      </c>
      <c r="AJ38" s="21" t="e">
        <f t="shared" si="18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'19.Spieltag'!AI39</f>
        <v>#REF!</v>
      </c>
      <c r="AI39" s="20" t="e">
        <f t="shared" si="17"/>
        <v>#REF!</v>
      </c>
      <c r="AJ39" s="21" t="e">
        <f t="shared" si="18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'19.Spieltag'!AI40</f>
        <v>#REF!</v>
      </c>
      <c r="AI40" s="20" t="e">
        <f t="shared" si="17"/>
        <v>#REF!</v>
      </c>
      <c r="AJ40" s="21" t="e">
        <f t="shared" si="18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'19.Spieltag'!AI41</f>
        <v>#REF!</v>
      </c>
      <c r="AI41" s="20" t="e">
        <f t="shared" si="17"/>
        <v>#REF!</v>
      </c>
      <c r="AJ41" s="21" t="e">
        <f t="shared" si="18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'19.Spieltag'!AI42</f>
        <v>#REF!</v>
      </c>
      <c r="AI42" s="20" t="e">
        <f t="shared" si="17"/>
        <v>#REF!</v>
      </c>
      <c r="AJ42" s="21" t="e">
        <f t="shared" si="18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'19.Spieltag'!AI43</f>
        <v>#REF!</v>
      </c>
      <c r="AI43" s="20" t="e">
        <f t="shared" si="17"/>
        <v>#REF!</v>
      </c>
      <c r="AJ43" s="21" t="e">
        <f t="shared" si="18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'19.Spieltag'!AI44</f>
        <v>#REF!</v>
      </c>
      <c r="AI44" s="20" t="e">
        <f t="shared" si="17"/>
        <v>#REF!</v>
      </c>
      <c r="AJ44" s="21" t="e">
        <f t="shared" si="18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'19.Spieltag'!AI45</f>
        <v>#REF!</v>
      </c>
      <c r="AI45" s="20" t="e">
        <f t="shared" si="17"/>
        <v>#REF!</v>
      </c>
      <c r="AJ45" s="21" t="e">
        <f t="shared" si="18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'19.Spieltag'!AI46</f>
        <v>#REF!</v>
      </c>
      <c r="AI46" s="20" t="e">
        <f t="shared" si="17"/>
        <v>#REF!</v>
      </c>
      <c r="AJ46" s="21" t="e">
        <f t="shared" si="18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'19.Spieltag'!AI47</f>
        <v>#REF!</v>
      </c>
      <c r="AI47" s="20" t="e">
        <f t="shared" si="17"/>
        <v>#REF!</v>
      </c>
      <c r="AJ47" s="21" t="e">
        <f t="shared" si="18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'19.Spieltag'!AI48</f>
        <v>#REF!</v>
      </c>
      <c r="AI48" s="20" t="e">
        <f t="shared" si="17"/>
        <v>#REF!</v>
      </c>
      <c r="AJ48" s="21" t="e">
        <f t="shared" si="18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'19.Spieltag'!AI49</f>
        <v>#REF!</v>
      </c>
      <c r="AI49" s="20" t="e">
        <f t="shared" si="17"/>
        <v>#REF!</v>
      </c>
      <c r="AJ49" s="21" t="e">
        <f t="shared" si="18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'19.Spieltag'!AI50</f>
        <v>#REF!</v>
      </c>
      <c r="AI50" s="20" t="e">
        <f t="shared" si="17"/>
        <v>#REF!</v>
      </c>
      <c r="AJ50" s="21" t="e">
        <f t="shared" si="18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R1 U1 X1 AA1 C3 F3 I3 L3 O3 R3 U3 X3 AA3">
    <cfRule type="cellIs" dxfId="70" priority="2" operator="equal">
      <formula>"Schalke 04"</formula>
    </cfRule>
  </conditionalFormatting>
  <conditionalFormatting sqref="I1 O1">
    <cfRule type="cellIs" dxfId="69" priority="1" operator="equal">
      <formula>"Schalke 04"</formula>
    </cfRule>
  </conditionalFormatting>
  <conditionalFormatting sqref="AG1:AG7 AG51:AG1048576">
    <cfRule type="top10" dxfId="68" priority="13" rank="3"/>
  </conditionalFormatting>
  <conditionalFormatting sqref="AG8:AG50">
    <cfRule type="top10" dxfId="67" priority="7" rank="3"/>
  </conditionalFormatting>
  <conditionalFormatting sqref="AK6:AK9">
    <cfRule type="top10" dxfId="66" priority="1781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103</v>
      </c>
      <c r="F1" s="14" t="s">
        <v>93</v>
      </c>
      <c r="I1" s="14" t="s">
        <v>95</v>
      </c>
      <c r="L1" s="14" t="s">
        <v>97</v>
      </c>
      <c r="O1" s="14" t="s">
        <v>106</v>
      </c>
      <c r="R1" s="14" t="s">
        <v>101</v>
      </c>
      <c r="U1" s="14" t="s">
        <v>104</v>
      </c>
      <c r="X1" s="14" t="s">
        <v>57</v>
      </c>
      <c r="Z1" s="1"/>
      <c r="AA1" s="14" t="s">
        <v>96</v>
      </c>
    </row>
    <row r="3" spans="1:40" ht="12" x14ac:dyDescent="0.2">
      <c r="C3" s="14" t="s">
        <v>92</v>
      </c>
      <c r="F3" s="14" t="s">
        <v>94</v>
      </c>
      <c r="I3" s="14" t="s">
        <v>105</v>
      </c>
      <c r="L3" s="14" t="s">
        <v>98</v>
      </c>
      <c r="O3" s="14" t="s">
        <v>102</v>
      </c>
      <c r="R3" s="14" t="s">
        <v>99</v>
      </c>
      <c r="U3" s="14" t="s">
        <v>100</v>
      </c>
      <c r="W3" s="1"/>
      <c r="X3" s="14" t="s">
        <v>11</v>
      </c>
      <c r="Z3" s="1"/>
      <c r="AA3" s="14" t="s">
        <v>56</v>
      </c>
    </row>
    <row r="4" spans="1:40" ht="16.5" thickBot="1" x14ac:dyDescent="0.3">
      <c r="A4" s="2" t="s">
        <v>34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'20.Spieltag'!AI8</f>
        <v>673</v>
      </c>
      <c r="AI8" s="20">
        <f t="shared" ref="AI8:AI18" si="10">AG8+AH8</f>
        <v>718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'20.Spieltag'!AI9</f>
        <v>673</v>
      </c>
      <c r="AI9" s="20">
        <f t="shared" si="10"/>
        <v>718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'20.Spieltag'!AI10</f>
        <v>671</v>
      </c>
      <c r="AI10" s="20">
        <f t="shared" si="10"/>
        <v>716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'20.Spieltag'!AI11</f>
        <v>670</v>
      </c>
      <c r="AI11" s="20">
        <f t="shared" si="10"/>
        <v>715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'20.Spieltag'!AI12</f>
        <v>670</v>
      </c>
      <c r="AI12" s="20">
        <f t="shared" si="10"/>
        <v>715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'20.Spieltag'!AI13</f>
        <v>669</v>
      </c>
      <c r="AI13" s="20">
        <f t="shared" si="10"/>
        <v>714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'20.Spieltag'!AI14</f>
        <v>668</v>
      </c>
      <c r="AI14" s="20">
        <f t="shared" si="10"/>
        <v>713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'20.Spieltag'!AI15</f>
        <v>667</v>
      </c>
      <c r="AI15" s="20">
        <f t="shared" si="10"/>
        <v>712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'20.Spieltag'!AI16</f>
        <v>665</v>
      </c>
      <c r="AI16" s="20">
        <f t="shared" si="10"/>
        <v>710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'20.Spieltag'!AI17</f>
        <v>663</v>
      </c>
      <c r="AI17" s="20">
        <f t="shared" si="10"/>
        <v>708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'20.Spieltag'!AI18</f>
        <v>662</v>
      </c>
      <c r="AI18" s="20">
        <f t="shared" si="10"/>
        <v>707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'20.Spieltag'!AI19</f>
        <v>662</v>
      </c>
      <c r="AI19" s="20">
        <f t="shared" ref="AI19:AI23" si="14">AG19+AH19</f>
        <v>707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'20.Spieltag'!AI20</f>
        <v>662</v>
      </c>
      <c r="AI20" s="20">
        <f t="shared" si="14"/>
        <v>707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'20.Spieltag'!AI21</f>
        <v>661</v>
      </c>
      <c r="AI21" s="20">
        <f t="shared" si="14"/>
        <v>706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'20.Spieltag'!AI22</f>
        <v>661</v>
      </c>
      <c r="AI22" s="20">
        <f t="shared" si="14"/>
        <v>706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'20.Spieltag'!AI23</f>
        <v>661</v>
      </c>
      <c r="AI23" s="20">
        <f t="shared" si="14"/>
        <v>706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'20.Spieltag'!AI24</f>
        <v>661</v>
      </c>
      <c r="AI24" s="20">
        <f t="shared" ref="AI24:AI26" si="15">AG24+AH24</f>
        <v>706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'20.Spieltag'!AI25</f>
        <v>659</v>
      </c>
      <c r="AI25" s="20">
        <f t="shared" si="15"/>
        <v>704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'20.Spieltag'!AI26</f>
        <v>659</v>
      </c>
      <c r="AI26" s="20">
        <f t="shared" si="15"/>
        <v>704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'20.Spieltag'!AI27</f>
        <v>656</v>
      </c>
      <c r="AI27" s="20">
        <f t="shared" ref="AI27:AI32" si="16">AG27+AH27</f>
        <v>701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'20.Spieltag'!AI28</f>
        <v>656</v>
      </c>
      <c r="AI28" s="20">
        <f t="shared" si="16"/>
        <v>701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'20.Spieltag'!AI29</f>
        <v>656</v>
      </c>
      <c r="AI29" s="20">
        <f t="shared" si="16"/>
        <v>701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'20.Spieltag'!AI30</f>
        <v>654</v>
      </c>
      <c r="AI30" s="20">
        <f t="shared" si="16"/>
        <v>699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'20.Spieltag'!AI31</f>
        <v>653</v>
      </c>
      <c r="AI31" s="20">
        <f t="shared" si="16"/>
        <v>698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'20.Spieltag'!AI32</f>
        <v>652</v>
      </c>
      <c r="AI32" s="20">
        <f t="shared" si="16"/>
        <v>697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'20.Spieltag'!AI33</f>
        <v>651</v>
      </c>
      <c r="AI33" s="20">
        <f t="shared" ref="AI33" si="17">AG33+AH33</f>
        <v>696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'20.Spieltag'!AI34</f>
        <v>646</v>
      </c>
      <c r="AI34" s="20">
        <f t="shared" ref="AI34" si="18">AG34+AH34</f>
        <v>691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'20.Spieltag'!AI35</f>
        <v>643</v>
      </c>
      <c r="AI35" s="20">
        <f t="shared" ref="AI35:AI50" si="19">AG35+AH35</f>
        <v>688</v>
      </c>
      <c r="AJ35" s="21" t="e">
        <f t="shared" ref="AJ35:AJ50" si="20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'20.Spieltag'!AI36</f>
        <v>641</v>
      </c>
      <c r="AI36" s="20">
        <f t="shared" si="19"/>
        <v>686</v>
      </c>
      <c r="AJ36" s="21" t="e">
        <f t="shared" si="20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'20.Spieltag'!AI37</f>
        <v>639</v>
      </c>
      <c r="AI37" s="20">
        <f t="shared" si="19"/>
        <v>684</v>
      </c>
      <c r="AJ37" s="21" t="e">
        <f t="shared" si="20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'20.Spieltag'!AI38</f>
        <v>632</v>
      </c>
      <c r="AI38" s="20">
        <f t="shared" si="19"/>
        <v>677</v>
      </c>
      <c r="AJ38" s="21" t="e">
        <f t="shared" si="20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'20.Spieltag'!AI39</f>
        <v>#REF!</v>
      </c>
      <c r="AI39" s="20" t="e">
        <f t="shared" si="19"/>
        <v>#REF!</v>
      </c>
      <c r="AJ39" s="21" t="e">
        <f t="shared" si="20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'20.Spieltag'!AI40</f>
        <v>#REF!</v>
      </c>
      <c r="AI40" s="20" t="e">
        <f t="shared" si="19"/>
        <v>#REF!</v>
      </c>
      <c r="AJ40" s="21" t="e">
        <f t="shared" si="20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'20.Spieltag'!AI41</f>
        <v>#REF!</v>
      </c>
      <c r="AI41" s="20" t="e">
        <f t="shared" si="19"/>
        <v>#REF!</v>
      </c>
      <c r="AJ41" s="21" t="e">
        <f t="shared" si="20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'20.Spieltag'!AI42</f>
        <v>#REF!</v>
      </c>
      <c r="AI42" s="20" t="e">
        <f t="shared" si="19"/>
        <v>#REF!</v>
      </c>
      <c r="AJ42" s="21" t="e">
        <f t="shared" si="20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'20.Spieltag'!AI43</f>
        <v>#REF!</v>
      </c>
      <c r="AI43" s="20" t="e">
        <f t="shared" si="19"/>
        <v>#REF!</v>
      </c>
      <c r="AJ43" s="21" t="e">
        <f t="shared" si="20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'20.Spieltag'!AI44</f>
        <v>#REF!</v>
      </c>
      <c r="AI44" s="20" t="e">
        <f t="shared" si="19"/>
        <v>#REF!</v>
      </c>
      <c r="AJ44" s="21" t="e">
        <f t="shared" si="20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'20.Spieltag'!AI45</f>
        <v>#REF!</v>
      </c>
      <c r="AI45" s="20" t="e">
        <f t="shared" si="19"/>
        <v>#REF!</v>
      </c>
      <c r="AJ45" s="21" t="e">
        <f t="shared" si="20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'20.Spieltag'!AI46</f>
        <v>#REF!</v>
      </c>
      <c r="AI46" s="20" t="e">
        <f t="shared" si="19"/>
        <v>#REF!</v>
      </c>
      <c r="AJ46" s="21" t="e">
        <f t="shared" si="20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'20.Spieltag'!AI47</f>
        <v>#REF!</v>
      </c>
      <c r="AI47" s="20" t="e">
        <f t="shared" si="19"/>
        <v>#REF!</v>
      </c>
      <c r="AJ47" s="21" t="e">
        <f t="shared" si="20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'20.Spieltag'!AI48</f>
        <v>#REF!</v>
      </c>
      <c r="AI48" s="20" t="e">
        <f t="shared" si="19"/>
        <v>#REF!</v>
      </c>
      <c r="AJ48" s="21" t="e">
        <f t="shared" si="20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'20.Spieltag'!AI49</f>
        <v>#REF!</v>
      </c>
      <c r="AI49" s="20" t="e">
        <f t="shared" si="19"/>
        <v>#REF!</v>
      </c>
      <c r="AJ49" s="21" t="e">
        <f t="shared" si="20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'20.Spieltag'!AI50</f>
        <v>#REF!</v>
      </c>
      <c r="AI50" s="20" t="e">
        <f t="shared" si="19"/>
        <v>#REF!</v>
      </c>
      <c r="AJ50" s="21" t="e">
        <f t="shared" si="20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65" priority="1" operator="equal">
      <formula>"Schalke 04"</formula>
    </cfRule>
  </conditionalFormatting>
  <conditionalFormatting sqref="AG1:AG7 AG51:AG1048576">
    <cfRule type="top10" dxfId="64" priority="12" rank="3"/>
  </conditionalFormatting>
  <conditionalFormatting sqref="AG8:AG50">
    <cfRule type="top10" dxfId="63" priority="6" rank="3"/>
  </conditionalFormatting>
  <conditionalFormatting sqref="AK6:AK9">
    <cfRule type="top10" dxfId="62" priority="1771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0"/>
  <sheetViews>
    <sheetView topLeftCell="B1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100</v>
      </c>
      <c r="F1" s="14" t="s">
        <v>98</v>
      </c>
      <c r="I1" s="14" t="s">
        <v>99</v>
      </c>
      <c r="L1" s="14" t="s">
        <v>11</v>
      </c>
      <c r="O1" s="14" t="s">
        <v>92</v>
      </c>
      <c r="R1" s="14" t="s">
        <v>105</v>
      </c>
      <c r="U1" s="14" t="s">
        <v>57</v>
      </c>
      <c r="X1" s="14" t="s">
        <v>102</v>
      </c>
      <c r="AA1" s="14" t="s">
        <v>94</v>
      </c>
      <c r="AD1" s="14"/>
      <c r="AE1" s="62"/>
      <c r="AF1" s="62"/>
      <c r="AJ1" s="28"/>
    </row>
    <row r="2" spans="1:40" ht="12" x14ac:dyDescent="0.2">
      <c r="AD2" s="14"/>
      <c r="AE2" s="63"/>
      <c r="AF2" s="63"/>
    </row>
    <row r="3" spans="1:40" ht="12" x14ac:dyDescent="0.2">
      <c r="C3" s="14" t="s">
        <v>93</v>
      </c>
      <c r="E3" s="1"/>
      <c r="F3" s="14" t="s">
        <v>95</v>
      </c>
      <c r="I3" s="14" t="s">
        <v>96</v>
      </c>
      <c r="L3" s="14" t="s">
        <v>97</v>
      </c>
      <c r="N3" s="1"/>
      <c r="O3" s="14" t="s">
        <v>104</v>
      </c>
      <c r="Q3" s="1"/>
      <c r="R3" s="14" t="s">
        <v>106</v>
      </c>
      <c r="T3" s="1"/>
      <c r="U3" s="14" t="s">
        <v>103</v>
      </c>
      <c r="W3" s="1"/>
      <c r="X3" s="14" t="s">
        <v>101</v>
      </c>
      <c r="AA3" s="14" t="s">
        <v>56</v>
      </c>
      <c r="AD3" s="14"/>
      <c r="AE3" s="62"/>
      <c r="AF3" s="62"/>
    </row>
    <row r="4" spans="1:40" ht="16.5" thickBot="1" x14ac:dyDescent="0.3">
      <c r="A4" s="2" t="s">
        <v>35</v>
      </c>
      <c r="B4" s="14"/>
      <c r="AD4" s="14"/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'21.Spieltag'!AI8</f>
        <v>718</v>
      </c>
      <c r="AI8" s="20">
        <f t="shared" ref="AI8:AI18" si="10">AG8+AH8</f>
        <v>763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'21.Spieltag'!AI9</f>
        <v>718</v>
      </c>
      <c r="AI9" s="20">
        <f t="shared" si="10"/>
        <v>763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'21.Spieltag'!AI10</f>
        <v>716</v>
      </c>
      <c r="AI10" s="20">
        <f t="shared" si="10"/>
        <v>761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'21.Spieltag'!AI11</f>
        <v>715</v>
      </c>
      <c r="AI11" s="20">
        <f t="shared" si="10"/>
        <v>760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'21.Spieltag'!AI12</f>
        <v>715</v>
      </c>
      <c r="AI12" s="20">
        <f t="shared" si="10"/>
        <v>760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'21.Spieltag'!AI13</f>
        <v>714</v>
      </c>
      <c r="AI13" s="20">
        <f t="shared" si="10"/>
        <v>759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'21.Spieltag'!AI14</f>
        <v>713</v>
      </c>
      <c r="AI14" s="20">
        <f t="shared" si="10"/>
        <v>758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'21.Spieltag'!AI15</f>
        <v>712</v>
      </c>
      <c r="AI15" s="20">
        <f t="shared" si="10"/>
        <v>757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'21.Spieltag'!AI16</f>
        <v>710</v>
      </c>
      <c r="AI16" s="20">
        <f t="shared" si="10"/>
        <v>755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'21.Spieltag'!AI17</f>
        <v>708</v>
      </c>
      <c r="AI17" s="20">
        <f t="shared" si="10"/>
        <v>753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'21.Spieltag'!AI18</f>
        <v>707</v>
      </c>
      <c r="AI18" s="20">
        <f t="shared" si="10"/>
        <v>752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'21.Spieltag'!AI19</f>
        <v>707</v>
      </c>
      <c r="AI19" s="20">
        <f t="shared" ref="AI19:AI23" si="14">AG19+AH19</f>
        <v>752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'21.Spieltag'!AI20</f>
        <v>707</v>
      </c>
      <c r="AI20" s="20">
        <f t="shared" si="14"/>
        <v>752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'21.Spieltag'!AI21</f>
        <v>706</v>
      </c>
      <c r="AI21" s="20">
        <f t="shared" si="14"/>
        <v>751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'21.Spieltag'!AI22</f>
        <v>706</v>
      </c>
      <c r="AI22" s="20">
        <f t="shared" si="14"/>
        <v>751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'21.Spieltag'!AI23</f>
        <v>706</v>
      </c>
      <c r="AI23" s="20">
        <f t="shared" si="14"/>
        <v>751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'21.Spieltag'!AI24</f>
        <v>706</v>
      </c>
      <c r="AI24" s="20">
        <f t="shared" ref="AI24:AI26" si="15">AG24+AH24</f>
        <v>751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'21.Spieltag'!AI25</f>
        <v>704</v>
      </c>
      <c r="AI25" s="20">
        <f t="shared" si="15"/>
        <v>749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'21.Spieltag'!AI26</f>
        <v>704</v>
      </c>
      <c r="AI26" s="20">
        <f t="shared" si="15"/>
        <v>749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'21.Spieltag'!AI27</f>
        <v>701</v>
      </c>
      <c r="AI27" s="20">
        <f t="shared" ref="AI27:AI32" si="16">AG27+AH27</f>
        <v>746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'21.Spieltag'!AI28</f>
        <v>701</v>
      </c>
      <c r="AI28" s="20">
        <f t="shared" si="16"/>
        <v>746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'21.Spieltag'!AI29</f>
        <v>701</v>
      </c>
      <c r="AI29" s="20">
        <f t="shared" si="16"/>
        <v>746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'21.Spieltag'!AI30</f>
        <v>699</v>
      </c>
      <c r="AI30" s="20">
        <f t="shared" si="16"/>
        <v>744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'21.Spieltag'!AI31</f>
        <v>698</v>
      </c>
      <c r="AI31" s="20">
        <f t="shared" si="16"/>
        <v>743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'21.Spieltag'!AI32</f>
        <v>697</v>
      </c>
      <c r="AI32" s="20">
        <f t="shared" si="16"/>
        <v>742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'21.Spieltag'!AI33</f>
        <v>696</v>
      </c>
      <c r="AI33" s="20">
        <f t="shared" ref="AI33" si="17">AG33+AH33</f>
        <v>741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'21.Spieltag'!AI34</f>
        <v>691</v>
      </c>
      <c r="AI34" s="20">
        <f t="shared" ref="AI34" si="18">AG34+AH34</f>
        <v>736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'21.Spieltag'!AI35</f>
        <v>688</v>
      </c>
      <c r="AI35" s="20">
        <f t="shared" ref="AI35:AI50" si="19">AG35+AH35</f>
        <v>733</v>
      </c>
      <c r="AJ35" s="21" t="e">
        <f t="shared" ref="AJ35:AJ50" si="20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'21.Spieltag'!AI36</f>
        <v>686</v>
      </c>
      <c r="AI36" s="20">
        <f t="shared" si="19"/>
        <v>731</v>
      </c>
      <c r="AJ36" s="21" t="e">
        <f t="shared" si="20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'21.Spieltag'!AI37</f>
        <v>684</v>
      </c>
      <c r="AI37" s="20">
        <f t="shared" si="19"/>
        <v>729</v>
      </c>
      <c r="AJ37" s="21" t="e">
        <f t="shared" si="20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'21.Spieltag'!AI38</f>
        <v>677</v>
      </c>
      <c r="AI38" s="20">
        <f t="shared" si="19"/>
        <v>722</v>
      </c>
      <c r="AJ38" s="21" t="e">
        <f t="shared" si="20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'21.Spieltag'!AI39</f>
        <v>#REF!</v>
      </c>
      <c r="AI39" s="20" t="e">
        <f t="shared" si="19"/>
        <v>#REF!</v>
      </c>
      <c r="AJ39" s="21" t="e">
        <f t="shared" si="20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'21.Spieltag'!AI40</f>
        <v>#REF!</v>
      </c>
      <c r="AI40" s="20" t="e">
        <f t="shared" si="19"/>
        <v>#REF!</v>
      </c>
      <c r="AJ40" s="21" t="e">
        <f t="shared" si="20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'21.Spieltag'!AI41</f>
        <v>#REF!</v>
      </c>
      <c r="AI41" s="20" t="e">
        <f t="shared" si="19"/>
        <v>#REF!</v>
      </c>
      <c r="AJ41" s="21" t="e">
        <f t="shared" si="20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'21.Spieltag'!AI42</f>
        <v>#REF!</v>
      </c>
      <c r="AI42" s="20" t="e">
        <f t="shared" si="19"/>
        <v>#REF!</v>
      </c>
      <c r="AJ42" s="21" t="e">
        <f t="shared" si="20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'21.Spieltag'!AI43</f>
        <v>#REF!</v>
      </c>
      <c r="AI43" s="20" t="e">
        <f t="shared" si="19"/>
        <v>#REF!</v>
      </c>
      <c r="AJ43" s="21" t="e">
        <f t="shared" si="20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'21.Spieltag'!AI44</f>
        <v>#REF!</v>
      </c>
      <c r="AI44" s="20" t="e">
        <f t="shared" si="19"/>
        <v>#REF!</v>
      </c>
      <c r="AJ44" s="21" t="e">
        <f t="shared" si="20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'21.Spieltag'!AI45</f>
        <v>#REF!</v>
      </c>
      <c r="AI45" s="20" t="e">
        <f t="shared" si="19"/>
        <v>#REF!</v>
      </c>
      <c r="AJ45" s="21" t="e">
        <f t="shared" si="20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'21.Spieltag'!AI46</f>
        <v>#REF!</v>
      </c>
      <c r="AI46" s="20" t="e">
        <f t="shared" si="19"/>
        <v>#REF!</v>
      </c>
      <c r="AJ46" s="21" t="e">
        <f t="shared" si="20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'21.Spieltag'!AI47</f>
        <v>#REF!</v>
      </c>
      <c r="AI47" s="20" t="e">
        <f t="shared" si="19"/>
        <v>#REF!</v>
      </c>
      <c r="AJ47" s="21" t="e">
        <f t="shared" si="20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'21.Spieltag'!AI48</f>
        <v>#REF!</v>
      </c>
      <c r="AI48" s="20" t="e">
        <f t="shared" si="19"/>
        <v>#REF!</v>
      </c>
      <c r="AJ48" s="21" t="e">
        <f t="shared" si="20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'21.Spieltag'!AI49</f>
        <v>#REF!</v>
      </c>
      <c r="AI49" s="20" t="e">
        <f t="shared" si="19"/>
        <v>#REF!</v>
      </c>
      <c r="AJ49" s="21" t="e">
        <f t="shared" si="20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'21.Spieltag'!AI50</f>
        <v>#REF!</v>
      </c>
      <c r="AI50" s="20" t="e">
        <f t="shared" si="19"/>
        <v>#REF!</v>
      </c>
      <c r="AJ50" s="21" t="e">
        <f t="shared" si="20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U1 X1 C3 F3 I3 L3 O3 R3 U3 X3 AA3">
    <cfRule type="cellIs" dxfId="61" priority="2" operator="equal">
      <formula>"Schalke 04"</formula>
    </cfRule>
  </conditionalFormatting>
  <conditionalFormatting sqref="R1 AA1">
    <cfRule type="cellIs" dxfId="60" priority="1" operator="equal">
      <formula>"Schalke 04"</formula>
    </cfRule>
  </conditionalFormatting>
  <conditionalFormatting sqref="AG1:AG7 AG51:AG1048576">
    <cfRule type="top10" dxfId="59" priority="13" rank="3"/>
  </conditionalFormatting>
  <conditionalFormatting sqref="AG8:AG50">
    <cfRule type="top10" dxfId="58" priority="7" rank="3"/>
  </conditionalFormatting>
  <conditionalFormatting sqref="AK6:AK9">
    <cfRule type="top10" dxfId="57" priority="176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95</v>
      </c>
      <c r="F1" s="14" t="s">
        <v>97</v>
      </c>
      <c r="I1" s="14" t="s">
        <v>101</v>
      </c>
      <c r="L1" s="14" t="s">
        <v>93</v>
      </c>
      <c r="O1" s="14" t="s">
        <v>96</v>
      </c>
      <c r="R1" s="14" t="s">
        <v>94</v>
      </c>
      <c r="U1" s="14" t="s">
        <v>56</v>
      </c>
      <c r="X1" s="14" t="s">
        <v>106</v>
      </c>
      <c r="AA1" s="14" t="s">
        <v>104</v>
      </c>
    </row>
    <row r="3" spans="1:40" ht="12" x14ac:dyDescent="0.2">
      <c r="C3" s="14" t="s">
        <v>92</v>
      </c>
      <c r="F3" s="14" t="s">
        <v>105</v>
      </c>
      <c r="I3" s="14" t="s">
        <v>98</v>
      </c>
      <c r="L3" s="14" t="s">
        <v>103</v>
      </c>
      <c r="O3" s="14" t="s">
        <v>102</v>
      </c>
      <c r="R3" s="14" t="s">
        <v>99</v>
      </c>
      <c r="U3" s="14" t="s">
        <v>100</v>
      </c>
      <c r="X3" s="14" t="s">
        <v>11</v>
      </c>
      <c r="AA3" s="14" t="s">
        <v>57</v>
      </c>
    </row>
    <row r="4" spans="1:40" ht="16.5" thickBot="1" x14ac:dyDescent="0.3">
      <c r="A4" s="2" t="s">
        <v>36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'22.Spieltag'!AI8</f>
        <v>763</v>
      </c>
      <c r="AI8" s="20">
        <f t="shared" ref="AI8:AI18" si="10">AG8+AH8</f>
        <v>808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'22.Spieltag'!AI9</f>
        <v>763</v>
      </c>
      <c r="AI9" s="20">
        <f t="shared" si="10"/>
        <v>808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'22.Spieltag'!AI10</f>
        <v>761</v>
      </c>
      <c r="AI10" s="20">
        <f t="shared" si="10"/>
        <v>806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'22.Spieltag'!AI11</f>
        <v>760</v>
      </c>
      <c r="AI11" s="20">
        <f t="shared" si="10"/>
        <v>805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'22.Spieltag'!AI12</f>
        <v>760</v>
      </c>
      <c r="AI12" s="20">
        <f t="shared" si="10"/>
        <v>805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'22.Spieltag'!AI13</f>
        <v>759</v>
      </c>
      <c r="AI13" s="20">
        <f t="shared" si="10"/>
        <v>804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'22.Spieltag'!AI14</f>
        <v>758</v>
      </c>
      <c r="AI14" s="20">
        <f t="shared" si="10"/>
        <v>803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'22.Spieltag'!AI15</f>
        <v>757</v>
      </c>
      <c r="AI15" s="20">
        <f t="shared" si="10"/>
        <v>802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'22.Spieltag'!AI16</f>
        <v>755</v>
      </c>
      <c r="AI16" s="20">
        <f t="shared" si="10"/>
        <v>800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'22.Spieltag'!AI17</f>
        <v>753</v>
      </c>
      <c r="AI17" s="20">
        <f t="shared" si="10"/>
        <v>798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'22.Spieltag'!AI18</f>
        <v>752</v>
      </c>
      <c r="AI18" s="20">
        <f t="shared" si="10"/>
        <v>797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'22.Spieltag'!AI19</f>
        <v>752</v>
      </c>
      <c r="AI19" s="20">
        <f t="shared" ref="AI19:AI23" si="14">AG19+AH19</f>
        <v>797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'22.Spieltag'!AI20</f>
        <v>752</v>
      </c>
      <c r="AI20" s="20">
        <f t="shared" si="14"/>
        <v>797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'22.Spieltag'!AI21</f>
        <v>751</v>
      </c>
      <c r="AI21" s="20">
        <f t="shared" si="14"/>
        <v>796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'22.Spieltag'!AI22</f>
        <v>751</v>
      </c>
      <c r="AI22" s="20">
        <f t="shared" si="14"/>
        <v>796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'22.Spieltag'!AI23</f>
        <v>751</v>
      </c>
      <c r="AI23" s="20">
        <f t="shared" si="14"/>
        <v>796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'22.Spieltag'!AI24</f>
        <v>751</v>
      </c>
      <c r="AI24" s="20">
        <f>AG24+AH24</f>
        <v>796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'22.Spieltag'!AI25</f>
        <v>749</v>
      </c>
      <c r="AI25" s="20">
        <f>AG25+AH25</f>
        <v>794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'22.Spieltag'!AI26</f>
        <v>749</v>
      </c>
      <c r="AI26" s="20">
        <f>AG26+AH26</f>
        <v>794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'22.Spieltag'!AI27</f>
        <v>746</v>
      </c>
      <c r="AI27" s="20">
        <f t="shared" ref="AI27:AI32" si="15">AG27+AH27</f>
        <v>791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'22.Spieltag'!AI28</f>
        <v>746</v>
      </c>
      <c r="AI28" s="20">
        <f t="shared" si="15"/>
        <v>791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'22.Spieltag'!AI29</f>
        <v>746</v>
      </c>
      <c r="AI29" s="20">
        <f t="shared" si="15"/>
        <v>791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'22.Spieltag'!AI30</f>
        <v>744</v>
      </c>
      <c r="AI30" s="20">
        <f t="shared" si="15"/>
        <v>789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'22.Spieltag'!AI31</f>
        <v>743</v>
      </c>
      <c r="AI31" s="20">
        <f t="shared" si="15"/>
        <v>788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'22.Spieltag'!AI32</f>
        <v>742</v>
      </c>
      <c r="AI32" s="20">
        <f t="shared" si="15"/>
        <v>787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'22.Spieltag'!AI33</f>
        <v>741</v>
      </c>
      <c r="AI33" s="20">
        <f t="shared" ref="AI33" si="16">AG33+AH33</f>
        <v>786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'22.Spieltag'!AI34</f>
        <v>736</v>
      </c>
      <c r="AI34" s="20">
        <f t="shared" ref="AI34" si="17">AG34+AH34</f>
        <v>781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'22.Spieltag'!AI35</f>
        <v>733</v>
      </c>
      <c r="AI35" s="20">
        <f t="shared" ref="AI35:AI50" si="18">AG35+AH35</f>
        <v>778</v>
      </c>
      <c r="AJ35" s="21" t="e">
        <f t="shared" ref="AJ35:AJ50" si="19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'22.Spieltag'!AI36</f>
        <v>731</v>
      </c>
      <c r="AI36" s="20">
        <f t="shared" si="18"/>
        <v>776</v>
      </c>
      <c r="AJ36" s="21" t="e">
        <f t="shared" si="19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'22.Spieltag'!AI37</f>
        <v>729</v>
      </c>
      <c r="AI37" s="20">
        <f t="shared" si="18"/>
        <v>774</v>
      </c>
      <c r="AJ37" s="21" t="e">
        <f t="shared" si="19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'22.Spieltag'!AI38</f>
        <v>722</v>
      </c>
      <c r="AI38" s="20">
        <f t="shared" si="18"/>
        <v>767</v>
      </c>
      <c r="AJ38" s="21" t="e">
        <f t="shared" si="19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'22.Spieltag'!AI39</f>
        <v>#REF!</v>
      </c>
      <c r="AI39" s="20" t="e">
        <f t="shared" si="18"/>
        <v>#REF!</v>
      </c>
      <c r="AJ39" s="21" t="e">
        <f t="shared" si="19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'22.Spieltag'!AI40</f>
        <v>#REF!</v>
      </c>
      <c r="AI40" s="20" t="e">
        <f t="shared" si="18"/>
        <v>#REF!</v>
      </c>
      <c r="AJ40" s="21" t="e">
        <f t="shared" si="19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'22.Spieltag'!AI41</f>
        <v>#REF!</v>
      </c>
      <c r="AI41" s="20" t="e">
        <f t="shared" si="18"/>
        <v>#REF!</v>
      </c>
      <c r="AJ41" s="21" t="e">
        <f t="shared" si="19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'22.Spieltag'!AI42</f>
        <v>#REF!</v>
      </c>
      <c r="AI42" s="20" t="e">
        <f t="shared" si="18"/>
        <v>#REF!</v>
      </c>
      <c r="AJ42" s="21" t="e">
        <f t="shared" si="19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'22.Spieltag'!AI43</f>
        <v>#REF!</v>
      </c>
      <c r="AI43" s="20" t="e">
        <f t="shared" si="18"/>
        <v>#REF!</v>
      </c>
      <c r="AJ43" s="21" t="e">
        <f t="shared" si="19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'22.Spieltag'!AI44</f>
        <v>#REF!</v>
      </c>
      <c r="AI44" s="20" t="e">
        <f t="shared" si="18"/>
        <v>#REF!</v>
      </c>
      <c r="AJ44" s="21" t="e">
        <f t="shared" si="19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'22.Spieltag'!AI45</f>
        <v>#REF!</v>
      </c>
      <c r="AI45" s="20" t="e">
        <f t="shared" si="18"/>
        <v>#REF!</v>
      </c>
      <c r="AJ45" s="21" t="e">
        <f t="shared" si="19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'22.Spieltag'!AI46</f>
        <v>#REF!</v>
      </c>
      <c r="AI46" s="20" t="e">
        <f t="shared" si="18"/>
        <v>#REF!</v>
      </c>
      <c r="AJ46" s="21" t="e">
        <f t="shared" si="19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'22.Spieltag'!AI47</f>
        <v>#REF!</v>
      </c>
      <c r="AI47" s="20" t="e">
        <f t="shared" si="18"/>
        <v>#REF!</v>
      </c>
      <c r="AJ47" s="21" t="e">
        <f t="shared" si="19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'22.Spieltag'!AI48</f>
        <v>#REF!</v>
      </c>
      <c r="AI48" s="20" t="e">
        <f t="shared" si="18"/>
        <v>#REF!</v>
      </c>
      <c r="AJ48" s="21" t="e">
        <f t="shared" si="19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'22.Spieltag'!AI49</f>
        <v>#REF!</v>
      </c>
      <c r="AI49" s="20" t="e">
        <f t="shared" si="18"/>
        <v>#REF!</v>
      </c>
      <c r="AJ49" s="21" t="e">
        <f t="shared" si="19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'22.Spieltag'!AI50</f>
        <v>#REF!</v>
      </c>
      <c r="AI50" s="20" t="e">
        <f t="shared" si="18"/>
        <v>#REF!</v>
      </c>
      <c r="AJ50" s="21" t="e">
        <f t="shared" si="19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U1 X1 AA1 C3 I3 L3 O3 R3 U3 X3 AA3">
    <cfRule type="cellIs" dxfId="56" priority="2" operator="equal">
      <formula>"Schalke 04"</formula>
    </cfRule>
  </conditionalFormatting>
  <conditionalFormatting sqref="R1 F3">
    <cfRule type="cellIs" dxfId="55" priority="1" operator="equal">
      <formula>"Schalke 04"</formula>
    </cfRule>
  </conditionalFormatting>
  <conditionalFormatting sqref="AG1:AG7 AG51:AG1048576">
    <cfRule type="top10" dxfId="54" priority="13" rank="3"/>
  </conditionalFormatting>
  <conditionalFormatting sqref="AG8:AG50">
    <cfRule type="top10" dxfId="53" priority="7" rank="3"/>
  </conditionalFormatting>
  <conditionalFormatting sqref="AK6:AK9">
    <cfRule type="top10" dxfId="52" priority="17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50"/>
  <sheetViews>
    <sheetView topLeftCell="B1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98</v>
      </c>
      <c r="F1" s="14" t="s">
        <v>57</v>
      </c>
      <c r="I1" s="14" t="s">
        <v>102</v>
      </c>
      <c r="L1" s="14" t="s">
        <v>105</v>
      </c>
      <c r="O1" s="14" t="s">
        <v>92</v>
      </c>
      <c r="R1" s="14" t="s">
        <v>103</v>
      </c>
      <c r="U1" s="14" t="s">
        <v>100</v>
      </c>
      <c r="X1" s="14" t="s">
        <v>11</v>
      </c>
      <c r="AA1" s="14" t="s">
        <v>99</v>
      </c>
    </row>
    <row r="3" spans="1:40" ht="12" x14ac:dyDescent="0.2">
      <c r="C3" s="14" t="s">
        <v>93</v>
      </c>
      <c r="E3" s="1"/>
      <c r="F3" s="14" t="s">
        <v>95</v>
      </c>
      <c r="I3" s="14" t="s">
        <v>94</v>
      </c>
      <c r="L3" s="14" t="s">
        <v>96</v>
      </c>
      <c r="O3" s="14" t="s">
        <v>97</v>
      </c>
      <c r="Q3" s="1"/>
      <c r="R3" s="14" t="s">
        <v>104</v>
      </c>
      <c r="T3" s="1"/>
      <c r="U3" s="14" t="s">
        <v>106</v>
      </c>
      <c r="W3" s="1"/>
      <c r="X3" s="14" t="s">
        <v>101</v>
      </c>
      <c r="AA3" s="14" t="s">
        <v>56</v>
      </c>
    </row>
    <row r="4" spans="1:40" ht="16.5" thickBot="1" x14ac:dyDescent="0.3">
      <c r="A4" s="2" t="s">
        <v>37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'23.Spieltag'!AI8</f>
        <v>808</v>
      </c>
      <c r="AI8" s="20">
        <f t="shared" ref="AI8:AI18" si="10">AG8+AH8</f>
        <v>853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'23.Spieltag'!AI9</f>
        <v>808</v>
      </c>
      <c r="AI9" s="20">
        <f t="shared" si="10"/>
        <v>853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'23.Spieltag'!AI10</f>
        <v>806</v>
      </c>
      <c r="AI10" s="20">
        <f t="shared" si="10"/>
        <v>851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'23.Spieltag'!AI11</f>
        <v>805</v>
      </c>
      <c r="AI11" s="20">
        <f t="shared" si="10"/>
        <v>850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'23.Spieltag'!AI12</f>
        <v>805</v>
      </c>
      <c r="AI12" s="20">
        <f t="shared" si="10"/>
        <v>850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'23.Spieltag'!AI13</f>
        <v>804</v>
      </c>
      <c r="AI13" s="20">
        <f t="shared" si="10"/>
        <v>849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'23.Spieltag'!AI14</f>
        <v>803</v>
      </c>
      <c r="AI14" s="20">
        <f t="shared" si="10"/>
        <v>848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'23.Spieltag'!AI15</f>
        <v>802</v>
      </c>
      <c r="AI15" s="20">
        <f t="shared" si="10"/>
        <v>847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'23.Spieltag'!AI16</f>
        <v>800</v>
      </c>
      <c r="AI16" s="20">
        <f t="shared" si="10"/>
        <v>845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'23.Spieltag'!AI17</f>
        <v>798</v>
      </c>
      <c r="AI17" s="20">
        <f t="shared" si="10"/>
        <v>843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'23.Spieltag'!AI18</f>
        <v>797</v>
      </c>
      <c r="AI18" s="20">
        <f t="shared" si="10"/>
        <v>842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'23.Spieltag'!AI19</f>
        <v>797</v>
      </c>
      <c r="AI19" s="20">
        <f t="shared" ref="AI19:AI23" si="14">AG19+AH19</f>
        <v>842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'23.Spieltag'!AI20</f>
        <v>797</v>
      </c>
      <c r="AI20" s="20">
        <f t="shared" si="14"/>
        <v>842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'23.Spieltag'!AI21</f>
        <v>796</v>
      </c>
      <c r="AI21" s="20">
        <f t="shared" si="14"/>
        <v>841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'23.Spieltag'!AI22</f>
        <v>796</v>
      </c>
      <c r="AI22" s="20">
        <f t="shared" si="14"/>
        <v>841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'23.Spieltag'!AI23</f>
        <v>796</v>
      </c>
      <c r="AI23" s="20">
        <f t="shared" si="14"/>
        <v>841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'23.Spieltag'!AI24</f>
        <v>796</v>
      </c>
      <c r="AI24" s="20">
        <f t="shared" ref="AI24:AI26" si="15">AG24+AH24</f>
        <v>841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'23.Spieltag'!AI25</f>
        <v>794</v>
      </c>
      <c r="AI25" s="20">
        <f t="shared" si="15"/>
        <v>839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'23.Spieltag'!AI26</f>
        <v>794</v>
      </c>
      <c r="AI26" s="20">
        <f t="shared" si="15"/>
        <v>839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'23.Spieltag'!AI27</f>
        <v>791</v>
      </c>
      <c r="AI27" s="20">
        <f t="shared" ref="AI27:AI32" si="16">AG27+AH27</f>
        <v>836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'23.Spieltag'!AI28</f>
        <v>791</v>
      </c>
      <c r="AI28" s="20">
        <f t="shared" si="16"/>
        <v>836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'23.Spieltag'!AI29</f>
        <v>791</v>
      </c>
      <c r="AI29" s="20">
        <f t="shared" si="16"/>
        <v>836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'23.Spieltag'!AI30</f>
        <v>789</v>
      </c>
      <c r="AI30" s="20">
        <f t="shared" si="16"/>
        <v>834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'23.Spieltag'!AI31</f>
        <v>788</v>
      </c>
      <c r="AI31" s="20">
        <f t="shared" si="16"/>
        <v>833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'23.Spieltag'!AI32</f>
        <v>787</v>
      </c>
      <c r="AI32" s="20">
        <f t="shared" si="16"/>
        <v>832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'23.Spieltag'!AI33</f>
        <v>786</v>
      </c>
      <c r="AI33" s="20">
        <f t="shared" ref="AI33" si="17">AG33+AH33</f>
        <v>831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'23.Spieltag'!AI34</f>
        <v>781</v>
      </c>
      <c r="AI34" s="20">
        <f t="shared" ref="AI34" si="18">AG34+AH34</f>
        <v>826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'23.Spieltag'!AI35</f>
        <v>778</v>
      </c>
      <c r="AI35" s="20">
        <f t="shared" ref="AI35:AI50" si="19">AG35+AH35</f>
        <v>823</v>
      </c>
      <c r="AJ35" s="21" t="e">
        <f t="shared" ref="AJ35:AJ50" si="20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'23.Spieltag'!AI36</f>
        <v>776</v>
      </c>
      <c r="AI36" s="20">
        <f t="shared" si="19"/>
        <v>821</v>
      </c>
      <c r="AJ36" s="21" t="e">
        <f t="shared" si="20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'23.Spieltag'!AI37</f>
        <v>774</v>
      </c>
      <c r="AI37" s="20">
        <f t="shared" si="19"/>
        <v>819</v>
      </c>
      <c r="AJ37" s="21" t="e">
        <f t="shared" si="20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'23.Spieltag'!AI38</f>
        <v>767</v>
      </c>
      <c r="AI38" s="20">
        <f t="shared" si="19"/>
        <v>812</v>
      </c>
      <c r="AJ38" s="21" t="e">
        <f t="shared" si="20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'23.Spieltag'!AI39</f>
        <v>#REF!</v>
      </c>
      <c r="AI39" s="20" t="e">
        <f t="shared" si="19"/>
        <v>#REF!</v>
      </c>
      <c r="AJ39" s="21" t="e">
        <f t="shared" si="20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'23.Spieltag'!AI40</f>
        <v>#REF!</v>
      </c>
      <c r="AI40" s="20" t="e">
        <f t="shared" si="19"/>
        <v>#REF!</v>
      </c>
      <c r="AJ40" s="21" t="e">
        <f t="shared" si="20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'23.Spieltag'!AI41</f>
        <v>#REF!</v>
      </c>
      <c r="AI41" s="20" t="e">
        <f t="shared" si="19"/>
        <v>#REF!</v>
      </c>
      <c r="AJ41" s="21" t="e">
        <f t="shared" si="20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'23.Spieltag'!AI42</f>
        <v>#REF!</v>
      </c>
      <c r="AI42" s="20" t="e">
        <f t="shared" si="19"/>
        <v>#REF!</v>
      </c>
      <c r="AJ42" s="21" t="e">
        <f t="shared" si="20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'23.Spieltag'!AI43</f>
        <v>#REF!</v>
      </c>
      <c r="AI43" s="20" t="e">
        <f t="shared" si="19"/>
        <v>#REF!</v>
      </c>
      <c r="AJ43" s="21" t="e">
        <f t="shared" si="20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'23.Spieltag'!AI44</f>
        <v>#REF!</v>
      </c>
      <c r="AI44" s="20" t="e">
        <f t="shared" si="19"/>
        <v>#REF!</v>
      </c>
      <c r="AJ44" s="21" t="e">
        <f t="shared" si="20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'23.Spieltag'!AI45</f>
        <v>#REF!</v>
      </c>
      <c r="AI45" s="20" t="e">
        <f t="shared" si="19"/>
        <v>#REF!</v>
      </c>
      <c r="AJ45" s="21" t="e">
        <f t="shared" si="20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'23.Spieltag'!AI46</f>
        <v>#REF!</v>
      </c>
      <c r="AI46" s="20" t="e">
        <f t="shared" si="19"/>
        <v>#REF!</v>
      </c>
      <c r="AJ46" s="21" t="e">
        <f t="shared" si="20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'23.Spieltag'!AI47</f>
        <v>#REF!</v>
      </c>
      <c r="AI47" s="20" t="e">
        <f t="shared" si="19"/>
        <v>#REF!</v>
      </c>
      <c r="AJ47" s="21" t="e">
        <f t="shared" si="20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'23.Spieltag'!AI48</f>
        <v>#REF!</v>
      </c>
      <c r="AI48" s="20" t="e">
        <f t="shared" si="19"/>
        <v>#REF!</v>
      </c>
      <c r="AJ48" s="21" t="e">
        <f t="shared" si="20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'23.Spieltag'!AI49</f>
        <v>#REF!</v>
      </c>
      <c r="AI49" s="20" t="e">
        <f t="shared" si="19"/>
        <v>#REF!</v>
      </c>
      <c r="AJ49" s="21" t="e">
        <f t="shared" si="20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'23.Spieltag'!AI50</f>
        <v>#REF!</v>
      </c>
      <c r="AI50" s="20" t="e">
        <f t="shared" si="19"/>
        <v>#REF!</v>
      </c>
      <c r="AJ50" s="21" t="e">
        <f t="shared" si="20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O1 R1 U1 X1 AA1 C3 F3 L3 O3 R3 U3 X3 AA3">
    <cfRule type="cellIs" dxfId="51" priority="2" operator="equal">
      <formula>"Schalke 04"</formula>
    </cfRule>
  </conditionalFormatting>
  <conditionalFormatting sqref="L1 I3">
    <cfRule type="cellIs" dxfId="50" priority="1" operator="equal">
      <formula>"Schalke 04"</formula>
    </cfRule>
  </conditionalFormatting>
  <conditionalFormatting sqref="AG1:AG7 AG51:AG1048576">
    <cfRule type="top10" dxfId="49" priority="13" rank="3"/>
  </conditionalFormatting>
  <conditionalFormatting sqref="AG8:AG50">
    <cfRule type="top10" dxfId="48" priority="7" rank="3"/>
  </conditionalFormatting>
  <conditionalFormatting sqref="AK6:AK9">
    <cfRule type="top10" dxfId="47" priority="174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50"/>
  <sheetViews>
    <sheetView topLeftCell="B1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94</v>
      </c>
      <c r="I1" s="14" t="s">
        <v>99</v>
      </c>
      <c r="L1" s="14" t="s">
        <v>97</v>
      </c>
      <c r="O1" s="14" t="s">
        <v>101</v>
      </c>
      <c r="R1" s="14" t="s">
        <v>56</v>
      </c>
      <c r="U1" s="14" t="s">
        <v>96</v>
      </c>
      <c r="X1" s="14" t="s">
        <v>95</v>
      </c>
      <c r="AA1" s="14" t="s">
        <v>106</v>
      </c>
    </row>
    <row r="3" spans="1:40" ht="12" x14ac:dyDescent="0.2">
      <c r="C3" s="14" t="s">
        <v>92</v>
      </c>
      <c r="F3" s="14" t="s">
        <v>105</v>
      </c>
      <c r="I3" s="14" t="s">
        <v>98</v>
      </c>
      <c r="L3" s="14" t="s">
        <v>104</v>
      </c>
      <c r="O3" s="14" t="s">
        <v>103</v>
      </c>
      <c r="R3" s="14" t="s">
        <v>102</v>
      </c>
      <c r="T3" s="1"/>
      <c r="U3" s="14" t="s">
        <v>100</v>
      </c>
      <c r="W3" s="1"/>
      <c r="X3" s="14" t="s">
        <v>11</v>
      </c>
      <c r="Z3" s="1"/>
      <c r="AA3" s="14" t="s">
        <v>57</v>
      </c>
    </row>
    <row r="4" spans="1:40" ht="16.5" thickBot="1" x14ac:dyDescent="0.3">
      <c r="A4" s="2" t="s">
        <v>38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'24.Spieltag'!AI8</f>
        <v>853</v>
      </c>
      <c r="AI8" s="20">
        <f t="shared" ref="AI8:AI18" si="10">AG8+AH8</f>
        <v>898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'24.Spieltag'!AI9</f>
        <v>853</v>
      </c>
      <c r="AI9" s="20">
        <f t="shared" si="10"/>
        <v>898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'24.Spieltag'!AI10</f>
        <v>851</v>
      </c>
      <c r="AI10" s="20">
        <f t="shared" si="10"/>
        <v>896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'24.Spieltag'!AI11</f>
        <v>850</v>
      </c>
      <c r="AI11" s="20">
        <f t="shared" si="10"/>
        <v>895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'24.Spieltag'!AI12</f>
        <v>850</v>
      </c>
      <c r="AI12" s="20">
        <f t="shared" si="10"/>
        <v>895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'24.Spieltag'!AI13</f>
        <v>849</v>
      </c>
      <c r="AI13" s="20">
        <f t="shared" si="10"/>
        <v>894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'24.Spieltag'!AI14</f>
        <v>848</v>
      </c>
      <c r="AI14" s="20">
        <f t="shared" si="10"/>
        <v>893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'24.Spieltag'!AI15</f>
        <v>847</v>
      </c>
      <c r="AI15" s="20">
        <f t="shared" si="10"/>
        <v>892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'24.Spieltag'!AI16</f>
        <v>845</v>
      </c>
      <c r="AI16" s="20">
        <f t="shared" si="10"/>
        <v>890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'24.Spieltag'!AI17</f>
        <v>843</v>
      </c>
      <c r="AI17" s="20">
        <f t="shared" si="10"/>
        <v>888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'24.Spieltag'!AI18</f>
        <v>842</v>
      </c>
      <c r="AI18" s="20">
        <f t="shared" si="10"/>
        <v>887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'24.Spieltag'!AI19</f>
        <v>842</v>
      </c>
      <c r="AI19" s="20">
        <f t="shared" ref="AI19:AI23" si="14">AG19+AH19</f>
        <v>887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'24.Spieltag'!AI20</f>
        <v>842</v>
      </c>
      <c r="AI20" s="20">
        <f t="shared" si="14"/>
        <v>887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'24.Spieltag'!AI21</f>
        <v>841</v>
      </c>
      <c r="AI21" s="20">
        <f t="shared" si="14"/>
        <v>886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'24.Spieltag'!AI22</f>
        <v>841</v>
      </c>
      <c r="AI22" s="20">
        <f t="shared" si="14"/>
        <v>886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'24.Spieltag'!AI23</f>
        <v>841</v>
      </c>
      <c r="AI23" s="20">
        <f t="shared" si="14"/>
        <v>886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'24.Spieltag'!AI24</f>
        <v>841</v>
      </c>
      <c r="AI24" s="20">
        <f t="shared" ref="AI24:AI26" si="15">AG24+AH24</f>
        <v>886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'24.Spieltag'!AI25</f>
        <v>839</v>
      </c>
      <c r="AI25" s="20">
        <f t="shared" si="15"/>
        <v>884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'24.Spieltag'!AI26</f>
        <v>839</v>
      </c>
      <c r="AI26" s="20">
        <f t="shared" si="15"/>
        <v>884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'24.Spieltag'!AI27</f>
        <v>836</v>
      </c>
      <c r="AI27" s="20">
        <f t="shared" ref="AI27:AI32" si="16">AG27+AH27</f>
        <v>881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'24.Spieltag'!AI28</f>
        <v>836</v>
      </c>
      <c r="AI28" s="20">
        <f t="shared" si="16"/>
        <v>881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'24.Spieltag'!AI29</f>
        <v>836</v>
      </c>
      <c r="AI29" s="20">
        <f t="shared" si="16"/>
        <v>881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'24.Spieltag'!AI30</f>
        <v>834</v>
      </c>
      <c r="AI30" s="20">
        <f t="shared" si="16"/>
        <v>879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'24.Spieltag'!AI31</f>
        <v>833</v>
      </c>
      <c r="AI31" s="20">
        <f t="shared" si="16"/>
        <v>878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'24.Spieltag'!AI32</f>
        <v>832</v>
      </c>
      <c r="AI32" s="20">
        <f t="shared" si="16"/>
        <v>877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'24.Spieltag'!AI33</f>
        <v>831</v>
      </c>
      <c r="AI33" s="20">
        <f t="shared" ref="AI33" si="17">AG33+AH33</f>
        <v>876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'24.Spieltag'!AI34</f>
        <v>826</v>
      </c>
      <c r="AI34" s="20">
        <f t="shared" ref="AI34" si="18">AG34+AH34</f>
        <v>871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'24.Spieltag'!AI35</f>
        <v>823</v>
      </c>
      <c r="AI35" s="20">
        <f t="shared" ref="AI35:AI50" si="19">AG35+AH35</f>
        <v>868</v>
      </c>
      <c r="AJ35" s="21" t="e">
        <f t="shared" ref="AJ35:AJ50" si="20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'24.Spieltag'!AI36</f>
        <v>821</v>
      </c>
      <c r="AI36" s="20">
        <f t="shared" si="19"/>
        <v>866</v>
      </c>
      <c r="AJ36" s="21" t="e">
        <f t="shared" si="20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'24.Spieltag'!AI37</f>
        <v>819</v>
      </c>
      <c r="AI37" s="20">
        <f t="shared" si="19"/>
        <v>864</v>
      </c>
      <c r="AJ37" s="21" t="e">
        <f t="shared" si="20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'24.Spieltag'!AI38</f>
        <v>812</v>
      </c>
      <c r="AI38" s="20">
        <f t="shared" si="19"/>
        <v>857</v>
      </c>
      <c r="AJ38" s="21" t="e">
        <f t="shared" si="20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'24.Spieltag'!AI39</f>
        <v>#REF!</v>
      </c>
      <c r="AI39" s="20" t="e">
        <f t="shared" si="19"/>
        <v>#REF!</v>
      </c>
      <c r="AJ39" s="21" t="e">
        <f t="shared" si="20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'24.Spieltag'!AI40</f>
        <v>#REF!</v>
      </c>
      <c r="AI40" s="20" t="e">
        <f t="shared" si="19"/>
        <v>#REF!</v>
      </c>
      <c r="AJ40" s="21" t="e">
        <f t="shared" si="20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'24.Spieltag'!AI41</f>
        <v>#REF!</v>
      </c>
      <c r="AI41" s="20" t="e">
        <f t="shared" si="19"/>
        <v>#REF!</v>
      </c>
      <c r="AJ41" s="21" t="e">
        <f t="shared" si="20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'24.Spieltag'!AI42</f>
        <v>#REF!</v>
      </c>
      <c r="AI42" s="20" t="e">
        <f t="shared" si="19"/>
        <v>#REF!</v>
      </c>
      <c r="AJ42" s="21" t="e">
        <f t="shared" si="20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'24.Spieltag'!AI43</f>
        <v>#REF!</v>
      </c>
      <c r="AI43" s="20" t="e">
        <f t="shared" si="19"/>
        <v>#REF!</v>
      </c>
      <c r="AJ43" s="21" t="e">
        <f t="shared" si="20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'24.Spieltag'!AI44</f>
        <v>#REF!</v>
      </c>
      <c r="AI44" s="20" t="e">
        <f t="shared" si="19"/>
        <v>#REF!</v>
      </c>
      <c r="AJ44" s="21" t="e">
        <f t="shared" si="20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'24.Spieltag'!AI45</f>
        <v>#REF!</v>
      </c>
      <c r="AI45" s="20" t="e">
        <f t="shared" si="19"/>
        <v>#REF!</v>
      </c>
      <c r="AJ45" s="21" t="e">
        <f t="shared" si="20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'24.Spieltag'!AI46</f>
        <v>#REF!</v>
      </c>
      <c r="AI46" s="20" t="e">
        <f t="shared" si="19"/>
        <v>#REF!</v>
      </c>
      <c r="AJ46" s="21" t="e">
        <f t="shared" si="20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'24.Spieltag'!AI47</f>
        <v>#REF!</v>
      </c>
      <c r="AI47" s="20" t="e">
        <f t="shared" si="19"/>
        <v>#REF!</v>
      </c>
      <c r="AJ47" s="21" t="e">
        <f t="shared" si="20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'24.Spieltag'!AI48</f>
        <v>#REF!</v>
      </c>
      <c r="AI48" s="20" t="e">
        <f t="shared" si="19"/>
        <v>#REF!</v>
      </c>
      <c r="AJ48" s="21" t="e">
        <f t="shared" si="20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'24.Spieltag'!AI49</f>
        <v>#REF!</v>
      </c>
      <c r="AI49" s="20" t="e">
        <f t="shared" si="19"/>
        <v>#REF!</v>
      </c>
      <c r="AJ49" s="21" t="e">
        <f t="shared" si="20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'24.Spieltag'!AI50</f>
        <v>#REF!</v>
      </c>
      <c r="AI50" s="20" t="e">
        <f t="shared" si="19"/>
        <v>#REF!</v>
      </c>
      <c r="AJ50" s="21" t="e">
        <f t="shared" si="20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 A7">
    <cfRule type="colorScale" priority="8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I1 L1 O1 R1 U1 X1 AA1 C3 I3 L3 O3 R3 U3 X3 AA3">
    <cfRule type="cellIs" dxfId="46" priority="2" operator="equal">
      <formula>"Schalke 04"</formula>
    </cfRule>
  </conditionalFormatting>
  <conditionalFormatting sqref="F1 F3">
    <cfRule type="cellIs" dxfId="45" priority="1" operator="equal">
      <formula>"Schalke 04"</formula>
    </cfRule>
  </conditionalFormatting>
  <conditionalFormatting sqref="AG1:AG7 AG51:AG1048576">
    <cfRule type="top10" dxfId="44" priority="13" rank="3"/>
  </conditionalFormatting>
  <conditionalFormatting sqref="AG8:AG50">
    <cfRule type="top10" dxfId="43" priority="7" rank="3"/>
  </conditionalFormatting>
  <conditionalFormatting sqref="AK6">
    <cfRule type="top10" dxfId="42" priority="811" rank="3"/>
  </conditionalFormatting>
  <conditionalFormatting sqref="AK7:AK9">
    <cfRule type="top10" dxfId="41" priority="17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57</v>
      </c>
      <c r="F1" s="14" t="s">
        <v>104</v>
      </c>
      <c r="I1" s="14" t="s">
        <v>100</v>
      </c>
      <c r="L1" s="14" t="s">
        <v>11</v>
      </c>
      <c r="O1" s="14" t="s">
        <v>103</v>
      </c>
      <c r="R1" s="14" t="s">
        <v>92</v>
      </c>
      <c r="U1" s="14" t="s">
        <v>102</v>
      </c>
      <c r="X1" s="14" t="s">
        <v>105</v>
      </c>
      <c r="AA1" s="14" t="s">
        <v>98</v>
      </c>
      <c r="AE1" s="62"/>
      <c r="AF1" s="62"/>
      <c r="AJ1" s="28"/>
    </row>
    <row r="2" spans="1:40" ht="12" x14ac:dyDescent="0.2">
      <c r="AD2" s="14"/>
      <c r="AE2" s="63"/>
      <c r="AF2" s="63"/>
    </row>
    <row r="3" spans="1:40" ht="12" x14ac:dyDescent="0.2">
      <c r="C3" s="14" t="s">
        <v>93</v>
      </c>
      <c r="E3" s="1"/>
      <c r="F3" s="14" t="s">
        <v>95</v>
      </c>
      <c r="I3" s="14" t="s">
        <v>94</v>
      </c>
      <c r="L3" s="14" t="s">
        <v>96</v>
      </c>
      <c r="O3" s="14" t="s">
        <v>97</v>
      </c>
      <c r="R3" s="14" t="s">
        <v>106</v>
      </c>
      <c r="U3" s="14" t="s">
        <v>99</v>
      </c>
      <c r="X3" s="14" t="s">
        <v>101</v>
      </c>
      <c r="AA3" s="14" t="s">
        <v>56</v>
      </c>
      <c r="AD3" s="14"/>
      <c r="AE3" s="62"/>
      <c r="AF3" s="62"/>
    </row>
    <row r="4" spans="1:40" ht="16.5" thickBot="1" x14ac:dyDescent="0.3">
      <c r="A4" s="2" t="s">
        <v>39</v>
      </c>
      <c r="B4" s="14"/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'25.Spieltag'!AI8</f>
        <v>898</v>
      </c>
      <c r="AI8" s="20">
        <f t="shared" ref="AI8:AI18" si="10">AG8+AH8</f>
        <v>943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'25.Spieltag'!AI9</f>
        <v>898</v>
      </c>
      <c r="AI9" s="20">
        <f t="shared" si="10"/>
        <v>943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'25.Spieltag'!AI10</f>
        <v>896</v>
      </c>
      <c r="AI10" s="20">
        <f t="shared" si="10"/>
        <v>941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'25.Spieltag'!AI11</f>
        <v>895</v>
      </c>
      <c r="AI11" s="20">
        <f t="shared" si="10"/>
        <v>940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'25.Spieltag'!AI12</f>
        <v>895</v>
      </c>
      <c r="AI12" s="20">
        <f t="shared" si="10"/>
        <v>940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'25.Spieltag'!AI13</f>
        <v>894</v>
      </c>
      <c r="AI13" s="20">
        <f t="shared" si="10"/>
        <v>939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'25.Spieltag'!AI14</f>
        <v>893</v>
      </c>
      <c r="AI14" s="20">
        <f t="shared" si="10"/>
        <v>938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'25.Spieltag'!AI15</f>
        <v>892</v>
      </c>
      <c r="AI15" s="20">
        <f t="shared" si="10"/>
        <v>937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'25.Spieltag'!AI16</f>
        <v>890</v>
      </c>
      <c r="AI16" s="20">
        <f t="shared" si="10"/>
        <v>935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'25.Spieltag'!AI17</f>
        <v>888</v>
      </c>
      <c r="AI17" s="20">
        <f t="shared" si="10"/>
        <v>933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'25.Spieltag'!AI18</f>
        <v>887</v>
      </c>
      <c r="AI18" s="20">
        <f t="shared" si="10"/>
        <v>932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'25.Spieltag'!AI19</f>
        <v>887</v>
      </c>
      <c r="AI19" s="20">
        <f t="shared" ref="AI19:AI23" si="14">AG19+AH19</f>
        <v>932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'25.Spieltag'!AI20</f>
        <v>887</v>
      </c>
      <c r="AI20" s="20">
        <f t="shared" si="14"/>
        <v>932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'25.Spieltag'!AI21</f>
        <v>886</v>
      </c>
      <c r="AI21" s="20">
        <f t="shared" si="14"/>
        <v>931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'25.Spieltag'!AI22</f>
        <v>886</v>
      </c>
      <c r="AI22" s="20">
        <f t="shared" si="14"/>
        <v>931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'25.Spieltag'!AI23</f>
        <v>886</v>
      </c>
      <c r="AI23" s="20">
        <f t="shared" si="14"/>
        <v>931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'25.Spieltag'!AI24</f>
        <v>886</v>
      </c>
      <c r="AI24" s="20">
        <f t="shared" ref="AI24:AI26" si="15">AG24+AH24</f>
        <v>931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'25.Spieltag'!AI25</f>
        <v>884</v>
      </c>
      <c r="AI25" s="20">
        <f t="shared" si="15"/>
        <v>929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'25.Spieltag'!AI26</f>
        <v>884</v>
      </c>
      <c r="AI26" s="20">
        <f t="shared" si="15"/>
        <v>929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'25.Spieltag'!AI27</f>
        <v>881</v>
      </c>
      <c r="AI27" s="20">
        <f t="shared" ref="AI27:AI32" si="16">AG27+AH27</f>
        <v>926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'25.Spieltag'!AI28</f>
        <v>881</v>
      </c>
      <c r="AI28" s="20">
        <f t="shared" si="16"/>
        <v>926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'25.Spieltag'!AI29</f>
        <v>881</v>
      </c>
      <c r="AI29" s="20">
        <f t="shared" si="16"/>
        <v>926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'25.Spieltag'!AI30</f>
        <v>879</v>
      </c>
      <c r="AI30" s="20">
        <f t="shared" si="16"/>
        <v>924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'25.Spieltag'!AI31</f>
        <v>878</v>
      </c>
      <c r="AI31" s="20">
        <f t="shared" si="16"/>
        <v>923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'25.Spieltag'!AI32</f>
        <v>877</v>
      </c>
      <c r="AI32" s="20">
        <f t="shared" si="16"/>
        <v>922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'25.Spieltag'!AI33</f>
        <v>876</v>
      </c>
      <c r="AI33" s="20">
        <f t="shared" ref="AI33" si="17">AG33+AH33</f>
        <v>921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'25.Spieltag'!AI34</f>
        <v>871</v>
      </c>
      <c r="AI34" s="20">
        <f t="shared" ref="AI34" si="18">AG34+AH34</f>
        <v>916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'25.Spieltag'!AI35</f>
        <v>868</v>
      </c>
      <c r="AI35" s="20">
        <f t="shared" ref="AI35:AI50" si="19">AG35+AH35</f>
        <v>913</v>
      </c>
      <c r="AJ35" s="21" t="e">
        <f t="shared" ref="AJ35:AJ50" si="20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'25.Spieltag'!AI36</f>
        <v>866</v>
      </c>
      <c r="AI36" s="20">
        <f t="shared" si="19"/>
        <v>911</v>
      </c>
      <c r="AJ36" s="21" t="e">
        <f t="shared" si="20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'25.Spieltag'!AI37</f>
        <v>864</v>
      </c>
      <c r="AI37" s="20">
        <f t="shared" si="19"/>
        <v>909</v>
      </c>
      <c r="AJ37" s="21" t="e">
        <f t="shared" si="20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'25.Spieltag'!AI38</f>
        <v>857</v>
      </c>
      <c r="AI38" s="20">
        <f t="shared" si="19"/>
        <v>902</v>
      </c>
      <c r="AJ38" s="21" t="e">
        <f t="shared" si="20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'25.Spieltag'!AI39</f>
        <v>#REF!</v>
      </c>
      <c r="AI39" s="20" t="e">
        <f t="shared" si="19"/>
        <v>#REF!</v>
      </c>
      <c r="AJ39" s="21" t="e">
        <f t="shared" si="20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'25.Spieltag'!AI40</f>
        <v>#REF!</v>
      </c>
      <c r="AI40" s="20" t="e">
        <f t="shared" si="19"/>
        <v>#REF!</v>
      </c>
      <c r="AJ40" s="21" t="e">
        <f t="shared" si="20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'25.Spieltag'!AI41</f>
        <v>#REF!</v>
      </c>
      <c r="AI41" s="20" t="e">
        <f t="shared" si="19"/>
        <v>#REF!</v>
      </c>
      <c r="AJ41" s="21" t="e">
        <f t="shared" si="20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'25.Spieltag'!AI42</f>
        <v>#REF!</v>
      </c>
      <c r="AI42" s="20" t="e">
        <f t="shared" si="19"/>
        <v>#REF!</v>
      </c>
      <c r="AJ42" s="21" t="e">
        <f t="shared" si="20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'25.Spieltag'!AI43</f>
        <v>#REF!</v>
      </c>
      <c r="AI43" s="20" t="e">
        <f t="shared" si="19"/>
        <v>#REF!</v>
      </c>
      <c r="AJ43" s="21" t="e">
        <f t="shared" si="20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'25.Spieltag'!AI44</f>
        <v>#REF!</v>
      </c>
      <c r="AI44" s="20" t="e">
        <f t="shared" si="19"/>
        <v>#REF!</v>
      </c>
      <c r="AJ44" s="21" t="e">
        <f t="shared" si="20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'25.Spieltag'!AI45</f>
        <v>#REF!</v>
      </c>
      <c r="AI45" s="20" t="e">
        <f t="shared" si="19"/>
        <v>#REF!</v>
      </c>
      <c r="AJ45" s="21" t="e">
        <f t="shared" si="20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'25.Spieltag'!AI46</f>
        <v>#REF!</v>
      </c>
      <c r="AI46" s="20" t="e">
        <f t="shared" si="19"/>
        <v>#REF!</v>
      </c>
      <c r="AJ46" s="21" t="e">
        <f t="shared" si="20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'25.Spieltag'!AI47</f>
        <v>#REF!</v>
      </c>
      <c r="AI47" s="20" t="e">
        <f t="shared" si="19"/>
        <v>#REF!</v>
      </c>
      <c r="AJ47" s="21" t="e">
        <f t="shared" si="20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'25.Spieltag'!AI48</f>
        <v>#REF!</v>
      </c>
      <c r="AI48" s="20" t="e">
        <f t="shared" si="19"/>
        <v>#REF!</v>
      </c>
      <c r="AJ48" s="21" t="e">
        <f t="shared" si="20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'25.Spieltag'!AI49</f>
        <v>#REF!</v>
      </c>
      <c r="AI49" s="20" t="e">
        <f t="shared" si="19"/>
        <v>#REF!</v>
      </c>
      <c r="AJ49" s="21" t="e">
        <f t="shared" si="20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'25.Spieltag'!AI50</f>
        <v>#REF!</v>
      </c>
      <c r="AI50" s="20" t="e">
        <f t="shared" si="19"/>
        <v>#REF!</v>
      </c>
      <c r="AJ50" s="21" t="e">
        <f t="shared" si="20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AA1 C3 F3 L3 O3 R3 U3 X3 AA3">
    <cfRule type="cellIs" dxfId="40" priority="2" operator="equal">
      <formula>"Schalke 04"</formula>
    </cfRule>
  </conditionalFormatting>
  <conditionalFormatting sqref="X1 I3">
    <cfRule type="cellIs" dxfId="39" priority="1" operator="equal">
      <formula>"Schalke 04"</formula>
    </cfRule>
  </conditionalFormatting>
  <conditionalFormatting sqref="AG1:AG7 AG51:AG1048576">
    <cfRule type="top10" dxfId="38" priority="13" rank="3"/>
  </conditionalFormatting>
  <conditionalFormatting sqref="AG8:AG50">
    <cfRule type="top10" dxfId="37" priority="7" rank="3"/>
  </conditionalFormatting>
  <conditionalFormatting sqref="AK6:AK9">
    <cfRule type="top10" dxfId="36" priority="1727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101</v>
      </c>
      <c r="F1" s="14" t="s">
        <v>56</v>
      </c>
      <c r="I1" s="14" t="s">
        <v>96</v>
      </c>
      <c r="L1" s="14" t="s">
        <v>106</v>
      </c>
      <c r="O1" s="14" t="s">
        <v>95</v>
      </c>
      <c r="R1" s="14" t="s">
        <v>93</v>
      </c>
      <c r="U1" s="14" t="s">
        <v>99</v>
      </c>
      <c r="X1" s="14" t="s">
        <v>94</v>
      </c>
      <c r="AA1" s="14" t="s">
        <v>97</v>
      </c>
    </row>
    <row r="3" spans="1:40" ht="12" x14ac:dyDescent="0.2">
      <c r="C3" s="14" t="s">
        <v>92</v>
      </c>
      <c r="F3" s="14" t="s">
        <v>105</v>
      </c>
      <c r="I3" s="14" t="s">
        <v>98</v>
      </c>
      <c r="L3" s="14" t="s">
        <v>104</v>
      </c>
      <c r="O3" s="14" t="s">
        <v>103</v>
      </c>
      <c r="R3" s="14" t="s">
        <v>102</v>
      </c>
      <c r="T3" s="1"/>
      <c r="U3" s="14" t="s">
        <v>100</v>
      </c>
      <c r="X3" s="14" t="s">
        <v>11</v>
      </c>
      <c r="AA3" s="14" t="s">
        <v>57</v>
      </c>
    </row>
    <row r="4" spans="1:40" ht="16.5" thickBot="1" x14ac:dyDescent="0.3">
      <c r="A4" s="2" t="s">
        <v>40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'26.Spieltag'!AI8</f>
        <v>943</v>
      </c>
      <c r="AI8" s="20">
        <f t="shared" ref="AI8:AI18" si="10">AG8+AH8</f>
        <v>988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'26.Spieltag'!AI9</f>
        <v>943</v>
      </c>
      <c r="AI9" s="20">
        <f t="shared" si="10"/>
        <v>988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'26.Spieltag'!AI10</f>
        <v>941</v>
      </c>
      <c r="AI10" s="20">
        <f t="shared" si="10"/>
        <v>986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'26.Spieltag'!AI11</f>
        <v>940</v>
      </c>
      <c r="AI11" s="20">
        <f t="shared" si="10"/>
        <v>985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'26.Spieltag'!AI12</f>
        <v>940</v>
      </c>
      <c r="AI12" s="20">
        <f t="shared" si="10"/>
        <v>985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'26.Spieltag'!AI13</f>
        <v>939</v>
      </c>
      <c r="AI13" s="20">
        <f t="shared" si="10"/>
        <v>984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'26.Spieltag'!AI14</f>
        <v>938</v>
      </c>
      <c r="AI14" s="20">
        <f t="shared" si="10"/>
        <v>983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'26.Spieltag'!AI15</f>
        <v>937</v>
      </c>
      <c r="AI15" s="20">
        <f t="shared" si="10"/>
        <v>982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'26.Spieltag'!AI16</f>
        <v>935</v>
      </c>
      <c r="AI16" s="20">
        <f t="shared" si="10"/>
        <v>980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'26.Spieltag'!AI17</f>
        <v>933</v>
      </c>
      <c r="AI17" s="20">
        <f t="shared" si="10"/>
        <v>978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'26.Spieltag'!AI18</f>
        <v>932</v>
      </c>
      <c r="AI18" s="20">
        <f t="shared" si="10"/>
        <v>977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'26.Spieltag'!AI19</f>
        <v>932</v>
      </c>
      <c r="AI19" s="20">
        <f t="shared" ref="AI19:AI23" si="14">AG19+AH19</f>
        <v>977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'26.Spieltag'!AI20</f>
        <v>932</v>
      </c>
      <c r="AI20" s="20">
        <f t="shared" si="14"/>
        <v>977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'26.Spieltag'!AI21</f>
        <v>931</v>
      </c>
      <c r="AI21" s="20">
        <f t="shared" si="14"/>
        <v>976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'26.Spieltag'!AI22</f>
        <v>931</v>
      </c>
      <c r="AI22" s="20">
        <f t="shared" si="14"/>
        <v>976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'26.Spieltag'!AI23</f>
        <v>931</v>
      </c>
      <c r="AI23" s="20">
        <f t="shared" si="14"/>
        <v>976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'26.Spieltag'!AI24</f>
        <v>931</v>
      </c>
      <c r="AI24" s="20">
        <f t="shared" ref="AI24:AI26" si="15">AG24+AH24</f>
        <v>976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'26.Spieltag'!AI25</f>
        <v>929</v>
      </c>
      <c r="AI25" s="20">
        <f t="shared" si="15"/>
        <v>974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'26.Spieltag'!AI26</f>
        <v>929</v>
      </c>
      <c r="AI26" s="20">
        <f t="shared" si="15"/>
        <v>974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'26.Spieltag'!AI27</f>
        <v>926</v>
      </c>
      <c r="AI27" s="20">
        <f t="shared" ref="AI27:AI32" si="16">AG27+AH27</f>
        <v>971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'26.Spieltag'!AI28</f>
        <v>926</v>
      </c>
      <c r="AI28" s="20">
        <f t="shared" si="16"/>
        <v>971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'26.Spieltag'!AI29</f>
        <v>926</v>
      </c>
      <c r="AI29" s="20">
        <f t="shared" si="16"/>
        <v>971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'26.Spieltag'!AI30</f>
        <v>924</v>
      </c>
      <c r="AI30" s="20">
        <f t="shared" si="16"/>
        <v>969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'26.Spieltag'!AI31</f>
        <v>923</v>
      </c>
      <c r="AI31" s="20">
        <f t="shared" si="16"/>
        <v>968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'26.Spieltag'!AI32</f>
        <v>922</v>
      </c>
      <c r="AI32" s="20">
        <f t="shared" si="16"/>
        <v>967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'26.Spieltag'!AI33</f>
        <v>921</v>
      </c>
      <c r="AI33" s="20">
        <f t="shared" ref="AI33" si="17">AG33+AH33</f>
        <v>966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'26.Spieltag'!AI34</f>
        <v>916</v>
      </c>
      <c r="AI34" s="20">
        <f t="shared" ref="AI34" si="18">AG34+AH34</f>
        <v>961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'26.Spieltag'!AI35</f>
        <v>913</v>
      </c>
      <c r="AI35" s="20">
        <f t="shared" ref="AI35:AI50" si="19">AG35+AH35</f>
        <v>958</v>
      </c>
      <c r="AJ35" s="21" t="e">
        <f t="shared" ref="AJ35:AJ50" si="20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'26.Spieltag'!AI36</f>
        <v>911</v>
      </c>
      <c r="AI36" s="20">
        <f t="shared" si="19"/>
        <v>956</v>
      </c>
      <c r="AJ36" s="21" t="e">
        <f t="shared" si="20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'26.Spieltag'!AI37</f>
        <v>909</v>
      </c>
      <c r="AI37" s="20">
        <f t="shared" si="19"/>
        <v>954</v>
      </c>
      <c r="AJ37" s="21" t="e">
        <f t="shared" si="20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'26.Spieltag'!AI38</f>
        <v>902</v>
      </c>
      <c r="AI38" s="20">
        <f t="shared" si="19"/>
        <v>947</v>
      </c>
      <c r="AJ38" s="21" t="e">
        <f t="shared" si="20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'26.Spieltag'!AI39</f>
        <v>#REF!</v>
      </c>
      <c r="AI39" s="20" t="e">
        <f t="shared" si="19"/>
        <v>#REF!</v>
      </c>
      <c r="AJ39" s="21" t="e">
        <f t="shared" si="20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'26.Spieltag'!AI40</f>
        <v>#REF!</v>
      </c>
      <c r="AI40" s="20" t="e">
        <f t="shared" si="19"/>
        <v>#REF!</v>
      </c>
      <c r="AJ40" s="21" t="e">
        <f t="shared" si="20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'26.Spieltag'!AI41</f>
        <v>#REF!</v>
      </c>
      <c r="AI41" s="20" t="e">
        <f t="shared" si="19"/>
        <v>#REF!</v>
      </c>
      <c r="AJ41" s="21" t="e">
        <f t="shared" si="20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'26.Spieltag'!AI42</f>
        <v>#REF!</v>
      </c>
      <c r="AI42" s="20" t="e">
        <f t="shared" si="19"/>
        <v>#REF!</v>
      </c>
      <c r="AJ42" s="21" t="e">
        <f t="shared" si="20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'26.Spieltag'!AI43</f>
        <v>#REF!</v>
      </c>
      <c r="AI43" s="20" t="e">
        <f t="shared" si="19"/>
        <v>#REF!</v>
      </c>
      <c r="AJ43" s="21" t="e">
        <f t="shared" si="20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'26.Spieltag'!AI44</f>
        <v>#REF!</v>
      </c>
      <c r="AI44" s="20" t="e">
        <f t="shared" si="19"/>
        <v>#REF!</v>
      </c>
      <c r="AJ44" s="21" t="e">
        <f t="shared" si="20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'26.Spieltag'!AI45</f>
        <v>#REF!</v>
      </c>
      <c r="AI45" s="20" t="e">
        <f t="shared" si="19"/>
        <v>#REF!</v>
      </c>
      <c r="AJ45" s="21" t="e">
        <f t="shared" si="20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'26.Spieltag'!AI46</f>
        <v>#REF!</v>
      </c>
      <c r="AI46" s="20" t="e">
        <f t="shared" si="19"/>
        <v>#REF!</v>
      </c>
      <c r="AJ46" s="21" t="e">
        <f t="shared" si="20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'26.Spieltag'!AI47</f>
        <v>#REF!</v>
      </c>
      <c r="AI47" s="20" t="e">
        <f t="shared" si="19"/>
        <v>#REF!</v>
      </c>
      <c r="AJ47" s="21" t="e">
        <f t="shared" si="20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'26.Spieltag'!AI48</f>
        <v>#REF!</v>
      </c>
      <c r="AI48" s="20" t="e">
        <f t="shared" si="19"/>
        <v>#REF!</v>
      </c>
      <c r="AJ48" s="21" t="e">
        <f t="shared" si="20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'26.Spieltag'!AI49</f>
        <v>#REF!</v>
      </c>
      <c r="AI49" s="20" t="e">
        <f t="shared" si="19"/>
        <v>#REF!</v>
      </c>
      <c r="AJ49" s="21" t="e">
        <f t="shared" si="20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'26.Spieltag'!AI50</f>
        <v>#REF!</v>
      </c>
      <c r="AI50" s="20" t="e">
        <f t="shared" si="19"/>
        <v>#REF!</v>
      </c>
      <c r="AJ50" s="21" t="e">
        <f t="shared" si="20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AA1 C3 I3 L3 O3 R3 U3 X3 AA3">
    <cfRule type="cellIs" dxfId="35" priority="2" operator="equal">
      <formula>"Schalke 04"</formula>
    </cfRule>
  </conditionalFormatting>
  <conditionalFormatting sqref="X1 F3">
    <cfRule type="cellIs" dxfId="34" priority="1" operator="equal">
      <formula>"Schalke 04"</formula>
    </cfRule>
  </conditionalFormatting>
  <conditionalFormatting sqref="AG1:AG7 AG51:AG1048576">
    <cfRule type="top10" dxfId="33" priority="13" rank="3"/>
  </conditionalFormatting>
  <conditionalFormatting sqref="AG8:AG50">
    <cfRule type="top10" dxfId="32" priority="7" rank="3"/>
  </conditionalFormatting>
  <conditionalFormatting sqref="AK6:AK9">
    <cfRule type="top10" dxfId="31" priority="1718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0"/>
  <sheetViews>
    <sheetView topLeftCell="A3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105</v>
      </c>
      <c r="F1" s="14" t="s">
        <v>98</v>
      </c>
      <c r="I1" s="14" t="s">
        <v>104</v>
      </c>
      <c r="L1" s="14" t="s">
        <v>95</v>
      </c>
      <c r="O1" s="14" t="s">
        <v>103</v>
      </c>
      <c r="R1" s="14" t="s">
        <v>92</v>
      </c>
      <c r="T1" s="11"/>
      <c r="U1" s="14" t="s">
        <v>57</v>
      </c>
      <c r="X1" s="14" t="s">
        <v>102</v>
      </c>
      <c r="AA1" s="14" t="s">
        <v>11</v>
      </c>
      <c r="AD1" s="14"/>
      <c r="AF1" s="62"/>
      <c r="AJ1" s="28"/>
    </row>
    <row r="2" spans="1:40" ht="12" x14ac:dyDescent="0.2">
      <c r="AE2" s="63"/>
      <c r="AF2" s="63"/>
    </row>
    <row r="3" spans="1:40" ht="12" x14ac:dyDescent="0.2">
      <c r="C3" s="14" t="s">
        <v>93</v>
      </c>
      <c r="F3" s="14" t="s">
        <v>94</v>
      </c>
      <c r="I3" s="14" t="s">
        <v>96</v>
      </c>
      <c r="L3" s="14" t="s">
        <v>97</v>
      </c>
      <c r="O3" s="14" t="s">
        <v>106</v>
      </c>
      <c r="R3" s="14" t="s">
        <v>99</v>
      </c>
      <c r="U3" s="14" t="s">
        <v>101</v>
      </c>
      <c r="X3" s="14" t="s">
        <v>100</v>
      </c>
      <c r="AA3" s="14" t="s">
        <v>56</v>
      </c>
      <c r="AD3" s="14"/>
      <c r="AE3" s="62"/>
      <c r="AF3" s="62"/>
    </row>
    <row r="4" spans="1:40" ht="16.5" thickBot="1" x14ac:dyDescent="0.3">
      <c r="A4" s="2" t="s">
        <v>41</v>
      </c>
      <c r="B4" s="14"/>
      <c r="AE4" s="64"/>
      <c r="AF4" s="64"/>
      <c r="AJ4" s="41"/>
    </row>
    <row r="5" spans="1:40" ht="13.5" thickBot="1" x14ac:dyDescent="0.25">
      <c r="B5" s="14"/>
      <c r="AE5" s="62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'27.Spieltag'!AI8</f>
        <v>988</v>
      </c>
      <c r="AI8" s="20">
        <f t="shared" ref="AI8:AI18" si="10">AG8+AH8</f>
        <v>1033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'27.Spieltag'!AI9</f>
        <v>988</v>
      </c>
      <c r="AI9" s="20">
        <f t="shared" si="10"/>
        <v>1033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'27.Spieltag'!AI10</f>
        <v>986</v>
      </c>
      <c r="AI10" s="20">
        <f t="shared" si="10"/>
        <v>1031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'27.Spieltag'!AI11</f>
        <v>985</v>
      </c>
      <c r="AI11" s="20">
        <f t="shared" si="10"/>
        <v>1030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'27.Spieltag'!AI12</f>
        <v>985</v>
      </c>
      <c r="AI12" s="20">
        <f t="shared" si="10"/>
        <v>1030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'27.Spieltag'!AI13</f>
        <v>984</v>
      </c>
      <c r="AI13" s="20">
        <f t="shared" si="10"/>
        <v>1029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'27.Spieltag'!AI14</f>
        <v>983</v>
      </c>
      <c r="AI14" s="20">
        <f t="shared" si="10"/>
        <v>1028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'27.Spieltag'!AI15</f>
        <v>982</v>
      </c>
      <c r="AI15" s="20">
        <f t="shared" si="10"/>
        <v>1027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'27.Spieltag'!AI16</f>
        <v>980</v>
      </c>
      <c r="AI16" s="20">
        <f t="shared" si="10"/>
        <v>1025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'27.Spieltag'!AI17</f>
        <v>978</v>
      </c>
      <c r="AI17" s="20">
        <f t="shared" si="10"/>
        <v>1023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'27.Spieltag'!AI18</f>
        <v>977</v>
      </c>
      <c r="AI18" s="20">
        <f t="shared" si="10"/>
        <v>1022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'27.Spieltag'!AI19</f>
        <v>977</v>
      </c>
      <c r="AI19" s="20">
        <f t="shared" ref="AI19:AI23" si="14">AG19+AH19</f>
        <v>1022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'27.Spieltag'!AI20</f>
        <v>977</v>
      </c>
      <c r="AI20" s="20">
        <f t="shared" si="14"/>
        <v>1022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'27.Spieltag'!AI21</f>
        <v>976</v>
      </c>
      <c r="AI21" s="20">
        <f t="shared" si="14"/>
        <v>1021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'27.Spieltag'!AI22</f>
        <v>976</v>
      </c>
      <c r="AI22" s="20">
        <f t="shared" si="14"/>
        <v>1021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'27.Spieltag'!AI23</f>
        <v>976</v>
      </c>
      <c r="AI23" s="20">
        <f t="shared" si="14"/>
        <v>1021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'27.Spieltag'!AI24</f>
        <v>976</v>
      </c>
      <c r="AI24" s="20">
        <f t="shared" ref="AI24:AI26" si="15">AG24+AH24</f>
        <v>1021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'27.Spieltag'!AI25</f>
        <v>974</v>
      </c>
      <c r="AI25" s="20">
        <f t="shared" si="15"/>
        <v>1019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'27.Spieltag'!AI26</f>
        <v>974</v>
      </c>
      <c r="AI26" s="20">
        <f t="shared" si="15"/>
        <v>1019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'27.Spieltag'!AI27</f>
        <v>971</v>
      </c>
      <c r="AI27" s="20">
        <f t="shared" ref="AI27:AI32" si="16">AG27+AH27</f>
        <v>1016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'27.Spieltag'!AI28</f>
        <v>971</v>
      </c>
      <c r="AI28" s="20">
        <f t="shared" si="16"/>
        <v>1016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'27.Spieltag'!AI29</f>
        <v>971</v>
      </c>
      <c r="AI29" s="20">
        <f t="shared" si="16"/>
        <v>1016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'27.Spieltag'!AI30</f>
        <v>969</v>
      </c>
      <c r="AI30" s="20">
        <f t="shared" si="16"/>
        <v>1014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'27.Spieltag'!AI31</f>
        <v>968</v>
      </c>
      <c r="AI31" s="20">
        <f t="shared" si="16"/>
        <v>1013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'27.Spieltag'!AI32</f>
        <v>967</v>
      </c>
      <c r="AI32" s="20">
        <f t="shared" si="16"/>
        <v>1012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'27.Spieltag'!AI33</f>
        <v>966</v>
      </c>
      <c r="AI33" s="20">
        <f t="shared" ref="AI33" si="17">AG33+AH33</f>
        <v>1011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'27.Spieltag'!AI34</f>
        <v>961</v>
      </c>
      <c r="AI34" s="20">
        <f t="shared" ref="AI34" si="18">AG34+AH34</f>
        <v>1006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'27.Spieltag'!AI35</f>
        <v>958</v>
      </c>
      <c r="AI35" s="20">
        <f t="shared" ref="AI35:AI50" si="19">AG35+AH35</f>
        <v>1003</v>
      </c>
      <c r="AJ35" s="21" t="e">
        <f t="shared" ref="AJ35:AJ50" si="20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'27.Spieltag'!AI36</f>
        <v>956</v>
      </c>
      <c r="AI36" s="20">
        <f t="shared" si="19"/>
        <v>1001</v>
      </c>
      <c r="AJ36" s="21" t="e">
        <f t="shared" si="20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'27.Spieltag'!AI37</f>
        <v>954</v>
      </c>
      <c r="AI37" s="20">
        <f t="shared" si="19"/>
        <v>999</v>
      </c>
      <c r="AJ37" s="21" t="e">
        <f t="shared" si="20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'27.Spieltag'!AI38</f>
        <v>947</v>
      </c>
      <c r="AI38" s="20">
        <f t="shared" si="19"/>
        <v>992</v>
      </c>
      <c r="AJ38" s="21" t="e">
        <f t="shared" si="20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'27.Spieltag'!AI39</f>
        <v>#REF!</v>
      </c>
      <c r="AI39" s="20" t="e">
        <f t="shared" si="19"/>
        <v>#REF!</v>
      </c>
      <c r="AJ39" s="21" t="e">
        <f t="shared" si="20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'27.Spieltag'!AI40</f>
        <v>#REF!</v>
      </c>
      <c r="AI40" s="20" t="e">
        <f t="shared" si="19"/>
        <v>#REF!</v>
      </c>
      <c r="AJ40" s="21" t="e">
        <f t="shared" si="20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'27.Spieltag'!AI41</f>
        <v>#REF!</v>
      </c>
      <c r="AI41" s="20" t="e">
        <f t="shared" si="19"/>
        <v>#REF!</v>
      </c>
      <c r="AJ41" s="21" t="e">
        <f t="shared" si="20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'27.Spieltag'!AI42</f>
        <v>#REF!</v>
      </c>
      <c r="AI42" s="20" t="e">
        <f t="shared" si="19"/>
        <v>#REF!</v>
      </c>
      <c r="AJ42" s="21" t="e">
        <f t="shared" si="20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'27.Spieltag'!AI43</f>
        <v>#REF!</v>
      </c>
      <c r="AI43" s="20" t="e">
        <f t="shared" si="19"/>
        <v>#REF!</v>
      </c>
      <c r="AJ43" s="21" t="e">
        <f t="shared" si="20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'27.Spieltag'!AI44</f>
        <v>#REF!</v>
      </c>
      <c r="AI44" s="20" t="e">
        <f t="shared" si="19"/>
        <v>#REF!</v>
      </c>
      <c r="AJ44" s="21" t="e">
        <f t="shared" si="20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'27.Spieltag'!AI45</f>
        <v>#REF!</v>
      </c>
      <c r="AI45" s="20" t="e">
        <f t="shared" si="19"/>
        <v>#REF!</v>
      </c>
      <c r="AJ45" s="21" t="e">
        <f t="shared" si="20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'27.Spieltag'!AI46</f>
        <v>#REF!</v>
      </c>
      <c r="AI46" s="20" t="e">
        <f t="shared" si="19"/>
        <v>#REF!</v>
      </c>
      <c r="AJ46" s="21" t="e">
        <f t="shared" si="20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'27.Spieltag'!AI47</f>
        <v>#REF!</v>
      </c>
      <c r="AI47" s="20" t="e">
        <f t="shared" si="19"/>
        <v>#REF!</v>
      </c>
      <c r="AJ47" s="21" t="e">
        <f t="shared" si="20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'27.Spieltag'!AI48</f>
        <v>#REF!</v>
      </c>
      <c r="AI48" s="20" t="e">
        <f t="shared" si="19"/>
        <v>#REF!</v>
      </c>
      <c r="AJ48" s="21" t="e">
        <f t="shared" si="20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'27.Spieltag'!AI49</f>
        <v>#REF!</v>
      </c>
      <c r="AI49" s="20" t="e">
        <f t="shared" si="19"/>
        <v>#REF!</v>
      </c>
      <c r="AJ49" s="21" t="e">
        <f t="shared" si="20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'27.Spieltag'!AI50</f>
        <v>#REF!</v>
      </c>
      <c r="AI50" s="20" t="e">
        <f t="shared" si="19"/>
        <v>#REF!</v>
      </c>
      <c r="AJ50" s="21" t="e">
        <f t="shared" si="20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6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30" priority="1" operator="equal">
      <formula>"Schalke 04"</formula>
    </cfRule>
  </conditionalFormatting>
  <conditionalFormatting sqref="AG1:AG7 AG51:AG1048576">
    <cfRule type="top10" dxfId="29" priority="12" rank="3"/>
  </conditionalFormatting>
  <conditionalFormatting sqref="AG8:AG50">
    <cfRule type="top10" dxfId="28" priority="6" rank="3"/>
  </conditionalFormatting>
  <conditionalFormatting sqref="AK6:AK9">
    <cfRule type="top10" dxfId="27" priority="1708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56</v>
      </c>
      <c r="F1" s="14" t="s">
        <v>106</v>
      </c>
      <c r="I1" s="14" t="s">
        <v>102</v>
      </c>
      <c r="L1" s="14" t="s">
        <v>96</v>
      </c>
      <c r="O1" s="14" t="s">
        <v>100</v>
      </c>
      <c r="R1" s="14" t="s">
        <v>101</v>
      </c>
      <c r="U1" s="14" t="s">
        <v>99</v>
      </c>
      <c r="X1" s="14" t="s">
        <v>93</v>
      </c>
      <c r="AA1" s="14" t="s">
        <v>94</v>
      </c>
    </row>
    <row r="3" spans="1:40" ht="12" x14ac:dyDescent="0.2">
      <c r="C3" s="14" t="s">
        <v>92</v>
      </c>
      <c r="F3" s="14" t="s">
        <v>95</v>
      </c>
      <c r="H3" s="1"/>
      <c r="I3" s="14" t="s">
        <v>105</v>
      </c>
      <c r="L3" s="14" t="s">
        <v>97</v>
      </c>
      <c r="O3" s="14" t="s">
        <v>98</v>
      </c>
      <c r="R3" s="14" t="s">
        <v>104</v>
      </c>
      <c r="U3" s="14" t="s">
        <v>103</v>
      </c>
      <c r="X3" s="14" t="s">
        <v>11</v>
      </c>
      <c r="AA3" s="14" t="s">
        <v>57</v>
      </c>
    </row>
    <row r="4" spans="1:40" ht="16.5" thickBot="1" x14ac:dyDescent="0.3">
      <c r="A4" s="2" t="s">
        <v>42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'28.Spieltag'!AI8</f>
        <v>1033</v>
      </c>
      <c r="AI8" s="20">
        <f t="shared" ref="AI8:AI23" si="10">AG8+AH8</f>
        <v>1078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'28.Spieltag'!AI9</f>
        <v>1033</v>
      </c>
      <c r="AI9" s="20">
        <f t="shared" si="10"/>
        <v>1078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'28.Spieltag'!AI10</f>
        <v>1031</v>
      </c>
      <c r="AI10" s="20">
        <f t="shared" si="10"/>
        <v>1076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'28.Spieltag'!AI11</f>
        <v>1030</v>
      </c>
      <c r="AI11" s="20">
        <f t="shared" si="10"/>
        <v>1075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'28.Spieltag'!AI12</f>
        <v>1030</v>
      </c>
      <c r="AI12" s="20">
        <f t="shared" si="10"/>
        <v>1075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'28.Spieltag'!AI13</f>
        <v>1029</v>
      </c>
      <c r="AI13" s="20">
        <f t="shared" si="10"/>
        <v>1074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'28.Spieltag'!AI14</f>
        <v>1028</v>
      </c>
      <c r="AI14" s="20">
        <f t="shared" si="10"/>
        <v>1073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'28.Spieltag'!AI15</f>
        <v>1027</v>
      </c>
      <c r="AI15" s="20">
        <f t="shared" si="10"/>
        <v>1072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'28.Spieltag'!AI16</f>
        <v>1025</v>
      </c>
      <c r="AI16" s="20">
        <f t="shared" si="10"/>
        <v>1070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'28.Spieltag'!AI17</f>
        <v>1023</v>
      </c>
      <c r="AI17" s="20">
        <f t="shared" si="10"/>
        <v>1068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'28.Spieltag'!AI18</f>
        <v>1022</v>
      </c>
      <c r="AI18" s="20">
        <f t="shared" si="10"/>
        <v>1067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'28.Spieltag'!AI19</f>
        <v>1022</v>
      </c>
      <c r="AI19" s="20">
        <f t="shared" si="10"/>
        <v>1067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'28.Spieltag'!AI20</f>
        <v>1022</v>
      </c>
      <c r="AI20" s="20">
        <f t="shared" si="10"/>
        <v>1067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'28.Spieltag'!AI21</f>
        <v>1021</v>
      </c>
      <c r="AI21" s="20">
        <f t="shared" si="10"/>
        <v>1066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'28.Spieltag'!AI22</f>
        <v>1021</v>
      </c>
      <c r="AI22" s="20">
        <f t="shared" si="10"/>
        <v>1066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'28.Spieltag'!AI23</f>
        <v>1021</v>
      </c>
      <c r="AI23" s="20">
        <f t="shared" si="10"/>
        <v>1066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'28.Spieltag'!AI24</f>
        <v>1021</v>
      </c>
      <c r="AI24" s="20">
        <f t="shared" ref="AI24:AI26" si="14">AG24+AH24</f>
        <v>1066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'28.Spieltag'!AI25</f>
        <v>1019</v>
      </c>
      <c r="AI25" s="20">
        <f t="shared" si="14"/>
        <v>1064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'28.Spieltag'!AI26</f>
        <v>1019</v>
      </c>
      <c r="AI26" s="20">
        <f t="shared" si="14"/>
        <v>1064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'28.Spieltag'!AI27</f>
        <v>1016</v>
      </c>
      <c r="AI27" s="20">
        <f t="shared" ref="AI27:AI32" si="15">AG27+AH27</f>
        <v>1061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'28.Spieltag'!AI28</f>
        <v>1016</v>
      </c>
      <c r="AI28" s="20">
        <f t="shared" si="15"/>
        <v>1061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'28.Spieltag'!AI29</f>
        <v>1016</v>
      </c>
      <c r="AI29" s="20">
        <f t="shared" si="15"/>
        <v>1061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'28.Spieltag'!AI30</f>
        <v>1014</v>
      </c>
      <c r="AI30" s="20">
        <f t="shared" si="15"/>
        <v>1059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'28.Spieltag'!AI31</f>
        <v>1013</v>
      </c>
      <c r="AI31" s="20">
        <f t="shared" si="15"/>
        <v>1058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'28.Spieltag'!AI32</f>
        <v>1012</v>
      </c>
      <c r="AI32" s="20">
        <f t="shared" si="15"/>
        <v>1057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'28.Spieltag'!AI33</f>
        <v>1011</v>
      </c>
      <c r="AI33" s="20">
        <f t="shared" ref="AI33" si="16">AG33+AH33</f>
        <v>1056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'28.Spieltag'!AI34</f>
        <v>1006</v>
      </c>
      <c r="AI34" s="20">
        <f t="shared" ref="AI34" si="17">AG34+AH34</f>
        <v>1051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'28.Spieltag'!AI35</f>
        <v>1003</v>
      </c>
      <c r="AI35" s="20">
        <f t="shared" ref="AI35:AI50" si="18">AG35+AH35</f>
        <v>1048</v>
      </c>
      <c r="AJ35" s="21" t="e">
        <f t="shared" ref="AJ35:AJ50" si="19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'28.Spieltag'!AI36</f>
        <v>1001</v>
      </c>
      <c r="AI36" s="20">
        <f t="shared" si="18"/>
        <v>1046</v>
      </c>
      <c r="AJ36" s="21" t="e">
        <f t="shared" si="19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'28.Spieltag'!AI37</f>
        <v>999</v>
      </c>
      <c r="AI37" s="20">
        <f t="shared" si="18"/>
        <v>1044</v>
      </c>
      <c r="AJ37" s="21" t="e">
        <f t="shared" si="19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'28.Spieltag'!AI38</f>
        <v>992</v>
      </c>
      <c r="AI38" s="20">
        <f t="shared" si="18"/>
        <v>1037</v>
      </c>
      <c r="AJ38" s="21" t="e">
        <f t="shared" si="19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'28.Spieltag'!AI39</f>
        <v>#REF!</v>
      </c>
      <c r="AI39" s="20" t="e">
        <f t="shared" si="18"/>
        <v>#REF!</v>
      </c>
      <c r="AJ39" s="21" t="e">
        <f t="shared" si="19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'28.Spieltag'!AI40</f>
        <v>#REF!</v>
      </c>
      <c r="AI40" s="20" t="e">
        <f t="shared" si="18"/>
        <v>#REF!</v>
      </c>
      <c r="AJ40" s="21" t="e">
        <f t="shared" si="19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'28.Spieltag'!AI41</f>
        <v>#REF!</v>
      </c>
      <c r="AI41" s="20" t="e">
        <f t="shared" si="18"/>
        <v>#REF!</v>
      </c>
      <c r="AJ41" s="21" t="e">
        <f t="shared" si="19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'28.Spieltag'!AI42</f>
        <v>#REF!</v>
      </c>
      <c r="AI42" s="20" t="e">
        <f t="shared" si="18"/>
        <v>#REF!</v>
      </c>
      <c r="AJ42" s="21" t="e">
        <f t="shared" si="19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'28.Spieltag'!AI43</f>
        <v>#REF!</v>
      </c>
      <c r="AI43" s="20" t="e">
        <f t="shared" si="18"/>
        <v>#REF!</v>
      </c>
      <c r="AJ43" s="21" t="e">
        <f t="shared" si="19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'28.Spieltag'!AI44</f>
        <v>#REF!</v>
      </c>
      <c r="AI44" s="20" t="e">
        <f t="shared" si="18"/>
        <v>#REF!</v>
      </c>
      <c r="AJ44" s="21" t="e">
        <f t="shared" si="19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'28.Spieltag'!AI45</f>
        <v>#REF!</v>
      </c>
      <c r="AI45" s="20" t="e">
        <f t="shared" si="18"/>
        <v>#REF!</v>
      </c>
      <c r="AJ45" s="21" t="e">
        <f t="shared" si="19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'28.Spieltag'!AI46</f>
        <v>#REF!</v>
      </c>
      <c r="AI46" s="20" t="e">
        <f t="shared" si="18"/>
        <v>#REF!</v>
      </c>
      <c r="AJ46" s="21" t="e">
        <f t="shared" si="19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'28.Spieltag'!AI47</f>
        <v>#REF!</v>
      </c>
      <c r="AI47" s="20" t="e">
        <f t="shared" si="18"/>
        <v>#REF!</v>
      </c>
      <c r="AJ47" s="21" t="e">
        <f t="shared" si="19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'28.Spieltag'!AI48</f>
        <v>#REF!</v>
      </c>
      <c r="AI48" s="20" t="e">
        <f t="shared" si="18"/>
        <v>#REF!</v>
      </c>
      <c r="AJ48" s="21" t="e">
        <f t="shared" si="19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'28.Spieltag'!AI49</f>
        <v>#REF!</v>
      </c>
      <c r="AI49" s="20" t="e">
        <f t="shared" si="18"/>
        <v>#REF!</v>
      </c>
      <c r="AJ49" s="21" t="e">
        <f t="shared" si="19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'28.Spieltag'!AI50</f>
        <v>#REF!</v>
      </c>
      <c r="AI50" s="20" t="e">
        <f t="shared" si="18"/>
        <v>#REF!</v>
      </c>
      <c r="AJ50" s="21" t="e">
        <f t="shared" si="19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C3 F3 L3 O3 R3 U3 X3 AA3">
    <cfRule type="cellIs" dxfId="26" priority="2" operator="equal">
      <formula>"Schalke 04"</formula>
    </cfRule>
  </conditionalFormatting>
  <conditionalFormatting sqref="AA1 I3">
    <cfRule type="cellIs" dxfId="25" priority="1" operator="equal">
      <formula>"Schalke 04"</formula>
    </cfRule>
  </conditionalFormatting>
  <conditionalFormatting sqref="AG1:AG7 AG51:AG1048576">
    <cfRule type="top10" dxfId="24" priority="13" rank="3"/>
  </conditionalFormatting>
  <conditionalFormatting sqref="AG8:AG50">
    <cfRule type="top10" dxfId="23" priority="7" rank="3"/>
  </conditionalFormatting>
  <conditionalFormatting sqref="AK6:AK9">
    <cfRule type="top10" dxfId="22" priority="1700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104</v>
      </c>
      <c r="F1" s="14" t="s">
        <v>103</v>
      </c>
      <c r="I1" s="14" t="s">
        <v>92</v>
      </c>
      <c r="L1" s="14" t="s">
        <v>97</v>
      </c>
      <c r="O1" s="14" t="s">
        <v>98</v>
      </c>
      <c r="R1" s="14" t="s">
        <v>11</v>
      </c>
      <c r="U1" s="14" t="s">
        <v>95</v>
      </c>
      <c r="X1" s="14" t="s">
        <v>105</v>
      </c>
      <c r="AA1" s="14" t="s">
        <v>57</v>
      </c>
    </row>
    <row r="3" spans="1:40" ht="12" x14ac:dyDescent="0.2">
      <c r="C3" s="14" t="s">
        <v>93</v>
      </c>
      <c r="F3" s="14" t="s">
        <v>94</v>
      </c>
      <c r="I3" s="14" t="s">
        <v>96</v>
      </c>
      <c r="L3" s="14" t="s">
        <v>106</v>
      </c>
      <c r="O3" s="14" t="s">
        <v>102</v>
      </c>
      <c r="R3" s="14" t="s">
        <v>99</v>
      </c>
      <c r="U3" s="14" t="s">
        <v>101</v>
      </c>
      <c r="X3" s="14" t="s">
        <v>100</v>
      </c>
      <c r="AA3" s="14" t="s">
        <v>56</v>
      </c>
    </row>
    <row r="4" spans="1:40" ht="16.5" thickBot="1" x14ac:dyDescent="0.3">
      <c r="A4" s="2" t="s">
        <v>43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'29.Spieltag'!AI8</f>
        <v>1078</v>
      </c>
      <c r="AI8" s="20">
        <f t="shared" ref="AI8:AI23" si="10">AG8+AH8</f>
        <v>1123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'29.Spieltag'!AI9</f>
        <v>1078</v>
      </c>
      <c r="AI9" s="20">
        <f t="shared" si="10"/>
        <v>1123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'29.Spieltag'!AI10</f>
        <v>1076</v>
      </c>
      <c r="AI10" s="20">
        <f t="shared" si="10"/>
        <v>1121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'29.Spieltag'!AI11</f>
        <v>1075</v>
      </c>
      <c r="AI11" s="20">
        <f t="shared" si="10"/>
        <v>1120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'29.Spieltag'!AI12</f>
        <v>1075</v>
      </c>
      <c r="AI12" s="20">
        <f t="shared" si="10"/>
        <v>1120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'29.Spieltag'!AI13</f>
        <v>1074</v>
      </c>
      <c r="AI13" s="20">
        <f t="shared" si="10"/>
        <v>1119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'29.Spieltag'!AI14</f>
        <v>1073</v>
      </c>
      <c r="AI14" s="20">
        <f t="shared" si="10"/>
        <v>1118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'29.Spieltag'!AI15</f>
        <v>1072</v>
      </c>
      <c r="AI15" s="20">
        <f t="shared" si="10"/>
        <v>1117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'29.Spieltag'!AI16</f>
        <v>1070</v>
      </c>
      <c r="AI16" s="20">
        <f t="shared" si="10"/>
        <v>1115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'29.Spieltag'!AI17</f>
        <v>1068</v>
      </c>
      <c r="AI17" s="20">
        <f t="shared" si="10"/>
        <v>1113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'29.Spieltag'!AI18</f>
        <v>1067</v>
      </c>
      <c r="AI18" s="20">
        <f t="shared" si="10"/>
        <v>1112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'29.Spieltag'!AI19</f>
        <v>1067</v>
      </c>
      <c r="AI19" s="20">
        <f t="shared" si="10"/>
        <v>1112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'29.Spieltag'!AI20</f>
        <v>1067</v>
      </c>
      <c r="AI20" s="20">
        <f t="shared" si="10"/>
        <v>1112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'29.Spieltag'!AI21</f>
        <v>1066</v>
      </c>
      <c r="AI21" s="20">
        <f t="shared" si="10"/>
        <v>1111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'29.Spieltag'!AI22</f>
        <v>1066</v>
      </c>
      <c r="AI22" s="20">
        <f t="shared" si="10"/>
        <v>1111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'29.Spieltag'!AI23</f>
        <v>1066</v>
      </c>
      <c r="AI23" s="20">
        <f t="shared" si="10"/>
        <v>1111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'29.Spieltag'!AI24</f>
        <v>1066</v>
      </c>
      <c r="AI24" s="20">
        <f t="shared" ref="AI24:AI26" si="14">AG24+AH24</f>
        <v>1111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'29.Spieltag'!AI25</f>
        <v>1064</v>
      </c>
      <c r="AI25" s="20">
        <f t="shared" si="14"/>
        <v>1109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'29.Spieltag'!AI26</f>
        <v>1064</v>
      </c>
      <c r="AI26" s="20">
        <f t="shared" si="14"/>
        <v>1109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'29.Spieltag'!AI27</f>
        <v>1061</v>
      </c>
      <c r="AI27" s="20">
        <f t="shared" ref="AI27:AI32" si="15">AG27+AH27</f>
        <v>1106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'29.Spieltag'!AI28</f>
        <v>1061</v>
      </c>
      <c r="AI28" s="20">
        <f t="shared" si="15"/>
        <v>1106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'29.Spieltag'!AI29</f>
        <v>1061</v>
      </c>
      <c r="AI29" s="20">
        <f t="shared" si="15"/>
        <v>1106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'29.Spieltag'!AI30</f>
        <v>1059</v>
      </c>
      <c r="AI30" s="20">
        <f t="shared" si="15"/>
        <v>1104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'29.Spieltag'!AI31</f>
        <v>1058</v>
      </c>
      <c r="AI31" s="20">
        <f t="shared" si="15"/>
        <v>1103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'29.Spieltag'!AI32</f>
        <v>1057</v>
      </c>
      <c r="AI32" s="20">
        <f t="shared" si="15"/>
        <v>1102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'29.Spieltag'!AI33</f>
        <v>1056</v>
      </c>
      <c r="AI33" s="20">
        <f t="shared" ref="AI33" si="16">AG33+AH33</f>
        <v>1101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'29.Spieltag'!AI34</f>
        <v>1051</v>
      </c>
      <c r="AI34" s="20">
        <f t="shared" ref="AI34" si="17">AG34+AH34</f>
        <v>1096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'29.Spieltag'!AI35</f>
        <v>1048</v>
      </c>
      <c r="AI35" s="20">
        <f t="shared" ref="AI35:AI50" si="18">AG35+AH35</f>
        <v>1093</v>
      </c>
      <c r="AJ35" s="21" t="e">
        <f t="shared" ref="AJ35:AJ50" si="19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'29.Spieltag'!AI36</f>
        <v>1046</v>
      </c>
      <c r="AI36" s="20">
        <f t="shared" si="18"/>
        <v>1091</v>
      </c>
      <c r="AJ36" s="21" t="e">
        <f t="shared" si="19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'29.Spieltag'!AI37</f>
        <v>1044</v>
      </c>
      <c r="AI37" s="20">
        <f t="shared" si="18"/>
        <v>1089</v>
      </c>
      <c r="AJ37" s="21" t="e">
        <f t="shared" si="19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'29.Spieltag'!AI38</f>
        <v>1037</v>
      </c>
      <c r="AI38" s="20">
        <f t="shared" si="18"/>
        <v>1082</v>
      </c>
      <c r="AJ38" s="21" t="e">
        <f t="shared" si="19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'29.Spieltag'!AI39</f>
        <v>#REF!</v>
      </c>
      <c r="AI39" s="20" t="e">
        <f t="shared" si="18"/>
        <v>#REF!</v>
      </c>
      <c r="AJ39" s="21" t="e">
        <f t="shared" si="19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'29.Spieltag'!AI40</f>
        <v>#REF!</v>
      </c>
      <c r="AI40" s="20" t="e">
        <f t="shared" si="18"/>
        <v>#REF!</v>
      </c>
      <c r="AJ40" s="21" t="e">
        <f t="shared" si="19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'29.Spieltag'!AI41</f>
        <v>#REF!</v>
      </c>
      <c r="AI41" s="20" t="e">
        <f t="shared" si="18"/>
        <v>#REF!</v>
      </c>
      <c r="AJ41" s="21" t="e">
        <f t="shared" si="19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'29.Spieltag'!AI42</f>
        <v>#REF!</v>
      </c>
      <c r="AI42" s="20" t="e">
        <f t="shared" si="18"/>
        <v>#REF!</v>
      </c>
      <c r="AJ42" s="21" t="e">
        <f t="shared" si="19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'29.Spieltag'!AI43</f>
        <v>#REF!</v>
      </c>
      <c r="AI43" s="20" t="e">
        <f t="shared" si="18"/>
        <v>#REF!</v>
      </c>
      <c r="AJ43" s="21" t="e">
        <f t="shared" si="19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'29.Spieltag'!AI44</f>
        <v>#REF!</v>
      </c>
      <c r="AI44" s="20" t="e">
        <f t="shared" si="18"/>
        <v>#REF!</v>
      </c>
      <c r="AJ44" s="21" t="e">
        <f t="shared" si="19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'29.Spieltag'!AI45</f>
        <v>#REF!</v>
      </c>
      <c r="AI45" s="20" t="e">
        <f t="shared" si="18"/>
        <v>#REF!</v>
      </c>
      <c r="AJ45" s="21" t="e">
        <f t="shared" si="19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'29.Spieltag'!AI46</f>
        <v>#REF!</v>
      </c>
      <c r="AI46" s="20" t="e">
        <f t="shared" si="18"/>
        <v>#REF!</v>
      </c>
      <c r="AJ46" s="21" t="e">
        <f t="shared" si="19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'29.Spieltag'!AI47</f>
        <v>#REF!</v>
      </c>
      <c r="AI47" s="20" t="e">
        <f t="shared" si="18"/>
        <v>#REF!</v>
      </c>
      <c r="AJ47" s="21" t="e">
        <f t="shared" si="19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'29.Spieltag'!AI48</f>
        <v>#REF!</v>
      </c>
      <c r="AI48" s="20" t="e">
        <f t="shared" si="18"/>
        <v>#REF!</v>
      </c>
      <c r="AJ48" s="21" t="e">
        <f t="shared" si="19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'29.Spieltag'!AI49</f>
        <v>#REF!</v>
      </c>
      <c r="AI49" s="20" t="e">
        <f t="shared" si="18"/>
        <v>#REF!</v>
      </c>
      <c r="AJ49" s="21" t="e">
        <f t="shared" si="19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'29.Spieltag'!AI50</f>
        <v>#REF!</v>
      </c>
      <c r="AI50" s="20" t="e">
        <f t="shared" si="18"/>
        <v>#REF!</v>
      </c>
      <c r="AJ50" s="21" t="e">
        <f t="shared" si="19"/>
        <v>#REF!</v>
      </c>
      <c r="AK50" s="1"/>
    </row>
  </sheetData>
  <sortState xmlns:xlrd2="http://schemas.microsoft.com/office/spreadsheetml/2017/richdata2" ref="A8:AJ25">
    <sortCondition ref="A8:A25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21" priority="1" operator="equal">
      <formula>"Schalke 04"</formula>
    </cfRule>
  </conditionalFormatting>
  <conditionalFormatting sqref="AG1:AG7 AG51:AG1048576">
    <cfRule type="top10" dxfId="20" priority="12" rank="3"/>
  </conditionalFormatting>
  <conditionalFormatting sqref="AG8:AG50">
    <cfRule type="top10" dxfId="19" priority="6" rank="3"/>
  </conditionalFormatting>
  <conditionalFormatting sqref="AK6:AK9">
    <cfRule type="top10" dxfId="18" priority="169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100</v>
      </c>
      <c r="F1" s="14" t="s">
        <v>93</v>
      </c>
      <c r="I1" s="14" t="s">
        <v>98</v>
      </c>
      <c r="L1" s="14" t="s">
        <v>94</v>
      </c>
      <c r="O1" s="14" t="s">
        <v>56</v>
      </c>
      <c r="R1" s="14" t="s">
        <v>101</v>
      </c>
      <c r="U1" s="14" t="s">
        <v>96</v>
      </c>
      <c r="X1" s="14" t="s">
        <v>102</v>
      </c>
      <c r="AA1" s="14" t="s">
        <v>99</v>
      </c>
    </row>
    <row r="3" spans="1:40" ht="12" x14ac:dyDescent="0.2">
      <c r="C3" s="14" t="s">
        <v>92</v>
      </c>
      <c r="F3" s="14" t="s">
        <v>95</v>
      </c>
      <c r="I3" s="14" t="s">
        <v>105</v>
      </c>
      <c r="L3" s="14" t="s">
        <v>97</v>
      </c>
      <c r="N3" s="1"/>
      <c r="O3" s="14" t="s">
        <v>104</v>
      </c>
      <c r="Q3" s="1"/>
      <c r="R3" s="14" t="s">
        <v>106</v>
      </c>
      <c r="T3" s="1"/>
      <c r="U3" s="14" t="s">
        <v>103</v>
      </c>
      <c r="X3" s="14" t="s">
        <v>11</v>
      </c>
      <c r="AA3" s="14" t="s">
        <v>57</v>
      </c>
    </row>
    <row r="4" spans="1:40" ht="16.5" thickBot="1" x14ac:dyDescent="0.3">
      <c r="A4" s="2" t="s">
        <v>44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'30.Spieltag'!AI8</f>
        <v>1123</v>
      </c>
      <c r="AI8" s="20">
        <f t="shared" ref="AI8:AI18" si="10">AG8+AH8</f>
        <v>1168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'30.Spieltag'!AI9</f>
        <v>1123</v>
      </c>
      <c r="AI9" s="20">
        <f t="shared" si="10"/>
        <v>1168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'30.Spieltag'!AI10</f>
        <v>1121</v>
      </c>
      <c r="AI10" s="20">
        <f t="shared" si="10"/>
        <v>1166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'30.Spieltag'!AI11</f>
        <v>1120</v>
      </c>
      <c r="AI11" s="20">
        <f t="shared" si="10"/>
        <v>1165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'30.Spieltag'!AI12</f>
        <v>1120</v>
      </c>
      <c r="AI12" s="20">
        <f t="shared" si="10"/>
        <v>1165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'30.Spieltag'!AI13</f>
        <v>1119</v>
      </c>
      <c r="AI13" s="20">
        <f t="shared" si="10"/>
        <v>1164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'30.Spieltag'!AI14</f>
        <v>1118</v>
      </c>
      <c r="AI14" s="20">
        <f t="shared" si="10"/>
        <v>1163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'30.Spieltag'!AI15</f>
        <v>1117</v>
      </c>
      <c r="AI15" s="20">
        <f t="shared" si="10"/>
        <v>1162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'30.Spieltag'!AI16</f>
        <v>1115</v>
      </c>
      <c r="AI16" s="20">
        <f t="shared" si="10"/>
        <v>1160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'30.Spieltag'!AI17</f>
        <v>1113</v>
      </c>
      <c r="AI17" s="20">
        <f t="shared" si="10"/>
        <v>1158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'30.Spieltag'!AI18</f>
        <v>1112</v>
      </c>
      <c r="AI18" s="20">
        <f t="shared" si="10"/>
        <v>1157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'30.Spieltag'!AI19</f>
        <v>1112</v>
      </c>
      <c r="AI19" s="20">
        <f t="shared" ref="AI19:AI23" si="14">AG19+AH19</f>
        <v>1157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'30.Spieltag'!AI20</f>
        <v>1112</v>
      </c>
      <c r="AI20" s="20">
        <f t="shared" si="14"/>
        <v>1157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'30.Spieltag'!AI21</f>
        <v>1111</v>
      </c>
      <c r="AI21" s="20">
        <f t="shared" si="14"/>
        <v>1156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'30.Spieltag'!AI22</f>
        <v>1111</v>
      </c>
      <c r="AI22" s="20">
        <f t="shared" si="14"/>
        <v>1156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'30.Spieltag'!AI23</f>
        <v>1111</v>
      </c>
      <c r="AI23" s="20">
        <f t="shared" si="14"/>
        <v>1156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'30.Spieltag'!AI24</f>
        <v>1111</v>
      </c>
      <c r="AI24" s="20">
        <f t="shared" ref="AI24:AI26" si="15">AG24+AH24</f>
        <v>1156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'30.Spieltag'!AI25</f>
        <v>1109</v>
      </c>
      <c r="AI25" s="20">
        <f t="shared" si="15"/>
        <v>1154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'30.Spieltag'!AI26</f>
        <v>1109</v>
      </c>
      <c r="AI26" s="20">
        <f t="shared" si="15"/>
        <v>1154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'30.Spieltag'!AI27</f>
        <v>1106</v>
      </c>
      <c r="AI27" s="20">
        <f t="shared" ref="AI27:AI32" si="16">AG27+AH27</f>
        <v>1151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'30.Spieltag'!AI28</f>
        <v>1106</v>
      </c>
      <c r="AI28" s="20">
        <f t="shared" si="16"/>
        <v>1151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'30.Spieltag'!AI29</f>
        <v>1106</v>
      </c>
      <c r="AI29" s="20">
        <f t="shared" si="16"/>
        <v>1151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'30.Spieltag'!AI30</f>
        <v>1104</v>
      </c>
      <c r="AI30" s="20">
        <f t="shared" si="16"/>
        <v>1149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'30.Spieltag'!AI31</f>
        <v>1103</v>
      </c>
      <c r="AI31" s="20">
        <f t="shared" si="16"/>
        <v>1148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'30.Spieltag'!AI32</f>
        <v>1102</v>
      </c>
      <c r="AI32" s="20">
        <f t="shared" si="16"/>
        <v>1147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'30.Spieltag'!AI33</f>
        <v>1101</v>
      </c>
      <c r="AI33" s="20">
        <f t="shared" ref="AI33" si="17">AG33+AH33</f>
        <v>1146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'30.Spieltag'!AI34</f>
        <v>1096</v>
      </c>
      <c r="AI34" s="20">
        <f t="shared" ref="AI34" si="18">AG34+AH34</f>
        <v>1141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'30.Spieltag'!AI35</f>
        <v>1093</v>
      </c>
      <c r="AI35" s="20">
        <f t="shared" ref="AI35:AI50" si="19">AG35+AH35</f>
        <v>1138</v>
      </c>
      <c r="AJ35" s="21" t="e">
        <f t="shared" ref="AJ35:AJ50" si="20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'30.Spieltag'!AI36</f>
        <v>1091</v>
      </c>
      <c r="AI36" s="20">
        <f t="shared" si="19"/>
        <v>1136</v>
      </c>
      <c r="AJ36" s="21" t="e">
        <f t="shared" si="20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'30.Spieltag'!AI37</f>
        <v>1089</v>
      </c>
      <c r="AI37" s="20">
        <f t="shared" si="19"/>
        <v>1134</v>
      </c>
      <c r="AJ37" s="21" t="e">
        <f t="shared" si="20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'30.Spieltag'!AI38</f>
        <v>1082</v>
      </c>
      <c r="AI38" s="20">
        <f t="shared" si="19"/>
        <v>1127</v>
      </c>
      <c r="AJ38" s="21" t="e">
        <f t="shared" si="20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'30.Spieltag'!AI39</f>
        <v>#REF!</v>
      </c>
      <c r="AI39" s="20" t="e">
        <f t="shared" si="19"/>
        <v>#REF!</v>
      </c>
      <c r="AJ39" s="21" t="e">
        <f t="shared" si="20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'30.Spieltag'!AI40</f>
        <v>#REF!</v>
      </c>
      <c r="AI40" s="20" t="e">
        <f t="shared" si="19"/>
        <v>#REF!</v>
      </c>
      <c r="AJ40" s="21" t="e">
        <f t="shared" si="20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'30.Spieltag'!AI41</f>
        <v>#REF!</v>
      </c>
      <c r="AI41" s="20" t="e">
        <f t="shared" si="19"/>
        <v>#REF!</v>
      </c>
      <c r="AJ41" s="21" t="e">
        <f t="shared" si="20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'30.Spieltag'!AI42</f>
        <v>#REF!</v>
      </c>
      <c r="AI42" s="20" t="e">
        <f t="shared" si="19"/>
        <v>#REF!</v>
      </c>
      <c r="AJ42" s="21" t="e">
        <f t="shared" si="20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'30.Spieltag'!AI43</f>
        <v>#REF!</v>
      </c>
      <c r="AI43" s="20" t="e">
        <f t="shared" si="19"/>
        <v>#REF!</v>
      </c>
      <c r="AJ43" s="21" t="e">
        <f t="shared" si="20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'30.Spieltag'!AI44</f>
        <v>#REF!</v>
      </c>
      <c r="AI44" s="20" t="e">
        <f t="shared" si="19"/>
        <v>#REF!</v>
      </c>
      <c r="AJ44" s="21" t="e">
        <f t="shared" si="20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'30.Spieltag'!AI45</f>
        <v>#REF!</v>
      </c>
      <c r="AI45" s="20" t="e">
        <f t="shared" si="19"/>
        <v>#REF!</v>
      </c>
      <c r="AJ45" s="21" t="e">
        <f t="shared" si="20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'30.Spieltag'!AI46</f>
        <v>#REF!</v>
      </c>
      <c r="AI46" s="20" t="e">
        <f t="shared" si="19"/>
        <v>#REF!</v>
      </c>
      <c r="AJ46" s="21" t="e">
        <f t="shared" si="20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'30.Spieltag'!AI47</f>
        <v>#REF!</v>
      </c>
      <c r="AI47" s="20" t="e">
        <f t="shared" si="19"/>
        <v>#REF!</v>
      </c>
      <c r="AJ47" s="21" t="e">
        <f t="shared" si="20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'30.Spieltag'!AI48</f>
        <v>#REF!</v>
      </c>
      <c r="AI48" s="20" t="e">
        <f t="shared" si="19"/>
        <v>#REF!</v>
      </c>
      <c r="AJ48" s="21" t="e">
        <f t="shared" si="20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'30.Spieltag'!AI49</f>
        <v>#REF!</v>
      </c>
      <c r="AI49" s="20" t="e">
        <f t="shared" si="19"/>
        <v>#REF!</v>
      </c>
      <c r="AJ49" s="21" t="e">
        <f t="shared" si="20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'30.Spieltag'!AI50</f>
        <v>#REF!</v>
      </c>
      <c r="AI50" s="20" t="e">
        <f t="shared" si="19"/>
        <v>#REF!</v>
      </c>
      <c r="AJ50" s="21" t="e">
        <f t="shared" si="20"/>
        <v>#REF!</v>
      </c>
      <c r="AK50" s="1"/>
    </row>
  </sheetData>
  <sortState xmlns:xlrd2="http://schemas.microsoft.com/office/spreadsheetml/2017/richdata2" ref="A8:AI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O1 R1 U1 X1 AA1 C3 F3 L3 O3 R3 U3 X3 AA3">
    <cfRule type="cellIs" dxfId="17" priority="2" operator="equal">
      <formula>"Schalke 04"</formula>
    </cfRule>
  </conditionalFormatting>
  <conditionalFormatting sqref="L1 I3">
    <cfRule type="cellIs" dxfId="16" priority="1" operator="equal">
      <formula>"Schalke 04"</formula>
    </cfRule>
  </conditionalFormatting>
  <conditionalFormatting sqref="AG1:AG7 AG51:AG1048576">
    <cfRule type="top10" dxfId="15" priority="13" rank="3"/>
  </conditionalFormatting>
  <conditionalFormatting sqref="AG8:AG50">
    <cfRule type="top10" dxfId="14" priority="7" rank="3"/>
  </conditionalFormatting>
  <conditionalFormatting sqref="AK6:AK9">
    <cfRule type="top10" dxfId="13" priority="16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106</v>
      </c>
      <c r="F1" s="14" t="s">
        <v>104</v>
      </c>
      <c r="I1" s="14" t="s">
        <v>57</v>
      </c>
      <c r="L1" s="14" t="s">
        <v>11</v>
      </c>
      <c r="O1" s="14" t="s">
        <v>92</v>
      </c>
      <c r="R1" s="14" t="s">
        <v>105</v>
      </c>
      <c r="U1" s="14" t="s">
        <v>97</v>
      </c>
      <c r="X1" s="14" t="s">
        <v>103</v>
      </c>
      <c r="AA1" s="14" t="s">
        <v>95</v>
      </c>
      <c r="AC1" s="1"/>
    </row>
    <row r="2" spans="1:40" x14ac:dyDescent="0.2">
      <c r="AC2" s="1"/>
    </row>
    <row r="3" spans="1:40" ht="12" x14ac:dyDescent="0.2">
      <c r="C3" s="14" t="s">
        <v>93</v>
      </c>
      <c r="F3" s="14" t="s">
        <v>94</v>
      </c>
      <c r="I3" s="14" t="s">
        <v>96</v>
      </c>
      <c r="L3" s="14" t="s">
        <v>98</v>
      </c>
      <c r="O3" s="14" t="s">
        <v>102</v>
      </c>
      <c r="R3" s="14" t="s">
        <v>99</v>
      </c>
      <c r="U3" s="14" t="s">
        <v>101</v>
      </c>
      <c r="X3" s="14" t="s">
        <v>100</v>
      </c>
      <c r="AA3" s="14" t="s">
        <v>56</v>
      </c>
      <c r="AC3" s="1"/>
    </row>
    <row r="4" spans="1:40" ht="16.5" thickBot="1" x14ac:dyDescent="0.3">
      <c r="A4" s="2" t="s">
        <v>45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'31.Spieltag'!AI8</f>
        <v>1168</v>
      </c>
      <c r="AI8" s="20">
        <f t="shared" ref="AI8:AI34" si="10">AG8+AH8</f>
        <v>1213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'31.Spieltag'!AI9</f>
        <v>1168</v>
      </c>
      <c r="AI9" s="20">
        <f t="shared" si="10"/>
        <v>1213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'31.Spieltag'!AI10</f>
        <v>1166</v>
      </c>
      <c r="AI10" s="20">
        <f t="shared" si="10"/>
        <v>1211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'31.Spieltag'!AI11</f>
        <v>1165</v>
      </c>
      <c r="AI11" s="20">
        <f t="shared" si="10"/>
        <v>1210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'31.Spieltag'!AI12</f>
        <v>1165</v>
      </c>
      <c r="AI12" s="20">
        <f t="shared" si="10"/>
        <v>1210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'31.Spieltag'!AI13</f>
        <v>1164</v>
      </c>
      <c r="AI13" s="20">
        <f t="shared" si="10"/>
        <v>1209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'31.Spieltag'!AI14</f>
        <v>1163</v>
      </c>
      <c r="AI14" s="20">
        <f t="shared" si="10"/>
        <v>1208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'31.Spieltag'!AI15</f>
        <v>1162</v>
      </c>
      <c r="AI15" s="20">
        <f t="shared" si="10"/>
        <v>1207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'31.Spieltag'!AI16</f>
        <v>1160</v>
      </c>
      <c r="AI16" s="20">
        <f t="shared" si="10"/>
        <v>1205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'31.Spieltag'!AI17</f>
        <v>1158</v>
      </c>
      <c r="AI17" s="20">
        <f t="shared" si="10"/>
        <v>1203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'31.Spieltag'!AI18</f>
        <v>1157</v>
      </c>
      <c r="AI18" s="20">
        <f t="shared" si="10"/>
        <v>1202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'31.Spieltag'!AI19</f>
        <v>1157</v>
      </c>
      <c r="AI19" s="20">
        <f t="shared" si="10"/>
        <v>1202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'31.Spieltag'!AI20</f>
        <v>1157</v>
      </c>
      <c r="AI20" s="20">
        <f t="shared" si="10"/>
        <v>1202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'31.Spieltag'!AI21</f>
        <v>1156</v>
      </c>
      <c r="AI21" s="20">
        <f t="shared" si="10"/>
        <v>1201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'31.Spieltag'!AI22</f>
        <v>1156</v>
      </c>
      <c r="AI22" s="20">
        <f t="shared" si="10"/>
        <v>1201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'31.Spieltag'!AI23</f>
        <v>1156</v>
      </c>
      <c r="AI23" s="20">
        <f t="shared" si="10"/>
        <v>1201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'31.Spieltag'!AI24</f>
        <v>1156</v>
      </c>
      <c r="AI24" s="20">
        <f t="shared" si="10"/>
        <v>1201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'31.Spieltag'!AI25</f>
        <v>1154</v>
      </c>
      <c r="AI25" s="20">
        <f t="shared" si="10"/>
        <v>1199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'31.Spieltag'!AI26</f>
        <v>1154</v>
      </c>
      <c r="AI26" s="20">
        <f t="shared" si="10"/>
        <v>1199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'31.Spieltag'!AI27</f>
        <v>1151</v>
      </c>
      <c r="AI27" s="20">
        <f t="shared" si="10"/>
        <v>1196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'31.Spieltag'!AI28</f>
        <v>1151</v>
      </c>
      <c r="AI28" s="20">
        <f t="shared" si="10"/>
        <v>1196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'31.Spieltag'!AI29</f>
        <v>1151</v>
      </c>
      <c r="AI29" s="20">
        <f t="shared" si="10"/>
        <v>1196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'31.Spieltag'!AI30</f>
        <v>1149</v>
      </c>
      <c r="AI30" s="20">
        <f t="shared" si="10"/>
        <v>1194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'31.Spieltag'!AI31</f>
        <v>1148</v>
      </c>
      <c r="AI31" s="20">
        <f t="shared" si="10"/>
        <v>1193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'31.Spieltag'!AI32</f>
        <v>1147</v>
      </c>
      <c r="AI32" s="20">
        <f t="shared" si="10"/>
        <v>1192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'31.Spieltag'!AI33</f>
        <v>1146</v>
      </c>
      <c r="AI33" s="20">
        <f t="shared" si="10"/>
        <v>1191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'31.Spieltag'!AI34</f>
        <v>1141</v>
      </c>
      <c r="AI34" s="20">
        <f t="shared" si="10"/>
        <v>1186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'31.Spieltag'!AI35</f>
        <v>1138</v>
      </c>
      <c r="AI35" s="20">
        <f t="shared" ref="AI35:AI50" si="14">AG35+AH35</f>
        <v>1183</v>
      </c>
      <c r="AJ35" s="21" t="e">
        <f t="shared" ref="AJ35:AJ50" si="15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'31.Spieltag'!AI36</f>
        <v>1136</v>
      </c>
      <c r="AI36" s="20">
        <f t="shared" si="14"/>
        <v>1181</v>
      </c>
      <c r="AJ36" s="21" t="e">
        <f t="shared" si="15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'31.Spieltag'!AI37</f>
        <v>1134</v>
      </c>
      <c r="AI37" s="20">
        <f t="shared" si="14"/>
        <v>1179</v>
      </c>
      <c r="AJ37" s="21" t="e">
        <f t="shared" si="15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'31.Spieltag'!AI38</f>
        <v>1127</v>
      </c>
      <c r="AI38" s="20">
        <f t="shared" si="14"/>
        <v>1172</v>
      </c>
      <c r="AJ38" s="21" t="e">
        <f t="shared" si="15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'31.Spieltag'!AI39</f>
        <v>#REF!</v>
      </c>
      <c r="AI39" s="20" t="e">
        <f t="shared" si="14"/>
        <v>#REF!</v>
      </c>
      <c r="AJ39" s="21" t="e">
        <f t="shared" si="15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'31.Spieltag'!AI40</f>
        <v>#REF!</v>
      </c>
      <c r="AI40" s="20" t="e">
        <f t="shared" si="14"/>
        <v>#REF!</v>
      </c>
      <c r="AJ40" s="21" t="e">
        <f t="shared" si="15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'31.Spieltag'!AI41</f>
        <v>#REF!</v>
      </c>
      <c r="AI41" s="20" t="e">
        <f t="shared" si="14"/>
        <v>#REF!</v>
      </c>
      <c r="AJ41" s="21" t="e">
        <f t="shared" si="15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'31.Spieltag'!AI42</f>
        <v>#REF!</v>
      </c>
      <c r="AI42" s="20" t="e">
        <f t="shared" si="14"/>
        <v>#REF!</v>
      </c>
      <c r="AJ42" s="21" t="e">
        <f t="shared" si="15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'31.Spieltag'!AI43</f>
        <v>#REF!</v>
      </c>
      <c r="AI43" s="20" t="e">
        <f t="shared" si="14"/>
        <v>#REF!</v>
      </c>
      <c r="AJ43" s="21" t="e">
        <f t="shared" si="15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'31.Spieltag'!AI44</f>
        <v>#REF!</v>
      </c>
      <c r="AI44" s="20" t="e">
        <f t="shared" si="14"/>
        <v>#REF!</v>
      </c>
      <c r="AJ44" s="21" t="e">
        <f t="shared" si="15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'31.Spieltag'!AI45</f>
        <v>#REF!</v>
      </c>
      <c r="AI45" s="20" t="e">
        <f t="shared" si="14"/>
        <v>#REF!</v>
      </c>
      <c r="AJ45" s="21" t="e">
        <f t="shared" si="15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'31.Spieltag'!AI46</f>
        <v>#REF!</v>
      </c>
      <c r="AI46" s="20" t="e">
        <f t="shared" si="14"/>
        <v>#REF!</v>
      </c>
      <c r="AJ46" s="21" t="e">
        <f t="shared" si="15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'31.Spieltag'!AI47</f>
        <v>#REF!</v>
      </c>
      <c r="AI47" s="20" t="e">
        <f t="shared" si="14"/>
        <v>#REF!</v>
      </c>
      <c r="AJ47" s="21" t="e">
        <f t="shared" si="15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'31.Spieltag'!AI48</f>
        <v>#REF!</v>
      </c>
      <c r="AI48" s="20" t="e">
        <f t="shared" si="14"/>
        <v>#REF!</v>
      </c>
      <c r="AJ48" s="21" t="e">
        <f t="shared" si="15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'31.Spieltag'!AI49</f>
        <v>#REF!</v>
      </c>
      <c r="AI49" s="20" t="e">
        <f t="shared" si="14"/>
        <v>#REF!</v>
      </c>
      <c r="AJ49" s="21" t="e">
        <f t="shared" si="15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'31.Spieltag'!AI50</f>
        <v>#REF!</v>
      </c>
      <c r="AI50" s="20" t="e">
        <f t="shared" si="14"/>
        <v>#REF!</v>
      </c>
      <c r="AJ50" s="21" t="e">
        <f t="shared" si="15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0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12" priority="1" operator="equal">
      <formula>"Schalke 04"</formula>
    </cfRule>
  </conditionalFormatting>
  <conditionalFormatting sqref="AG1:AG7 AG51:AG1048576">
    <cfRule type="top10" dxfId="11" priority="12" rank="3"/>
  </conditionalFormatting>
  <conditionalFormatting sqref="AG8:AG50">
    <cfRule type="top10" dxfId="10" priority="6" rank="3"/>
  </conditionalFormatting>
  <conditionalFormatting sqref="AK6:AK9">
    <cfRule type="top10" dxfId="9" priority="16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105</v>
      </c>
      <c r="F1" s="14" t="s">
        <v>94</v>
      </c>
      <c r="I1" s="14" t="s">
        <v>99</v>
      </c>
      <c r="K1" s="1"/>
      <c r="L1" s="14" t="s">
        <v>102</v>
      </c>
      <c r="O1" s="14" t="s">
        <v>96</v>
      </c>
      <c r="R1" s="14" t="s">
        <v>56</v>
      </c>
      <c r="U1" s="14" t="s">
        <v>93</v>
      </c>
      <c r="X1" s="14" t="s">
        <v>100</v>
      </c>
      <c r="AA1" s="14" t="s">
        <v>98</v>
      </c>
    </row>
    <row r="3" spans="1:40" ht="12" x14ac:dyDescent="0.2">
      <c r="C3" s="14" t="s">
        <v>92</v>
      </c>
      <c r="F3" s="14" t="s">
        <v>95</v>
      </c>
      <c r="H3" s="1"/>
      <c r="I3" s="14" t="s">
        <v>97</v>
      </c>
      <c r="K3" s="1"/>
      <c r="L3" s="14" t="s">
        <v>104</v>
      </c>
      <c r="N3" s="1"/>
      <c r="O3" s="14" t="s">
        <v>106</v>
      </c>
      <c r="Q3" s="1"/>
      <c r="R3" s="14" t="s">
        <v>103</v>
      </c>
      <c r="T3" s="1"/>
      <c r="U3" s="14" t="s">
        <v>101</v>
      </c>
      <c r="X3" s="14" t="s">
        <v>11</v>
      </c>
      <c r="AA3" s="14" t="s">
        <v>57</v>
      </c>
    </row>
    <row r="4" spans="1:40" ht="16.5" thickBot="1" x14ac:dyDescent="0.3">
      <c r="A4" s="2" t="s">
        <v>46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'32.Spieltag'!AI8</f>
        <v>1213</v>
      </c>
      <c r="AI8" s="20">
        <f t="shared" ref="AI8:AI18" si="10">AG8+AH8</f>
        <v>1258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'32.Spieltag'!AI9</f>
        <v>1213</v>
      </c>
      <c r="AI9" s="20">
        <f t="shared" si="10"/>
        <v>1258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'32.Spieltag'!AI10</f>
        <v>1211</v>
      </c>
      <c r="AI10" s="20">
        <f t="shared" si="10"/>
        <v>1256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'32.Spieltag'!AI11</f>
        <v>1210</v>
      </c>
      <c r="AI11" s="20">
        <f t="shared" si="10"/>
        <v>1255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'32.Spieltag'!AI12</f>
        <v>1210</v>
      </c>
      <c r="AI12" s="20">
        <f t="shared" si="10"/>
        <v>1255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'32.Spieltag'!AI13</f>
        <v>1209</v>
      </c>
      <c r="AI13" s="20">
        <f t="shared" si="10"/>
        <v>1254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'32.Spieltag'!AI14</f>
        <v>1208</v>
      </c>
      <c r="AI14" s="20">
        <f t="shared" si="10"/>
        <v>1253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'32.Spieltag'!AI15</f>
        <v>1207</v>
      </c>
      <c r="AI15" s="20">
        <f t="shared" si="10"/>
        <v>1252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'32.Spieltag'!AI16</f>
        <v>1205</v>
      </c>
      <c r="AI16" s="20">
        <f t="shared" si="10"/>
        <v>1250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'32.Spieltag'!AI17</f>
        <v>1203</v>
      </c>
      <c r="AI17" s="20">
        <f t="shared" si="10"/>
        <v>1248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'32.Spieltag'!AI18</f>
        <v>1202</v>
      </c>
      <c r="AI18" s="20">
        <f t="shared" si="10"/>
        <v>1247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'32.Spieltag'!AI19</f>
        <v>1202</v>
      </c>
      <c r="AI19" s="20">
        <f t="shared" ref="AI19:AI23" si="14">AG19+AH19</f>
        <v>1247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'32.Spieltag'!AI20</f>
        <v>1202</v>
      </c>
      <c r="AI20" s="20">
        <f t="shared" si="14"/>
        <v>1247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'32.Spieltag'!AI21</f>
        <v>1201</v>
      </c>
      <c r="AI21" s="20">
        <f t="shared" si="14"/>
        <v>1246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'32.Spieltag'!AI22</f>
        <v>1201</v>
      </c>
      <c r="AI22" s="20">
        <f t="shared" si="14"/>
        <v>1246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'32.Spieltag'!AI23</f>
        <v>1201</v>
      </c>
      <c r="AI23" s="20">
        <f t="shared" si="14"/>
        <v>1246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'32.Spieltag'!AI24</f>
        <v>1201</v>
      </c>
      <c r="AI24" s="20">
        <f t="shared" ref="AI24:AI26" si="15">AG24+AH24</f>
        <v>1246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'32.Spieltag'!AI25</f>
        <v>1199</v>
      </c>
      <c r="AI25" s="20">
        <f t="shared" si="15"/>
        <v>1244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'32.Spieltag'!AI26</f>
        <v>1199</v>
      </c>
      <c r="AI26" s="20">
        <f t="shared" si="15"/>
        <v>1244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'32.Spieltag'!AI27</f>
        <v>1196</v>
      </c>
      <c r="AI27" s="20">
        <f t="shared" ref="AI27:AI32" si="16">AG27+AH27</f>
        <v>1241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'32.Spieltag'!AI28</f>
        <v>1196</v>
      </c>
      <c r="AI28" s="20">
        <f t="shared" si="16"/>
        <v>1241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'32.Spieltag'!AI29</f>
        <v>1196</v>
      </c>
      <c r="AI29" s="20">
        <f t="shared" si="16"/>
        <v>1241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'32.Spieltag'!AI30</f>
        <v>1194</v>
      </c>
      <c r="AI30" s="20">
        <f t="shared" si="16"/>
        <v>1239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'32.Spieltag'!AI31</f>
        <v>1193</v>
      </c>
      <c r="AI31" s="20">
        <f t="shared" si="16"/>
        <v>1238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'32.Spieltag'!AI32</f>
        <v>1192</v>
      </c>
      <c r="AI32" s="20">
        <f t="shared" si="16"/>
        <v>1237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'32.Spieltag'!AI33</f>
        <v>1191</v>
      </c>
      <c r="AI33" s="20">
        <f t="shared" ref="AI33" si="17">AG33+AH33</f>
        <v>1236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'32.Spieltag'!AI34</f>
        <v>1186</v>
      </c>
      <c r="AI34" s="20">
        <f t="shared" ref="AI34" si="18">AG34+AH34</f>
        <v>1231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'32.Spieltag'!AI35</f>
        <v>1183</v>
      </c>
      <c r="AI35" s="20">
        <f t="shared" ref="AI35:AI50" si="19">AG35+AH35</f>
        <v>1228</v>
      </c>
      <c r="AJ35" s="21" t="e">
        <f t="shared" ref="AJ35:AJ50" si="20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'32.Spieltag'!AI36</f>
        <v>1181</v>
      </c>
      <c r="AI36" s="20">
        <f t="shared" si="19"/>
        <v>1226</v>
      </c>
      <c r="AJ36" s="21" t="e">
        <f t="shared" si="20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'32.Spieltag'!AI37</f>
        <v>1179</v>
      </c>
      <c r="AI37" s="20">
        <f t="shared" si="19"/>
        <v>1224</v>
      </c>
      <c r="AJ37" s="21" t="e">
        <f t="shared" si="20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'32.Spieltag'!AI38</f>
        <v>1172</v>
      </c>
      <c r="AI38" s="20">
        <f t="shared" si="19"/>
        <v>1217</v>
      </c>
      <c r="AJ38" s="21" t="e">
        <f t="shared" si="20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'32.Spieltag'!AI39</f>
        <v>#REF!</v>
      </c>
      <c r="AI39" s="20" t="e">
        <f t="shared" si="19"/>
        <v>#REF!</v>
      </c>
      <c r="AJ39" s="21" t="e">
        <f t="shared" si="20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'32.Spieltag'!AI40</f>
        <v>#REF!</v>
      </c>
      <c r="AI40" s="20" t="e">
        <f t="shared" si="19"/>
        <v>#REF!</v>
      </c>
      <c r="AJ40" s="21" t="e">
        <f t="shared" si="20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'32.Spieltag'!AI41</f>
        <v>#REF!</v>
      </c>
      <c r="AI41" s="20" t="e">
        <f t="shared" si="19"/>
        <v>#REF!</v>
      </c>
      <c r="AJ41" s="21" t="e">
        <f t="shared" si="20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'32.Spieltag'!AI42</f>
        <v>#REF!</v>
      </c>
      <c r="AI42" s="20" t="e">
        <f t="shared" si="19"/>
        <v>#REF!</v>
      </c>
      <c r="AJ42" s="21" t="e">
        <f t="shared" si="20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'32.Spieltag'!AI43</f>
        <v>#REF!</v>
      </c>
      <c r="AI43" s="20" t="e">
        <f t="shared" si="19"/>
        <v>#REF!</v>
      </c>
      <c r="AJ43" s="21" t="e">
        <f t="shared" si="20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'32.Spieltag'!AI44</f>
        <v>#REF!</v>
      </c>
      <c r="AI44" s="20" t="e">
        <f t="shared" si="19"/>
        <v>#REF!</v>
      </c>
      <c r="AJ44" s="21" t="e">
        <f t="shared" si="20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'32.Spieltag'!AI45</f>
        <v>#REF!</v>
      </c>
      <c r="AI45" s="20" t="e">
        <f t="shared" si="19"/>
        <v>#REF!</v>
      </c>
      <c r="AJ45" s="21" t="e">
        <f t="shared" si="20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'32.Spieltag'!AI46</f>
        <v>#REF!</v>
      </c>
      <c r="AI46" s="20" t="e">
        <f t="shared" si="19"/>
        <v>#REF!</v>
      </c>
      <c r="AJ46" s="21" t="e">
        <f t="shared" si="20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'32.Spieltag'!AI47</f>
        <v>#REF!</v>
      </c>
      <c r="AI47" s="20" t="e">
        <f t="shared" si="19"/>
        <v>#REF!</v>
      </c>
      <c r="AJ47" s="21" t="e">
        <f t="shared" si="20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'32.Spieltag'!AI48</f>
        <v>#REF!</v>
      </c>
      <c r="AI48" s="20" t="e">
        <f t="shared" si="19"/>
        <v>#REF!</v>
      </c>
      <c r="AJ48" s="21" t="e">
        <f t="shared" si="20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'32.Spieltag'!AI49</f>
        <v>#REF!</v>
      </c>
      <c r="AI49" s="20" t="e">
        <f t="shared" si="19"/>
        <v>#REF!</v>
      </c>
      <c r="AJ49" s="21" t="e">
        <f t="shared" si="20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'32.Spieltag'!AI50</f>
        <v>#REF!</v>
      </c>
      <c r="AI50" s="20" t="e">
        <f t="shared" si="19"/>
        <v>#REF!</v>
      </c>
      <c r="AJ50" s="21" t="e">
        <f t="shared" si="20"/>
        <v>#REF!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6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">
    <cfRule type="cellIs" dxfId="8" priority="1" operator="equal">
      <formula>"Schalke 04"</formula>
    </cfRule>
  </conditionalFormatting>
  <conditionalFormatting sqref="I1 L1 O1 R1 U1 X1 AA1 C3 F3 I3 L3 O3 R3 U3 X3 AA3">
    <cfRule type="cellIs" dxfId="7" priority="2" operator="equal">
      <formula>"Schalke 04"</formula>
    </cfRule>
  </conditionalFormatting>
  <conditionalFormatting sqref="AG1:AG7 AG51:AG1048576">
    <cfRule type="top10" dxfId="6" priority="13" rank="3"/>
  </conditionalFormatting>
  <conditionalFormatting sqref="AG8:AG50">
    <cfRule type="top10" dxfId="5" priority="7" rank="3"/>
  </conditionalFormatting>
  <conditionalFormatting sqref="AK6:AK9">
    <cfRule type="top10" dxfId="4" priority="166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50"/>
  <sheetViews>
    <sheetView topLeftCell="B1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97</v>
      </c>
      <c r="F1" s="14" t="s">
        <v>106</v>
      </c>
      <c r="I1" s="14" t="s">
        <v>95</v>
      </c>
      <c r="L1" s="14" t="s">
        <v>11</v>
      </c>
      <c r="O1" s="14" t="s">
        <v>92</v>
      </c>
      <c r="R1" s="14" t="s">
        <v>103</v>
      </c>
      <c r="U1" s="14" t="s">
        <v>104</v>
      </c>
      <c r="X1" s="14" t="s">
        <v>57</v>
      </c>
      <c r="AA1" s="14" t="s">
        <v>101</v>
      </c>
    </row>
    <row r="3" spans="1:40" ht="12" x14ac:dyDescent="0.2">
      <c r="C3" s="14" t="s">
        <v>93</v>
      </c>
      <c r="F3" s="14" t="s">
        <v>94</v>
      </c>
      <c r="I3" s="14" t="s">
        <v>96</v>
      </c>
      <c r="L3" s="14" t="s">
        <v>105</v>
      </c>
      <c r="O3" s="14" t="s">
        <v>98</v>
      </c>
      <c r="R3" s="14" t="s">
        <v>102</v>
      </c>
      <c r="U3" s="14" t="s">
        <v>99</v>
      </c>
      <c r="X3" s="14" t="s">
        <v>100</v>
      </c>
      <c r="AA3" s="14" t="s">
        <v>56</v>
      </c>
    </row>
    <row r="4" spans="1:40" ht="16.5" thickBot="1" x14ac:dyDescent="0.3">
      <c r="A4" s="2" t="s">
        <v>47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50" si="0">AJ8</f>
        <v>#REF!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'33.Spieltag'!AI8</f>
        <v>1258</v>
      </c>
      <c r="AI8" s="20">
        <f t="shared" ref="AI8:AI23" si="10">AG8+AH8</f>
        <v>1303</v>
      </c>
      <c r="AJ8" s="21" t="e">
        <f t="shared" ref="AJ8:AJ34" si="11">RANK(AI8,$AI$8:$AI$50)</f>
        <v>#REF!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#REF!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'33.Spieltag'!AI9</f>
        <v>1258</v>
      </c>
      <c r="AI9" s="20">
        <f t="shared" si="10"/>
        <v>1303</v>
      </c>
      <c r="AJ9" s="21" t="e">
        <f t="shared" si="11"/>
        <v>#REF!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#REF!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'33.Spieltag'!AI10</f>
        <v>1256</v>
      </c>
      <c r="AI10" s="20">
        <f t="shared" si="10"/>
        <v>1301</v>
      </c>
      <c r="AJ10" s="21" t="e">
        <f t="shared" si="11"/>
        <v>#REF!</v>
      </c>
      <c r="AK10" s="1"/>
    </row>
    <row r="11" spans="1:40" ht="24.95" customHeight="1" thickBot="1" x14ac:dyDescent="0.25">
      <c r="A11" s="25" t="e">
        <f t="shared" si="0"/>
        <v>#REF!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'33.Spieltag'!AI11</f>
        <v>1255</v>
      </c>
      <c r="AI11" s="20">
        <f t="shared" si="10"/>
        <v>1300</v>
      </c>
      <c r="AJ11" s="21" t="e">
        <f t="shared" si="11"/>
        <v>#REF!</v>
      </c>
      <c r="AK11" s="1"/>
    </row>
    <row r="12" spans="1:40" ht="24.95" customHeight="1" thickBot="1" x14ac:dyDescent="0.25">
      <c r="A12" s="25" t="e">
        <f t="shared" si="0"/>
        <v>#REF!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'33.Spieltag'!AI12</f>
        <v>1255</v>
      </c>
      <c r="AI12" s="20">
        <f t="shared" si="10"/>
        <v>1300</v>
      </c>
      <c r="AJ12" s="21" t="e">
        <f t="shared" si="11"/>
        <v>#REF!</v>
      </c>
      <c r="AK12" s="1"/>
    </row>
    <row r="13" spans="1:40" ht="24.95" customHeight="1" thickBot="1" x14ac:dyDescent="0.25">
      <c r="A13" s="25" t="e">
        <f t="shared" si="0"/>
        <v>#REF!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'33.Spieltag'!AI13</f>
        <v>1254</v>
      </c>
      <c r="AI13" s="20">
        <f t="shared" si="10"/>
        <v>1299</v>
      </c>
      <c r="AJ13" s="21" t="e">
        <f t="shared" si="11"/>
        <v>#REF!</v>
      </c>
      <c r="AK13" s="1"/>
    </row>
    <row r="14" spans="1:40" ht="24.95" customHeight="1" thickBot="1" x14ac:dyDescent="0.25">
      <c r="A14" s="25" t="e">
        <f t="shared" si="0"/>
        <v>#REF!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'33.Spieltag'!AI14</f>
        <v>1253</v>
      </c>
      <c r="AI14" s="20">
        <f t="shared" si="10"/>
        <v>1298</v>
      </c>
      <c r="AJ14" s="21" t="e">
        <f t="shared" si="11"/>
        <v>#REF!</v>
      </c>
      <c r="AK14" s="1"/>
    </row>
    <row r="15" spans="1:40" ht="24.95" customHeight="1" thickBot="1" x14ac:dyDescent="0.25">
      <c r="A15" s="25" t="e">
        <f t="shared" si="0"/>
        <v>#REF!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'33.Spieltag'!AI15</f>
        <v>1252</v>
      </c>
      <c r="AI15" s="20">
        <f t="shared" si="10"/>
        <v>1297</v>
      </c>
      <c r="AJ15" s="21" t="e">
        <f t="shared" si="11"/>
        <v>#REF!</v>
      </c>
      <c r="AK15" s="1"/>
    </row>
    <row r="16" spans="1:40" ht="24.95" customHeight="1" thickBot="1" x14ac:dyDescent="0.25">
      <c r="A16" s="25" t="e">
        <f t="shared" si="0"/>
        <v>#REF!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'33.Spieltag'!AI16</f>
        <v>1250</v>
      </c>
      <c r="AI16" s="20">
        <f t="shared" si="10"/>
        <v>1295</v>
      </c>
      <c r="AJ16" s="21" t="e">
        <f t="shared" si="11"/>
        <v>#REF!</v>
      </c>
      <c r="AK16" s="1"/>
    </row>
    <row r="17" spans="1:37" ht="24.95" customHeight="1" thickBot="1" x14ac:dyDescent="0.25">
      <c r="A17" s="25" t="e">
        <f t="shared" si="0"/>
        <v>#REF!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'33.Spieltag'!AI17</f>
        <v>1248</v>
      </c>
      <c r="AI17" s="20">
        <f t="shared" si="10"/>
        <v>1293</v>
      </c>
      <c r="AJ17" s="21" t="e">
        <f t="shared" si="11"/>
        <v>#REF!</v>
      </c>
      <c r="AK17" s="1"/>
    </row>
    <row r="18" spans="1:37" ht="24.95" customHeight="1" thickBot="1" x14ac:dyDescent="0.25">
      <c r="A18" s="25" t="e">
        <f t="shared" si="0"/>
        <v>#REF!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'33.Spieltag'!AI18</f>
        <v>1247</v>
      </c>
      <c r="AI18" s="20">
        <f t="shared" si="10"/>
        <v>1292</v>
      </c>
      <c r="AJ18" s="21" t="e">
        <f t="shared" si="11"/>
        <v>#REF!</v>
      </c>
      <c r="AK18" s="1"/>
    </row>
    <row r="19" spans="1:37" ht="24.95" customHeight="1" thickBot="1" x14ac:dyDescent="0.25">
      <c r="A19" s="25" t="e">
        <f t="shared" si="0"/>
        <v>#REF!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'33.Spieltag'!AI19</f>
        <v>1247</v>
      </c>
      <c r="AI19" s="20">
        <f t="shared" si="10"/>
        <v>1292</v>
      </c>
      <c r="AJ19" s="21" t="e">
        <f t="shared" si="11"/>
        <v>#REF!</v>
      </c>
      <c r="AK19" s="1"/>
    </row>
    <row r="20" spans="1:37" ht="24.95" customHeight="1" thickBot="1" x14ac:dyDescent="0.25">
      <c r="A20" s="25" t="e">
        <f t="shared" si="0"/>
        <v>#REF!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'33.Spieltag'!AI20</f>
        <v>1247</v>
      </c>
      <c r="AI20" s="20">
        <f t="shared" si="10"/>
        <v>1292</v>
      </c>
      <c r="AJ20" s="21" t="e">
        <f t="shared" si="11"/>
        <v>#REF!</v>
      </c>
      <c r="AK20" s="1"/>
    </row>
    <row r="21" spans="1:37" ht="24.95" customHeight="1" thickBot="1" x14ac:dyDescent="0.25">
      <c r="A21" s="25" t="e">
        <f t="shared" si="0"/>
        <v>#REF!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'33.Spieltag'!AI21</f>
        <v>1246</v>
      </c>
      <c r="AI21" s="20">
        <f t="shared" si="10"/>
        <v>1291</v>
      </c>
      <c r="AJ21" s="21" t="e">
        <f t="shared" si="11"/>
        <v>#REF!</v>
      </c>
      <c r="AK21" s="1"/>
    </row>
    <row r="22" spans="1:37" ht="24.95" customHeight="1" thickBot="1" x14ac:dyDescent="0.25">
      <c r="A22" s="25" t="e">
        <f t="shared" si="0"/>
        <v>#REF!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'33.Spieltag'!AI22</f>
        <v>1246</v>
      </c>
      <c r="AI22" s="20">
        <f t="shared" si="10"/>
        <v>1291</v>
      </c>
      <c r="AJ22" s="21" t="e">
        <f t="shared" si="11"/>
        <v>#REF!</v>
      </c>
      <c r="AK22" s="1"/>
    </row>
    <row r="23" spans="1:37" ht="24.95" customHeight="1" thickBot="1" x14ac:dyDescent="0.25">
      <c r="A23" s="25" t="e">
        <f t="shared" si="0"/>
        <v>#REF!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'33.Spieltag'!AI23</f>
        <v>1246</v>
      </c>
      <c r="AI23" s="20">
        <f t="shared" si="10"/>
        <v>1291</v>
      </c>
      <c r="AJ23" s="21" t="e">
        <f t="shared" si="11"/>
        <v>#REF!</v>
      </c>
      <c r="AK23" s="1"/>
    </row>
    <row r="24" spans="1:37" ht="24.95" customHeight="1" thickBot="1" x14ac:dyDescent="0.25">
      <c r="A24" s="25" t="e">
        <f t="shared" si="0"/>
        <v>#REF!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'33.Spieltag'!AI24</f>
        <v>1246</v>
      </c>
      <c r="AI24" s="20">
        <f t="shared" ref="AI24:AI26" si="14">AG24+AH24</f>
        <v>1291</v>
      </c>
      <c r="AJ24" s="21" t="e">
        <f t="shared" si="11"/>
        <v>#REF!</v>
      </c>
      <c r="AK24" s="1"/>
    </row>
    <row r="25" spans="1:37" ht="28.15" customHeight="1" thickBot="1" x14ac:dyDescent="0.25">
      <c r="A25" s="25" t="e">
        <f t="shared" si="0"/>
        <v>#REF!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'33.Spieltag'!AI25</f>
        <v>1244</v>
      </c>
      <c r="AI25" s="20">
        <f t="shared" si="14"/>
        <v>1289</v>
      </c>
      <c r="AJ25" s="21" t="e">
        <f t="shared" si="11"/>
        <v>#REF!</v>
      </c>
      <c r="AK25" s="1"/>
    </row>
    <row r="26" spans="1:37" ht="28.15" customHeight="1" thickBot="1" x14ac:dyDescent="0.25">
      <c r="A26" s="25" t="e">
        <f t="shared" si="0"/>
        <v>#REF!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'33.Spieltag'!AI26</f>
        <v>1244</v>
      </c>
      <c r="AI26" s="20">
        <f t="shared" si="14"/>
        <v>1289</v>
      </c>
      <c r="AJ26" s="21" t="e">
        <f t="shared" si="11"/>
        <v>#REF!</v>
      </c>
      <c r="AK26" s="1"/>
    </row>
    <row r="27" spans="1:37" ht="28.15" customHeight="1" thickBot="1" x14ac:dyDescent="0.25">
      <c r="A27" s="25" t="e">
        <f t="shared" si="0"/>
        <v>#REF!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'33.Spieltag'!AI27</f>
        <v>1241</v>
      </c>
      <c r="AI27" s="20">
        <f t="shared" ref="AI27:AI32" si="15">AG27+AH27</f>
        <v>1286</v>
      </c>
      <c r="AJ27" s="21" t="e">
        <f t="shared" si="11"/>
        <v>#REF!</v>
      </c>
      <c r="AK27" s="1"/>
    </row>
    <row r="28" spans="1:37" ht="28.15" customHeight="1" thickBot="1" x14ac:dyDescent="0.25">
      <c r="A28" s="25" t="e">
        <f t="shared" si="0"/>
        <v>#REF!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'33.Spieltag'!AI28</f>
        <v>1241</v>
      </c>
      <c r="AI28" s="20">
        <f t="shared" si="15"/>
        <v>1286</v>
      </c>
      <c r="AJ28" s="21" t="e">
        <f t="shared" si="11"/>
        <v>#REF!</v>
      </c>
      <c r="AK28" s="1"/>
    </row>
    <row r="29" spans="1:37" ht="28.15" customHeight="1" thickBot="1" x14ac:dyDescent="0.25">
      <c r="A29" s="25" t="e">
        <f t="shared" si="0"/>
        <v>#REF!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'33.Spieltag'!AI29</f>
        <v>1241</v>
      </c>
      <c r="AI29" s="20">
        <f t="shared" si="15"/>
        <v>1286</v>
      </c>
      <c r="AJ29" s="21" t="e">
        <f t="shared" si="11"/>
        <v>#REF!</v>
      </c>
      <c r="AK29" s="1"/>
    </row>
    <row r="30" spans="1:37" ht="28.15" customHeight="1" thickBot="1" x14ac:dyDescent="0.25">
      <c r="A30" s="25" t="e">
        <f t="shared" si="0"/>
        <v>#REF!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'33.Spieltag'!AI30</f>
        <v>1239</v>
      </c>
      <c r="AI30" s="20">
        <f t="shared" si="15"/>
        <v>1284</v>
      </c>
      <c r="AJ30" s="21" t="e">
        <f t="shared" si="11"/>
        <v>#REF!</v>
      </c>
      <c r="AK30" s="1"/>
    </row>
    <row r="31" spans="1:37" ht="28.15" customHeight="1" thickBot="1" x14ac:dyDescent="0.25">
      <c r="A31" s="25" t="e">
        <f t="shared" si="0"/>
        <v>#REF!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'33.Spieltag'!AI31</f>
        <v>1238</v>
      </c>
      <c r="AI31" s="20">
        <f t="shared" si="15"/>
        <v>1283</v>
      </c>
      <c r="AJ31" s="21" t="e">
        <f t="shared" si="11"/>
        <v>#REF!</v>
      </c>
      <c r="AK31" s="1"/>
    </row>
    <row r="32" spans="1:37" ht="28.15" customHeight="1" thickBot="1" x14ac:dyDescent="0.25">
      <c r="A32" s="25" t="e">
        <f t="shared" si="0"/>
        <v>#REF!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'33.Spieltag'!AI32</f>
        <v>1237</v>
      </c>
      <c r="AI32" s="20">
        <f t="shared" si="15"/>
        <v>1282</v>
      </c>
      <c r="AJ32" s="21" t="e">
        <f t="shared" si="11"/>
        <v>#REF!</v>
      </c>
      <c r="AK32" s="1"/>
    </row>
    <row r="33" spans="1:37" ht="28.15" customHeight="1" thickBot="1" x14ac:dyDescent="0.25">
      <c r="A33" s="25" t="e">
        <f t="shared" si="0"/>
        <v>#REF!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'33.Spieltag'!AI33</f>
        <v>1236</v>
      </c>
      <c r="AI33" s="20">
        <f t="shared" ref="AI33" si="16">AG33+AH33</f>
        <v>1281</v>
      </c>
      <c r="AJ33" s="21" t="e">
        <f t="shared" si="11"/>
        <v>#REF!</v>
      </c>
      <c r="AK33" s="1"/>
    </row>
    <row r="34" spans="1:37" ht="28.15" customHeight="1" thickBot="1" x14ac:dyDescent="0.25">
      <c r="A34" s="25" t="e">
        <f t="shared" si="0"/>
        <v>#REF!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'33.Spieltag'!AI34</f>
        <v>1231</v>
      </c>
      <c r="AI34" s="20">
        <f t="shared" ref="AI34" si="17">AG34+AH34</f>
        <v>1276</v>
      </c>
      <c r="AJ34" s="21" t="e">
        <f t="shared" si="11"/>
        <v>#REF!</v>
      </c>
      <c r="AK34" s="1"/>
    </row>
    <row r="35" spans="1:37" ht="28.15" customHeight="1" thickBot="1" x14ac:dyDescent="0.25">
      <c r="A35" s="25" t="e">
        <f t="shared" si="0"/>
        <v>#REF!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'33.Spieltag'!AI35</f>
        <v>1228</v>
      </c>
      <c r="AI35" s="20">
        <f t="shared" ref="AI35:AI50" si="18">AG35+AH35</f>
        <v>1273</v>
      </c>
      <c r="AJ35" s="21" t="e">
        <f t="shared" ref="AJ35:AJ50" si="19">RANK(AI35,$AI$8:$AI$50)</f>
        <v>#REF!</v>
      </c>
      <c r="AK35" s="1"/>
    </row>
    <row r="36" spans="1:37" ht="28.15" customHeight="1" thickBot="1" x14ac:dyDescent="0.25">
      <c r="A36" s="25" t="e">
        <f t="shared" si="0"/>
        <v>#REF!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'33.Spieltag'!AI36</f>
        <v>1226</v>
      </c>
      <c r="AI36" s="20">
        <f t="shared" si="18"/>
        <v>1271</v>
      </c>
      <c r="AJ36" s="21" t="e">
        <f t="shared" si="19"/>
        <v>#REF!</v>
      </c>
      <c r="AK36" s="1"/>
    </row>
    <row r="37" spans="1:37" ht="28.15" customHeight="1" thickBot="1" x14ac:dyDescent="0.25">
      <c r="A37" s="25" t="e">
        <f t="shared" si="0"/>
        <v>#REF!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'33.Spieltag'!AI37</f>
        <v>1224</v>
      </c>
      <c r="AI37" s="20">
        <f t="shared" si="18"/>
        <v>1269</v>
      </c>
      <c r="AJ37" s="21" t="e">
        <f t="shared" si="19"/>
        <v>#REF!</v>
      </c>
      <c r="AK37" s="1"/>
    </row>
    <row r="38" spans="1:37" ht="28.15" customHeight="1" thickBot="1" x14ac:dyDescent="0.25">
      <c r="A38" s="25" t="e">
        <f t="shared" si="0"/>
        <v>#REF!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'33.Spieltag'!AI38</f>
        <v>1217</v>
      </c>
      <c r="AI38" s="20">
        <f t="shared" si="18"/>
        <v>1262</v>
      </c>
      <c r="AJ38" s="21" t="e">
        <f t="shared" si="19"/>
        <v>#REF!</v>
      </c>
      <c r="AK38" s="1"/>
    </row>
    <row r="39" spans="1:37" ht="28.15" customHeight="1" thickBot="1" x14ac:dyDescent="0.25">
      <c r="A39" s="25" t="e">
        <f t="shared" si="0"/>
        <v>#REF!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 t="e">
        <f>'33.Spieltag'!AI39</f>
        <v>#REF!</v>
      </c>
      <c r="AI39" s="20" t="e">
        <f t="shared" si="18"/>
        <v>#REF!</v>
      </c>
      <c r="AJ39" s="21" t="e">
        <f t="shared" si="19"/>
        <v>#REF!</v>
      </c>
      <c r="AK39" s="1"/>
    </row>
    <row r="40" spans="1:37" ht="28.15" customHeight="1" thickBot="1" x14ac:dyDescent="0.25">
      <c r="A40" s="25" t="e">
        <f t="shared" si="0"/>
        <v>#REF!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 t="e">
        <f>'33.Spieltag'!AI40</f>
        <v>#REF!</v>
      </c>
      <c r="AI40" s="20" t="e">
        <f t="shared" si="18"/>
        <v>#REF!</v>
      </c>
      <c r="AJ40" s="21" t="e">
        <f t="shared" si="19"/>
        <v>#REF!</v>
      </c>
      <c r="AK40" s="1"/>
    </row>
    <row r="41" spans="1:37" ht="28.15" customHeight="1" thickBot="1" x14ac:dyDescent="0.25">
      <c r="A41" s="25" t="e">
        <f t="shared" si="0"/>
        <v>#REF!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 t="e">
        <f>'33.Spieltag'!AI41</f>
        <v>#REF!</v>
      </c>
      <c r="AI41" s="20" t="e">
        <f t="shared" si="18"/>
        <v>#REF!</v>
      </c>
      <c r="AJ41" s="21" t="e">
        <f t="shared" si="19"/>
        <v>#REF!</v>
      </c>
      <c r="AK41" s="1"/>
    </row>
    <row r="42" spans="1:37" ht="28.15" customHeight="1" thickBot="1" x14ac:dyDescent="0.25">
      <c r="A42" s="25" t="e">
        <f t="shared" si="0"/>
        <v>#REF!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 t="e">
        <f>'33.Spieltag'!AI42</f>
        <v>#REF!</v>
      </c>
      <c r="AI42" s="20" t="e">
        <f t="shared" si="18"/>
        <v>#REF!</v>
      </c>
      <c r="AJ42" s="21" t="e">
        <f t="shared" si="19"/>
        <v>#REF!</v>
      </c>
      <c r="AK42" s="1"/>
    </row>
    <row r="43" spans="1:37" ht="28.15" customHeight="1" thickBot="1" x14ac:dyDescent="0.25">
      <c r="A43" s="25" t="e">
        <f t="shared" si="0"/>
        <v>#REF!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 t="e">
        <f>'33.Spieltag'!AI43</f>
        <v>#REF!</v>
      </c>
      <c r="AI43" s="20" t="e">
        <f t="shared" si="18"/>
        <v>#REF!</v>
      </c>
      <c r="AJ43" s="21" t="e">
        <f t="shared" si="19"/>
        <v>#REF!</v>
      </c>
      <c r="AK43" s="1"/>
    </row>
    <row r="44" spans="1:37" ht="28.15" customHeight="1" thickBot="1" x14ac:dyDescent="0.25">
      <c r="A44" s="25" t="e">
        <f t="shared" si="0"/>
        <v>#REF!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 t="e">
        <f>'33.Spieltag'!AI44</f>
        <v>#REF!</v>
      </c>
      <c r="AI44" s="20" t="e">
        <f t="shared" si="18"/>
        <v>#REF!</v>
      </c>
      <c r="AJ44" s="21" t="e">
        <f t="shared" si="19"/>
        <v>#REF!</v>
      </c>
      <c r="AK44" s="1"/>
    </row>
    <row r="45" spans="1:37" ht="28.15" customHeight="1" thickBot="1" x14ac:dyDescent="0.25">
      <c r="A45" s="25" t="e">
        <f t="shared" si="0"/>
        <v>#REF!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 t="e">
        <f>'33.Spieltag'!AI45</f>
        <v>#REF!</v>
      </c>
      <c r="AI45" s="20" t="e">
        <f t="shared" si="18"/>
        <v>#REF!</v>
      </c>
      <c r="AJ45" s="21" t="e">
        <f t="shared" si="19"/>
        <v>#REF!</v>
      </c>
      <c r="AK45" s="1"/>
    </row>
    <row r="46" spans="1:37" ht="28.15" customHeight="1" thickBot="1" x14ac:dyDescent="0.25">
      <c r="A46" s="25" t="e">
        <f t="shared" si="0"/>
        <v>#REF!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 t="e">
        <f>'33.Spieltag'!AI46</f>
        <v>#REF!</v>
      </c>
      <c r="AI46" s="20" t="e">
        <f t="shared" si="18"/>
        <v>#REF!</v>
      </c>
      <c r="AJ46" s="21" t="e">
        <f t="shared" si="19"/>
        <v>#REF!</v>
      </c>
      <c r="AK46" s="1"/>
    </row>
    <row r="47" spans="1:37" ht="28.15" customHeight="1" thickBot="1" x14ac:dyDescent="0.25">
      <c r="A47" s="25" t="e">
        <f t="shared" si="0"/>
        <v>#REF!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 t="e">
        <f>'33.Spieltag'!AI47</f>
        <v>#REF!</v>
      </c>
      <c r="AI47" s="20" t="e">
        <f t="shared" si="18"/>
        <v>#REF!</v>
      </c>
      <c r="AJ47" s="21" t="e">
        <f t="shared" si="19"/>
        <v>#REF!</v>
      </c>
      <c r="AK47" s="1"/>
    </row>
    <row r="48" spans="1:37" ht="28.15" customHeight="1" thickBot="1" x14ac:dyDescent="0.25">
      <c r="A48" s="25" t="e">
        <f t="shared" si="0"/>
        <v>#REF!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 t="e">
        <f>'33.Spieltag'!AI48</f>
        <v>#REF!</v>
      </c>
      <c r="AI48" s="20" t="e">
        <f t="shared" si="18"/>
        <v>#REF!</v>
      </c>
      <c r="AJ48" s="21" t="e">
        <f t="shared" si="19"/>
        <v>#REF!</v>
      </c>
      <c r="AK48" s="1"/>
    </row>
    <row r="49" spans="1:37" ht="28.15" customHeight="1" thickBot="1" x14ac:dyDescent="0.25">
      <c r="A49" s="25" t="e">
        <f t="shared" si="0"/>
        <v>#REF!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 t="e">
        <f>'33.Spieltag'!AI49</f>
        <v>#REF!</v>
      </c>
      <c r="AI49" s="20" t="e">
        <f t="shared" si="18"/>
        <v>#REF!</v>
      </c>
      <c r="AJ49" s="21" t="e">
        <f t="shared" si="19"/>
        <v>#REF!</v>
      </c>
      <c r="AK49" s="1"/>
    </row>
    <row r="50" spans="1:37" ht="28.15" customHeight="1" thickBot="1" x14ac:dyDescent="0.25">
      <c r="A50" s="25" t="e">
        <f t="shared" si="0"/>
        <v>#REF!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 t="e">
        <f>'33.Spieltag'!AI50</f>
        <v>#REF!</v>
      </c>
      <c r="AI50" s="20" t="e">
        <f t="shared" si="18"/>
        <v>#REF!</v>
      </c>
      <c r="AJ50" s="21" t="e">
        <f t="shared" si="19"/>
        <v>#REF!</v>
      </c>
      <c r="AK50" s="1"/>
    </row>
  </sheetData>
  <sortState xmlns:xlrd2="http://schemas.microsoft.com/office/spreadsheetml/2017/richdata2" ref="A8:AJ23">
    <sortCondition ref="A8:A23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6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3" priority="1" operator="equal">
      <formula>"Schalke 04"</formula>
    </cfRule>
  </conditionalFormatting>
  <conditionalFormatting sqref="AD1:AF6">
    <cfRule type="cellIs" dxfId="2" priority="48" operator="equal">
      <formula>"Schalke 04"</formula>
    </cfRule>
  </conditionalFormatting>
  <conditionalFormatting sqref="AG1:AG7 AG51:AG1048576">
    <cfRule type="top10" dxfId="1" priority="12" rank="3"/>
  </conditionalFormatting>
  <conditionalFormatting sqref="AG8:AG50">
    <cfRule type="top10" dxfId="0" priority="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Ergebnisse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2026-10-27T08:46:28Z</cp:lastPrinted>
  <dcterms:created xsi:type="dcterms:W3CDTF">1998-11-12T06:25:58Z</dcterms:created>
  <dcterms:modified xsi:type="dcterms:W3CDTF">2026-10-27T08:52:11Z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