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382266E6-D0DD-49BB-A937-04856F9096DA}" xr6:coauthVersionLast="45" xr6:coauthVersionMax="45" xr10:uidLastSave="{00000000-0000-0000-0000-000000000000}"/>
  <bookViews>
    <workbookView xWindow="-108" yWindow="-108" windowWidth="23256" windowHeight="12576" tabRatio="512" firstSheet="31" activeTab="33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29.Spieltag" sheetId="3" r:id="rId29"/>
    <sheet name="30.Spieltag" sheetId="4" r:id="rId30"/>
    <sheet name="31.Spieltag" sheetId="5" r:id="rId31"/>
    <sheet name="32.Spieltag" sheetId="27" r:id="rId32"/>
    <sheet name="33.Spieltag" sheetId="16" r:id="rId33"/>
    <sheet name="34.Spieltag" sheetId="34" r:id="rId34"/>
    <sheet name="Ergebnisse" sheetId="35" r:id="rId35"/>
    <sheet name="Endergebnisse" sheetId="39" r:id="rId36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0">'21.Spieltag'!$A$4:$AK$31</definedName>
    <definedName name="_xlnm.Print_Area" localSheetId="21">'22.Spieltag'!$A$1:$AK$31</definedName>
    <definedName name="_xlnm.Print_Area" localSheetId="23">'24.Spieltag'!$A$1:$AK$31</definedName>
    <definedName name="_xlnm.Print_Area" localSheetId="25">'26.Spieltag'!$A$1:$AK$31</definedName>
    <definedName name="_xlnm.Print_Area" localSheetId="26">'27.Spieltag'!$A$4:$AK$31</definedName>
    <definedName name="_xlnm.Print_Area" localSheetId="27">'28.Spieltag'!$A$1:$AK$31</definedName>
    <definedName name="_xlnm.Print_Area" localSheetId="2">'3.Spieltag'!$A$1:$AK$31</definedName>
    <definedName name="_xlnm.Print_Area" localSheetId="29">'30.Spieltag'!$A$4:$AK$31</definedName>
    <definedName name="_xlnm.Print_Area" localSheetId="31">'32.Spieltag'!$A$4:$AK$32</definedName>
    <definedName name="_xlnm.Print_Area" localSheetId="33">'34.Spieltag'!$A$4:$AK$31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" i="16" l="1"/>
  <c r="Z15" i="16"/>
  <c r="K9" i="16"/>
  <c r="K10" i="16"/>
  <c r="K11" i="16"/>
  <c r="K12" i="16"/>
  <c r="K14" i="16"/>
  <c r="K15" i="16"/>
  <c r="K16" i="16"/>
  <c r="K17" i="16"/>
  <c r="K19" i="16"/>
  <c r="K20" i="16"/>
  <c r="K21" i="16"/>
  <c r="K24" i="16"/>
  <c r="K25" i="16"/>
  <c r="K26" i="16"/>
  <c r="K27" i="16"/>
  <c r="K29" i="16"/>
  <c r="K30" i="16"/>
  <c r="K31" i="16"/>
  <c r="K8" i="16"/>
  <c r="E32" i="27" l="1"/>
  <c r="H32" i="27"/>
  <c r="K32" i="27"/>
  <c r="N32" i="27"/>
  <c r="Q32" i="27"/>
  <c r="T32" i="27"/>
  <c r="W32" i="27"/>
  <c r="Z32" i="27"/>
  <c r="AC32" i="27"/>
  <c r="AH32" i="27"/>
  <c r="AI32" i="27"/>
  <c r="Q20" i="27"/>
  <c r="W23" i="27"/>
  <c r="Q23" i="27"/>
  <c r="Q9" i="27"/>
  <c r="Q10" i="27"/>
  <c r="Q11" i="27"/>
  <c r="Q12" i="27"/>
  <c r="Q14" i="27"/>
  <c r="Q15" i="27"/>
  <c r="Q16" i="27"/>
  <c r="Q17" i="27"/>
  <c r="Q19" i="27"/>
  <c r="Q24" i="27"/>
  <c r="Q25" i="27"/>
  <c r="Q26" i="27"/>
  <c r="Q27" i="27"/>
  <c r="Q28" i="27"/>
  <c r="Q29" i="27"/>
  <c r="Q30" i="27"/>
  <c r="Q31" i="27"/>
  <c r="Q8" i="27"/>
  <c r="AG32" i="27" l="1"/>
  <c r="AJ32" i="27" s="1"/>
  <c r="W16" i="5"/>
  <c r="AC16" i="5" l="1"/>
  <c r="AC11" i="5"/>
  <c r="Q31" i="5"/>
  <c r="AC31" i="5"/>
  <c r="N23" i="5"/>
  <c r="AC23" i="5"/>
  <c r="AC30" i="5"/>
  <c r="AC9" i="5"/>
  <c r="AC10" i="5"/>
  <c r="AC12" i="5"/>
  <c r="AC14" i="5"/>
  <c r="AC15" i="5"/>
  <c r="AC17" i="5"/>
  <c r="AC19" i="5"/>
  <c r="AC20" i="5"/>
  <c r="AC21" i="5"/>
  <c r="AC24" i="5"/>
  <c r="AC25" i="5"/>
  <c r="AC26" i="5"/>
  <c r="AC27" i="5"/>
  <c r="AC28" i="5"/>
  <c r="AC29" i="5"/>
  <c r="AC8" i="5"/>
  <c r="AC9" i="4" l="1"/>
  <c r="Z11" i="4" l="1"/>
  <c r="T17" i="4"/>
  <c r="W17" i="4"/>
  <c r="Z17" i="4"/>
  <c r="Z30" i="4"/>
  <c r="Z15" i="4"/>
  <c r="Z9" i="4"/>
  <c r="Z10" i="4"/>
  <c r="Z12" i="4"/>
  <c r="Z14" i="4"/>
  <c r="Z16" i="4"/>
  <c r="Z19" i="4"/>
  <c r="Z20" i="4"/>
  <c r="Z21" i="4"/>
  <c r="Z23" i="4"/>
  <c r="Z24" i="4"/>
  <c r="Z25" i="4"/>
  <c r="Z26" i="4"/>
  <c r="Z28" i="4"/>
  <c r="Z29" i="4"/>
  <c r="Z31" i="4"/>
  <c r="Z8" i="4"/>
  <c r="AC9" i="13" l="1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8" i="13"/>
  <c r="H9" i="3" l="1"/>
  <c r="H10" i="3"/>
  <c r="H11" i="3"/>
  <c r="H12" i="3"/>
  <c r="H14" i="3"/>
  <c r="H15" i="3"/>
  <c r="H16" i="3"/>
  <c r="H17" i="3"/>
  <c r="H19" i="3"/>
  <c r="H20" i="3"/>
  <c r="H21" i="3"/>
  <c r="H23" i="3"/>
  <c r="H24" i="3"/>
  <c r="H25" i="3"/>
  <c r="H26" i="3"/>
  <c r="H27" i="3"/>
  <c r="H29" i="3"/>
  <c r="H30" i="3"/>
  <c r="H31" i="3"/>
  <c r="H8" i="3"/>
  <c r="AC9" i="2" l="1"/>
  <c r="AC10" i="2"/>
  <c r="AC11" i="2"/>
  <c r="AC12" i="2"/>
  <c r="AC14" i="2"/>
  <c r="AC15" i="2"/>
  <c r="AC16" i="2"/>
  <c r="AC17" i="2"/>
  <c r="AC19" i="2"/>
  <c r="AC20" i="2"/>
  <c r="AC21" i="2"/>
  <c r="AC23" i="2"/>
  <c r="AC24" i="2"/>
  <c r="AC25" i="2"/>
  <c r="AC26" i="2"/>
  <c r="AC27" i="2"/>
  <c r="AC28" i="2"/>
  <c r="AC29" i="2"/>
  <c r="AC30" i="2"/>
  <c r="AC31" i="2"/>
  <c r="AC8" i="2"/>
  <c r="E11" i="2"/>
  <c r="H11" i="2"/>
  <c r="K28" i="11" l="1"/>
  <c r="H28" i="11"/>
  <c r="H9" i="11" l="1"/>
  <c r="H10" i="11"/>
  <c r="H11" i="11"/>
  <c r="H12" i="11"/>
  <c r="H14" i="11"/>
  <c r="H15" i="11"/>
  <c r="H16" i="11"/>
  <c r="H17" i="11"/>
  <c r="H18" i="11"/>
  <c r="H19" i="11"/>
  <c r="H20" i="11"/>
  <c r="H21" i="11"/>
  <c r="H23" i="11"/>
  <c r="H24" i="11"/>
  <c r="H25" i="11"/>
  <c r="H26" i="11"/>
  <c r="H27" i="11"/>
  <c r="H29" i="11"/>
  <c r="H30" i="11"/>
  <c r="H31" i="11"/>
  <c r="H8" i="11"/>
  <c r="T29" i="11"/>
  <c r="W29" i="11"/>
  <c r="Q30" i="12" l="1"/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1" i="12"/>
  <c r="Q8" i="12"/>
  <c r="T9" i="13" l="1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8" i="13"/>
  <c r="T30" i="14" l="1"/>
  <c r="E23" i="14" l="1"/>
  <c r="T2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4" i="14"/>
  <c r="T25" i="14"/>
  <c r="T26" i="14"/>
  <c r="T27" i="14"/>
  <c r="T28" i="14"/>
  <c r="T29" i="14"/>
  <c r="T8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5" i="14"/>
  <c r="E26" i="14"/>
  <c r="E28" i="14"/>
  <c r="E29" i="14"/>
  <c r="E30" i="14"/>
  <c r="Z23" i="14"/>
  <c r="AC23" i="14"/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4" s="1"/>
  <c r="B31" i="13" s="1"/>
  <c r="B31" i="12" s="1"/>
  <c r="B31" i="11" s="1"/>
  <c r="B31" i="6" s="1"/>
  <c r="B31" i="2" s="1"/>
  <c r="B31" i="3" s="1"/>
  <c r="B31" i="4" s="1"/>
  <c r="B31" i="5" s="1"/>
  <c r="B31" i="27" s="1"/>
  <c r="B31" i="16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0" i="14"/>
  <c r="Z30" i="14"/>
  <c r="W30" i="14"/>
  <c r="Q30" i="14"/>
  <c r="N30" i="14"/>
  <c r="K30" i="14"/>
  <c r="H30" i="14"/>
  <c r="AC29" i="14"/>
  <c r="Z29" i="14"/>
  <c r="W29" i="14"/>
  <c r="Q29" i="14"/>
  <c r="N29" i="14"/>
  <c r="K29" i="14"/>
  <c r="H29" i="14"/>
  <c r="AC28" i="14"/>
  <c r="Z28" i="14"/>
  <c r="W28" i="14"/>
  <c r="Q28" i="14"/>
  <c r="N28" i="14"/>
  <c r="K28" i="14"/>
  <c r="H28" i="14"/>
  <c r="AC27" i="14"/>
  <c r="Z27" i="14"/>
  <c r="W27" i="14"/>
  <c r="Q27" i="14"/>
  <c r="N27" i="14"/>
  <c r="K27" i="14"/>
  <c r="H27" i="14"/>
  <c r="AC26" i="14"/>
  <c r="Z26" i="14"/>
  <c r="W26" i="14"/>
  <c r="Q26" i="14"/>
  <c r="N26" i="14"/>
  <c r="K26" i="14"/>
  <c r="H26" i="14"/>
  <c r="AC25" i="14"/>
  <c r="Z25" i="14"/>
  <c r="W25" i="14"/>
  <c r="Q25" i="14"/>
  <c r="N25" i="14"/>
  <c r="K25" i="14"/>
  <c r="H25" i="14"/>
  <c r="AC24" i="14"/>
  <c r="Z24" i="14"/>
  <c r="W24" i="14"/>
  <c r="Q24" i="14"/>
  <c r="N24" i="14"/>
  <c r="K24" i="14"/>
  <c r="H24" i="14"/>
  <c r="W23" i="14"/>
  <c r="Q23" i="14"/>
  <c r="N23" i="14"/>
  <c r="K23" i="14"/>
  <c r="H23" i="14"/>
  <c r="AC22" i="14"/>
  <c r="Z22" i="14"/>
  <c r="W22" i="14"/>
  <c r="Q22" i="14"/>
  <c r="N22" i="14"/>
  <c r="K22" i="14"/>
  <c r="H22" i="14"/>
  <c r="AC21" i="14"/>
  <c r="Z21" i="14"/>
  <c r="W21" i="14"/>
  <c r="Q21" i="14"/>
  <c r="N21" i="14"/>
  <c r="K21" i="14"/>
  <c r="H21" i="14"/>
  <c r="AC20" i="14"/>
  <c r="Z20" i="14"/>
  <c r="W20" i="14"/>
  <c r="Q20" i="14"/>
  <c r="N20" i="14"/>
  <c r="K20" i="14"/>
  <c r="H20" i="14"/>
  <c r="AC19" i="14"/>
  <c r="Z19" i="14"/>
  <c r="W19" i="14"/>
  <c r="Q19" i="14"/>
  <c r="N19" i="14"/>
  <c r="K19" i="14"/>
  <c r="H19" i="14"/>
  <c r="AC18" i="14"/>
  <c r="Z18" i="14"/>
  <c r="W18" i="14"/>
  <c r="Q18" i="14"/>
  <c r="N18" i="14"/>
  <c r="K18" i="14"/>
  <c r="H18" i="14"/>
  <c r="AC17" i="14"/>
  <c r="Z17" i="14"/>
  <c r="W17" i="14"/>
  <c r="Q17" i="14"/>
  <c r="N17" i="14"/>
  <c r="K17" i="14"/>
  <c r="H17" i="14"/>
  <c r="AC16" i="14"/>
  <c r="Z16" i="14"/>
  <c r="W16" i="14"/>
  <c r="Q16" i="14"/>
  <c r="N16" i="14"/>
  <c r="K16" i="14"/>
  <c r="H16" i="14"/>
  <c r="AC15" i="14"/>
  <c r="Z15" i="14"/>
  <c r="W15" i="14"/>
  <c r="Q15" i="14"/>
  <c r="N15" i="14"/>
  <c r="K15" i="14"/>
  <c r="H15" i="14"/>
  <c r="AC14" i="14"/>
  <c r="Z14" i="14"/>
  <c r="W14" i="14"/>
  <c r="Q14" i="14"/>
  <c r="N14" i="14"/>
  <c r="K14" i="14"/>
  <c r="H14" i="14"/>
  <c r="AC13" i="14"/>
  <c r="Z13" i="14"/>
  <c r="W13" i="14"/>
  <c r="Q13" i="14"/>
  <c r="N13" i="14"/>
  <c r="K13" i="14"/>
  <c r="H13" i="14"/>
  <c r="AC12" i="14"/>
  <c r="Z12" i="14"/>
  <c r="W12" i="14"/>
  <c r="Q12" i="14"/>
  <c r="N12" i="14"/>
  <c r="K12" i="14"/>
  <c r="H12" i="14"/>
  <c r="AC11" i="14"/>
  <c r="Z11" i="14"/>
  <c r="W11" i="14"/>
  <c r="Q11" i="14"/>
  <c r="N11" i="14"/>
  <c r="K11" i="14"/>
  <c r="H11" i="14"/>
  <c r="AC10" i="14"/>
  <c r="Z10" i="14"/>
  <c r="W10" i="14"/>
  <c r="Q10" i="14"/>
  <c r="N10" i="14"/>
  <c r="K10" i="14"/>
  <c r="H10" i="14"/>
  <c r="AC9" i="14"/>
  <c r="Z9" i="14"/>
  <c r="W9" i="14"/>
  <c r="Q9" i="14"/>
  <c r="N9" i="14"/>
  <c r="K9" i="14"/>
  <c r="H9" i="14"/>
  <c r="AC8" i="14"/>
  <c r="Z8" i="14"/>
  <c r="W8" i="14"/>
  <c r="Q8" i="14"/>
  <c r="N8" i="14"/>
  <c r="K8" i="14"/>
  <c r="H8" i="14"/>
  <c r="Z31" i="13"/>
  <c r="W31" i="13"/>
  <c r="Q31" i="13"/>
  <c r="N31" i="13"/>
  <c r="K31" i="13"/>
  <c r="H31" i="13"/>
  <c r="Z30" i="13"/>
  <c r="W30" i="13"/>
  <c r="Q30" i="13"/>
  <c r="N30" i="13"/>
  <c r="K30" i="13"/>
  <c r="H30" i="13"/>
  <c r="E30" i="13"/>
  <c r="Z29" i="13"/>
  <c r="W29" i="13"/>
  <c r="Q29" i="13"/>
  <c r="N29" i="13"/>
  <c r="K29" i="13"/>
  <c r="H29" i="13"/>
  <c r="E29" i="13"/>
  <c r="Z28" i="13"/>
  <c r="W28" i="13"/>
  <c r="Q28" i="13"/>
  <c r="N28" i="13"/>
  <c r="K28" i="13"/>
  <c r="H28" i="13"/>
  <c r="E28" i="13"/>
  <c r="Z27" i="13"/>
  <c r="W27" i="13"/>
  <c r="Q27" i="13"/>
  <c r="N27" i="13"/>
  <c r="K27" i="13"/>
  <c r="H27" i="13"/>
  <c r="E27" i="13"/>
  <c r="Z26" i="13"/>
  <c r="W26" i="13"/>
  <c r="Q26" i="13"/>
  <c r="N26" i="13"/>
  <c r="K26" i="13"/>
  <c r="H26" i="13"/>
  <c r="E26" i="13"/>
  <c r="Z25" i="13"/>
  <c r="W25" i="13"/>
  <c r="Q25" i="13"/>
  <c r="N25" i="13"/>
  <c r="K25" i="13"/>
  <c r="H25" i="13"/>
  <c r="E25" i="13"/>
  <c r="Z24" i="13"/>
  <c r="W24" i="13"/>
  <c r="Q24" i="13"/>
  <c r="N24" i="13"/>
  <c r="K24" i="13"/>
  <c r="H24" i="13"/>
  <c r="E24" i="13"/>
  <c r="Z23" i="13"/>
  <c r="W23" i="13"/>
  <c r="Q23" i="13"/>
  <c r="N23" i="13"/>
  <c r="K23" i="13"/>
  <c r="H23" i="13"/>
  <c r="E23" i="13"/>
  <c r="Z22" i="13"/>
  <c r="W22" i="13"/>
  <c r="Q22" i="13"/>
  <c r="N22" i="13"/>
  <c r="K22" i="13"/>
  <c r="H22" i="13"/>
  <c r="E22" i="13"/>
  <c r="Z21" i="13"/>
  <c r="W21" i="13"/>
  <c r="Q21" i="13"/>
  <c r="N21" i="13"/>
  <c r="K21" i="13"/>
  <c r="H21" i="13"/>
  <c r="E21" i="13"/>
  <c r="Z20" i="13"/>
  <c r="W20" i="13"/>
  <c r="Q20" i="13"/>
  <c r="N20" i="13"/>
  <c r="K20" i="13"/>
  <c r="H20" i="13"/>
  <c r="E20" i="13"/>
  <c r="Z19" i="13"/>
  <c r="W19" i="13"/>
  <c r="Q19" i="13"/>
  <c r="N19" i="13"/>
  <c r="K19" i="13"/>
  <c r="H19" i="13"/>
  <c r="E19" i="13"/>
  <c r="Z18" i="13"/>
  <c r="W18" i="13"/>
  <c r="Q18" i="13"/>
  <c r="N18" i="13"/>
  <c r="K18" i="13"/>
  <c r="H18" i="13"/>
  <c r="E18" i="13"/>
  <c r="Z17" i="13"/>
  <c r="W17" i="13"/>
  <c r="Q17" i="13"/>
  <c r="N17" i="13"/>
  <c r="K17" i="13"/>
  <c r="H17" i="13"/>
  <c r="E17" i="13"/>
  <c r="Z16" i="13"/>
  <c r="W16" i="13"/>
  <c r="Q16" i="13"/>
  <c r="N16" i="13"/>
  <c r="K16" i="13"/>
  <c r="H16" i="13"/>
  <c r="E16" i="13"/>
  <c r="Z15" i="13"/>
  <c r="W15" i="13"/>
  <c r="Q15" i="13"/>
  <c r="N15" i="13"/>
  <c r="K15" i="13"/>
  <c r="H15" i="13"/>
  <c r="E15" i="13"/>
  <c r="Z14" i="13"/>
  <c r="W14" i="13"/>
  <c r="Q14" i="13"/>
  <c r="N14" i="13"/>
  <c r="K14" i="13"/>
  <c r="H14" i="13"/>
  <c r="E14" i="13"/>
  <c r="Z13" i="13"/>
  <c r="W13" i="13"/>
  <c r="Q13" i="13"/>
  <c r="N13" i="13"/>
  <c r="K13" i="13"/>
  <c r="H13" i="13"/>
  <c r="E13" i="13"/>
  <c r="Z12" i="13"/>
  <c r="W12" i="13"/>
  <c r="Q12" i="13"/>
  <c r="N12" i="13"/>
  <c r="K12" i="13"/>
  <c r="H12" i="13"/>
  <c r="E12" i="13"/>
  <c r="Z11" i="13"/>
  <c r="W11" i="13"/>
  <c r="Q11" i="13"/>
  <c r="N11" i="13"/>
  <c r="K11" i="13"/>
  <c r="H11" i="13"/>
  <c r="Z10" i="13"/>
  <c r="W10" i="13"/>
  <c r="Q10" i="13"/>
  <c r="N10" i="13"/>
  <c r="K10" i="13"/>
  <c r="H10" i="13"/>
  <c r="E10" i="13"/>
  <c r="Z9" i="13"/>
  <c r="W9" i="13"/>
  <c r="Q9" i="13"/>
  <c r="N9" i="13"/>
  <c r="K9" i="13"/>
  <c r="H9" i="13"/>
  <c r="E9" i="13"/>
  <c r="Z8" i="13"/>
  <c r="W8" i="13"/>
  <c r="Q8" i="13"/>
  <c r="N8" i="13"/>
  <c r="K8" i="13"/>
  <c r="H8" i="13"/>
  <c r="E8" i="13"/>
  <c r="AC31" i="12"/>
  <c r="Z31" i="12"/>
  <c r="W31" i="12"/>
  <c r="T31" i="12"/>
  <c r="N31" i="12"/>
  <c r="K31" i="12"/>
  <c r="H31" i="12"/>
  <c r="E31" i="12"/>
  <c r="AC30" i="12"/>
  <c r="Z30" i="12"/>
  <c r="W30" i="12"/>
  <c r="T30" i="12"/>
  <c r="K30" i="12"/>
  <c r="H30" i="12"/>
  <c r="E30" i="12"/>
  <c r="AC29" i="12"/>
  <c r="Z29" i="12"/>
  <c r="W29" i="12"/>
  <c r="T29" i="12"/>
  <c r="N29" i="12"/>
  <c r="K29" i="12"/>
  <c r="H29" i="12"/>
  <c r="E29" i="12"/>
  <c r="AC28" i="12"/>
  <c r="Z28" i="12"/>
  <c r="W28" i="12"/>
  <c r="T28" i="12"/>
  <c r="N28" i="12"/>
  <c r="K28" i="12"/>
  <c r="H28" i="12"/>
  <c r="E28" i="12"/>
  <c r="AC27" i="12"/>
  <c r="Z27" i="12"/>
  <c r="W27" i="12"/>
  <c r="T27" i="12"/>
  <c r="N27" i="12"/>
  <c r="K27" i="12"/>
  <c r="H27" i="12"/>
  <c r="AC26" i="12"/>
  <c r="Z26" i="12"/>
  <c r="W26" i="12"/>
  <c r="T26" i="12"/>
  <c r="N26" i="12"/>
  <c r="K26" i="12"/>
  <c r="H26" i="12"/>
  <c r="E26" i="12"/>
  <c r="AC25" i="12"/>
  <c r="Z25" i="12"/>
  <c r="W25" i="12"/>
  <c r="T25" i="12"/>
  <c r="N25" i="12"/>
  <c r="K25" i="12"/>
  <c r="H25" i="12"/>
  <c r="E25" i="12"/>
  <c r="AC24" i="12"/>
  <c r="Z24" i="12"/>
  <c r="W24" i="12"/>
  <c r="T24" i="12"/>
  <c r="N24" i="12"/>
  <c r="K24" i="12"/>
  <c r="H24" i="12"/>
  <c r="E24" i="12"/>
  <c r="AC23" i="12"/>
  <c r="Z23" i="12"/>
  <c r="W23" i="12"/>
  <c r="T23" i="12"/>
  <c r="N23" i="12"/>
  <c r="K23" i="12"/>
  <c r="H23" i="12"/>
  <c r="E23" i="12"/>
  <c r="AC22" i="12"/>
  <c r="Z22" i="12"/>
  <c r="W22" i="12"/>
  <c r="T22" i="12"/>
  <c r="N22" i="12"/>
  <c r="K22" i="12"/>
  <c r="H22" i="12"/>
  <c r="E22" i="12"/>
  <c r="AC21" i="12"/>
  <c r="Z21" i="12"/>
  <c r="W21" i="12"/>
  <c r="T21" i="12"/>
  <c r="N21" i="12"/>
  <c r="K21" i="12"/>
  <c r="H21" i="12"/>
  <c r="E21" i="12"/>
  <c r="AC20" i="12"/>
  <c r="Z20" i="12"/>
  <c r="W20" i="12"/>
  <c r="T20" i="12"/>
  <c r="N20" i="12"/>
  <c r="K20" i="12"/>
  <c r="H20" i="12"/>
  <c r="E20" i="12"/>
  <c r="AC19" i="12"/>
  <c r="Z19" i="12"/>
  <c r="W19" i="12"/>
  <c r="T19" i="12"/>
  <c r="N19" i="12"/>
  <c r="K19" i="12"/>
  <c r="H19" i="12"/>
  <c r="E19" i="12"/>
  <c r="AC18" i="12"/>
  <c r="Z18" i="12"/>
  <c r="W18" i="12"/>
  <c r="T18" i="12"/>
  <c r="N18" i="12"/>
  <c r="K18" i="12"/>
  <c r="H18" i="12"/>
  <c r="E18" i="12"/>
  <c r="AC17" i="12"/>
  <c r="Z17" i="12"/>
  <c r="W17" i="12"/>
  <c r="T17" i="12"/>
  <c r="N17" i="12"/>
  <c r="K17" i="12"/>
  <c r="H17" i="12"/>
  <c r="E17" i="12"/>
  <c r="AC16" i="12"/>
  <c r="Z16" i="12"/>
  <c r="W16" i="12"/>
  <c r="T16" i="12"/>
  <c r="N16" i="12"/>
  <c r="K16" i="12"/>
  <c r="H16" i="12"/>
  <c r="E16" i="12"/>
  <c r="AC15" i="12"/>
  <c r="Z15" i="12"/>
  <c r="W15" i="12"/>
  <c r="T15" i="12"/>
  <c r="N15" i="12"/>
  <c r="K15" i="12"/>
  <c r="H15" i="12"/>
  <c r="E15" i="12"/>
  <c r="AC14" i="12"/>
  <c r="Z14" i="12"/>
  <c r="W14" i="12"/>
  <c r="T14" i="12"/>
  <c r="N14" i="12"/>
  <c r="K14" i="12"/>
  <c r="H14" i="12"/>
  <c r="E14" i="12"/>
  <c r="AC13" i="12"/>
  <c r="Z13" i="12"/>
  <c r="W13" i="12"/>
  <c r="T13" i="12"/>
  <c r="N13" i="12"/>
  <c r="K13" i="12"/>
  <c r="H13" i="12"/>
  <c r="E13" i="12"/>
  <c r="AC12" i="12"/>
  <c r="Z12" i="12"/>
  <c r="W12" i="12"/>
  <c r="T12" i="12"/>
  <c r="N12" i="12"/>
  <c r="K12" i="12"/>
  <c r="H12" i="12"/>
  <c r="E12" i="12"/>
  <c r="AC11" i="12"/>
  <c r="Z11" i="12"/>
  <c r="W11" i="12"/>
  <c r="T11" i="12"/>
  <c r="N11" i="12"/>
  <c r="K11" i="12"/>
  <c r="H11" i="12"/>
  <c r="AC10" i="12"/>
  <c r="Z10" i="12"/>
  <c r="W10" i="12"/>
  <c r="T10" i="12"/>
  <c r="N10" i="12"/>
  <c r="K10" i="12"/>
  <c r="H10" i="12"/>
  <c r="E10" i="12"/>
  <c r="AC9" i="12"/>
  <c r="Z9" i="12"/>
  <c r="W9" i="12"/>
  <c r="T9" i="12"/>
  <c r="N9" i="12"/>
  <c r="K9" i="12"/>
  <c r="H9" i="12"/>
  <c r="E9" i="12"/>
  <c r="AC8" i="12"/>
  <c r="Z8" i="12"/>
  <c r="W8" i="12"/>
  <c r="T8" i="12"/>
  <c r="N8" i="12"/>
  <c r="K8" i="12"/>
  <c r="H8" i="12"/>
  <c r="E8" i="12"/>
  <c r="AC31" i="11"/>
  <c r="Z31" i="11"/>
  <c r="W31" i="11"/>
  <c r="T31" i="11"/>
  <c r="Q31" i="11"/>
  <c r="N31" i="11"/>
  <c r="K31" i="11"/>
  <c r="E31" i="11"/>
  <c r="AC30" i="11"/>
  <c r="Z30" i="11"/>
  <c r="W30" i="11"/>
  <c r="T30" i="11"/>
  <c r="Q30" i="11"/>
  <c r="N30" i="11"/>
  <c r="K30" i="11"/>
  <c r="E30" i="11"/>
  <c r="AC29" i="11"/>
  <c r="Z29" i="11"/>
  <c r="Q29" i="11"/>
  <c r="N29" i="11"/>
  <c r="K29" i="11"/>
  <c r="E29" i="11"/>
  <c r="AC28" i="11"/>
  <c r="Z28" i="11"/>
  <c r="W28" i="11"/>
  <c r="T28" i="11"/>
  <c r="Q28" i="11"/>
  <c r="N28" i="11"/>
  <c r="E28" i="11"/>
  <c r="AC27" i="11"/>
  <c r="Z27" i="11"/>
  <c r="W27" i="11"/>
  <c r="T27" i="11"/>
  <c r="Q27" i="11"/>
  <c r="N27" i="11"/>
  <c r="K27" i="11"/>
  <c r="E27" i="11"/>
  <c r="AC26" i="11"/>
  <c r="Z26" i="11"/>
  <c r="W26" i="11"/>
  <c r="T26" i="11"/>
  <c r="Q26" i="11"/>
  <c r="N26" i="11"/>
  <c r="K26" i="11"/>
  <c r="E26" i="11"/>
  <c r="AC25" i="11"/>
  <c r="Z25" i="11"/>
  <c r="W25" i="11"/>
  <c r="T25" i="11"/>
  <c r="Q25" i="11"/>
  <c r="N25" i="11"/>
  <c r="K25" i="11"/>
  <c r="E25" i="11"/>
  <c r="AC24" i="11"/>
  <c r="Z24" i="11"/>
  <c r="W24" i="11"/>
  <c r="T24" i="11"/>
  <c r="Q24" i="11"/>
  <c r="N24" i="11"/>
  <c r="K24" i="11"/>
  <c r="E24" i="11"/>
  <c r="AC23" i="11"/>
  <c r="Z23" i="11"/>
  <c r="W23" i="11"/>
  <c r="T23" i="11"/>
  <c r="Q23" i="11"/>
  <c r="N23" i="11"/>
  <c r="K23" i="11"/>
  <c r="E23" i="11"/>
  <c r="AC21" i="11"/>
  <c r="Z21" i="11"/>
  <c r="W21" i="11"/>
  <c r="T21" i="11"/>
  <c r="Q21" i="11"/>
  <c r="N21" i="11"/>
  <c r="K21" i="11"/>
  <c r="E21" i="11"/>
  <c r="AC20" i="11"/>
  <c r="Z20" i="11"/>
  <c r="W20" i="11"/>
  <c r="T20" i="11"/>
  <c r="Q20" i="11"/>
  <c r="N20" i="11"/>
  <c r="K20" i="11"/>
  <c r="E20" i="11"/>
  <c r="AC19" i="11"/>
  <c r="Z19" i="11"/>
  <c r="W19" i="11"/>
  <c r="T19" i="11"/>
  <c r="Q19" i="11"/>
  <c r="N19" i="11"/>
  <c r="K19" i="11"/>
  <c r="E19" i="11"/>
  <c r="AC18" i="11"/>
  <c r="Z18" i="11"/>
  <c r="W18" i="11"/>
  <c r="T18" i="11"/>
  <c r="Q18" i="11"/>
  <c r="N18" i="11"/>
  <c r="K18" i="11"/>
  <c r="E18" i="11"/>
  <c r="AC17" i="11"/>
  <c r="Z17" i="11"/>
  <c r="W17" i="11"/>
  <c r="T17" i="11"/>
  <c r="Q17" i="11"/>
  <c r="N17" i="11"/>
  <c r="K17" i="11"/>
  <c r="E17" i="11"/>
  <c r="AC16" i="11"/>
  <c r="Z16" i="11"/>
  <c r="W16" i="11"/>
  <c r="T16" i="11"/>
  <c r="Q16" i="11"/>
  <c r="N16" i="11"/>
  <c r="K16" i="11"/>
  <c r="E16" i="11"/>
  <c r="AC15" i="11"/>
  <c r="Z15" i="11"/>
  <c r="W15" i="11"/>
  <c r="T15" i="11"/>
  <c r="Q15" i="11"/>
  <c r="N15" i="11"/>
  <c r="K15" i="11"/>
  <c r="E15" i="11"/>
  <c r="AC14" i="11"/>
  <c r="Z14" i="11"/>
  <c r="W14" i="11"/>
  <c r="T14" i="11"/>
  <c r="Q14" i="11"/>
  <c r="N14" i="11"/>
  <c r="K14" i="11"/>
  <c r="E14" i="11"/>
  <c r="AC12" i="11"/>
  <c r="Z12" i="11"/>
  <c r="W12" i="11"/>
  <c r="T12" i="11"/>
  <c r="Q12" i="11"/>
  <c r="N12" i="11"/>
  <c r="K12" i="11"/>
  <c r="E12" i="11"/>
  <c r="AC11" i="11"/>
  <c r="Z11" i="11"/>
  <c r="W11" i="11"/>
  <c r="T11" i="11"/>
  <c r="Q11" i="11"/>
  <c r="N11" i="11"/>
  <c r="K11" i="11"/>
  <c r="E11" i="11"/>
  <c r="AC10" i="11"/>
  <c r="Z10" i="11"/>
  <c r="W10" i="11"/>
  <c r="T10" i="11"/>
  <c r="Q10" i="11"/>
  <c r="N10" i="11"/>
  <c r="K10" i="11"/>
  <c r="E10" i="11"/>
  <c r="AC9" i="11"/>
  <c r="Z9" i="11"/>
  <c r="W9" i="11"/>
  <c r="T9" i="11"/>
  <c r="Q9" i="11"/>
  <c r="N9" i="11"/>
  <c r="K9" i="11"/>
  <c r="E9" i="11"/>
  <c r="AC8" i="11"/>
  <c r="Z8" i="11"/>
  <c r="W8" i="11"/>
  <c r="T8" i="11"/>
  <c r="Q8" i="11"/>
  <c r="N8" i="11"/>
  <c r="K8" i="11"/>
  <c r="E8" i="11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Z31" i="2"/>
  <c r="W31" i="2"/>
  <c r="T31" i="2"/>
  <c r="Q31" i="2"/>
  <c r="N31" i="2"/>
  <c r="K31" i="2"/>
  <c r="H31" i="2"/>
  <c r="E31" i="2"/>
  <c r="Z30" i="2"/>
  <c r="W30" i="2"/>
  <c r="T30" i="2"/>
  <c r="Q30" i="2"/>
  <c r="N30" i="2"/>
  <c r="K30" i="2"/>
  <c r="H30" i="2"/>
  <c r="E30" i="2"/>
  <c r="Z29" i="2"/>
  <c r="W29" i="2"/>
  <c r="T29" i="2"/>
  <c r="Q29" i="2"/>
  <c r="N29" i="2"/>
  <c r="K29" i="2"/>
  <c r="H29" i="2"/>
  <c r="E29" i="2"/>
  <c r="Z28" i="2"/>
  <c r="W28" i="2"/>
  <c r="T28" i="2"/>
  <c r="Q28" i="2"/>
  <c r="N28" i="2"/>
  <c r="K28" i="2"/>
  <c r="H28" i="2"/>
  <c r="E28" i="2"/>
  <c r="Z27" i="2"/>
  <c r="W27" i="2"/>
  <c r="T27" i="2"/>
  <c r="Q27" i="2"/>
  <c r="N27" i="2"/>
  <c r="K27" i="2"/>
  <c r="H27" i="2"/>
  <c r="E27" i="2"/>
  <c r="Z26" i="2"/>
  <c r="W26" i="2"/>
  <c r="T26" i="2"/>
  <c r="Q26" i="2"/>
  <c r="N26" i="2"/>
  <c r="K26" i="2"/>
  <c r="H26" i="2"/>
  <c r="E26" i="2"/>
  <c r="Z25" i="2"/>
  <c r="W25" i="2"/>
  <c r="T25" i="2"/>
  <c r="Q25" i="2"/>
  <c r="N25" i="2"/>
  <c r="K25" i="2"/>
  <c r="H25" i="2"/>
  <c r="E25" i="2"/>
  <c r="Z24" i="2"/>
  <c r="W24" i="2"/>
  <c r="T24" i="2"/>
  <c r="Q24" i="2"/>
  <c r="N24" i="2"/>
  <c r="K24" i="2"/>
  <c r="H24" i="2"/>
  <c r="E24" i="2"/>
  <c r="Z23" i="2"/>
  <c r="W23" i="2"/>
  <c r="T23" i="2"/>
  <c r="Q23" i="2"/>
  <c r="N23" i="2"/>
  <c r="K23" i="2"/>
  <c r="H23" i="2"/>
  <c r="E23" i="2"/>
  <c r="Z21" i="2"/>
  <c r="W21" i="2"/>
  <c r="T21" i="2"/>
  <c r="Q21" i="2"/>
  <c r="N21" i="2"/>
  <c r="K21" i="2"/>
  <c r="H21" i="2"/>
  <c r="E21" i="2"/>
  <c r="Z20" i="2"/>
  <c r="W20" i="2"/>
  <c r="T20" i="2"/>
  <c r="Q20" i="2"/>
  <c r="N20" i="2"/>
  <c r="K20" i="2"/>
  <c r="H20" i="2"/>
  <c r="E20" i="2"/>
  <c r="Z19" i="2"/>
  <c r="W19" i="2"/>
  <c r="T19" i="2"/>
  <c r="Q19" i="2"/>
  <c r="N19" i="2"/>
  <c r="K19" i="2"/>
  <c r="H19" i="2"/>
  <c r="E19" i="2"/>
  <c r="Z17" i="2"/>
  <c r="W17" i="2"/>
  <c r="T17" i="2"/>
  <c r="Q17" i="2"/>
  <c r="N17" i="2"/>
  <c r="K17" i="2"/>
  <c r="H17" i="2"/>
  <c r="E17" i="2"/>
  <c r="Z16" i="2"/>
  <c r="W16" i="2"/>
  <c r="T16" i="2"/>
  <c r="Q16" i="2"/>
  <c r="N16" i="2"/>
  <c r="K16" i="2"/>
  <c r="H16" i="2"/>
  <c r="E16" i="2"/>
  <c r="Z15" i="2"/>
  <c r="W15" i="2"/>
  <c r="T15" i="2"/>
  <c r="Q15" i="2"/>
  <c r="N15" i="2"/>
  <c r="K15" i="2"/>
  <c r="H15" i="2"/>
  <c r="E15" i="2"/>
  <c r="Z14" i="2"/>
  <c r="W14" i="2"/>
  <c r="T14" i="2"/>
  <c r="Q14" i="2"/>
  <c r="N14" i="2"/>
  <c r="K14" i="2"/>
  <c r="H14" i="2"/>
  <c r="E14" i="2"/>
  <c r="Z12" i="2"/>
  <c r="W12" i="2"/>
  <c r="T12" i="2"/>
  <c r="Q12" i="2"/>
  <c r="N12" i="2"/>
  <c r="K12" i="2"/>
  <c r="H12" i="2"/>
  <c r="E12" i="2"/>
  <c r="Z11" i="2"/>
  <c r="W11" i="2"/>
  <c r="T11" i="2"/>
  <c r="Q11" i="2"/>
  <c r="N11" i="2"/>
  <c r="K11" i="2"/>
  <c r="Z10" i="2"/>
  <c r="W10" i="2"/>
  <c r="T10" i="2"/>
  <c r="Q10" i="2"/>
  <c r="N10" i="2"/>
  <c r="K10" i="2"/>
  <c r="H10" i="2"/>
  <c r="E10" i="2"/>
  <c r="Z9" i="2"/>
  <c r="W9" i="2"/>
  <c r="T9" i="2"/>
  <c r="Q9" i="2"/>
  <c r="N9" i="2"/>
  <c r="K9" i="2"/>
  <c r="H9" i="2"/>
  <c r="E9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E31" i="3"/>
  <c r="AC30" i="3"/>
  <c r="Z30" i="3"/>
  <c r="W30" i="3"/>
  <c r="T30" i="3"/>
  <c r="Q30" i="3"/>
  <c r="N30" i="3"/>
  <c r="K30" i="3"/>
  <c r="E30" i="3"/>
  <c r="AC29" i="3"/>
  <c r="Z29" i="3"/>
  <c r="W29" i="3"/>
  <c r="T29" i="3"/>
  <c r="Q29" i="3"/>
  <c r="N29" i="3"/>
  <c r="K29" i="3"/>
  <c r="E29" i="3"/>
  <c r="AC27" i="3"/>
  <c r="Z27" i="3"/>
  <c r="W27" i="3"/>
  <c r="T27" i="3"/>
  <c r="Q27" i="3"/>
  <c r="N27" i="3"/>
  <c r="K27" i="3"/>
  <c r="AC26" i="3"/>
  <c r="Z26" i="3"/>
  <c r="W26" i="3"/>
  <c r="T26" i="3"/>
  <c r="Q26" i="3"/>
  <c r="N26" i="3"/>
  <c r="K26" i="3"/>
  <c r="E26" i="3"/>
  <c r="AC25" i="3"/>
  <c r="Z25" i="3"/>
  <c r="W25" i="3"/>
  <c r="T25" i="3"/>
  <c r="Q25" i="3"/>
  <c r="N25" i="3"/>
  <c r="K25" i="3"/>
  <c r="E25" i="3"/>
  <c r="AC24" i="3"/>
  <c r="Z24" i="3"/>
  <c r="W24" i="3"/>
  <c r="T24" i="3"/>
  <c r="Q24" i="3"/>
  <c r="N24" i="3"/>
  <c r="K24" i="3"/>
  <c r="E24" i="3"/>
  <c r="AC23" i="3"/>
  <c r="Z23" i="3"/>
  <c r="W23" i="3"/>
  <c r="T23" i="3"/>
  <c r="Q23" i="3"/>
  <c r="N23" i="3"/>
  <c r="K23" i="3"/>
  <c r="E23" i="3"/>
  <c r="AC21" i="3"/>
  <c r="Z21" i="3"/>
  <c r="W21" i="3"/>
  <c r="T21" i="3"/>
  <c r="Q21" i="3"/>
  <c r="N21" i="3"/>
  <c r="K21" i="3"/>
  <c r="AC20" i="3"/>
  <c r="Z20" i="3"/>
  <c r="W20" i="3"/>
  <c r="T20" i="3"/>
  <c r="Q20" i="3"/>
  <c r="N20" i="3"/>
  <c r="K20" i="3"/>
  <c r="E20" i="3"/>
  <c r="AC19" i="3"/>
  <c r="Z19" i="3"/>
  <c r="W19" i="3"/>
  <c r="T19" i="3"/>
  <c r="Q19" i="3"/>
  <c r="N19" i="3"/>
  <c r="K19" i="3"/>
  <c r="E19" i="3"/>
  <c r="AC17" i="3"/>
  <c r="Z17" i="3"/>
  <c r="W17" i="3"/>
  <c r="T17" i="3"/>
  <c r="Q17" i="3"/>
  <c r="N17" i="3"/>
  <c r="K17" i="3"/>
  <c r="E17" i="3"/>
  <c r="AC16" i="3"/>
  <c r="Z16" i="3"/>
  <c r="W16" i="3"/>
  <c r="T16" i="3"/>
  <c r="Q16" i="3"/>
  <c r="N16" i="3"/>
  <c r="K16" i="3"/>
  <c r="E16" i="3"/>
  <c r="AC15" i="3"/>
  <c r="Z15" i="3"/>
  <c r="W15" i="3"/>
  <c r="T15" i="3"/>
  <c r="Q15" i="3"/>
  <c r="N15" i="3"/>
  <c r="K15" i="3"/>
  <c r="E15" i="3"/>
  <c r="AC14" i="3"/>
  <c r="Z14" i="3"/>
  <c r="W14" i="3"/>
  <c r="T14" i="3"/>
  <c r="Q14" i="3"/>
  <c r="N14" i="3"/>
  <c r="K14" i="3"/>
  <c r="E14" i="3"/>
  <c r="AC12" i="3"/>
  <c r="Z12" i="3"/>
  <c r="W12" i="3"/>
  <c r="T12" i="3"/>
  <c r="Q12" i="3"/>
  <c r="N12" i="3"/>
  <c r="K12" i="3"/>
  <c r="E12" i="3"/>
  <c r="AC11" i="3"/>
  <c r="Z11" i="3"/>
  <c r="W11" i="3"/>
  <c r="T11" i="3"/>
  <c r="Q11" i="3"/>
  <c r="N11" i="3"/>
  <c r="K11" i="3"/>
  <c r="E11" i="3"/>
  <c r="AC10" i="3"/>
  <c r="Z10" i="3"/>
  <c r="W10" i="3"/>
  <c r="T10" i="3"/>
  <c r="Q10" i="3"/>
  <c r="N10" i="3"/>
  <c r="K10" i="3"/>
  <c r="E10" i="3"/>
  <c r="AC9" i="3"/>
  <c r="Z9" i="3"/>
  <c r="W9" i="3"/>
  <c r="T9" i="3"/>
  <c r="Q9" i="3"/>
  <c r="N9" i="3"/>
  <c r="K9" i="3"/>
  <c r="E9" i="3"/>
  <c r="AC8" i="3"/>
  <c r="Z8" i="3"/>
  <c r="W8" i="3"/>
  <c r="T8" i="3"/>
  <c r="Q8" i="3"/>
  <c r="N8" i="3"/>
  <c r="K8" i="3"/>
  <c r="E8" i="3"/>
  <c r="AC31" i="4"/>
  <c r="W31" i="4"/>
  <c r="T31" i="4"/>
  <c r="Q31" i="4"/>
  <c r="N31" i="4"/>
  <c r="K31" i="4"/>
  <c r="H31" i="4"/>
  <c r="E31" i="4"/>
  <c r="AC30" i="4"/>
  <c r="W30" i="4"/>
  <c r="T30" i="4"/>
  <c r="Q30" i="4"/>
  <c r="N30" i="4"/>
  <c r="K30" i="4"/>
  <c r="H30" i="4"/>
  <c r="E30" i="4"/>
  <c r="AC29" i="4"/>
  <c r="W29" i="4"/>
  <c r="T29" i="4"/>
  <c r="Q29" i="4"/>
  <c r="N29" i="4"/>
  <c r="K29" i="4"/>
  <c r="H29" i="4"/>
  <c r="E29" i="4"/>
  <c r="AC28" i="4"/>
  <c r="W28" i="4"/>
  <c r="T28" i="4"/>
  <c r="Q28" i="4"/>
  <c r="N28" i="4"/>
  <c r="K28" i="4"/>
  <c r="H28" i="4"/>
  <c r="E28" i="4"/>
  <c r="AC26" i="4"/>
  <c r="W26" i="4"/>
  <c r="T26" i="4"/>
  <c r="Q26" i="4"/>
  <c r="N26" i="4"/>
  <c r="K26" i="4"/>
  <c r="H26" i="4"/>
  <c r="E26" i="4"/>
  <c r="AC25" i="4"/>
  <c r="W25" i="4"/>
  <c r="T25" i="4"/>
  <c r="Q25" i="4"/>
  <c r="N25" i="4"/>
  <c r="K25" i="4"/>
  <c r="H25" i="4"/>
  <c r="E25" i="4"/>
  <c r="AC24" i="4"/>
  <c r="W24" i="4"/>
  <c r="T24" i="4"/>
  <c r="Q24" i="4"/>
  <c r="N24" i="4"/>
  <c r="K24" i="4"/>
  <c r="H24" i="4"/>
  <c r="E24" i="4"/>
  <c r="AC23" i="4"/>
  <c r="W23" i="4"/>
  <c r="T23" i="4"/>
  <c r="Q23" i="4"/>
  <c r="N23" i="4"/>
  <c r="K23" i="4"/>
  <c r="H23" i="4"/>
  <c r="E23" i="4"/>
  <c r="AC21" i="4"/>
  <c r="W21" i="4"/>
  <c r="T21" i="4"/>
  <c r="Q21" i="4"/>
  <c r="N21" i="4"/>
  <c r="K21" i="4"/>
  <c r="H21" i="4"/>
  <c r="E21" i="4"/>
  <c r="AC20" i="4"/>
  <c r="W20" i="4"/>
  <c r="T20" i="4"/>
  <c r="Q20" i="4"/>
  <c r="N20" i="4"/>
  <c r="K20" i="4"/>
  <c r="H20" i="4"/>
  <c r="E20" i="4"/>
  <c r="AC19" i="4"/>
  <c r="W19" i="4"/>
  <c r="T19" i="4"/>
  <c r="Q19" i="4"/>
  <c r="N19" i="4"/>
  <c r="K19" i="4"/>
  <c r="H19" i="4"/>
  <c r="E19" i="4"/>
  <c r="AC17" i="4"/>
  <c r="Q17" i="4"/>
  <c r="N17" i="4"/>
  <c r="K17" i="4"/>
  <c r="H17" i="4"/>
  <c r="E17" i="4"/>
  <c r="AC16" i="4"/>
  <c r="W16" i="4"/>
  <c r="T16" i="4"/>
  <c r="Q16" i="4"/>
  <c r="N16" i="4"/>
  <c r="K16" i="4"/>
  <c r="H16" i="4"/>
  <c r="E16" i="4"/>
  <c r="AC15" i="4"/>
  <c r="W15" i="4"/>
  <c r="T15" i="4"/>
  <c r="Q15" i="4"/>
  <c r="N15" i="4"/>
  <c r="K15" i="4"/>
  <c r="H15" i="4"/>
  <c r="E15" i="4"/>
  <c r="AC14" i="4"/>
  <c r="W14" i="4"/>
  <c r="T14" i="4"/>
  <c r="Q14" i="4"/>
  <c r="N14" i="4"/>
  <c r="K14" i="4"/>
  <c r="H14" i="4"/>
  <c r="E14" i="4"/>
  <c r="AC12" i="4"/>
  <c r="W12" i="4"/>
  <c r="T12" i="4"/>
  <c r="Q12" i="4"/>
  <c r="N12" i="4"/>
  <c r="K12" i="4"/>
  <c r="H12" i="4"/>
  <c r="E12" i="4"/>
  <c r="AC11" i="4"/>
  <c r="W11" i="4"/>
  <c r="T11" i="4"/>
  <c r="Q11" i="4"/>
  <c r="N11" i="4"/>
  <c r="K11" i="4"/>
  <c r="H11" i="4"/>
  <c r="E11" i="4"/>
  <c r="AC10" i="4"/>
  <c r="W10" i="4"/>
  <c r="T10" i="4"/>
  <c r="Q10" i="4"/>
  <c r="N10" i="4"/>
  <c r="K10" i="4"/>
  <c r="H10" i="4"/>
  <c r="E10" i="4"/>
  <c r="W9" i="4"/>
  <c r="T9" i="4"/>
  <c r="Q9" i="4"/>
  <c r="N9" i="4"/>
  <c r="K9" i="4"/>
  <c r="H9" i="4"/>
  <c r="E9" i="4"/>
  <c r="AC8" i="4"/>
  <c r="W8" i="4"/>
  <c r="T8" i="4"/>
  <c r="Q8" i="4"/>
  <c r="N8" i="4"/>
  <c r="K8" i="4"/>
  <c r="H8" i="4"/>
  <c r="E8" i="4"/>
  <c r="Z31" i="5"/>
  <c r="W31" i="5"/>
  <c r="T31" i="5"/>
  <c r="N31" i="5"/>
  <c r="K31" i="5"/>
  <c r="H31" i="5"/>
  <c r="E31" i="5"/>
  <c r="Z30" i="5"/>
  <c r="W30" i="5"/>
  <c r="T30" i="5"/>
  <c r="Q30" i="5"/>
  <c r="N30" i="5"/>
  <c r="K30" i="5"/>
  <c r="H30" i="5"/>
  <c r="E30" i="5"/>
  <c r="Z29" i="5"/>
  <c r="W29" i="5"/>
  <c r="T29" i="5"/>
  <c r="Q29" i="5"/>
  <c r="N29" i="5"/>
  <c r="K29" i="5"/>
  <c r="H29" i="5"/>
  <c r="E29" i="5"/>
  <c r="Z28" i="5"/>
  <c r="W28" i="5"/>
  <c r="T28" i="5"/>
  <c r="Q28" i="5"/>
  <c r="N28" i="5"/>
  <c r="K28" i="5"/>
  <c r="H28" i="5"/>
  <c r="E28" i="5"/>
  <c r="Z27" i="5"/>
  <c r="W27" i="5"/>
  <c r="T27" i="5"/>
  <c r="Q27" i="5"/>
  <c r="N27" i="5"/>
  <c r="K27" i="5"/>
  <c r="H27" i="5"/>
  <c r="E27" i="5"/>
  <c r="Z26" i="5"/>
  <c r="W26" i="5"/>
  <c r="T26" i="5"/>
  <c r="Q26" i="5"/>
  <c r="N26" i="5"/>
  <c r="K26" i="5"/>
  <c r="H26" i="5"/>
  <c r="E26" i="5"/>
  <c r="Z25" i="5"/>
  <c r="W25" i="5"/>
  <c r="T25" i="5"/>
  <c r="Q25" i="5"/>
  <c r="N25" i="5"/>
  <c r="K25" i="5"/>
  <c r="H25" i="5"/>
  <c r="E25" i="5"/>
  <c r="Z24" i="5"/>
  <c r="W24" i="5"/>
  <c r="T24" i="5"/>
  <c r="Q24" i="5"/>
  <c r="N24" i="5"/>
  <c r="K24" i="5"/>
  <c r="H24" i="5"/>
  <c r="E24" i="5"/>
  <c r="Z23" i="5"/>
  <c r="W23" i="5"/>
  <c r="T23" i="5"/>
  <c r="Q23" i="5"/>
  <c r="K23" i="5"/>
  <c r="H23" i="5"/>
  <c r="E23" i="5"/>
  <c r="Z21" i="5"/>
  <c r="W21" i="5"/>
  <c r="T21" i="5"/>
  <c r="Q21" i="5"/>
  <c r="N21" i="5"/>
  <c r="K21" i="5"/>
  <c r="H21" i="5"/>
  <c r="E21" i="5"/>
  <c r="Z20" i="5"/>
  <c r="W20" i="5"/>
  <c r="T20" i="5"/>
  <c r="Q20" i="5"/>
  <c r="N20" i="5"/>
  <c r="K20" i="5"/>
  <c r="H20" i="5"/>
  <c r="E20" i="5"/>
  <c r="Z19" i="5"/>
  <c r="W19" i="5"/>
  <c r="T19" i="5"/>
  <c r="Q19" i="5"/>
  <c r="N19" i="5"/>
  <c r="K19" i="5"/>
  <c r="H19" i="5"/>
  <c r="E19" i="5"/>
  <c r="Z17" i="5"/>
  <c r="W17" i="5"/>
  <c r="T17" i="5"/>
  <c r="Q17" i="5"/>
  <c r="N17" i="5"/>
  <c r="K17" i="5"/>
  <c r="H17" i="5"/>
  <c r="E17" i="5"/>
  <c r="Z16" i="5"/>
  <c r="T16" i="5"/>
  <c r="Q16" i="5"/>
  <c r="N16" i="5"/>
  <c r="K16" i="5"/>
  <c r="H16" i="5"/>
  <c r="E16" i="5"/>
  <c r="Z15" i="5"/>
  <c r="W15" i="5"/>
  <c r="T15" i="5"/>
  <c r="Q15" i="5"/>
  <c r="N15" i="5"/>
  <c r="K15" i="5"/>
  <c r="H15" i="5"/>
  <c r="E15" i="5"/>
  <c r="Z14" i="5"/>
  <c r="W14" i="5"/>
  <c r="T14" i="5"/>
  <c r="Q14" i="5"/>
  <c r="N14" i="5"/>
  <c r="K14" i="5"/>
  <c r="H14" i="5"/>
  <c r="E14" i="5"/>
  <c r="Z12" i="5"/>
  <c r="W12" i="5"/>
  <c r="T12" i="5"/>
  <c r="Q12" i="5"/>
  <c r="N12" i="5"/>
  <c r="K12" i="5"/>
  <c r="H12" i="5"/>
  <c r="E12" i="5"/>
  <c r="Z11" i="5"/>
  <c r="W11" i="5"/>
  <c r="T11" i="5"/>
  <c r="Q11" i="5"/>
  <c r="N11" i="5"/>
  <c r="K11" i="5"/>
  <c r="H11" i="5"/>
  <c r="E11" i="5"/>
  <c r="Z10" i="5"/>
  <c r="W10" i="5"/>
  <c r="T10" i="5"/>
  <c r="Q10" i="5"/>
  <c r="N10" i="5"/>
  <c r="K10" i="5"/>
  <c r="H10" i="5"/>
  <c r="E10" i="5"/>
  <c r="Z9" i="5"/>
  <c r="W9" i="5"/>
  <c r="T9" i="5"/>
  <c r="Q9" i="5"/>
  <c r="N9" i="5"/>
  <c r="K9" i="5"/>
  <c r="H9" i="5"/>
  <c r="E9" i="5"/>
  <c r="Z8" i="5"/>
  <c r="W8" i="5"/>
  <c r="T8" i="5"/>
  <c r="Q8" i="5"/>
  <c r="N8" i="5"/>
  <c r="K8" i="5"/>
  <c r="H8" i="5"/>
  <c r="E8" i="5"/>
  <c r="AC31" i="27"/>
  <c r="Z31" i="27"/>
  <c r="W31" i="27"/>
  <c r="T31" i="27"/>
  <c r="N31" i="27"/>
  <c r="K31" i="27"/>
  <c r="H31" i="27"/>
  <c r="E31" i="27"/>
  <c r="AC30" i="27"/>
  <c r="Z30" i="27"/>
  <c r="W30" i="27"/>
  <c r="T30" i="27"/>
  <c r="N30" i="27"/>
  <c r="K30" i="27"/>
  <c r="H30" i="27"/>
  <c r="E30" i="27"/>
  <c r="AC29" i="27"/>
  <c r="Z29" i="27"/>
  <c r="W29" i="27"/>
  <c r="T29" i="27"/>
  <c r="N29" i="27"/>
  <c r="K29" i="27"/>
  <c r="H29" i="27"/>
  <c r="E29" i="27"/>
  <c r="AC28" i="27"/>
  <c r="Z28" i="27"/>
  <c r="W28" i="27"/>
  <c r="T28" i="27"/>
  <c r="N28" i="27"/>
  <c r="K28" i="27"/>
  <c r="H28" i="27"/>
  <c r="E28" i="27"/>
  <c r="AC27" i="27"/>
  <c r="Z27" i="27"/>
  <c r="W27" i="27"/>
  <c r="T27" i="27"/>
  <c r="N27" i="27"/>
  <c r="K27" i="27"/>
  <c r="H27" i="27"/>
  <c r="E27" i="27"/>
  <c r="AC26" i="27"/>
  <c r="Z26" i="27"/>
  <c r="W26" i="27"/>
  <c r="T26" i="27"/>
  <c r="N26" i="27"/>
  <c r="K26" i="27"/>
  <c r="H26" i="27"/>
  <c r="E26" i="27"/>
  <c r="AC25" i="27"/>
  <c r="Z25" i="27"/>
  <c r="W25" i="27"/>
  <c r="T25" i="27"/>
  <c r="N25" i="27"/>
  <c r="K25" i="27"/>
  <c r="H25" i="27"/>
  <c r="E25" i="27"/>
  <c r="AC24" i="27"/>
  <c r="Z24" i="27"/>
  <c r="W24" i="27"/>
  <c r="T24" i="27"/>
  <c r="N24" i="27"/>
  <c r="K24" i="27"/>
  <c r="H24" i="27"/>
  <c r="E24" i="27"/>
  <c r="AC23" i="27"/>
  <c r="Z23" i="27"/>
  <c r="T23" i="27"/>
  <c r="N23" i="27"/>
  <c r="K23" i="27"/>
  <c r="H23" i="27"/>
  <c r="E23" i="27"/>
  <c r="AC20" i="27"/>
  <c r="Z20" i="27"/>
  <c r="W20" i="27"/>
  <c r="T20" i="27"/>
  <c r="N20" i="27"/>
  <c r="K20" i="27"/>
  <c r="H20" i="27"/>
  <c r="E20" i="27"/>
  <c r="AC19" i="27"/>
  <c r="Z19" i="27"/>
  <c r="W19" i="27"/>
  <c r="T19" i="27"/>
  <c r="N19" i="27"/>
  <c r="K19" i="27"/>
  <c r="H19" i="27"/>
  <c r="E19" i="27"/>
  <c r="AC17" i="27"/>
  <c r="Z17" i="27"/>
  <c r="W17" i="27"/>
  <c r="T17" i="27"/>
  <c r="N17" i="27"/>
  <c r="K17" i="27"/>
  <c r="H17" i="27"/>
  <c r="E17" i="27"/>
  <c r="AC16" i="27"/>
  <c r="Z16" i="27"/>
  <c r="W16" i="27"/>
  <c r="T16" i="27"/>
  <c r="N16" i="27"/>
  <c r="K16" i="27"/>
  <c r="H16" i="27"/>
  <c r="E16" i="27"/>
  <c r="AC15" i="27"/>
  <c r="Z15" i="27"/>
  <c r="W15" i="27"/>
  <c r="T15" i="27"/>
  <c r="N15" i="27"/>
  <c r="K15" i="27"/>
  <c r="H15" i="27"/>
  <c r="E15" i="27"/>
  <c r="AC14" i="27"/>
  <c r="Z14" i="27"/>
  <c r="W14" i="27"/>
  <c r="T14" i="27"/>
  <c r="N14" i="27"/>
  <c r="K14" i="27"/>
  <c r="H14" i="27"/>
  <c r="E14" i="27"/>
  <c r="AC12" i="27"/>
  <c r="Z12" i="27"/>
  <c r="W12" i="27"/>
  <c r="T12" i="27"/>
  <c r="N12" i="27"/>
  <c r="K12" i="27"/>
  <c r="H12" i="27"/>
  <c r="E12" i="27"/>
  <c r="AC11" i="27"/>
  <c r="Z11" i="27"/>
  <c r="W11" i="27"/>
  <c r="T11" i="27"/>
  <c r="N11" i="27"/>
  <c r="K11" i="27"/>
  <c r="H11" i="27"/>
  <c r="E11" i="27"/>
  <c r="AC10" i="27"/>
  <c r="Z10" i="27"/>
  <c r="W10" i="27"/>
  <c r="T10" i="27"/>
  <c r="N10" i="27"/>
  <c r="K10" i="27"/>
  <c r="H10" i="27"/>
  <c r="E10" i="27"/>
  <c r="AC9" i="27"/>
  <c r="Z9" i="27"/>
  <c r="W9" i="27"/>
  <c r="T9" i="27"/>
  <c r="N9" i="27"/>
  <c r="K9" i="27"/>
  <c r="H9" i="27"/>
  <c r="E9" i="27"/>
  <c r="AC8" i="27"/>
  <c r="Z8" i="27"/>
  <c r="W8" i="27"/>
  <c r="T8" i="27"/>
  <c r="N8" i="27"/>
  <c r="K8" i="27"/>
  <c r="H8" i="27"/>
  <c r="E8" i="27"/>
  <c r="AC31" i="16"/>
  <c r="Z31" i="16"/>
  <c r="W31" i="16"/>
  <c r="T31" i="16"/>
  <c r="Q31" i="16"/>
  <c r="N31" i="16"/>
  <c r="H31" i="16"/>
  <c r="E31" i="16"/>
  <c r="AC30" i="16"/>
  <c r="Z30" i="16"/>
  <c r="W30" i="16"/>
  <c r="T30" i="16"/>
  <c r="Q30" i="16"/>
  <c r="N30" i="16"/>
  <c r="H30" i="16"/>
  <c r="E30" i="16"/>
  <c r="AC29" i="16"/>
  <c r="Z29" i="16"/>
  <c r="W29" i="16"/>
  <c r="T29" i="16"/>
  <c r="Q29" i="16"/>
  <c r="N29" i="16"/>
  <c r="H29" i="16"/>
  <c r="E29" i="16"/>
  <c r="AC27" i="16"/>
  <c r="Z27" i="16"/>
  <c r="W27" i="16"/>
  <c r="T27" i="16"/>
  <c r="Q27" i="16"/>
  <c r="N27" i="16"/>
  <c r="H27" i="16"/>
  <c r="E27" i="16"/>
  <c r="AC26" i="16"/>
  <c r="Z26" i="16"/>
  <c r="W26" i="16"/>
  <c r="T26" i="16"/>
  <c r="Q26" i="16"/>
  <c r="N26" i="16"/>
  <c r="H26" i="16"/>
  <c r="E26" i="16"/>
  <c r="AC25" i="16"/>
  <c r="Z25" i="16"/>
  <c r="W25" i="16"/>
  <c r="T25" i="16"/>
  <c r="Q25" i="16"/>
  <c r="N25" i="16"/>
  <c r="H25" i="16"/>
  <c r="E25" i="16"/>
  <c r="AC24" i="16"/>
  <c r="Z24" i="16"/>
  <c r="W24" i="16"/>
  <c r="T24" i="16"/>
  <c r="Q24" i="16"/>
  <c r="N24" i="16"/>
  <c r="H24" i="16"/>
  <c r="E24" i="16"/>
  <c r="AC21" i="16"/>
  <c r="Z21" i="16"/>
  <c r="W21" i="16"/>
  <c r="T21" i="16"/>
  <c r="Q21" i="16"/>
  <c r="N21" i="16"/>
  <c r="H21" i="16"/>
  <c r="E21" i="16"/>
  <c r="AC20" i="16"/>
  <c r="Z20" i="16"/>
  <c r="W20" i="16"/>
  <c r="T20" i="16"/>
  <c r="Q20" i="16"/>
  <c r="N20" i="16"/>
  <c r="H20" i="16"/>
  <c r="E20" i="16"/>
  <c r="AC19" i="16"/>
  <c r="Z19" i="16"/>
  <c r="W19" i="16"/>
  <c r="T19" i="16"/>
  <c r="Q19" i="16"/>
  <c r="H19" i="16"/>
  <c r="E19" i="16"/>
  <c r="AC17" i="16"/>
  <c r="Z17" i="16"/>
  <c r="W17" i="16"/>
  <c r="T17" i="16"/>
  <c r="Q17" i="16"/>
  <c r="N17" i="16"/>
  <c r="H17" i="16"/>
  <c r="E17" i="16"/>
  <c r="AC16" i="16"/>
  <c r="Z16" i="16"/>
  <c r="W16" i="16"/>
  <c r="T16" i="16"/>
  <c r="Q16" i="16"/>
  <c r="N16" i="16"/>
  <c r="H16" i="16"/>
  <c r="E16" i="16"/>
  <c r="AC15" i="16"/>
  <c r="T15" i="16"/>
  <c r="Q15" i="16"/>
  <c r="N15" i="16"/>
  <c r="H15" i="16"/>
  <c r="E15" i="16"/>
  <c r="AC14" i="16"/>
  <c r="Z14" i="16"/>
  <c r="W14" i="16"/>
  <c r="T14" i="16"/>
  <c r="Q14" i="16"/>
  <c r="N14" i="16"/>
  <c r="H14" i="16"/>
  <c r="E14" i="16"/>
  <c r="AC12" i="16"/>
  <c r="Z12" i="16"/>
  <c r="W12" i="16"/>
  <c r="T12" i="16"/>
  <c r="Q12" i="16"/>
  <c r="N12" i="16"/>
  <c r="H12" i="16"/>
  <c r="E12" i="16"/>
  <c r="AC11" i="16"/>
  <c r="Z11" i="16"/>
  <c r="W11" i="16"/>
  <c r="T11" i="16"/>
  <c r="Q11" i="16"/>
  <c r="N11" i="16"/>
  <c r="H11" i="16"/>
  <c r="E11" i="16"/>
  <c r="AC10" i="16"/>
  <c r="Z10" i="16"/>
  <c r="W10" i="16"/>
  <c r="T10" i="16"/>
  <c r="Q10" i="16"/>
  <c r="N10" i="16"/>
  <c r="H10" i="16"/>
  <c r="E10" i="16"/>
  <c r="AC9" i="16"/>
  <c r="Z9" i="16"/>
  <c r="W9" i="16"/>
  <c r="T9" i="16"/>
  <c r="Q9" i="16"/>
  <c r="N9" i="16"/>
  <c r="H9" i="16"/>
  <c r="E9" i="16"/>
  <c r="AC8" i="16"/>
  <c r="Z8" i="16"/>
  <c r="W8" i="16"/>
  <c r="T8" i="16"/>
  <c r="Q8" i="16"/>
  <c r="N8" i="16"/>
  <c r="H8" i="16"/>
  <c r="E8" i="16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J26" i="35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J25" i="35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J15" i="35"/>
  <c r="AJ7" i="35"/>
  <c r="AG20" i="6"/>
  <c r="AC15" i="35" s="1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J21" i="35"/>
  <c r="AJ14" i="35"/>
  <c r="AJ12" i="35"/>
  <c r="AJ6" i="35"/>
  <c r="AG12" i="11"/>
  <c r="AB7" i="35" s="1"/>
  <c r="AG25" i="12"/>
  <c r="AA20" i="35" s="1"/>
  <c r="AG17" i="12"/>
  <c r="AA12" i="35" s="1"/>
  <c r="AG9" i="12"/>
  <c r="AA4" i="35" s="1"/>
  <c r="AG11" i="14"/>
  <c r="Y6" i="35" s="1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J22" i="35"/>
  <c r="AJ20" i="35"/>
  <c r="AJ13" i="35"/>
  <c r="AJ5" i="35"/>
  <c r="AG21" i="14"/>
  <c r="Y16" i="35" s="1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J19" i="35"/>
  <c r="AJ11" i="35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J18" i="35"/>
  <c r="AG12" i="13"/>
  <c r="Z7" i="35" s="1"/>
  <c r="AG26" i="14"/>
  <c r="Y21" i="35" s="1"/>
  <c r="AG12" i="14"/>
  <c r="Y7" i="35" s="1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J17" i="35"/>
  <c r="AJ10" i="35"/>
  <c r="AJ9" i="35"/>
  <c r="AG19" i="6"/>
  <c r="AC14" i="35" s="1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J16" i="35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J8" i="35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AG28" i="14"/>
  <c r="Y23" i="35" s="1"/>
  <c r="AG29" i="12"/>
  <c r="AA24" i="35" s="1"/>
  <c r="AG29" i="18"/>
  <c r="V24" i="35" s="1"/>
  <c r="AJ23" i="35"/>
  <c r="AG28" i="30"/>
  <c r="K23" i="35" s="1"/>
  <c r="AJ24" i="35"/>
  <c r="AG29" i="14"/>
  <c r="Y24" i="35" s="1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J4" i="35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4" s="1"/>
  <c r="B9" i="13" s="1"/>
  <c r="B9" i="12" s="1"/>
  <c r="B9" i="11" s="1"/>
  <c r="B9" i="6" s="1"/>
  <c r="B9" i="2" s="1"/>
  <c r="B9" i="3" s="1"/>
  <c r="B9" i="4" s="1"/>
  <c r="B9" i="5" s="1"/>
  <c r="B9" i="27" s="1"/>
  <c r="B9" i="16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4" s="1"/>
  <c r="B20" i="13" s="1"/>
  <c r="B20" i="12" s="1"/>
  <c r="B20" i="11" s="1"/>
  <c r="B20" i="6" s="1"/>
  <c r="B20" i="2" s="1"/>
  <c r="B20" i="3" s="1"/>
  <c r="B20" i="4" s="1"/>
  <c r="B20" i="5" s="1"/>
  <c r="B20" i="27" s="1"/>
  <c r="B20" i="16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4" s="1"/>
  <c r="B10" i="13" s="1"/>
  <c r="B10" i="12" s="1"/>
  <c r="B10" i="11" s="1"/>
  <c r="B10" i="6" s="1"/>
  <c r="B10" i="2" s="1"/>
  <c r="B10" i="3" s="1"/>
  <c r="B10" i="4" s="1"/>
  <c r="B10" i="5" s="1"/>
  <c r="B10" i="27" s="1"/>
  <c r="B10" i="16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J3" i="35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4" s="1"/>
  <c r="B21" i="13" s="1"/>
  <c r="B21" i="12" s="1"/>
  <c r="B21" i="11" s="1"/>
  <c r="B21" i="6" s="1"/>
  <c r="B21" i="2" s="1"/>
  <c r="B21" i="3" s="1"/>
  <c r="B21" i="4" s="1"/>
  <c r="B21" i="5" s="1"/>
  <c r="B21" i="27" s="1"/>
  <c r="B21" i="16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4" s="1"/>
  <c r="B24" i="13" s="1"/>
  <c r="B24" i="12" s="1"/>
  <c r="B24" i="11" s="1"/>
  <c r="B24" i="6" s="1"/>
  <c r="B24" i="2" s="1"/>
  <c r="B24" i="3" s="1"/>
  <c r="B24" i="4" s="1"/>
  <c r="B24" i="5" s="1"/>
  <c r="B24" i="27" s="1"/>
  <c r="B24" i="16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4" s="1"/>
  <c r="B8" i="13" s="1"/>
  <c r="B8" i="12" s="1"/>
  <c r="B8" i="11" s="1"/>
  <c r="B8" i="6" s="1"/>
  <c r="B8" i="2" s="1"/>
  <c r="B8" i="3" s="1"/>
  <c r="B8" i="4" s="1"/>
  <c r="B8" i="5" s="1"/>
  <c r="B8" i="27" s="1"/>
  <c r="B8" i="16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4" s="1"/>
  <c r="B11" i="13" s="1"/>
  <c r="B11" i="12" s="1"/>
  <c r="B11" i="11" s="1"/>
  <c r="B11" i="6" s="1"/>
  <c r="B11" i="2" s="1"/>
  <c r="B11" i="3" s="1"/>
  <c r="B11" i="4" s="1"/>
  <c r="B11" i="5" s="1"/>
  <c r="B11" i="27" s="1"/>
  <c r="B11" i="16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4" s="1"/>
  <c r="B17" i="13" s="1"/>
  <c r="B17" i="12" s="1"/>
  <c r="B17" i="11" s="1"/>
  <c r="B17" i="6" s="1"/>
  <c r="B17" i="2" s="1"/>
  <c r="B17" i="3" s="1"/>
  <c r="B17" i="4" s="1"/>
  <c r="B17" i="5" s="1"/>
  <c r="B17" i="27" s="1"/>
  <c r="B17" i="16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4" s="1"/>
  <c r="B12" i="13" s="1"/>
  <c r="B12" i="12" s="1"/>
  <c r="B12" i="11" s="1"/>
  <c r="B12" i="6" s="1"/>
  <c r="B12" i="2" s="1"/>
  <c r="B12" i="3" s="1"/>
  <c r="B12" i="4" s="1"/>
  <c r="B12" i="5" s="1"/>
  <c r="B12" i="27" s="1"/>
  <c r="B12" i="16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4" s="1"/>
  <c r="B19" i="13" s="1"/>
  <c r="B19" i="12" s="1"/>
  <c r="B19" i="11" s="1"/>
  <c r="B19" i="6" s="1"/>
  <c r="B19" i="2" s="1"/>
  <c r="B19" i="3" s="1"/>
  <c r="B19" i="4" s="1"/>
  <c r="B19" i="5" s="1"/>
  <c r="B19" i="27" s="1"/>
  <c r="B19" i="16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4" s="1"/>
  <c r="B13" i="13" s="1"/>
  <c r="B13" i="12" s="1"/>
  <c r="B13" i="11" s="1"/>
  <c r="B13" i="6" s="1"/>
  <c r="B13" i="2" s="1"/>
  <c r="B13" i="3" s="1"/>
  <c r="B13" i="4" s="1"/>
  <c r="B13" i="5" s="1"/>
  <c r="B13" i="27" s="1"/>
  <c r="B13" i="16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4" s="1"/>
  <c r="B15" i="13" s="1"/>
  <c r="B15" i="12" s="1"/>
  <c r="B15" i="11" s="1"/>
  <c r="B15" i="6" s="1"/>
  <c r="B15" i="2" s="1"/>
  <c r="B15" i="3" s="1"/>
  <c r="B15" i="4" s="1"/>
  <c r="B15" i="5" s="1"/>
  <c r="B15" i="27" s="1"/>
  <c r="B15" i="16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4" s="1"/>
  <c r="B18" i="13" s="1"/>
  <c r="B18" i="12" s="1"/>
  <c r="B18" i="11" s="1"/>
  <c r="B18" i="6" s="1"/>
  <c r="B18" i="2" s="1"/>
  <c r="B18" i="3" s="1"/>
  <c r="B18" i="4" s="1"/>
  <c r="B18" i="5" s="1"/>
  <c r="B18" i="27" s="1"/>
  <c r="B18" i="16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4" s="1"/>
  <c r="B16" i="13" s="1"/>
  <c r="B16" i="12" s="1"/>
  <c r="B16" i="11" s="1"/>
  <c r="B16" i="6" s="1"/>
  <c r="B16" i="2" s="1"/>
  <c r="B16" i="3" s="1"/>
  <c r="B16" i="4" s="1"/>
  <c r="B16" i="5" s="1"/>
  <c r="B16" i="27" s="1"/>
  <c r="B16" i="16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4" s="1"/>
  <c r="B29" i="13" s="1"/>
  <c r="B29" i="12" s="1"/>
  <c r="B29" i="11" s="1"/>
  <c r="B29" i="6" s="1"/>
  <c r="B29" i="2" s="1"/>
  <c r="B29" i="3" s="1"/>
  <c r="B29" i="4" s="1"/>
  <c r="B29" i="5" s="1"/>
  <c r="B29" i="27" s="1"/>
  <c r="B29" i="16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4" s="1"/>
  <c r="B28" i="13" s="1"/>
  <c r="B28" i="12" s="1"/>
  <c r="B28" i="11" s="1"/>
  <c r="B28" i="6" s="1"/>
  <c r="B28" i="2" s="1"/>
  <c r="B28" i="3" s="1"/>
  <c r="B28" i="4" s="1"/>
  <c r="B28" i="5" s="1"/>
  <c r="B28" i="27" s="1"/>
  <c r="B28" i="16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4" s="1"/>
  <c r="B26" i="13" s="1"/>
  <c r="B26" i="12" s="1"/>
  <c r="B26" i="11" s="1"/>
  <c r="B26" i="6" s="1"/>
  <c r="B26" i="2" s="1"/>
  <c r="B26" i="3" s="1"/>
  <c r="B26" i="4" s="1"/>
  <c r="B26" i="5" s="1"/>
  <c r="B26" i="27" s="1"/>
  <c r="B26" i="16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4" s="1"/>
  <c r="B25" i="13" s="1"/>
  <c r="B25" i="12" s="1"/>
  <c r="B25" i="11" s="1"/>
  <c r="B25" i="6" s="1"/>
  <c r="B25" i="2" s="1"/>
  <c r="B25" i="3" s="1"/>
  <c r="B25" i="4" s="1"/>
  <c r="B25" i="5" s="1"/>
  <c r="B25" i="27" s="1"/>
  <c r="B25" i="16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4" s="1"/>
  <c r="B30" i="13" s="1"/>
  <c r="B30" i="12" s="1"/>
  <c r="B30" i="11" s="1"/>
  <c r="B30" i="6" s="1"/>
  <c r="B30" i="2" s="1"/>
  <c r="B30" i="3" s="1"/>
  <c r="B30" i="4" s="1"/>
  <c r="B30" i="5" s="1"/>
  <c r="B30" i="27" s="1"/>
  <c r="B30" i="16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4" s="1"/>
  <c r="B23" i="13" s="1"/>
  <c r="B23" i="12" s="1"/>
  <c r="B23" i="11" s="1"/>
  <c r="B23" i="6" s="1"/>
  <c r="B23" i="2" s="1"/>
  <c r="B23" i="3" s="1"/>
  <c r="B23" i="4" s="1"/>
  <c r="B23" i="5" s="1"/>
  <c r="B23" i="27" s="1"/>
  <c r="B23" i="16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4" s="1"/>
  <c r="B14" i="13" s="1"/>
  <c r="B14" i="12" s="1"/>
  <c r="B14" i="11" s="1"/>
  <c r="B14" i="6" s="1"/>
  <c r="B14" i="2" s="1"/>
  <c r="B14" i="3" s="1"/>
  <c r="B14" i="4" s="1"/>
  <c r="B14" i="5" s="1"/>
  <c r="B14" i="27" s="1"/>
  <c r="B14" i="16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4" s="1"/>
  <c r="B27" i="13" s="1"/>
  <c r="B27" i="12" s="1"/>
  <c r="B27" i="11" s="1"/>
  <c r="B27" i="6" s="1"/>
  <c r="B27" i="2" s="1"/>
  <c r="B27" i="3" s="1"/>
  <c r="B27" i="4" s="1"/>
  <c r="B27" i="5" s="1"/>
  <c r="B27" i="27" s="1"/>
  <c r="B27" i="16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4" s="1"/>
  <c r="B22" i="13" s="1"/>
  <c r="B22" i="12" s="1"/>
  <c r="B22" i="11" s="1"/>
  <c r="B22" i="6" s="1"/>
  <c r="B22" i="2" s="1"/>
  <c r="B22" i="3" s="1"/>
  <c r="B22" i="4" s="1"/>
  <c r="B22" i="5" s="1"/>
  <c r="B22" i="27" s="1"/>
  <c r="B22" i="16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4" s="1"/>
  <c r="AJ9" i="14" s="1"/>
  <c r="AH9" i="13" s="1"/>
  <c r="AJ9" i="13" s="1"/>
  <c r="AH9" i="12" s="1"/>
  <c r="AJ9" i="12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4" s="1"/>
  <c r="AJ21" i="14" s="1"/>
  <c r="AH21" i="13" s="1"/>
  <c r="AJ21" i="13" s="1"/>
  <c r="AH21" i="12" s="1"/>
  <c r="AJ21" i="12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4" s="1"/>
  <c r="AJ20" i="14" s="1"/>
  <c r="AH20" i="13" s="1"/>
  <c r="AJ20" i="13" s="1"/>
  <c r="AH20" i="12" s="1"/>
  <c r="AJ20" i="12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4" s="1"/>
  <c r="AJ19" i="14" s="1"/>
  <c r="AH19" i="13" s="1"/>
  <c r="AJ19" i="13" s="1"/>
  <c r="AH19" i="12" s="1"/>
  <c r="AJ19" i="12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4" s="1"/>
  <c r="AJ12" i="14" s="1"/>
  <c r="AH12" i="13" s="1"/>
  <c r="AJ12" i="13" s="1"/>
  <c r="AH12" i="12" s="1"/>
  <c r="AJ12" i="12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4" s="1"/>
  <c r="AJ13" i="14" s="1"/>
  <c r="AH13" i="13" s="1"/>
  <c r="AJ13" i="13" s="1"/>
  <c r="AH13" i="12" s="1"/>
  <c r="AJ13" i="12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4" s="1"/>
  <c r="AJ17" i="14" s="1"/>
  <c r="AH17" i="13" s="1"/>
  <c r="AJ17" i="13" s="1"/>
  <c r="AH17" i="12" s="1"/>
  <c r="AJ17" i="12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4" s="1"/>
  <c r="AJ15" i="14" s="1"/>
  <c r="AH15" i="13" s="1"/>
  <c r="AJ15" i="13" s="1"/>
  <c r="AH15" i="12" s="1"/>
  <c r="AJ15" i="12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4" s="1"/>
  <c r="AJ23" i="14" s="1"/>
  <c r="AH23" i="13" s="1"/>
  <c r="AJ23" i="13" s="1"/>
  <c r="AH23" i="12" s="1"/>
  <c r="AJ23" i="12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4" s="1"/>
  <c r="AJ26" i="14" s="1"/>
  <c r="AH26" i="13" s="1"/>
  <c r="AJ26" i="13" s="1"/>
  <c r="AH26" i="12" s="1"/>
  <c r="AJ26" i="12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4" s="1"/>
  <c r="AJ16" i="14" s="1"/>
  <c r="AH16" i="13" s="1"/>
  <c r="AJ16" i="13" s="1"/>
  <c r="AH16" i="12" s="1"/>
  <c r="AJ16" i="12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4" s="1"/>
  <c r="AJ10" i="14" s="1"/>
  <c r="AH10" i="13" s="1"/>
  <c r="AJ10" i="13" s="1"/>
  <c r="AH10" i="12" s="1"/>
  <c r="AJ10" i="12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4" s="1"/>
  <c r="AJ27" i="14" s="1"/>
  <c r="AH27" i="13" s="1"/>
  <c r="AJ27" i="13" s="1"/>
  <c r="AH27" i="12" s="1"/>
  <c r="AJ27" i="12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4" s="1"/>
  <c r="AJ11" i="14" s="1"/>
  <c r="AH11" i="13" s="1"/>
  <c r="AJ11" i="13" s="1"/>
  <c r="AH11" i="12" s="1"/>
  <c r="AJ11" i="12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4" s="1"/>
  <c r="AJ22" i="14" s="1"/>
  <c r="AH22" i="13" s="1"/>
  <c r="AJ22" i="13" s="1"/>
  <c r="AH22" i="12" s="1"/>
  <c r="AJ22" i="12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4" s="1"/>
  <c r="AJ18" i="14" s="1"/>
  <c r="AH18" i="13" s="1"/>
  <c r="AJ18" i="13" s="1"/>
  <c r="AH18" i="12" s="1"/>
  <c r="AJ18" i="12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4" s="1"/>
  <c r="AJ24" i="14" s="1"/>
  <c r="AH24" i="13" s="1"/>
  <c r="AJ24" i="13" s="1"/>
  <c r="AH24" i="12" s="1"/>
  <c r="AJ24" i="12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4" i="16" l="1"/>
  <c r="AJ24" i="16" s="1"/>
  <c r="AH28" i="28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4" s="1"/>
  <c r="AJ28" i="14" s="1"/>
  <c r="AH28" i="13" s="1"/>
  <c r="AJ28" i="13" s="1"/>
  <c r="AH28" i="12" s="1"/>
  <c r="AJ28" i="12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4" s="1"/>
  <c r="AJ29" i="14" s="1"/>
  <c r="AH29" i="13" s="1"/>
  <c r="AJ29" i="13" s="1"/>
  <c r="AH29" i="12" s="1"/>
  <c r="AJ29" i="12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4" s="1"/>
  <c r="AJ25" i="14" s="1"/>
  <c r="AH25" i="13" s="1"/>
  <c r="AJ25" i="13" s="1"/>
  <c r="AH25" i="12" s="1"/>
  <c r="AJ25" i="12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4" s="1"/>
  <c r="AJ30" i="14" s="1"/>
  <c r="AH30" i="13" s="1"/>
  <c r="AJ30" i="13" s="1"/>
  <c r="AH30" i="12" s="1"/>
  <c r="AJ30" i="12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4" s="1"/>
  <c r="AJ14" i="14" s="1"/>
  <c r="AH14" i="13" s="1"/>
  <c r="AJ14" i="13" s="1"/>
  <c r="AH14" i="12" s="1"/>
  <c r="AJ14" i="12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4" s="1"/>
  <c r="AJ31" i="14" s="1"/>
  <c r="AH31" i="13" s="1"/>
  <c r="AJ31" i="13" s="1"/>
  <c r="AH31" i="12" s="1"/>
  <c r="AJ31" i="12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K28" i="27" l="1"/>
  <c r="AK23" i="27"/>
  <c r="AK13" i="27"/>
  <c r="AK26" i="27"/>
  <c r="AK11" i="27"/>
  <c r="AK22" i="27"/>
  <c r="AK16" i="27"/>
  <c r="AK15" i="27"/>
  <c r="AK24" i="27"/>
  <c r="AK20" i="27"/>
  <c r="AK32" i="27"/>
  <c r="A32" i="27" s="1"/>
  <c r="AK12" i="27"/>
  <c r="A12" i="27" s="1"/>
  <c r="AK30" i="27"/>
  <c r="AK14" i="27"/>
  <c r="AK10" i="27"/>
  <c r="AK8" i="27"/>
  <c r="AK19" i="27"/>
  <c r="AK29" i="27"/>
  <c r="AK25" i="27"/>
  <c r="AK17" i="27"/>
  <c r="AK27" i="27"/>
  <c r="AK21" i="27"/>
  <c r="AK31" i="27"/>
  <c r="AK18" i="27"/>
  <c r="AK9" i="27"/>
  <c r="A18" i="5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I12" i="16"/>
  <c r="A8" i="27"/>
  <c r="AI8" i="16"/>
  <c r="A30" i="27"/>
  <c r="AI30" i="16"/>
  <c r="A28" i="16" l="1"/>
  <c r="A9" i="16"/>
  <c r="A13" i="16"/>
  <c r="A18" i="16"/>
  <c r="A21" i="16"/>
  <c r="A30" i="16"/>
  <c r="A31" i="16"/>
  <c r="A15" i="16"/>
  <c r="A12" i="16"/>
  <c r="A24" i="16"/>
  <c r="A27" i="16"/>
  <c r="A8" i="16"/>
  <c r="A26" i="16"/>
  <c r="A16" i="16"/>
  <c r="A14" i="16"/>
  <c r="A19" i="16"/>
  <c r="A22" i="16"/>
  <c r="A25" i="16"/>
  <c r="A10" i="16"/>
  <c r="A29" i="16"/>
  <c r="A20" i="16"/>
  <c r="A11" i="16"/>
  <c r="A17" i="16"/>
  <c r="A23" i="16"/>
</calcChain>
</file>

<file path=xl/sharedStrings.xml><?xml version="1.0" encoding="utf-8"?>
<sst xmlns="http://schemas.openxmlformats.org/spreadsheetml/2006/main" count="16337" uniqueCount="111">
  <si>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</si>
  <si>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</si>
  <si>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</si>
  <si>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</si>
  <si>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</si>
  <si>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</si>
  <si>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</si>
  <si>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</si>
  <si>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</si>
  <si>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</si>
  <si>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</si>
  <si>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</si>
  <si>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</si>
  <si>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</si>
  <si>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</si>
  <si>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</si>
  <si>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</si>
  <si>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</si>
  <si>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</si>
  <si>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</si>
  <si>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</si>
  <si>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</si>
  <si>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</si>
  <si>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</si>
  <si>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</si>
  <si>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</si>
  <si>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</si>
  <si>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</si>
  <si>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</si>
  <si>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</si>
  <si>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</si>
  <si>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</si>
  <si>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</si>
  <si>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</si>
  <si>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</si>
  <si>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</si>
  <si>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</si>
  <si>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</si>
  <si>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</si>
  <si>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</si>
  <si>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</si>
  <si>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</si>
  <si>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</si>
  <si>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</si>
  <si>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</si>
  <si>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</si>
  <si>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</si>
  <si>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</si>
  <si>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</si>
  <si>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</si>
  <si>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</si>
  <si>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</si>
  <si>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</si>
  <si>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</si>
  <si>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</si>
  <si>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</si>
  <si>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</si>
  <si>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</si>
  <si>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</si>
  <si>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</si>
  <si>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</si>
  <si>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</si>
  <si>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</si>
  <si>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</si>
  <si>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</si>
  <si>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</si>
  <si>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</si>
  <si>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</si>
  <si>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</si>
  <si>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</si>
  <si>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</si>
  <si>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</si>
  <si>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</si>
  <si>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</si>
  <si>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</si>
  <si>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</si>
  <si>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</si>
  <si>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</si>
  <si>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</si>
  <si>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</si>
  <si>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</si>
  <si>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</si>
  <si>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</si>
  <si>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</si>
  <si>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</si>
  <si>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</si>
  <si>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</si>
  <si>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</si>
  <si>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</si>
  <si>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</si>
  <si>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</si>
  <si>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</si>
  <si>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</si>
  <si>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</si>
  <si>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</si>
  <si>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</si>
  <si>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</si>
  <si>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</si>
  <si>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</si>
  <si>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</si>
  <si>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</si>
  <si>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</si>
  <si>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</si>
  <si>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</si>
  <si>
    <t>9</t>
  </si>
  <si>
    <t>4 Tipper</t>
  </si>
  <si>
    <t>11</t>
  </si>
  <si>
    <t>Hans04, Schalt04</t>
  </si>
  <si>
    <t>Vierbaumer</t>
  </si>
  <si>
    <t>02</t>
  </si>
  <si>
    <t>Rainer04, Mike04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</si>
</sst>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  <xf numFmtId="49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8" fillId="0" borderId="23" xfId="0" applyFont="1" applyBorder="1"/>
    <xf numFmtId="0" fontId="18" fillId="5" borderId="23" xfId="0" applyFont="1" applyFill="1" applyBorder="1"/>
  </cellXfs>
  <cellStyles count="1">
    <cellStyle name="Standard" xfId="0" builtinId="0"/>
  </cellStyles>
  <dxfs count="131"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2</v>
      </c>
      <c r="G7" s="78" t="s">
        <v>19</v>
      </c>
      <c r="H7" s="79" t="s">
        <v>1</v>
      </c>
      <c r="I7" s="78" t="s">
        <v>20</v>
      </c>
      <c r="J7" s="78" t="s">
        <v>76</v>
      </c>
      <c r="K7" s="79" t="s">
        <v>1</v>
      </c>
      <c r="L7" s="78" t="s">
        <v>2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7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7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7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7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7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7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7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7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7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7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7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7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7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7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7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7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30" priority="7">
      <formula>($AG8&gt;40)</formula>
    </cfRule>
  </conditionalFormatting>
  <conditionalFormatting sqref="B12">
    <cfRule type="expression" dxfId="129" priority="6">
      <formula>($AG12&gt;40)</formula>
    </cfRule>
  </conditionalFormatting>
  <conditionalFormatting sqref="B30:B31">
    <cfRule type="expression" dxfId="128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7" priority="90" rank="3"/>
  </conditionalFormatting>
  <conditionalFormatting sqref="V5:W5 Y5:Z5 AB5 F4:AB4 T5 C4:Q5 P1:Q2 U4:U6 C6:AB6 X2:Z2 Y1:Z1 AB1:AC2 AA4:AA6">
    <cfRule type="cellIs" dxfId="126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101</v>
      </c>
      <c r="G7" s="78" t="s">
        <v>77</v>
      </c>
      <c r="H7" s="79" t="s">
        <v>1</v>
      </c>
      <c r="I7" s="78" t="s">
        <v>2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20</v>
      </c>
      <c r="P7" s="78" t="s">
        <v>76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19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7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7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7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7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7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7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7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7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7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7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7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7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7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7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7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8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19</v>
      </c>
      <c r="J7" s="78" t="s">
        <v>79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2</v>
      </c>
      <c r="P7" s="78" t="s">
        <v>2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19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7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7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7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7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7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7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7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7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7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7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7" rank="3"/>
  </conditionalFormatting>
  <conditionalFormatting sqref="O6 Q6:AB6 C6:L6 P1 M1:N1 C4:AB5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77</v>
      </c>
      <c r="J7" s="78" t="s">
        <v>79</v>
      </c>
      <c r="K7" s="79" t="s">
        <v>1</v>
      </c>
      <c r="L7" s="78" t="s">
        <v>77</v>
      </c>
      <c r="M7" s="78" t="s">
        <v>19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19</v>
      </c>
      <c r="S7" s="78" t="s">
        <v>77</v>
      </c>
      <c r="T7" s="79" t="s">
        <v>1</v>
      </c>
      <c r="U7" s="78" t="s">
        <v>79</v>
      </c>
      <c r="V7" s="78" t="s">
        <v>76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7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7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7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7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7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7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7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7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7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7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7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7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7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7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7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7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7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7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7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7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7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7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6" rank="3"/>
  </conditionalFormatting>
  <conditionalFormatting sqref="C4:AB6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79</v>
      </c>
      <c r="V7" s="78" t="s">
        <v>19</v>
      </c>
      <c r="W7" s="79" t="s">
        <v>1</v>
      </c>
      <c r="X7" s="78" t="s">
        <v>19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7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7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7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7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7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7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7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7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7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7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5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19</v>
      </c>
      <c r="G7" s="78" t="s">
        <v>76</v>
      </c>
      <c r="H7" s="79" t="s">
        <v>1</v>
      </c>
      <c r="I7" s="78" t="s">
        <v>20</v>
      </c>
      <c r="J7" s="78" t="s">
        <v>77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2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77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7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7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7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7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7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7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7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7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7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7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7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7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7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7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7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7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7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4" rank="3"/>
  </conditionalFormatting>
  <conditionalFormatting sqref="C6:I6 L6 Y1:Z1 AB1 C4:AB5 N6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79</v>
      </c>
      <c r="E7" s="79" t="s">
        <v>1</v>
      </c>
      <c r="F7" s="78" t="s">
        <v>98</v>
      </c>
      <c r="G7" s="78" t="s">
        <v>76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79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7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7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7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7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7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7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7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7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7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7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7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7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7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7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7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7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7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7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7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7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7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3" rank="3"/>
  </conditionalFormatting>
  <conditionalFormatting sqref="C4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77</v>
      </c>
      <c r="J7" s="78" t="s">
        <v>19</v>
      </c>
      <c r="K7" s="79" t="s">
        <v>1</v>
      </c>
      <c r="L7" s="78" t="s">
        <v>2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79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7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7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7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7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7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7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7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2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19</v>
      </c>
      <c r="P7" s="78" t="s">
        <v>19</v>
      </c>
      <c r="Q7" s="79" t="s">
        <v>1</v>
      </c>
      <c r="R7" s="78" t="s">
        <v>2</v>
      </c>
      <c r="S7" s="78" t="s">
        <v>76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7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7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7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7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7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7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7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7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7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7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7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1" rank="3"/>
  </conditionalFormatting>
  <conditionalFormatting sqref="X4 L4 U4 I4 AA4 R4 C4 O4 F4 S3:T3 V3 C6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77</v>
      </c>
      <c r="E7" s="79" t="s">
        <v>1</v>
      </c>
      <c r="F7" s="78" t="s">
        <v>2</v>
      </c>
      <c r="G7" s="78" t="s">
        <v>20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77</v>
      </c>
      <c r="S7" s="78" t="s">
        <v>76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79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7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7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7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7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7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7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7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7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7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7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7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7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7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7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7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7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7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7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7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7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AC1:AC2 C6:AB6 I4 C5:C6 P2:Q3 S2:T3 V2:W3 L5:L6 O5:O6 G2:H3 F4:F6 R5:R6 Y2:Z3 AB2:AB3 U5:U6 D2:E3 X5:X6 J2:K3 M2:N3 AA5:AA6">
    <cfRule type="cellIs" dxfId="71" priority="2" operator="equal">
      <formula>"Schalke 04"</formula>
    </cfRule>
  </conditionalFormatting>
  <conditionalFormatting sqref="O4 AA4 C4 L4 I6 U4 X4 R4">
    <cfRule type="cellIs" dxfId="70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2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20</v>
      </c>
      <c r="V7" s="78" t="s">
        <v>77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2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7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7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7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7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7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7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7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7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7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7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7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7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9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8" priority="110" rank="3"/>
  </conditionalFormatting>
  <conditionalFormatting sqref="C6:AB6 P2:Q3 I5:I6 J2:K3 M2:N3 L5:L6 AB2:AB3 O5:O6 S2:T3 R5:R6 C4:C6 U5:U6 V2:W3 Y2:Z3 X5:X6 D2:E3 G2:H3 F4:F6 AA5:AA6">
    <cfRule type="cellIs" dxfId="67" priority="2" operator="equal">
      <formula>"Schalke 04"</formula>
    </cfRule>
  </conditionalFormatting>
  <conditionalFormatting sqref="U4 AA4 C6 I6 L6 R6 F6 L4 I4 R4 X6 X4 O6 O4">
    <cfRule type="cellIs" dxfId="66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7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2</v>
      </c>
      <c r="J7" s="78" t="s">
        <v>19</v>
      </c>
      <c r="K7" s="79" t="s">
        <v>1</v>
      </c>
      <c r="L7" s="78" t="s">
        <v>76</v>
      </c>
      <c r="M7" s="78" t="s">
        <v>2</v>
      </c>
      <c r="N7" s="79" t="s">
        <v>1</v>
      </c>
      <c r="O7" s="78" t="s">
        <v>76</v>
      </c>
      <c r="P7" s="78" t="s">
        <v>2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7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7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7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7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7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7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7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7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7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7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7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7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7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7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7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7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7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7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7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5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126" rank="3"/>
  </conditionalFormatting>
  <conditionalFormatting sqref="C4:AB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13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76</v>
      </c>
      <c r="G7" s="78" t="s">
        <v>2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76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20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19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7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7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7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7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7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7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7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7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7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7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7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7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7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7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7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7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7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7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7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7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7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7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4" priority="109" rank="3"/>
  </conditionalFormatting>
  <conditionalFormatting sqref="C6:AB6 C5:C6 I5:I6 D2:E3 F4:F6 M2:N3 L4:L6 O5:O6 Y2:Z3 AB2:AB3 P2:Q3 R4:R6 J1 G2:H3 J2:K3 X4:X6 S2:T3 V2:W3 U4:U6 AA5:AA6">
    <cfRule type="cellIs" dxfId="63" priority="2" operator="equal">
      <formula>"Schalke 04"</formula>
    </cfRule>
  </conditionalFormatting>
  <conditionalFormatting sqref="C6 C4 O4 F6 AA4 I6 I4 R6">
    <cfRule type="cellIs" dxfId="62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workbookViewId="0">
      <selection activeCell="L9" sqref="L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77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79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18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288</v>
      </c>
      <c r="AK8" s="25">
        <f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7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>
        <f t="shared" si="7"/>
        <v>0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5</v>
      </c>
      <c r="AH10" s="22">
        <f>'20.Spieltag'!AJ10</f>
        <v>282</v>
      </c>
      <c r="AI10" s="29">
        <f>'20.Spieltag'!AK10</f>
        <v>19</v>
      </c>
      <c r="AJ10" s="24">
        <f t="shared" si="14"/>
        <v>287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7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'20.Spieltag'!AJ11</f>
        <v>294</v>
      </c>
      <c r="AI11" s="29">
        <f>'20.Spieltag'!AK11</f>
        <v>13</v>
      </c>
      <c r="AJ11" s="24">
        <f t="shared" si="14"/>
        <v>305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5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10</v>
      </c>
      <c r="AH12" s="22">
        <f>'20.Spieltag'!AJ12</f>
        <v>323</v>
      </c>
      <c r="AI12" s="29">
        <f>'20.Spieltag'!AK12</f>
        <v>7</v>
      </c>
      <c r="AJ12" s="24">
        <f t="shared" si="14"/>
        <v>333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 t="str">
        <f t="shared" si="7"/>
        <v>5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'20.Spieltag'!AJ13</f>
        <v>274</v>
      </c>
      <c r="AI13" s="29">
        <f>'20.Spieltag'!AK13</f>
        <v>22</v>
      </c>
      <c r="AJ13" s="24">
        <f t="shared" si="14"/>
        <v>284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7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>
        <f t="shared" si="7"/>
        <v>0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5</v>
      </c>
      <c r="AH14" s="22">
        <f>'20.Spieltag'!AJ14</f>
        <v>308</v>
      </c>
      <c r="AI14" s="29">
        <f>'20.Spieltag'!AK14</f>
        <v>10</v>
      </c>
      <c r="AJ14" s="24">
        <f t="shared" si="14"/>
        <v>313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7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5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'20.Spieltag'!AJ15</f>
        <v>352</v>
      </c>
      <c r="AI15" s="29">
        <f>'20.Spieltag'!AK15</f>
        <v>2</v>
      </c>
      <c r="AJ15" s="24">
        <f t="shared" si="14"/>
        <v>362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7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 t="str">
        <f t="shared" si="7"/>
        <v>5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13</v>
      </c>
      <c r="AH16" s="22">
        <f>'20.Spieltag'!AJ16</f>
        <v>314</v>
      </c>
      <c r="AI16" s="29">
        <f>'20.Spieltag'!AK16</f>
        <v>9</v>
      </c>
      <c r="AJ16" s="24">
        <f t="shared" si="14"/>
        <v>327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4</v>
      </c>
      <c r="AH17" s="22">
        <f>'20.Spieltag'!AJ17</f>
        <v>290</v>
      </c>
      <c r="AI17" s="29">
        <f>'20.Spieltag'!AK17</f>
        <v>14</v>
      </c>
      <c r="AJ17" s="24">
        <f t="shared" si="14"/>
        <v>294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2</v>
      </c>
      <c r="AH18" s="22">
        <f>'20.Spieltag'!AJ18</f>
        <v>336</v>
      </c>
      <c r="AI18" s="29">
        <f>'20.Spieltag'!AK18</f>
        <v>4</v>
      </c>
      <c r="AJ18" s="24">
        <f t="shared" si="14"/>
        <v>338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7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7</v>
      </c>
      <c r="AH19" s="22">
        <f>'20.Spieltag'!AJ19</f>
        <v>366</v>
      </c>
      <c r="AI19" s="29">
        <f>'20.Spieltag'!AK19</f>
        <v>1</v>
      </c>
      <c r="AJ19" s="24">
        <f t="shared" si="14"/>
        <v>373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7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>
        <f t="shared" si="7"/>
        <v>0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</v>
      </c>
      <c r="AH20" s="22">
        <f>'20.Spieltag'!AJ20</f>
        <v>276</v>
      </c>
      <c r="AI20" s="29">
        <f>'20.Spieltag'!AK20</f>
        <v>21</v>
      </c>
      <c r="AJ20" s="24">
        <f t="shared" si="14"/>
        <v>278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12</v>
      </c>
      <c r="AH21" s="22">
        <f>'20.Spieltag'!AJ21</f>
        <v>280</v>
      </c>
      <c r="AI21" s="29">
        <f>'20.Spieltag'!AK21</f>
        <v>20</v>
      </c>
      <c r="AJ21" s="24">
        <f t="shared" si="14"/>
        <v>292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7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7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'20.Spieltag'!AJ23</f>
        <v>316</v>
      </c>
      <c r="AI23" s="29">
        <f>'20.Spieltag'!AK23</f>
        <v>8</v>
      </c>
      <c r="AJ23" s="24">
        <f t="shared" si="14"/>
        <v>326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7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4</v>
      </c>
      <c r="AH24" s="22">
        <f>'20.Spieltag'!AJ24</f>
        <v>287</v>
      </c>
      <c r="AI24" s="29">
        <f>'20.Spieltag'!AK24</f>
        <v>16</v>
      </c>
      <c r="AJ24" s="24">
        <f t="shared" si="14"/>
        <v>291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7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 t="str">
        <f t="shared" si="7"/>
        <v>3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5</v>
      </c>
      <c r="AH25" s="22">
        <f>'20.Spieltag'!AJ25</f>
        <v>289</v>
      </c>
      <c r="AI25" s="29">
        <f>'20.Spieltag'!AK25</f>
        <v>15</v>
      </c>
      <c r="AJ25" s="24">
        <f t="shared" si="14"/>
        <v>294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7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 t="str">
        <f t="shared" si="7"/>
        <v>2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4</v>
      </c>
      <c r="AH26" s="22">
        <f>'20.Spieltag'!AJ26</f>
        <v>283</v>
      </c>
      <c r="AI26" s="29">
        <f>'20.Spieltag'!AK26</f>
        <v>17</v>
      </c>
      <c r="AJ26" s="24">
        <f t="shared" si="14"/>
        <v>287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5</v>
      </c>
      <c r="AH27" s="22">
        <f>'20.Spieltag'!AJ27</f>
        <v>330</v>
      </c>
      <c r="AI27" s="29">
        <f>'20.Spieltag'!AK27</f>
        <v>5</v>
      </c>
      <c r="AJ27" s="24">
        <f t="shared" si="14"/>
        <v>335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7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'20.Spieltag'!AJ28</f>
        <v>295</v>
      </c>
      <c r="AI28" s="29">
        <f>'20.Spieltag'!AK28</f>
        <v>12</v>
      </c>
      <c r="AJ28" s="24">
        <f t="shared" si="14"/>
        <v>304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7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'20.Spieltag'!AJ29</f>
        <v>300</v>
      </c>
      <c r="AI29" s="29">
        <f>'20.Spieltag'!AK29</f>
        <v>11</v>
      </c>
      <c r="AJ29" s="24">
        <f t="shared" si="14"/>
        <v>304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7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6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0" priority="108" rank="3"/>
  </conditionalFormatting>
  <conditionalFormatting sqref="C6:AB6 C5:F6 C4 L5:L6 V2:W3 M2:N3 P2:Q3 O4:O6 R5:R6 J2:K3 I4:I6 U5:U6 D2:E3 G2:H3 F4 X5:X6 Y2:Z3 AB2:AB3 AA5:AA6">
    <cfRule type="cellIs" dxfId="59" priority="2" operator="equal">
      <formula>"Schalke 04"</formula>
    </cfRule>
  </conditionalFormatting>
  <conditionalFormatting sqref="I6 L4 U4 X4 C6 F6 R4 O6 AA6 AA4">
    <cfRule type="cellIs" dxfId="58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opLeftCell="A4"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79</v>
      </c>
      <c r="D7" s="78" t="s">
        <v>77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76</v>
      </c>
      <c r="V7" s="78" t="s">
        <v>79</v>
      </c>
      <c r="W7" s="79" t="s">
        <v>1</v>
      </c>
      <c r="X7" s="78" t="s">
        <v>76</v>
      </c>
      <c r="Y7" s="78" t="s">
        <v>79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288</v>
      </c>
      <c r="AI8" s="29">
        <f>'21.Spieltag'!AK8</f>
        <v>18</v>
      </c>
      <c r="AJ8" s="24">
        <f t="shared" ref="AJ8" si="10">AG8+AH8</f>
        <v>311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337</v>
      </c>
      <c r="AI9" s="29">
        <f>'21.Spieltag'!AK9</f>
        <v>5</v>
      </c>
      <c r="AJ9" s="24">
        <f t="shared" ref="AJ9:AJ29" si="14">AG9+AH9</f>
        <v>351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287</v>
      </c>
      <c r="AI10" s="29">
        <f>'21.Spieltag'!AK10</f>
        <v>19</v>
      </c>
      <c r="AJ10" s="24">
        <f t="shared" si="14"/>
        <v>296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7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305</v>
      </c>
      <c r="AI11" s="29">
        <f>'21.Spieltag'!AK11</f>
        <v>11</v>
      </c>
      <c r="AJ11" s="24">
        <f t="shared" si="14"/>
        <v>320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333</v>
      </c>
      <c r="AI12" s="29">
        <f>'21.Spieltag'!AK12</f>
        <v>7</v>
      </c>
      <c r="AJ12" s="24">
        <f t="shared" si="14"/>
        <v>346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284</v>
      </c>
      <c r="AI13" s="29">
        <f>'21.Spieltag'!AK13</f>
        <v>21</v>
      </c>
      <c r="AJ13" s="24">
        <f t="shared" si="14"/>
        <v>296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7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313</v>
      </c>
      <c r="AI14" s="29">
        <f>'21.Spieltag'!AK14</f>
        <v>10</v>
      </c>
      <c r="AJ14" s="24">
        <f t="shared" si="14"/>
        <v>322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7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362</v>
      </c>
      <c r="AI15" s="29">
        <f>'21.Spieltag'!AK15</f>
        <v>2</v>
      </c>
      <c r="AJ15" s="24">
        <f t="shared" si="14"/>
        <v>376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7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7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327</v>
      </c>
      <c r="AI16" s="29">
        <f>'21.Spieltag'!AK16</f>
        <v>8</v>
      </c>
      <c r="AJ16" s="24">
        <f t="shared" si="14"/>
        <v>346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294</v>
      </c>
      <c r="AI17" s="29">
        <f>'21.Spieltag'!AK17</f>
        <v>14</v>
      </c>
      <c r="AJ17" s="24">
        <f t="shared" si="14"/>
        <v>308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338</v>
      </c>
      <c r="AI18" s="29">
        <f>'21.Spieltag'!AK18</f>
        <v>4</v>
      </c>
      <c r="AJ18" s="24">
        <f t="shared" si="14"/>
        <v>351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7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373</v>
      </c>
      <c r="AI19" s="29">
        <f>'21.Spieltag'!AK19</f>
        <v>1</v>
      </c>
      <c r="AJ19" s="24">
        <f t="shared" si="14"/>
        <v>387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278</v>
      </c>
      <c r="AI20" s="29">
        <f>'21.Spieltag'!AK20</f>
        <v>22</v>
      </c>
      <c r="AJ20" s="24">
        <f t="shared" si="14"/>
        <v>287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292</v>
      </c>
      <c r="AI21" s="29">
        <f>'21.Spieltag'!AK21</f>
        <v>16</v>
      </c>
      <c r="AJ21" s="24">
        <f t="shared" si="14"/>
        <v>306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7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326</v>
      </c>
      <c r="AI23" s="29">
        <f>'21.Spieltag'!AK23</f>
        <v>9</v>
      </c>
      <c r="AJ23" s="24">
        <f t="shared" si="14"/>
        <v>343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291</v>
      </c>
      <c r="AI24" s="29">
        <f>'21.Spieltag'!AK24</f>
        <v>17</v>
      </c>
      <c r="AJ24" s="24">
        <f t="shared" si="14"/>
        <v>308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294</v>
      </c>
      <c r="AI25" s="29">
        <f>'21.Spieltag'!AK25</f>
        <v>14</v>
      </c>
      <c r="AJ25" s="24">
        <f t="shared" si="14"/>
        <v>306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19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287</v>
      </c>
      <c r="AI26" s="29">
        <f>'21.Spieltag'!AK26</f>
        <v>19</v>
      </c>
      <c r="AJ26" s="24">
        <f t="shared" si="14"/>
        <v>305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335</v>
      </c>
      <c r="AI27" s="29">
        <f>'21.Spieltag'!AK27</f>
        <v>6</v>
      </c>
      <c r="AJ27" s="24">
        <f t="shared" si="14"/>
        <v>349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7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304</v>
      </c>
      <c r="AI28" s="29">
        <f>'21.Spieltag'!AK28</f>
        <v>12</v>
      </c>
      <c r="AJ28" s="24">
        <f t="shared" si="14"/>
        <v>323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7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304</v>
      </c>
      <c r="AI29" s="29">
        <f>'21.Spieltag'!AK29</f>
        <v>12</v>
      </c>
      <c r="AJ29" s="24">
        <f t="shared" si="14"/>
        <v>322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358</v>
      </c>
      <c r="AI30" s="29">
        <f>'21.Spieltag'!AK30</f>
        <v>3</v>
      </c>
      <c r="AJ30" s="24">
        <f t="shared" ref="AJ30" si="17">AG30+AH30</f>
        <v>370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6" priority="107" rank="3"/>
  </conditionalFormatting>
  <conditionalFormatting sqref="C6:AB6 AB2:AB3 F5:L6 J2:K3 I4 G2:H3 F4 E2:E3 C4:C6 AA5:AB6 S2:T3 R4:R6 U5:U6 M2:N3 P2:Q3 O4:O6 X5:X6">
    <cfRule type="cellIs" dxfId="55" priority="2" operator="equal">
      <formula>"Schalke 04"</formula>
    </cfRule>
  </conditionalFormatting>
  <conditionalFormatting sqref="AA4 L6 L4 X4 F6 U4 I6 C6">
    <cfRule type="cellIs" dxfId="54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workbookViewId="0">
      <selection activeCell="AC8" sqref="AC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19</v>
      </c>
      <c r="E7" s="79" t="s">
        <v>1</v>
      </c>
      <c r="F7" s="78" t="s">
        <v>77</v>
      </c>
      <c r="G7" s="78" t="s">
        <v>19</v>
      </c>
      <c r="H7" s="79" t="s">
        <v>1</v>
      </c>
      <c r="I7" s="78" t="s">
        <v>77</v>
      </c>
      <c r="J7" s="78" t="s">
        <v>20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19</v>
      </c>
      <c r="Q7" s="79" t="s">
        <v>1</v>
      </c>
      <c r="R7" s="78" t="s">
        <v>77</v>
      </c>
      <c r="S7" s="78" t="s">
        <v>20</v>
      </c>
      <c r="T7" s="79" t="s">
        <v>1</v>
      </c>
      <c r="U7" s="78" t="s">
        <v>19</v>
      </c>
      <c r="V7" s="78" t="s">
        <v>77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'22.Spieltag'!B8</f>
        <v>Archie04</v>
      </c>
      <c r="C8" s="17" t="s">
        <v>2</v>
      </c>
      <c r="D8" s="18" t="s">
        <v>77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79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77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'22.Spieltag'!AJ8</f>
        <v>311</v>
      </c>
      <c r="AI8" s="29">
        <f>'22.Spieltag'!AK8</f>
        <v>14</v>
      </c>
      <c r="AJ8" s="24">
        <f t="shared" ref="AJ8" si="10">AG8+AH8</f>
        <v>315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'22.Spieltag'!B9</f>
        <v>cilli37</v>
      </c>
      <c r="C9" s="17" t="s">
        <v>20</v>
      </c>
      <c r="D9" s="18" t="s">
        <v>77</v>
      </c>
      <c r="E9" s="19" t="str">
        <f t="shared" si="1"/>
        <v>2</v>
      </c>
      <c r="F9" s="17" t="s">
        <v>76</v>
      </c>
      <c r="G9" s="18" t="s">
        <v>79</v>
      </c>
      <c r="H9" s="19" t="str">
        <f t="shared" si="2"/>
        <v>2</v>
      </c>
      <c r="I9" s="17" t="s">
        <v>76</v>
      </c>
      <c r="J9" s="18" t="s">
        <v>19</v>
      </c>
      <c r="K9" s="19" t="str">
        <f t="shared" si="3"/>
        <v>2</v>
      </c>
      <c r="L9" s="17" t="s">
        <v>19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87">
        <f t="shared" ref="T9:T29" si="12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76</v>
      </c>
      <c r="W9" s="19" t="str">
        <f t="shared" si="6"/>
        <v>3</v>
      </c>
      <c r="X9" s="17" t="s">
        <v>76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'22.Spieltag'!AJ9</f>
        <v>351</v>
      </c>
      <c r="AI9" s="29">
        <f>'22.Spieltag'!AK9</f>
        <v>4</v>
      </c>
      <c r="AJ9" s="24">
        <f t="shared" ref="AJ9:AJ29" si="14">AG9+AH9</f>
        <v>363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'22.Spieltag'!B10</f>
        <v>fabian04</v>
      </c>
      <c r="C10" s="17" t="s">
        <v>20</v>
      </c>
      <c r="D10" s="18" t="s">
        <v>77</v>
      </c>
      <c r="E10" s="19" t="str">
        <f t="shared" si="1"/>
        <v>2</v>
      </c>
      <c r="F10" s="17" t="s">
        <v>77</v>
      </c>
      <c r="G10" s="18" t="s">
        <v>2</v>
      </c>
      <c r="H10" s="19" t="str">
        <f t="shared" si="2"/>
        <v>2</v>
      </c>
      <c r="I10" s="17" t="s">
        <v>76</v>
      </c>
      <c r="J10" s="18" t="s">
        <v>19</v>
      </c>
      <c r="K10" s="19" t="str">
        <f t="shared" si="3"/>
        <v>2</v>
      </c>
      <c r="L10" s="17" t="s">
        <v>2</v>
      </c>
      <c r="M10" s="18" t="s">
        <v>76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19</v>
      </c>
      <c r="S10" s="18" t="s">
        <v>76</v>
      </c>
      <c r="T10" s="87">
        <f t="shared" si="12"/>
        <v>0</v>
      </c>
      <c r="U10" s="17" t="s">
        <v>19</v>
      </c>
      <c r="V10" s="18" t="s">
        <v>77</v>
      </c>
      <c r="W10" s="19" t="str">
        <f t="shared" si="6"/>
        <v>5</v>
      </c>
      <c r="X10" s="17" t="s">
        <v>77</v>
      </c>
      <c r="Y10" s="18" t="s">
        <v>2</v>
      </c>
      <c r="Z10" s="19">
        <f t="shared" si="7"/>
        <v>0</v>
      </c>
      <c r="AA10" s="17" t="s">
        <v>76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11</v>
      </c>
      <c r="AH10" s="22">
        <f>'22.Spieltag'!AJ10</f>
        <v>296</v>
      </c>
      <c r="AI10" s="29">
        <f>'22.Spieltag'!AK10</f>
        <v>20</v>
      </c>
      <c r="AJ10" s="24">
        <f t="shared" si="14"/>
        <v>307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'22.Spieltag'!B11</f>
        <v>FlorianS04</v>
      </c>
      <c r="C11" s="17" t="s">
        <v>2</v>
      </c>
      <c r="D11" s="18" t="s">
        <v>77</v>
      </c>
      <c r="E11" s="19" t="str">
        <f t="shared" si="1"/>
        <v>2</v>
      </c>
      <c r="F11" s="17" t="s">
        <v>76</v>
      </c>
      <c r="G11" s="18" t="s">
        <v>2</v>
      </c>
      <c r="H11" s="19" t="str">
        <f t="shared" si="2"/>
        <v>3</v>
      </c>
      <c r="I11" s="17" t="s">
        <v>19</v>
      </c>
      <c r="J11" s="18" t="s">
        <v>2</v>
      </c>
      <c r="K11" s="19" t="str">
        <f t="shared" si="3"/>
        <v>2</v>
      </c>
      <c r="L11" s="17" t="s">
        <v>2</v>
      </c>
      <c r="M11" s="18" t="s">
        <v>76</v>
      </c>
      <c r="N11" s="68">
        <f t="shared" si="4"/>
        <v>0</v>
      </c>
      <c r="O11" s="17" t="s">
        <v>19</v>
      </c>
      <c r="P11" s="18" t="s">
        <v>77</v>
      </c>
      <c r="Q11" s="19">
        <f t="shared" si="5"/>
        <v>0</v>
      </c>
      <c r="R11" s="17" t="s">
        <v>19</v>
      </c>
      <c r="S11" s="18" t="s">
        <v>19</v>
      </c>
      <c r="T11" s="87">
        <f t="shared" si="12"/>
        <v>0</v>
      </c>
      <c r="U11" s="17" t="s">
        <v>2</v>
      </c>
      <c r="V11" s="18" t="s">
        <v>77</v>
      </c>
      <c r="W11" s="19" t="str">
        <f t="shared" si="6"/>
        <v>2</v>
      </c>
      <c r="X11" s="17" t="s">
        <v>19</v>
      </c>
      <c r="Y11" s="18" t="s">
        <v>19</v>
      </c>
      <c r="Z11" s="19">
        <f t="shared" si="7"/>
        <v>0</v>
      </c>
      <c r="AA11" s="17" t="s">
        <v>19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'22.Spieltag'!AJ11</f>
        <v>320</v>
      </c>
      <c r="AI11" s="29">
        <f>'22.Spieltag'!AK11</f>
        <v>13</v>
      </c>
      <c r="AJ11" s="24">
        <f t="shared" si="14"/>
        <v>329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'22.Spieltag'!B12</f>
        <v>Franzi04</v>
      </c>
      <c r="C12" s="17" t="s">
        <v>20</v>
      </c>
      <c r="D12" s="18" t="s">
        <v>77</v>
      </c>
      <c r="E12" s="19" t="str">
        <f t="shared" si="1"/>
        <v>2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19</v>
      </c>
      <c r="S12" s="18" t="s">
        <v>76</v>
      </c>
      <c r="T12" s="87">
        <f t="shared" si="12"/>
        <v>0</v>
      </c>
      <c r="U12" s="17" t="s">
        <v>19</v>
      </c>
      <c r="V12" s="18" t="s">
        <v>77</v>
      </c>
      <c r="W12" s="19" t="str">
        <f t="shared" si="6"/>
        <v>5</v>
      </c>
      <c r="X12" s="17" t="s">
        <v>19</v>
      </c>
      <c r="Y12" s="18" t="s">
        <v>77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'22.Spieltag'!AJ12</f>
        <v>346</v>
      </c>
      <c r="AI12" s="29">
        <f>'22.Spieltag'!AK12</f>
        <v>7</v>
      </c>
      <c r="AJ12" s="24">
        <f t="shared" si="14"/>
        <v>357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'22.Spieltag'!B13</f>
        <v>Gudrun</v>
      </c>
      <c r="C13" s="17" t="s">
        <v>20</v>
      </c>
      <c r="D13" s="18" t="s">
        <v>77</v>
      </c>
      <c r="E13" s="19" t="str">
        <f t="shared" si="1"/>
        <v>2</v>
      </c>
      <c r="F13" s="17" t="s">
        <v>76</v>
      </c>
      <c r="G13" s="18" t="s">
        <v>2</v>
      </c>
      <c r="H13" s="19" t="str">
        <f t="shared" si="2"/>
        <v>3</v>
      </c>
      <c r="I13" s="17" t="s">
        <v>19</v>
      </c>
      <c r="J13" s="18" t="s">
        <v>76</v>
      </c>
      <c r="K13" s="19">
        <f t="shared" si="3"/>
        <v>0</v>
      </c>
      <c r="L13" s="17" t="s">
        <v>2</v>
      </c>
      <c r="M13" s="18" t="s">
        <v>76</v>
      </c>
      <c r="N13" s="68">
        <f t="shared" si="4"/>
        <v>0</v>
      </c>
      <c r="O13" s="17" t="s">
        <v>19</v>
      </c>
      <c r="P13" s="18" t="s">
        <v>76</v>
      </c>
      <c r="Q13" s="19">
        <f t="shared" si="5"/>
        <v>0</v>
      </c>
      <c r="R13" s="17" t="s">
        <v>19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 t="str">
        <f t="shared" si="6"/>
        <v>2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'22.Spieltag'!AJ13</f>
        <v>296</v>
      </c>
      <c r="AI13" s="29">
        <f>'22.Spieltag'!AK13</f>
        <v>20</v>
      </c>
      <c r="AJ13" s="24">
        <f t="shared" si="14"/>
        <v>305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11</v>
      </c>
      <c r="B14" s="21" t="str">
        <f>'22.Spieltag'!B14</f>
        <v>Hans 04</v>
      </c>
      <c r="C14" s="17" t="s">
        <v>79</v>
      </c>
      <c r="D14" s="18" t="s">
        <v>76</v>
      </c>
      <c r="E14" s="19" t="str">
        <f t="shared" si="1"/>
        <v>2</v>
      </c>
      <c r="F14" s="17" t="s">
        <v>76</v>
      </c>
      <c r="G14" s="18" t="s">
        <v>2</v>
      </c>
      <c r="H14" s="19" t="str">
        <f t="shared" si="2"/>
        <v>3</v>
      </c>
      <c r="I14" s="17" t="s">
        <v>19</v>
      </c>
      <c r="J14" s="18" t="s">
        <v>19</v>
      </c>
      <c r="K14" s="19">
        <f t="shared" si="3"/>
        <v>0</v>
      </c>
      <c r="L14" s="17" t="s">
        <v>2</v>
      </c>
      <c r="M14" s="18" t="s">
        <v>19</v>
      </c>
      <c r="N14" s="68">
        <f t="shared" si="4"/>
        <v>0</v>
      </c>
      <c r="O14" s="17" t="s">
        <v>2</v>
      </c>
      <c r="P14" s="18" t="s">
        <v>76</v>
      </c>
      <c r="Q14" s="19">
        <f t="shared" si="5"/>
        <v>0</v>
      </c>
      <c r="R14" s="17" t="s">
        <v>19</v>
      </c>
      <c r="S14" s="18" t="s">
        <v>19</v>
      </c>
      <c r="T14" s="87">
        <f t="shared" si="12"/>
        <v>0</v>
      </c>
      <c r="U14" s="17" t="s">
        <v>19</v>
      </c>
      <c r="V14" s="18" t="s">
        <v>77</v>
      </c>
      <c r="W14" s="19" t="str">
        <f t="shared" si="6"/>
        <v>5</v>
      </c>
      <c r="X14" s="17" t="s">
        <v>19</v>
      </c>
      <c r="Y14" s="18" t="s">
        <v>76</v>
      </c>
      <c r="Z14" s="19" t="str">
        <f t="shared" si="7"/>
        <v>2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12</v>
      </c>
      <c r="AH14" s="22">
        <f>'22.Spieltag'!AJ14</f>
        <v>322</v>
      </c>
      <c r="AI14" s="29">
        <f>'22.Spieltag'!AK14</f>
        <v>11</v>
      </c>
      <c r="AJ14" s="24">
        <f t="shared" si="14"/>
        <v>334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'22.Spieltag'!B15</f>
        <v>Lola04</v>
      </c>
      <c r="C15" s="17" t="s">
        <v>20</v>
      </c>
      <c r="D15" s="18" t="s">
        <v>76</v>
      </c>
      <c r="E15" s="19" t="str">
        <f t="shared" si="1"/>
        <v>2</v>
      </c>
      <c r="F15" s="17" t="s">
        <v>76</v>
      </c>
      <c r="G15" s="18" t="s">
        <v>2</v>
      </c>
      <c r="H15" s="19" t="str">
        <f t="shared" si="2"/>
        <v>3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'22.Spieltag'!AJ15</f>
        <v>376</v>
      </c>
      <c r="AI15" s="29">
        <f>'22.Spieltag'!AK15</f>
        <v>2</v>
      </c>
      <c r="AJ15" s="24">
        <f t="shared" si="14"/>
        <v>386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'22.Spieltag'!B16</f>
        <v>Master1</v>
      </c>
      <c r="C16" s="17" t="s">
        <v>20</v>
      </c>
      <c r="D16" s="18" t="s">
        <v>77</v>
      </c>
      <c r="E16" s="19" t="str">
        <f t="shared" si="1"/>
        <v>2</v>
      </c>
      <c r="F16" s="17" t="s">
        <v>76</v>
      </c>
      <c r="G16" s="18" t="s">
        <v>2</v>
      </c>
      <c r="H16" s="19" t="str">
        <f t="shared" si="2"/>
        <v>3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19</v>
      </c>
      <c r="S16" s="18" t="s">
        <v>76</v>
      </c>
      <c r="T16" s="87">
        <f t="shared" si="12"/>
        <v>0</v>
      </c>
      <c r="U16" s="17" t="s">
        <v>19</v>
      </c>
      <c r="V16" s="18" t="s">
        <v>76</v>
      </c>
      <c r="W16" s="19" t="str">
        <f t="shared" si="6"/>
        <v>2</v>
      </c>
      <c r="X16" s="17" t="s">
        <v>2</v>
      </c>
      <c r="Y16" s="18" t="s">
        <v>76</v>
      </c>
      <c r="Z16" s="19" t="str">
        <f t="shared" si="7"/>
        <v>2</v>
      </c>
      <c r="AA16" s="17" t="s">
        <v>19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'22.Spieltag'!AJ16</f>
        <v>346</v>
      </c>
      <c r="AI16" s="29">
        <f>'22.Spieltag'!AK16</f>
        <v>7</v>
      </c>
      <c r="AJ16" s="24">
        <f t="shared" si="14"/>
        <v>355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'22.Spieltag'!B17</f>
        <v>Mike04</v>
      </c>
      <c r="C17" s="17" t="s">
        <v>79</v>
      </c>
      <c r="D17" s="18" t="s">
        <v>77</v>
      </c>
      <c r="E17" s="19" t="str">
        <f t="shared" si="1"/>
        <v>2</v>
      </c>
      <c r="F17" s="17" t="s">
        <v>77</v>
      </c>
      <c r="G17" s="18" t="s">
        <v>19</v>
      </c>
      <c r="H17" s="19" t="str">
        <f t="shared" si="2"/>
        <v>5</v>
      </c>
      <c r="I17" s="17" t="s">
        <v>19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76</v>
      </c>
      <c r="T17" s="87">
        <f t="shared" si="12"/>
        <v>0</v>
      </c>
      <c r="U17" s="17" t="s">
        <v>19</v>
      </c>
      <c r="V17" s="18" t="s">
        <v>77</v>
      </c>
      <c r="W17" s="19" t="str">
        <f t="shared" si="6"/>
        <v>5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'22.Spieltag'!AJ17</f>
        <v>308</v>
      </c>
      <c r="AI17" s="29">
        <f>'22.Spieltag'!AK17</f>
        <v>15</v>
      </c>
      <c r="AJ17" s="24">
        <f t="shared" si="14"/>
        <v>322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'22.Spieltag'!B18</f>
        <v>norman 04</v>
      </c>
      <c r="C18" s="17" t="s">
        <v>2</v>
      </c>
      <c r="D18" s="18" t="s">
        <v>77</v>
      </c>
      <c r="E18" s="19" t="str">
        <f t="shared" si="1"/>
        <v>2</v>
      </c>
      <c r="F18" s="17" t="s">
        <v>76</v>
      </c>
      <c r="G18" s="18" t="s">
        <v>2</v>
      </c>
      <c r="H18" s="19" t="str">
        <f t="shared" si="2"/>
        <v>3</v>
      </c>
      <c r="I18" s="17" t="s">
        <v>19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'22.Spieltag'!AJ18</f>
        <v>351</v>
      </c>
      <c r="AI18" s="29">
        <f>'22.Spieltag'!AK18</f>
        <v>4</v>
      </c>
      <c r="AJ18" s="24">
        <f t="shared" si="14"/>
        <v>360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'22.Spieltag'!B19</f>
        <v>Rainer04</v>
      </c>
      <c r="C19" s="17" t="s">
        <v>20</v>
      </c>
      <c r="D19" s="18" t="s">
        <v>77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3</v>
      </c>
      <c r="I19" s="17" t="s">
        <v>19</v>
      </c>
      <c r="J19" s="18" t="s">
        <v>76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76</v>
      </c>
      <c r="S19" s="18" t="s">
        <v>76</v>
      </c>
      <c r="T19" s="87">
        <f t="shared" si="12"/>
        <v>0</v>
      </c>
      <c r="U19" s="17" t="s">
        <v>19</v>
      </c>
      <c r="V19" s="18" t="s">
        <v>77</v>
      </c>
      <c r="W19" s="19" t="str">
        <f t="shared" si="6"/>
        <v>5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12</v>
      </c>
      <c r="AH19" s="22">
        <f>'22.Spieltag'!AJ19</f>
        <v>387</v>
      </c>
      <c r="AI19" s="29">
        <f>'22.Spieltag'!AK19</f>
        <v>1</v>
      </c>
      <c r="AJ19" s="24">
        <f t="shared" si="14"/>
        <v>399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'22.Spieltag'!B20</f>
        <v>Reinhold</v>
      </c>
      <c r="C20" s="17" t="s">
        <v>2</v>
      </c>
      <c r="D20" s="18" t="s">
        <v>19</v>
      </c>
      <c r="E20" s="19" t="str">
        <f t="shared" si="1"/>
        <v>5</v>
      </c>
      <c r="F20" s="17" t="s">
        <v>79</v>
      </c>
      <c r="G20" s="18" t="s">
        <v>2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19</v>
      </c>
      <c r="P20" s="18" t="s">
        <v>76</v>
      </c>
      <c r="Q20" s="19">
        <f t="shared" si="5"/>
        <v>0</v>
      </c>
      <c r="R20" s="17" t="s">
        <v>19</v>
      </c>
      <c r="S20" s="18" t="s">
        <v>76</v>
      </c>
      <c r="T20" s="87">
        <f t="shared" si="12"/>
        <v>0</v>
      </c>
      <c r="U20" s="17" t="s">
        <v>2</v>
      </c>
      <c r="V20" s="18" t="s">
        <v>19</v>
      </c>
      <c r="W20" s="19" t="str">
        <f t="shared" si="6"/>
        <v>2</v>
      </c>
      <c r="X20" s="17" t="s">
        <v>19</v>
      </c>
      <c r="Y20" s="18" t="s">
        <v>77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'22.Spieltag'!AJ20</f>
        <v>287</v>
      </c>
      <c r="AI20" s="29">
        <f>'22.Spieltag'!AK20</f>
        <v>22</v>
      </c>
      <c r="AJ20" s="24">
        <f t="shared" si="14"/>
        <v>296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'22.Spieltag'!B21</f>
        <v>Ricardo04</v>
      </c>
      <c r="C21" s="17" t="s">
        <v>20</v>
      </c>
      <c r="D21" s="18" t="s">
        <v>77</v>
      </c>
      <c r="E21" s="19" t="str">
        <f t="shared" si="1"/>
        <v>2</v>
      </c>
      <c r="F21" s="17" t="s">
        <v>76</v>
      </c>
      <c r="G21" s="18" t="s">
        <v>2</v>
      </c>
      <c r="H21" s="19" t="str">
        <f t="shared" si="2"/>
        <v>3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76</v>
      </c>
      <c r="N21" s="68">
        <f t="shared" si="4"/>
        <v>0</v>
      </c>
      <c r="O21" s="17" t="s">
        <v>19</v>
      </c>
      <c r="P21" s="18" t="s">
        <v>76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76</v>
      </c>
      <c r="Y21" s="18" t="s">
        <v>76</v>
      </c>
      <c r="Z21" s="19">
        <f t="shared" si="7"/>
        <v>0</v>
      </c>
      <c r="AA21" s="17" t="s">
        <v>2</v>
      </c>
      <c r="AB21" s="18" t="s">
        <v>76</v>
      </c>
      <c r="AC21" s="19">
        <f t="shared" si="8"/>
        <v>0</v>
      </c>
      <c r="AD21" s="20"/>
      <c r="AE21" s="18"/>
      <c r="AF21" s="19"/>
      <c r="AG21" s="21">
        <f t="shared" si="13"/>
        <v>5</v>
      </c>
      <c r="AH21" s="22">
        <f>'22.Spieltag'!AJ21</f>
        <v>306</v>
      </c>
      <c r="AI21" s="29">
        <f>'22.Spieltag'!AK21</f>
        <v>17</v>
      </c>
      <c r="AJ21" s="24">
        <f t="shared" si="14"/>
        <v>311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'22.Spieltag'!B22</f>
        <v>SchalkeKalle</v>
      </c>
      <c r="C22" s="17" t="s">
        <v>79</v>
      </c>
      <c r="D22" s="18" t="s">
        <v>77</v>
      </c>
      <c r="E22" s="19" t="str">
        <f t="shared" si="1"/>
        <v>2</v>
      </c>
      <c r="F22" s="17" t="s">
        <v>76</v>
      </c>
      <c r="G22" s="18" t="s">
        <v>2</v>
      </c>
      <c r="H22" s="19" t="str">
        <f t="shared" si="2"/>
        <v>3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76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'22.Spieltag'!AJ22</f>
        <v>281</v>
      </c>
      <c r="AI22" s="29">
        <f>'22.Spieltag'!AK22</f>
        <v>23</v>
      </c>
      <c r="AJ22" s="24">
        <f t="shared" si="14"/>
        <v>288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'22.Spieltag'!B23</f>
        <v>Schalt04</v>
      </c>
      <c r="C23" s="17" t="s">
        <v>76</v>
      </c>
      <c r="D23" s="18" t="s">
        <v>77</v>
      </c>
      <c r="E23" s="87">
        <f>IF(OR(EXACT($C$7,C23)*(EXACT($D$7,D23)))=TRUE,$AO$9,IF(($D$7-$C$7=D23-C23),$AO$8,IF(OR(EXACT($C$7&gt;$D$7,C23&gt;D23)*EXACT($C$7=$D$7,C23=D23)*EXACT($C$7&lt;$D$7,C23&lt;D23)),$AO$7,0)))*2</f>
        <v>6</v>
      </c>
      <c r="F23" s="17" t="s">
        <v>77</v>
      </c>
      <c r="G23" s="18" t="s">
        <v>2</v>
      </c>
      <c r="H23" s="19" t="str">
        <f t="shared" si="2"/>
        <v>2</v>
      </c>
      <c r="I23" s="17" t="s">
        <v>19</v>
      </c>
      <c r="J23" s="18" t="s">
        <v>76</v>
      </c>
      <c r="K23" s="19">
        <f t="shared" si="3"/>
        <v>0</v>
      </c>
      <c r="L23" s="17" t="s">
        <v>2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>
        <f t="shared" si="5"/>
        <v>0</v>
      </c>
      <c r="R23" s="17" t="s">
        <v>76</v>
      </c>
      <c r="S23" s="18" t="s">
        <v>76</v>
      </c>
      <c r="T23" s="68">
        <f>IF(OR(EXACT($R$7,R23)*(EXACT($S$7,S23)))=TRUE,$AO$9,IF(($S$7-$R$7=S23-R23),$AO$8,IF(OR(EXACT($R$7&gt;$S$7,R23&gt;S23)*EXACT($R$7=$S$7,R23=S23)*EXACT($R$7&lt;$S$7,R23&lt;S23)),$AO$7,0)))*2</f>
        <v>0</v>
      </c>
      <c r="U23" s="17" t="s">
        <v>2</v>
      </c>
      <c r="V23" s="18" t="s">
        <v>76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19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11</v>
      </c>
      <c r="AH23" s="22">
        <f>'22.Spieltag'!AJ23</f>
        <v>343</v>
      </c>
      <c r="AI23" s="29">
        <f>'22.Spieltag'!AK23</f>
        <v>9</v>
      </c>
      <c r="AJ23" s="24">
        <f t="shared" si="14"/>
        <v>354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'22.Spieltag'!B24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'22.Spieltag'!AJ24</f>
        <v>308</v>
      </c>
      <c r="AI24" s="29">
        <f>'22.Spieltag'!AK24</f>
        <v>15</v>
      </c>
      <c r="AJ24" s="24">
        <f t="shared" si="14"/>
        <v>316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'22.Spieltag'!B25</f>
        <v>Silfa04</v>
      </c>
      <c r="C25" s="17" t="s">
        <v>77</v>
      </c>
      <c r="D25" s="18" t="s">
        <v>2</v>
      </c>
      <c r="E25" s="19">
        <f t="shared" si="1"/>
        <v>0</v>
      </c>
      <c r="F25" s="17" t="s">
        <v>76</v>
      </c>
      <c r="G25" s="18" t="s">
        <v>79</v>
      </c>
      <c r="H25" s="19" t="str">
        <f t="shared" si="2"/>
        <v>2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76</v>
      </c>
      <c r="Q25" s="19">
        <f t="shared" si="5"/>
        <v>0</v>
      </c>
      <c r="R25" s="17" t="s">
        <v>2</v>
      </c>
      <c r="S25" s="18" t="s">
        <v>76</v>
      </c>
      <c r="T25" s="87">
        <f t="shared" si="12"/>
        <v>0</v>
      </c>
      <c r="U25" s="17" t="s">
        <v>19</v>
      </c>
      <c r="V25" s="18" t="s">
        <v>77</v>
      </c>
      <c r="W25" s="19" t="str">
        <f t="shared" si="6"/>
        <v>5</v>
      </c>
      <c r="X25" s="17" t="s">
        <v>76</v>
      </c>
      <c r="Y25" s="18" t="s">
        <v>76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'22.Spieltag'!AJ25</f>
        <v>306</v>
      </c>
      <c r="AI25" s="29">
        <f>'22.Spieltag'!AK25</f>
        <v>17</v>
      </c>
      <c r="AJ25" s="24">
        <f t="shared" si="14"/>
        <v>315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15</v>
      </c>
      <c r="B26" s="21" t="str">
        <f>'22.Spieltag'!B26</f>
        <v>Silja04</v>
      </c>
      <c r="C26" s="17" t="s">
        <v>79</v>
      </c>
      <c r="D26" s="18" t="s">
        <v>77</v>
      </c>
      <c r="E26" s="19" t="str">
        <f t="shared" si="1"/>
        <v>2</v>
      </c>
      <c r="F26" s="17" t="s">
        <v>77</v>
      </c>
      <c r="G26" s="18" t="s">
        <v>2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2</v>
      </c>
      <c r="L26" s="17" t="s">
        <v>2</v>
      </c>
      <c r="M26" s="18" t="s">
        <v>76</v>
      </c>
      <c r="N26" s="68">
        <f t="shared" si="4"/>
        <v>0</v>
      </c>
      <c r="O26" s="17" t="s">
        <v>19</v>
      </c>
      <c r="P26" s="18" t="s">
        <v>77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 t="str">
        <f t="shared" si="6"/>
        <v>3</v>
      </c>
      <c r="X26" s="17" t="s">
        <v>19</v>
      </c>
      <c r="Y26" s="18" t="s">
        <v>77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11</v>
      </c>
      <c r="AH26" s="22">
        <f>'22.Spieltag'!AJ26</f>
        <v>305</v>
      </c>
      <c r="AI26" s="29">
        <f>'22.Spieltag'!AK26</f>
        <v>19</v>
      </c>
      <c r="AJ26" s="24">
        <f t="shared" si="14"/>
        <v>316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6</v>
      </c>
      <c r="B27" s="21" t="str">
        <f>'22.Spieltag'!B27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3</v>
      </c>
      <c r="I27" s="17" t="s">
        <v>19</v>
      </c>
      <c r="J27" s="18" t="s">
        <v>76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19</v>
      </c>
      <c r="Q27" s="19" t="str">
        <f t="shared" si="5"/>
        <v>2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'22.Spieltag'!AJ27</f>
        <v>349</v>
      </c>
      <c r="AI27" s="29">
        <f>'22.Spieltag'!AK27</f>
        <v>6</v>
      </c>
      <c r="AJ27" s="24">
        <f t="shared" si="14"/>
        <v>358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'22.Spieltag'!B28</f>
        <v>Skopp04</v>
      </c>
      <c r="C28" s="17" t="s">
        <v>98</v>
      </c>
      <c r="D28" s="18" t="s">
        <v>77</v>
      </c>
      <c r="E28" s="19" t="str">
        <f t="shared" si="1"/>
        <v>2</v>
      </c>
      <c r="F28" s="17" t="s">
        <v>76</v>
      </c>
      <c r="G28" s="18" t="s">
        <v>2</v>
      </c>
      <c r="H28" s="19" t="str">
        <f t="shared" si="2"/>
        <v>3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 t="str">
        <f t="shared" si="6"/>
        <v>5</v>
      </c>
      <c r="X28" s="17" t="s">
        <v>2</v>
      </c>
      <c r="Y28" s="18" t="s">
        <v>76</v>
      </c>
      <c r="Z28" s="19" t="str">
        <f t="shared" si="7"/>
        <v>2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12</v>
      </c>
      <c r="AH28" s="22">
        <f>'22.Spieltag'!AJ28</f>
        <v>323</v>
      </c>
      <c r="AI28" s="29">
        <f>'22.Spieltag'!AK28</f>
        <v>10</v>
      </c>
      <c r="AJ28" s="24">
        <f t="shared" si="14"/>
        <v>335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12</v>
      </c>
      <c r="B29" s="21" t="str">
        <f>'22.Spieltag'!B29</f>
        <v>Tanja 04</v>
      </c>
      <c r="C29" s="17" t="s">
        <v>2</v>
      </c>
      <c r="D29" s="18" t="s">
        <v>77</v>
      </c>
      <c r="E29" s="19" t="str">
        <f t="shared" si="1"/>
        <v>2</v>
      </c>
      <c r="F29" s="17" t="s">
        <v>76</v>
      </c>
      <c r="G29" s="18" t="s">
        <v>19</v>
      </c>
      <c r="H29" s="19" t="str">
        <f t="shared" si="2"/>
        <v>2</v>
      </c>
      <c r="I29" s="17" t="s">
        <v>2</v>
      </c>
      <c r="J29" s="18" t="s">
        <v>76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 t="str">
        <f t="shared" si="6"/>
        <v>5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11</v>
      </c>
      <c r="AH29" s="22">
        <f>'22.Spieltag'!AJ29</f>
        <v>322</v>
      </c>
      <c r="AI29" s="29">
        <f>'22.Spieltag'!AK29</f>
        <v>11</v>
      </c>
      <c r="AJ29" s="24">
        <f t="shared" si="14"/>
        <v>333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2</v>
      </c>
      <c r="B30" s="21" t="str">
        <f>'22.Spieltag'!B30</f>
        <v>UltraGE</v>
      </c>
      <c r="C30" s="17" t="s">
        <v>20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76</v>
      </c>
      <c r="S30" s="18" t="s">
        <v>2</v>
      </c>
      <c r="T30" s="68">
        <f>IF(OR(EXACT($R$7,R30)*(EXACT($S$7,S30)))=TRUE,$AO$9,IF(($S$7-$R$7=S30-R30),$AO$8,IF(OR(EXACT($R$7&gt;$S$7,R30&gt;S30)*EXACT($R$7=$S$7,R30=S30)*EXACT($R$7&lt;$S$7,R30&lt;S30)),$AO$7,0)))*2</f>
        <v>4</v>
      </c>
      <c r="U30" s="17" t="s">
        <v>2</v>
      </c>
      <c r="V30" s="18" t="s">
        <v>76</v>
      </c>
      <c r="W30" s="19" t="str">
        <f t="shared" si="6"/>
        <v>3</v>
      </c>
      <c r="X30" s="17" t="s">
        <v>2</v>
      </c>
      <c r="Y30" s="18" t="s">
        <v>76</v>
      </c>
      <c r="Z30" s="19" t="str">
        <f t="shared" si="7"/>
        <v>2</v>
      </c>
      <c r="AA30" s="17" t="s">
        <v>77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16</v>
      </c>
      <c r="AH30" s="22">
        <f>'22.Spieltag'!AJ30</f>
        <v>370</v>
      </c>
      <c r="AI30" s="29">
        <f>'22.Spieltag'!AK30</f>
        <v>3</v>
      </c>
      <c r="AJ30" s="24">
        <f t="shared" ref="AJ30" si="17">AG30+AH30</f>
        <v>386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2" priority="106" rank="3"/>
  </conditionalFormatting>
  <conditionalFormatting sqref="C6:AB6 G2:H3 F4:F6 I5:I6 V2:W3 D2:E3 C4:C6 Y2:Z3 AB2:AB3 S2:T3 R4:R6 U5:U6 J2:K3 Q2:Q3 O4:O6 L4:L6 X5:AB6">
    <cfRule type="cellIs" dxfId="51" priority="2" operator="equal">
      <formula>"Schalke 04"</formula>
    </cfRule>
  </conditionalFormatting>
  <conditionalFormatting sqref="I4 F6 C6 L6 R6 X4 AA4 U4">
    <cfRule type="cellIs" dxfId="5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workbookViewId="0">
      <selection activeCell="AC8" sqref="AC8:AC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77</v>
      </c>
      <c r="G7" s="78" t="s">
        <v>98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76</v>
      </c>
      <c r="Z7" s="79" t="s">
        <v>1</v>
      </c>
      <c r="AA7" s="78" t="s">
        <v>77</v>
      </c>
      <c r="AB7" s="78" t="s">
        <v>2</v>
      </c>
      <c r="AC7" s="79"/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'23.Spieltag'!B8</f>
        <v>Archie04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 t="s">
        <v>79</v>
      </c>
      <c r="P8" s="18" t="s">
        <v>77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9</v>
      </c>
      <c r="AH8" s="22">
        <f>'23.Spieltag'!AJ8</f>
        <v>315</v>
      </c>
      <c r="AI8" s="29">
        <f>'23.Spieltag'!AK8</f>
        <v>17</v>
      </c>
      <c r="AJ8" s="24">
        <f t="shared" ref="AJ8" si="10">AG8+AH8</f>
        <v>324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'23.Spieltag'!B9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2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79</v>
      </c>
      <c r="P9" s="18" t="s">
        <v>76</v>
      </c>
      <c r="Q9" s="19" t="str">
        <f t="shared" si="5"/>
        <v>2</v>
      </c>
      <c r="R9" s="17" t="s">
        <v>76</v>
      </c>
      <c r="S9" s="18" t="s">
        <v>19</v>
      </c>
      <c r="T9" s="87">
        <f t="shared" ref="T9:T31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>
        <f t="shared" si="6"/>
        <v>0</v>
      </c>
      <c r="X9" s="17" t="s">
        <v>2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8</v>
      </c>
      <c r="AH9" s="22">
        <f>'23.Spieltag'!AJ9</f>
        <v>363</v>
      </c>
      <c r="AI9" s="29">
        <f>'23.Spieltag'!AK9</f>
        <v>4</v>
      </c>
      <c r="AJ9" s="24">
        <f t="shared" ref="AJ9:AJ29" si="14">AG9+AH9</f>
        <v>371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'23.Spieltag'!B10</f>
        <v>fabian04</v>
      </c>
      <c r="C10" s="17" t="s">
        <v>76</v>
      </c>
      <c r="D10" s="18" t="s">
        <v>19</v>
      </c>
      <c r="E10" s="19">
        <f t="shared" si="1"/>
        <v>0</v>
      </c>
      <c r="F10" s="17" t="s">
        <v>77</v>
      </c>
      <c r="G10" s="18" t="s">
        <v>2</v>
      </c>
      <c r="H10" s="19" t="str">
        <f t="shared" si="2"/>
        <v>2</v>
      </c>
      <c r="I10" s="17" t="s">
        <v>19</v>
      </c>
      <c r="J10" s="18" t="s">
        <v>76</v>
      </c>
      <c r="K10" s="19" t="str">
        <f t="shared" si="3"/>
        <v>2</v>
      </c>
      <c r="L10" s="17" t="s">
        <v>77</v>
      </c>
      <c r="M10" s="18" t="s">
        <v>76</v>
      </c>
      <c r="N10" s="68" t="str">
        <f t="shared" si="4"/>
        <v>3</v>
      </c>
      <c r="O10" s="17" t="s">
        <v>79</v>
      </c>
      <c r="P10" s="18" t="s">
        <v>77</v>
      </c>
      <c r="Q10" s="19" t="str">
        <f t="shared" si="5"/>
        <v>2</v>
      </c>
      <c r="R10" s="17" t="s">
        <v>76</v>
      </c>
      <c r="S10" s="18" t="s">
        <v>19</v>
      </c>
      <c r="T10" s="87">
        <f t="shared" si="12"/>
        <v>0</v>
      </c>
      <c r="U10" s="17" t="s">
        <v>19</v>
      </c>
      <c r="V10" s="18" t="s">
        <v>76</v>
      </c>
      <c r="W10" s="19">
        <f t="shared" si="6"/>
        <v>0</v>
      </c>
      <c r="X10" s="17" t="s">
        <v>2</v>
      </c>
      <c r="Y10" s="18" t="s">
        <v>76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2</v>
      </c>
      <c r="AD10" s="20"/>
      <c r="AE10" s="18"/>
      <c r="AF10" s="19"/>
      <c r="AG10" s="21">
        <f t="shared" si="13"/>
        <v>11</v>
      </c>
      <c r="AH10" s="22">
        <f>'23.Spieltag'!AJ10</f>
        <v>307</v>
      </c>
      <c r="AI10" s="29">
        <f>'23.Spieltag'!AK10</f>
        <v>20</v>
      </c>
      <c r="AJ10" s="24">
        <f t="shared" si="14"/>
        <v>318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'23.Spieltag'!B11</f>
        <v>FlorianS04</v>
      </c>
      <c r="C11" s="17"/>
      <c r="D11" s="18"/>
      <c r="E11" s="19"/>
      <c r="F11" s="17" t="s">
        <v>76</v>
      </c>
      <c r="G11" s="18" t="s">
        <v>2</v>
      </c>
      <c r="H11" s="19" t="str">
        <f t="shared" si="2"/>
        <v>2</v>
      </c>
      <c r="I11" s="17" t="s">
        <v>76</v>
      </c>
      <c r="J11" s="18" t="s">
        <v>19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19</v>
      </c>
      <c r="P11" s="18" t="s">
        <v>76</v>
      </c>
      <c r="Q11" s="19" t="str">
        <f t="shared" si="5"/>
        <v>3</v>
      </c>
      <c r="R11" s="17" t="s">
        <v>76</v>
      </c>
      <c r="S11" s="18" t="s">
        <v>19</v>
      </c>
      <c r="T11" s="87">
        <f t="shared" si="12"/>
        <v>0</v>
      </c>
      <c r="U11" s="17" t="s">
        <v>76</v>
      </c>
      <c r="V11" s="18" t="s">
        <v>76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'23.Spieltag'!AJ11</f>
        <v>329</v>
      </c>
      <c r="AI11" s="29">
        <f>'23.Spieltag'!AK11</f>
        <v>13</v>
      </c>
      <c r="AJ11" s="24">
        <f t="shared" si="14"/>
        <v>341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5</v>
      </c>
      <c r="B12" s="21" t="str">
        <f>'23.Spieltag'!B12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77</v>
      </c>
      <c r="M12" s="18" t="s">
        <v>19</v>
      </c>
      <c r="N12" s="68" t="str">
        <f t="shared" si="4"/>
        <v>2</v>
      </c>
      <c r="O12" s="17" t="s">
        <v>19</v>
      </c>
      <c r="P12" s="18" t="s">
        <v>77</v>
      </c>
      <c r="Q12" s="19" t="str">
        <f t="shared" si="5"/>
        <v>2</v>
      </c>
      <c r="R12" s="17" t="s">
        <v>76</v>
      </c>
      <c r="S12" s="18" t="s">
        <v>19</v>
      </c>
      <c r="T12" s="87">
        <f t="shared" si="12"/>
        <v>0</v>
      </c>
      <c r="U12" s="17" t="s">
        <v>19</v>
      </c>
      <c r="V12" s="18" t="s">
        <v>19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15</v>
      </c>
      <c r="AH12" s="22">
        <f>'23.Spieltag'!AJ12</f>
        <v>357</v>
      </c>
      <c r="AI12" s="29">
        <f>'23.Spieltag'!AK12</f>
        <v>7</v>
      </c>
      <c r="AJ12" s="24">
        <f t="shared" si="14"/>
        <v>372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76</v>
      </c>
      <c r="G13" s="18" t="s">
        <v>2</v>
      </c>
      <c r="H13" s="19" t="str">
        <f t="shared" si="2"/>
        <v>2</v>
      </c>
      <c r="I13" s="17" t="s">
        <v>19</v>
      </c>
      <c r="J13" s="18" t="s">
        <v>77</v>
      </c>
      <c r="K13" s="19" t="str">
        <f t="shared" si="3"/>
        <v>5</v>
      </c>
      <c r="L13" s="17" t="s">
        <v>76</v>
      </c>
      <c r="M13" s="18" t="s">
        <v>19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87">
        <f t="shared" si="12"/>
        <v>0</v>
      </c>
      <c r="U13" s="17" t="s">
        <v>76</v>
      </c>
      <c r="V13" s="18" t="s">
        <v>76</v>
      </c>
      <c r="W13" s="19" t="str">
        <f t="shared" si="6"/>
        <v>3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'23.Spieltag'!AJ13</f>
        <v>305</v>
      </c>
      <c r="AI13" s="29">
        <f>'23.Spieltag'!AK13</f>
        <v>21</v>
      </c>
      <c r="AJ13" s="24">
        <f t="shared" si="14"/>
        <v>318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79</v>
      </c>
      <c r="H14" s="19" t="str">
        <f t="shared" si="2"/>
        <v>2</v>
      </c>
      <c r="I14" s="17" t="s">
        <v>76</v>
      </c>
      <c r="J14" s="18" t="s">
        <v>19</v>
      </c>
      <c r="K14" s="19">
        <f t="shared" si="3"/>
        <v>0</v>
      </c>
      <c r="L14" s="17" t="s">
        <v>77</v>
      </c>
      <c r="M14" s="18" t="s">
        <v>2</v>
      </c>
      <c r="N14" s="68" t="str">
        <f t="shared" si="4"/>
        <v>2</v>
      </c>
      <c r="O14" s="17" t="s">
        <v>2</v>
      </c>
      <c r="P14" s="18" t="s">
        <v>77</v>
      </c>
      <c r="Q14" s="19" t="str">
        <f t="shared" si="5"/>
        <v>2</v>
      </c>
      <c r="R14" s="17" t="s">
        <v>19</v>
      </c>
      <c r="S14" s="18" t="s">
        <v>19</v>
      </c>
      <c r="T14" s="87">
        <f t="shared" si="12"/>
        <v>0</v>
      </c>
      <c r="U14" s="17" t="s">
        <v>19</v>
      </c>
      <c r="V14" s="18" t="s">
        <v>76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8</v>
      </c>
      <c r="AH14" s="22">
        <f>'23.Spieltag'!AJ14</f>
        <v>334</v>
      </c>
      <c r="AI14" s="29">
        <f>'23.Spieltag'!AK14</f>
        <v>11</v>
      </c>
      <c r="AJ14" s="24">
        <f t="shared" si="14"/>
        <v>342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2</v>
      </c>
      <c r="H15" s="19" t="str">
        <f t="shared" si="2"/>
        <v>2</v>
      </c>
      <c r="I15" s="17" t="s">
        <v>19</v>
      </c>
      <c r="J15" s="18" t="s">
        <v>76</v>
      </c>
      <c r="K15" s="19" t="str">
        <f t="shared" si="3"/>
        <v>2</v>
      </c>
      <c r="L15" s="17" t="s">
        <v>76</v>
      </c>
      <c r="M15" s="18" t="s">
        <v>19</v>
      </c>
      <c r="N15" s="68" t="str">
        <f t="shared" si="4"/>
        <v>3</v>
      </c>
      <c r="O15" s="17" t="s">
        <v>79</v>
      </c>
      <c r="P15" s="18" t="s">
        <v>76</v>
      </c>
      <c r="Q15" s="19" t="str">
        <f t="shared" si="5"/>
        <v>2</v>
      </c>
      <c r="R15" s="17" t="s">
        <v>77</v>
      </c>
      <c r="S15" s="18" t="s">
        <v>76</v>
      </c>
      <c r="T15" s="87">
        <f t="shared" si="12"/>
        <v>0</v>
      </c>
      <c r="U15" s="17" t="s">
        <v>76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>
        <f t="shared" si="7"/>
        <v>0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'23.Spieltag'!AJ15</f>
        <v>386</v>
      </c>
      <c r="AI15" s="29">
        <f>'23.Spieltag'!AK15</f>
        <v>2</v>
      </c>
      <c r="AJ15" s="24">
        <f t="shared" si="14"/>
        <v>400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'23.Spieltag'!B16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2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 t="str">
        <f t="shared" si="4"/>
        <v>3</v>
      </c>
      <c r="O16" s="17" t="s">
        <v>2</v>
      </c>
      <c r="P16" s="18" t="s">
        <v>76</v>
      </c>
      <c r="Q16" s="19" t="str">
        <f t="shared" si="5"/>
        <v>2</v>
      </c>
      <c r="R16" s="17" t="s">
        <v>76</v>
      </c>
      <c r="S16" s="18" t="s">
        <v>19</v>
      </c>
      <c r="T16" s="87">
        <f t="shared" si="12"/>
        <v>0</v>
      </c>
      <c r="U16" s="17" t="s">
        <v>19</v>
      </c>
      <c r="V16" s="18" t="s">
        <v>76</v>
      </c>
      <c r="W16" s="19">
        <f t="shared" si="6"/>
        <v>0</v>
      </c>
      <c r="X16" s="17" t="s">
        <v>2</v>
      </c>
      <c r="Y16" s="18" t="s">
        <v>76</v>
      </c>
      <c r="Z16" s="19">
        <f t="shared" si="7"/>
        <v>0</v>
      </c>
      <c r="AA16" s="17" t="s">
        <v>19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7</v>
      </c>
      <c r="AH16" s="22">
        <f>'23.Spieltag'!AJ16</f>
        <v>355</v>
      </c>
      <c r="AI16" s="29">
        <f>'23.Spieltag'!AK16</f>
        <v>8</v>
      </c>
      <c r="AJ16" s="24">
        <f t="shared" si="14"/>
        <v>362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15</v>
      </c>
      <c r="B17" s="21" t="str">
        <f>'23.Spieltag'!B17</f>
        <v>Mike04</v>
      </c>
      <c r="C17" s="17" t="s">
        <v>19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5</v>
      </c>
      <c r="L17" s="17" t="s">
        <v>76</v>
      </c>
      <c r="M17" s="18" t="s">
        <v>76</v>
      </c>
      <c r="N17" s="68">
        <f t="shared" si="4"/>
        <v>0</v>
      </c>
      <c r="O17" s="17" t="s">
        <v>2</v>
      </c>
      <c r="P17" s="18" t="s">
        <v>77</v>
      </c>
      <c r="Q17" s="19" t="str">
        <f t="shared" si="5"/>
        <v>2</v>
      </c>
      <c r="R17" s="17" t="s">
        <v>76</v>
      </c>
      <c r="S17" s="18" t="s">
        <v>19</v>
      </c>
      <c r="T17" s="87">
        <f t="shared" si="12"/>
        <v>0</v>
      </c>
      <c r="U17" s="17" t="s">
        <v>77</v>
      </c>
      <c r="V17" s="18" t="s">
        <v>19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9</v>
      </c>
      <c r="AH17" s="22">
        <f>'23.Spieltag'!AJ17</f>
        <v>322</v>
      </c>
      <c r="AI17" s="29">
        <f>'23.Spieltag'!AK17</f>
        <v>14</v>
      </c>
      <c r="AJ17" s="24">
        <f t="shared" si="14"/>
        <v>331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'23.Spieltag'!B18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2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19</v>
      </c>
      <c r="N18" s="68" t="str">
        <f t="shared" si="4"/>
        <v>3</v>
      </c>
      <c r="O18" s="17" t="s">
        <v>2</v>
      </c>
      <c r="P18" s="18" t="s">
        <v>76</v>
      </c>
      <c r="Q18" s="19" t="str">
        <f t="shared" si="5"/>
        <v>2</v>
      </c>
      <c r="R18" s="17" t="s">
        <v>76</v>
      </c>
      <c r="S18" s="18" t="s">
        <v>19</v>
      </c>
      <c r="T18" s="87">
        <f t="shared" si="12"/>
        <v>0</v>
      </c>
      <c r="U18" s="17" t="s">
        <v>76</v>
      </c>
      <c r="V18" s="18" t="s">
        <v>76</v>
      </c>
      <c r="W18" s="19" t="str">
        <f t="shared" si="6"/>
        <v>3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13</v>
      </c>
      <c r="AH18" s="22">
        <f>'23.Spieltag'!AJ18</f>
        <v>360</v>
      </c>
      <c r="AI18" s="29">
        <f>'23.Spieltag'!AK18</f>
        <v>5</v>
      </c>
      <c r="AJ18" s="24">
        <f t="shared" si="14"/>
        <v>373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'23.Spieltag'!B19</f>
        <v>Rainer04</v>
      </c>
      <c r="C19" s="17" t="s">
        <v>2</v>
      </c>
      <c r="D19" s="18" t="s">
        <v>19</v>
      </c>
      <c r="E19" s="19">
        <f t="shared" si="1"/>
        <v>0</v>
      </c>
      <c r="F19" s="17" t="s">
        <v>76</v>
      </c>
      <c r="G19" s="18" t="s">
        <v>2</v>
      </c>
      <c r="H19" s="19" t="str">
        <f t="shared" si="2"/>
        <v>2</v>
      </c>
      <c r="I19" s="17" t="s">
        <v>19</v>
      </c>
      <c r="J19" s="18" t="s">
        <v>76</v>
      </c>
      <c r="K19" s="19" t="str">
        <f t="shared" si="3"/>
        <v>2</v>
      </c>
      <c r="L19" s="17" t="s">
        <v>76</v>
      </c>
      <c r="M19" s="18" t="s">
        <v>2</v>
      </c>
      <c r="N19" s="68" t="str">
        <f t="shared" si="4"/>
        <v>2</v>
      </c>
      <c r="O19" s="17" t="s">
        <v>79</v>
      </c>
      <c r="P19" s="18" t="s">
        <v>76</v>
      </c>
      <c r="Q19" s="19" t="str">
        <f t="shared" si="5"/>
        <v>2</v>
      </c>
      <c r="R19" s="17" t="s">
        <v>76</v>
      </c>
      <c r="S19" s="18" t="s">
        <v>76</v>
      </c>
      <c r="T19" s="87">
        <f t="shared" si="12"/>
        <v>0</v>
      </c>
      <c r="U19" s="17" t="s">
        <v>77</v>
      </c>
      <c r="V19" s="18" t="s">
        <v>77</v>
      </c>
      <c r="W19" s="19" t="str">
        <f t="shared" si="6"/>
        <v>3</v>
      </c>
      <c r="X19" s="17" t="s">
        <v>2</v>
      </c>
      <c r="Y19" s="18" t="s">
        <v>19</v>
      </c>
      <c r="Z19" s="19">
        <f t="shared" si="7"/>
        <v>0</v>
      </c>
      <c r="AA19" s="17" t="s">
        <v>76</v>
      </c>
      <c r="AB19" s="18" t="s">
        <v>19</v>
      </c>
      <c r="AC19" s="19" t="str">
        <f t="shared" si="8"/>
        <v>2</v>
      </c>
      <c r="AD19" s="20"/>
      <c r="AE19" s="18"/>
      <c r="AF19" s="19"/>
      <c r="AG19" s="21">
        <f t="shared" si="13"/>
        <v>13</v>
      </c>
      <c r="AH19" s="22">
        <f>'23.Spieltag'!AJ19</f>
        <v>399</v>
      </c>
      <c r="AI19" s="29">
        <f>'23.Spieltag'!AK19</f>
        <v>1</v>
      </c>
      <c r="AJ19" s="24">
        <f t="shared" si="14"/>
        <v>412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'23.Spieltag'!B20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2</v>
      </c>
      <c r="G20" s="18" t="s">
        <v>19</v>
      </c>
      <c r="H20" s="19">
        <f t="shared" si="2"/>
        <v>0</v>
      </c>
      <c r="I20" s="17" t="s">
        <v>19</v>
      </c>
      <c r="J20" s="18" t="s">
        <v>2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79</v>
      </c>
      <c r="P20" s="18" t="s">
        <v>79</v>
      </c>
      <c r="Q20" s="19">
        <f t="shared" si="5"/>
        <v>0</v>
      </c>
      <c r="R20" s="17" t="s">
        <v>77</v>
      </c>
      <c r="S20" s="18" t="s">
        <v>76</v>
      </c>
      <c r="T20" s="87">
        <f t="shared" si="12"/>
        <v>0</v>
      </c>
      <c r="U20" s="17" t="s">
        <v>19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0</v>
      </c>
      <c r="AH20" s="22">
        <f>'23.Spieltag'!AJ20</f>
        <v>296</v>
      </c>
      <c r="AI20" s="29">
        <f>'23.Spieltag'!AK20</f>
        <v>22</v>
      </c>
      <c r="AJ20" s="24">
        <f t="shared" si="14"/>
        <v>296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17</v>
      </c>
      <c r="B21" s="21" t="str">
        <f>'23.Spieltag'!B21</f>
        <v>Ricardo04</v>
      </c>
      <c r="C21" s="17" t="s">
        <v>19</v>
      </c>
      <c r="D21" s="18" t="s">
        <v>19</v>
      </c>
      <c r="E21" s="19" t="str">
        <f t="shared" si="1"/>
        <v>3</v>
      </c>
      <c r="F21" s="17" t="s">
        <v>76</v>
      </c>
      <c r="G21" s="18" t="s">
        <v>79</v>
      </c>
      <c r="H21" s="19" t="str">
        <f t="shared" si="2"/>
        <v>2</v>
      </c>
      <c r="I21" s="17" t="s">
        <v>19</v>
      </c>
      <c r="J21" s="18" t="s">
        <v>76</v>
      </c>
      <c r="K21" s="19" t="str">
        <f t="shared" si="3"/>
        <v>2</v>
      </c>
      <c r="L21" s="17" t="s">
        <v>77</v>
      </c>
      <c r="M21" s="18" t="s">
        <v>19</v>
      </c>
      <c r="N21" s="68" t="str">
        <f t="shared" si="4"/>
        <v>2</v>
      </c>
      <c r="O21" s="17" t="s">
        <v>2</v>
      </c>
      <c r="P21" s="18" t="s">
        <v>77</v>
      </c>
      <c r="Q21" s="19" t="str">
        <f t="shared" si="5"/>
        <v>2</v>
      </c>
      <c r="R21" s="17" t="s">
        <v>77</v>
      </c>
      <c r="S21" s="18" t="s">
        <v>19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2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13</v>
      </c>
      <c r="AH21" s="22">
        <f>'23.Spieltag'!AJ21</f>
        <v>311</v>
      </c>
      <c r="AI21" s="29">
        <f>'23.Spieltag'!AK21</f>
        <v>19</v>
      </c>
      <c r="AJ21" s="24">
        <f t="shared" si="14"/>
        <v>324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22</v>
      </c>
      <c r="B22" s="21" t="str">
        <f>'23.Spieltag'!B22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2</v>
      </c>
      <c r="P22" s="18" t="s">
        <v>76</v>
      </c>
      <c r="Q22" s="19" t="str">
        <f t="shared" si="5"/>
        <v>2</v>
      </c>
      <c r="R22" s="17" t="s">
        <v>76</v>
      </c>
      <c r="S22" s="18" t="s">
        <v>2</v>
      </c>
      <c r="T22" s="87">
        <f t="shared" si="12"/>
        <v>0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76</v>
      </c>
      <c r="Z22" s="19" t="str">
        <f t="shared" si="7"/>
        <v>5</v>
      </c>
      <c r="AA22" s="17" t="s">
        <v>76</v>
      </c>
      <c r="AB22" s="18" t="s">
        <v>19</v>
      </c>
      <c r="AC22" s="19" t="str">
        <f t="shared" si="8"/>
        <v>2</v>
      </c>
      <c r="AD22" s="20"/>
      <c r="AE22" s="18"/>
      <c r="AF22" s="19"/>
      <c r="AG22" s="21">
        <f t="shared" si="13"/>
        <v>11</v>
      </c>
      <c r="AH22" s="22">
        <f>'23.Spieltag'!AJ22</f>
        <v>288</v>
      </c>
      <c r="AI22" s="29">
        <f>'23.Spieltag'!AK22</f>
        <v>23</v>
      </c>
      <c r="AJ22" s="24">
        <f t="shared" si="14"/>
        <v>299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8</v>
      </c>
      <c r="B23" s="21" t="str">
        <f>'23.Spieltag'!B23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 t="str">
        <f t="shared" si="2"/>
        <v>2</v>
      </c>
      <c r="I23" s="17" t="s">
        <v>77</v>
      </c>
      <c r="J23" s="18" t="s">
        <v>77</v>
      </c>
      <c r="K23" s="19">
        <f t="shared" si="3"/>
        <v>0</v>
      </c>
      <c r="L23" s="17" t="s">
        <v>76</v>
      </c>
      <c r="M23" s="18" t="s">
        <v>2</v>
      </c>
      <c r="N23" s="68" t="str">
        <f t="shared" si="4"/>
        <v>2</v>
      </c>
      <c r="O23" s="17" t="s">
        <v>76</v>
      </c>
      <c r="P23" s="18" t="s">
        <v>77</v>
      </c>
      <c r="Q23" s="19" t="str">
        <f t="shared" si="5"/>
        <v>5</v>
      </c>
      <c r="R23" s="17" t="s">
        <v>77</v>
      </c>
      <c r="S23" s="18" t="s">
        <v>2</v>
      </c>
      <c r="T23" s="87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19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'23.Spieltag'!AJ23</f>
        <v>354</v>
      </c>
      <c r="AI23" s="29">
        <f>'23.Spieltag'!AK23</f>
        <v>9</v>
      </c>
      <c r="AJ23" s="24">
        <f t="shared" si="14"/>
        <v>363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19</v>
      </c>
      <c r="B24" s="21" t="str">
        <f>'23.Spieltag'!B24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19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76</v>
      </c>
      <c r="S24" s="18" t="s">
        <v>19</v>
      </c>
      <c r="T24" s="87">
        <f t="shared" si="12"/>
        <v>0</v>
      </c>
      <c r="U24" s="17" t="s">
        <v>19</v>
      </c>
      <c r="V24" s="18" t="s">
        <v>76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'23.Spieltag'!AJ24</f>
        <v>316</v>
      </c>
      <c r="AI24" s="29">
        <f>'23.Spieltag'!AK24</f>
        <v>15</v>
      </c>
      <c r="AJ24" s="24">
        <f t="shared" si="14"/>
        <v>322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14</v>
      </c>
      <c r="B25" s="21" t="str">
        <f>'23.Spieltag'!B25</f>
        <v>Silfa04</v>
      </c>
      <c r="C25" s="17" t="s">
        <v>77</v>
      </c>
      <c r="D25" s="18" t="s">
        <v>77</v>
      </c>
      <c r="E25" s="19" t="str">
        <f t="shared" si="1"/>
        <v>3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77</v>
      </c>
      <c r="K25" s="19" t="str">
        <f t="shared" si="3"/>
        <v>5</v>
      </c>
      <c r="L25" s="17" t="s">
        <v>76</v>
      </c>
      <c r="M25" s="18" t="s">
        <v>2</v>
      </c>
      <c r="N25" s="68" t="str">
        <f t="shared" si="4"/>
        <v>2</v>
      </c>
      <c r="O25" s="17" t="s">
        <v>2</v>
      </c>
      <c r="P25" s="18" t="s">
        <v>77</v>
      </c>
      <c r="Q25" s="19" t="str">
        <f t="shared" si="5"/>
        <v>2</v>
      </c>
      <c r="R25" s="17" t="s">
        <v>19</v>
      </c>
      <c r="S25" s="18" t="s">
        <v>2</v>
      </c>
      <c r="T25" s="87">
        <f t="shared" si="12"/>
        <v>0</v>
      </c>
      <c r="U25" s="17" t="s">
        <v>76</v>
      </c>
      <c r="V25" s="18" t="s">
        <v>76</v>
      </c>
      <c r="W25" s="19" t="str">
        <f t="shared" si="6"/>
        <v>3</v>
      </c>
      <c r="X25" s="17" t="s">
        <v>79</v>
      </c>
      <c r="Y25" s="18" t="s">
        <v>76</v>
      </c>
      <c r="Z25" s="19">
        <f t="shared" si="7"/>
        <v>0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17</v>
      </c>
      <c r="AH25" s="22">
        <f>'23.Spieltag'!AJ25</f>
        <v>315</v>
      </c>
      <c r="AI25" s="29">
        <f>'23.Spieltag'!AK25</f>
        <v>17</v>
      </c>
      <c r="AJ25" s="24">
        <f t="shared" si="14"/>
        <v>332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16</v>
      </c>
      <c r="B26" s="21" t="str">
        <f>'23.Spieltag'!B26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19</v>
      </c>
      <c r="G26" s="18" t="s">
        <v>79</v>
      </c>
      <c r="H26" s="19" t="str">
        <f t="shared" si="2"/>
        <v>2</v>
      </c>
      <c r="I26" s="17" t="s">
        <v>76</v>
      </c>
      <c r="J26" s="18" t="s">
        <v>77</v>
      </c>
      <c r="K26" s="19" t="str">
        <f t="shared" si="3"/>
        <v>2</v>
      </c>
      <c r="L26" s="17" t="s">
        <v>76</v>
      </c>
      <c r="M26" s="18" t="s">
        <v>2</v>
      </c>
      <c r="N26" s="68" t="str">
        <f t="shared" si="4"/>
        <v>2</v>
      </c>
      <c r="O26" s="17" t="s">
        <v>79</v>
      </c>
      <c r="P26" s="18" t="s">
        <v>76</v>
      </c>
      <c r="Q26" s="19" t="str">
        <f t="shared" si="5"/>
        <v>2</v>
      </c>
      <c r="R26" s="17" t="s">
        <v>76</v>
      </c>
      <c r="S26" s="18" t="s">
        <v>19</v>
      </c>
      <c r="T26" s="87">
        <f t="shared" si="12"/>
        <v>0</v>
      </c>
      <c r="U26" s="17" t="s">
        <v>77</v>
      </c>
      <c r="V26" s="18" t="s">
        <v>19</v>
      </c>
      <c r="W26" s="19">
        <f t="shared" si="6"/>
        <v>0</v>
      </c>
      <c r="X26" s="17" t="s">
        <v>79</v>
      </c>
      <c r="Y26" s="18" t="s">
        <v>76</v>
      </c>
      <c r="Z26" s="19">
        <f t="shared" si="7"/>
        <v>0</v>
      </c>
      <c r="AA26" s="17" t="s">
        <v>77</v>
      </c>
      <c r="AB26" s="18" t="s">
        <v>19</v>
      </c>
      <c r="AC26" s="19" t="str">
        <f t="shared" si="8"/>
        <v>2</v>
      </c>
      <c r="AD26" s="20"/>
      <c r="AE26" s="18"/>
      <c r="AF26" s="19"/>
      <c r="AG26" s="21">
        <f t="shared" si="13"/>
        <v>10</v>
      </c>
      <c r="AH26" s="22">
        <f>'23.Spieltag'!AJ26</f>
        <v>316</v>
      </c>
      <c r="AI26" s="29">
        <f>'23.Spieltag'!AK26</f>
        <v>15</v>
      </c>
      <c r="AJ26" s="24">
        <f t="shared" si="14"/>
        <v>326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7</v>
      </c>
      <c r="B27" s="21" t="str">
        <f>'23.Spieltag'!B27</f>
        <v>SkillFailer</v>
      </c>
      <c r="C27" s="17" t="s">
        <v>76</v>
      </c>
      <c r="D27" s="18" t="s">
        <v>2</v>
      </c>
      <c r="E27" s="19">
        <f t="shared" si="1"/>
        <v>0</v>
      </c>
      <c r="F27" s="17" t="s">
        <v>76</v>
      </c>
      <c r="G27" s="18" t="s">
        <v>79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19</v>
      </c>
      <c r="T27" s="87">
        <f t="shared" si="12"/>
        <v>0</v>
      </c>
      <c r="U27" s="17" t="s">
        <v>77</v>
      </c>
      <c r="V27" s="18" t="s">
        <v>19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12</v>
      </c>
      <c r="AH27" s="22">
        <f>'23.Spieltag'!AJ27</f>
        <v>358</v>
      </c>
      <c r="AI27" s="29">
        <f>'23.Spieltag'!AK27</f>
        <v>6</v>
      </c>
      <c r="AJ27" s="24">
        <f t="shared" si="14"/>
        <v>370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77</v>
      </c>
      <c r="G28" s="18" t="s">
        <v>2</v>
      </c>
      <c r="H28" s="19" t="str">
        <f t="shared" si="2"/>
        <v>2</v>
      </c>
      <c r="I28" s="17" t="s">
        <v>77</v>
      </c>
      <c r="J28" s="18" t="s">
        <v>76</v>
      </c>
      <c r="K28" s="19">
        <f t="shared" si="3"/>
        <v>0</v>
      </c>
      <c r="L28" s="17" t="s">
        <v>77</v>
      </c>
      <c r="M28" s="18" t="s">
        <v>19</v>
      </c>
      <c r="N28" s="68" t="str">
        <f t="shared" si="4"/>
        <v>2</v>
      </c>
      <c r="O28" s="17" t="s">
        <v>79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87">
        <f t="shared" si="12"/>
        <v>0</v>
      </c>
      <c r="U28" s="17" t="s">
        <v>76</v>
      </c>
      <c r="V28" s="18" t="s">
        <v>76</v>
      </c>
      <c r="W28" s="19" t="str">
        <f t="shared" si="6"/>
        <v>3</v>
      </c>
      <c r="X28" s="17" t="s">
        <v>2</v>
      </c>
      <c r="Y28" s="18" t="s">
        <v>76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'23.Spieltag'!AJ28</f>
        <v>335</v>
      </c>
      <c r="AI28" s="29">
        <f>'23.Spieltag'!AK28</f>
        <v>10</v>
      </c>
      <c r="AJ28" s="24">
        <f t="shared" si="14"/>
        <v>344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2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76</v>
      </c>
      <c r="M29" s="18" t="s">
        <v>19</v>
      </c>
      <c r="N29" s="68" t="str">
        <f t="shared" si="4"/>
        <v>3</v>
      </c>
      <c r="O29" s="17" t="s">
        <v>79</v>
      </c>
      <c r="P29" s="18" t="s">
        <v>76</v>
      </c>
      <c r="Q29" s="19" t="str">
        <f t="shared" si="5"/>
        <v>2</v>
      </c>
      <c r="R29" s="17" t="s">
        <v>77</v>
      </c>
      <c r="S29" s="18" t="s">
        <v>19</v>
      </c>
      <c r="T29" s="87">
        <f t="shared" si="12"/>
        <v>0</v>
      </c>
      <c r="U29" s="17" t="s">
        <v>76</v>
      </c>
      <c r="V29" s="18" t="s">
        <v>19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9</v>
      </c>
      <c r="AH29" s="22">
        <f>'23.Spieltag'!AJ29</f>
        <v>333</v>
      </c>
      <c r="AI29" s="29">
        <f>'23.Spieltag'!AK29</f>
        <v>12</v>
      </c>
      <c r="AJ29" s="24">
        <f t="shared" si="14"/>
        <v>342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2</v>
      </c>
      <c r="R30" s="17" t="s">
        <v>76</v>
      </c>
      <c r="S30" s="18" t="s">
        <v>19</v>
      </c>
      <c r="T30" s="87">
        <f t="shared" si="12"/>
        <v>0</v>
      </c>
      <c r="U30" s="17" t="s">
        <v>77</v>
      </c>
      <c r="V30" s="18" t="s">
        <v>19</v>
      </c>
      <c r="W30" s="19">
        <f t="shared" si="6"/>
        <v>0</v>
      </c>
      <c r="X30" s="17" t="s">
        <v>2</v>
      </c>
      <c r="Y30" s="18" t="s">
        <v>19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11</v>
      </c>
      <c r="AH30" s="22">
        <f>'23.Spieltag'!AJ30</f>
        <v>386</v>
      </c>
      <c r="AI30" s="29">
        <f>'23.Spieltag'!AK30</f>
        <v>2</v>
      </c>
      <c r="AJ30" s="24">
        <f t="shared" ref="AJ30" si="17">AG30+AH30</f>
        <v>397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'23.Spieltag'!B31</f>
        <v>Jens-2711</v>
      </c>
      <c r="C31" s="17"/>
      <c r="D31" s="18"/>
      <c r="E31" s="19"/>
      <c r="F31" s="17" t="s">
        <v>76</v>
      </c>
      <c r="G31" s="18" t="s">
        <v>19</v>
      </c>
      <c r="H31" s="19" t="str">
        <f t="shared" si="2"/>
        <v>2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2</v>
      </c>
      <c r="P31" s="18" t="s">
        <v>19</v>
      </c>
      <c r="Q31" s="19" t="str">
        <f t="shared" si="5"/>
        <v>3</v>
      </c>
      <c r="R31" s="17" t="s">
        <v>77</v>
      </c>
      <c r="S31" s="18" t="s">
        <v>76</v>
      </c>
      <c r="T31" s="87">
        <f t="shared" si="12"/>
        <v>0</v>
      </c>
      <c r="U31" s="17" t="s">
        <v>19</v>
      </c>
      <c r="V31" s="18" t="s">
        <v>76</v>
      </c>
      <c r="W31" s="19">
        <f t="shared" si="6"/>
        <v>0</v>
      </c>
      <c r="X31" s="17" t="s">
        <v>76</v>
      </c>
      <c r="Y31" s="18" t="s">
        <v>76</v>
      </c>
      <c r="Z31" s="19" t="str">
        <f t="shared" si="7"/>
        <v>5</v>
      </c>
      <c r="AA31" s="17" t="s">
        <v>77</v>
      </c>
      <c r="AB31" s="18" t="s">
        <v>19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12</v>
      </c>
      <c r="AH31" s="22">
        <f>'23.Spieltag'!AJ31</f>
        <v>108</v>
      </c>
      <c r="AI31" s="29">
        <f>'23.Spieltag'!AK31</f>
        <v>24</v>
      </c>
      <c r="AJ31" s="24">
        <f t="shared" ref="AJ31" si="20">AG31+AH31</f>
        <v>120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9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8" priority="105" rank="3"/>
  </conditionalFormatting>
  <conditionalFormatting sqref="C6:AB6 AB2:AB3 M2:N3 L5:L6 F4:F6 O5:O6 D2:E3 C4:C6 P2:Q3 S2:T3 R4:R6 U5:U6 G2:H3 J2:K3 I4:I6 V2:W3 Y2:Z3 X4:X6 AA5:AA6">
    <cfRule type="cellIs" dxfId="47" priority="2" operator="equal">
      <formula>"Schalke 04"</formula>
    </cfRule>
  </conditionalFormatting>
  <conditionalFormatting sqref="O4 F6 L4 L6 U4 C6 AA4 I6">
    <cfRule type="cellIs" dxfId="46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76</v>
      </c>
      <c r="V7" s="78" t="s">
        <v>19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'24.Spieltag'!B8</f>
        <v>Archie04</v>
      </c>
      <c r="C8" s="17" t="s">
        <v>76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77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20</v>
      </c>
      <c r="R8" s="17" t="s">
        <v>19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79</v>
      </c>
      <c r="Y8" s="18" t="s">
        <v>77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31</v>
      </c>
      <c r="AH8" s="22">
        <f>'24.Spieltag'!AJ8</f>
        <v>324</v>
      </c>
      <c r="AI8" s="29">
        <f>'24.Spieltag'!AK8</f>
        <v>17</v>
      </c>
      <c r="AJ8" s="24">
        <f t="shared" ref="AJ8" si="10">AG8+AH8</f>
        <v>355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'24.Spieltag'!B9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5</v>
      </c>
      <c r="I9" s="17" t="s">
        <v>76</v>
      </c>
      <c r="J9" s="18" t="s">
        <v>79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 t="str">
        <f t="shared" si="6"/>
        <v>3</v>
      </c>
      <c r="X9" s="17" t="s">
        <v>20</v>
      </c>
      <c r="Y9" s="18" t="s">
        <v>76</v>
      </c>
      <c r="Z9" s="19" t="str">
        <f t="shared" si="7"/>
        <v>2</v>
      </c>
      <c r="AA9" s="17" t="s">
        <v>19</v>
      </c>
      <c r="AB9" s="18" t="s">
        <v>76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'24.Spieltag'!AJ9</f>
        <v>371</v>
      </c>
      <c r="AI9" s="29">
        <f>'24.Spieltag'!AK9</f>
        <v>6</v>
      </c>
      <c r="AJ9" s="24">
        <f t="shared" ref="AJ9:AJ29" si="14">AG9+AH9</f>
        <v>383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21</v>
      </c>
      <c r="B10" s="21" t="str">
        <f>'24.Spieltag'!B10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76</v>
      </c>
      <c r="H10" s="19">
        <f t="shared" si="2"/>
        <v>0</v>
      </c>
      <c r="I10" s="17" t="s">
        <v>77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76</v>
      </c>
      <c r="Q10" s="87">
        <f t="shared" si="12"/>
        <v>0</v>
      </c>
      <c r="R10" s="17" t="s">
        <v>76</v>
      </c>
      <c r="S10" s="18" t="s">
        <v>76</v>
      </c>
      <c r="T10" s="19">
        <f t="shared" si="5"/>
        <v>0</v>
      </c>
      <c r="U10" s="17" t="s">
        <v>76</v>
      </c>
      <c r="V10" s="18" t="s">
        <v>79</v>
      </c>
      <c r="W10" s="19" t="str">
        <f t="shared" si="6"/>
        <v>2</v>
      </c>
      <c r="X10" s="17" t="s">
        <v>20</v>
      </c>
      <c r="Y10" s="18" t="s">
        <v>77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6</v>
      </c>
      <c r="AH10" s="22">
        <f>'24.Spieltag'!AJ10</f>
        <v>318</v>
      </c>
      <c r="AI10" s="29">
        <f>'24.Spieltag'!AK10</f>
        <v>20</v>
      </c>
      <c r="AJ10" s="24">
        <f t="shared" si="14"/>
        <v>324</v>
      </c>
      <c r="AK10" s="25">
        <f t="shared" si="15"/>
        <v>21</v>
      </c>
      <c r="AL10" s="1"/>
    </row>
    <row r="11" spans="1:42" ht="24.9" customHeight="1" thickBot="1" x14ac:dyDescent="0.3">
      <c r="A11" s="29">
        <f t="shared" si="11"/>
        <v>11</v>
      </c>
      <c r="B11" s="21" t="str">
        <f>'24.Spieltag'!B11</f>
        <v>FlorianS04</v>
      </c>
      <c r="C11" s="17"/>
      <c r="D11" s="18"/>
      <c r="E11" s="19"/>
      <c r="F11" s="17" t="s">
        <v>76</v>
      </c>
      <c r="G11" s="18" t="s">
        <v>76</v>
      </c>
      <c r="H11" s="19" t="str">
        <f t="shared" si="2"/>
        <v>3</v>
      </c>
      <c r="I11" s="17" t="s">
        <v>76</v>
      </c>
      <c r="J11" s="18" t="s">
        <v>79</v>
      </c>
      <c r="K11" s="19">
        <f t="shared" si="3"/>
        <v>0</v>
      </c>
      <c r="L11" s="17" t="s">
        <v>76</v>
      </c>
      <c r="M11" s="18" t="s">
        <v>19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19</v>
      </c>
      <c r="W11" s="19">
        <f t="shared" si="6"/>
        <v>0</v>
      </c>
      <c r="X11" s="17" t="s">
        <v>79</v>
      </c>
      <c r="Y11" s="18" t="s">
        <v>77</v>
      </c>
      <c r="Z11" s="19" t="str">
        <f t="shared" si="7"/>
        <v>2</v>
      </c>
      <c r="AA11" s="17" t="s">
        <v>76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12</v>
      </c>
      <c r="AH11" s="22">
        <f>'24.Spieltag'!AJ11</f>
        <v>341</v>
      </c>
      <c r="AI11" s="29">
        <f>'24.Spieltag'!AK11</f>
        <v>13</v>
      </c>
      <c r="AJ11" s="24">
        <f t="shared" si="14"/>
        <v>353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'24.Spieltag'!B12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5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 t="str">
        <f t="shared" si="8"/>
        <v>3</v>
      </c>
      <c r="AD12" s="20"/>
      <c r="AE12" s="18"/>
      <c r="AF12" s="19"/>
      <c r="AG12" s="21">
        <f t="shared" si="13"/>
        <v>19</v>
      </c>
      <c r="AH12" s="22">
        <f>'24.Spieltag'!AJ12</f>
        <v>372</v>
      </c>
      <c r="AI12" s="29">
        <f>'24.Spieltag'!AK12</f>
        <v>5</v>
      </c>
      <c r="AJ12" s="24">
        <f t="shared" si="14"/>
        <v>391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'24.Spieltag'!B13</f>
        <v>Gudrun</v>
      </c>
      <c r="C13" s="17" t="s">
        <v>76</v>
      </c>
      <c r="D13" s="18" t="s">
        <v>19</v>
      </c>
      <c r="E13" s="19" t="str">
        <f t="shared" si="1"/>
        <v>5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 t="str">
        <f t="shared" si="3"/>
        <v>3</v>
      </c>
      <c r="L13" s="17" t="s">
        <v>19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76</v>
      </c>
      <c r="S13" s="18" t="s">
        <v>76</v>
      </c>
      <c r="T13" s="19">
        <f t="shared" si="5"/>
        <v>0</v>
      </c>
      <c r="U13" s="17" t="s">
        <v>19</v>
      </c>
      <c r="V13" s="18" t="s">
        <v>76</v>
      </c>
      <c r="W13" s="19">
        <f t="shared" si="6"/>
        <v>0</v>
      </c>
      <c r="X13" s="17" t="s">
        <v>2</v>
      </c>
      <c r="Y13" s="18" t="s">
        <v>77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12</v>
      </c>
      <c r="AH13" s="22">
        <f>'24.Spieltag'!AJ13</f>
        <v>318</v>
      </c>
      <c r="AI13" s="29">
        <f>'24.Spieltag'!AK13</f>
        <v>20</v>
      </c>
      <c r="AJ13" s="24">
        <f t="shared" si="14"/>
        <v>330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13</v>
      </c>
      <c r="B14" s="21" t="str">
        <f>'24.Spieltag'!B14</f>
        <v>Hans 04</v>
      </c>
      <c r="C14" s="17" t="s">
        <v>19</v>
      </c>
      <c r="D14" s="18" t="s">
        <v>19</v>
      </c>
      <c r="E14" s="19">
        <f t="shared" si="1"/>
        <v>0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2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19</v>
      </c>
      <c r="T14" s="19" t="str">
        <f t="shared" si="5"/>
        <v>2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77</v>
      </c>
      <c r="Z14" s="19" t="str">
        <f t="shared" si="7"/>
        <v>2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6</v>
      </c>
      <c r="AH14" s="22">
        <f>'24.Spieltag'!AJ14</f>
        <v>342</v>
      </c>
      <c r="AI14" s="29">
        <f>'24.Spieltag'!AK14</f>
        <v>11</v>
      </c>
      <c r="AJ14" s="24">
        <f t="shared" si="14"/>
        <v>348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'24.Spieltag'!B15</f>
        <v>Lola04</v>
      </c>
      <c r="C15" s="17" t="s">
        <v>76</v>
      </c>
      <c r="D15" s="18" t="s">
        <v>2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 t="str">
        <f t="shared" si="3"/>
        <v>3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2</v>
      </c>
      <c r="S15" s="18" t="s">
        <v>76</v>
      </c>
      <c r="T15" s="19" t="str">
        <f t="shared" si="5"/>
        <v>2</v>
      </c>
      <c r="U15" s="17" t="s">
        <v>76</v>
      </c>
      <c r="V15" s="18" t="s">
        <v>19</v>
      </c>
      <c r="W15" s="19" t="str">
        <f t="shared" si="6"/>
        <v>5</v>
      </c>
      <c r="X15" s="17" t="s">
        <v>79</v>
      </c>
      <c r="Y15" s="18" t="s">
        <v>77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16</v>
      </c>
      <c r="AH15" s="22">
        <f>'24.Spieltag'!AJ15</f>
        <v>400</v>
      </c>
      <c r="AI15" s="29">
        <f>'24.Spieltag'!AK15</f>
        <v>2</v>
      </c>
      <c r="AJ15" s="24">
        <f t="shared" si="14"/>
        <v>416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'24.Spieltag'!B16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2</v>
      </c>
      <c r="W16" s="19" t="str">
        <f t="shared" si="6"/>
        <v>3</v>
      </c>
      <c r="X16" s="17" t="s">
        <v>79</v>
      </c>
      <c r="Y16" s="18" t="s">
        <v>77</v>
      </c>
      <c r="Z16" s="19" t="str">
        <f t="shared" si="7"/>
        <v>2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10</v>
      </c>
      <c r="AH16" s="22">
        <f>'24.Spieltag'!AJ16</f>
        <v>362</v>
      </c>
      <c r="AI16" s="29">
        <f>'24.Spieltag'!AK16</f>
        <v>9</v>
      </c>
      <c r="AJ16" s="24">
        <f t="shared" si="14"/>
        <v>372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15</v>
      </c>
      <c r="B17" s="21" t="str">
        <f>'24.Spieltag'!B17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77</v>
      </c>
      <c r="V17" s="18" t="s">
        <v>19</v>
      </c>
      <c r="W17" s="19" t="str">
        <f t="shared" si="6"/>
        <v>2</v>
      </c>
      <c r="X17" s="17" t="s">
        <v>2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 t="str">
        <f t="shared" si="8"/>
        <v>5</v>
      </c>
      <c r="AD17" s="20"/>
      <c r="AE17" s="18"/>
      <c r="AF17" s="19"/>
      <c r="AG17" s="21">
        <f t="shared" si="13"/>
        <v>16</v>
      </c>
      <c r="AH17" s="22">
        <f>'24.Spieltag'!AJ17</f>
        <v>331</v>
      </c>
      <c r="AI17" s="29">
        <f>'24.Spieltag'!AK17</f>
        <v>15</v>
      </c>
      <c r="AJ17" s="24">
        <f t="shared" si="14"/>
        <v>347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5</v>
      </c>
      <c r="B18" s="21" t="str">
        <f>'24.Spieltag'!B18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77</v>
      </c>
      <c r="N18" s="68" t="str">
        <f t="shared" si="4"/>
        <v>2</v>
      </c>
      <c r="O18" s="17" t="s">
        <v>19</v>
      </c>
      <c r="P18" s="18" t="s">
        <v>76</v>
      </c>
      <c r="Q18" s="87">
        <f t="shared" si="12"/>
        <v>0</v>
      </c>
      <c r="R18" s="17" t="s">
        <v>19</v>
      </c>
      <c r="S18" s="18" t="s">
        <v>76</v>
      </c>
      <c r="T18" s="19" t="str">
        <f t="shared" si="5"/>
        <v>2</v>
      </c>
      <c r="U18" s="17" t="s">
        <v>76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12</v>
      </c>
      <c r="AH18" s="22">
        <f>'24.Spieltag'!AJ18</f>
        <v>373</v>
      </c>
      <c r="AI18" s="29">
        <f>'24.Spieltag'!AK18</f>
        <v>4</v>
      </c>
      <c r="AJ18" s="24">
        <f t="shared" si="14"/>
        <v>385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'24.Spieltag'!B19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77</v>
      </c>
      <c r="H19" s="19">
        <f t="shared" si="2"/>
        <v>0</v>
      </c>
      <c r="I19" s="17" t="s">
        <v>76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 t="str">
        <f t="shared" si="4"/>
        <v>2</v>
      </c>
      <c r="O19" s="17" t="s">
        <v>19</v>
      </c>
      <c r="P19" s="18" t="s">
        <v>76</v>
      </c>
      <c r="Q19" s="87">
        <f t="shared" si="12"/>
        <v>0</v>
      </c>
      <c r="R19" s="17" t="s">
        <v>19</v>
      </c>
      <c r="S19" s="18" t="s">
        <v>77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20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11</v>
      </c>
      <c r="AH19" s="22">
        <f>'24.Spieltag'!AJ19</f>
        <v>412</v>
      </c>
      <c r="AI19" s="29">
        <f>'24.Spieltag'!AK19</f>
        <v>1</v>
      </c>
      <c r="AJ19" s="24">
        <f t="shared" si="14"/>
        <v>423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'24.Spieltag'!B20</f>
        <v>Reinhold</v>
      </c>
      <c r="C20" s="17" t="s">
        <v>79</v>
      </c>
      <c r="D20" s="18" t="s">
        <v>19</v>
      </c>
      <c r="E20" s="19">
        <f t="shared" si="1"/>
        <v>0</v>
      </c>
      <c r="F20" s="17" t="s">
        <v>76</v>
      </c>
      <c r="G20" s="18" t="s">
        <v>79</v>
      </c>
      <c r="H20" s="19">
        <f t="shared" si="2"/>
        <v>0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5</v>
      </c>
      <c r="O20" s="17" t="s">
        <v>104</v>
      </c>
      <c r="P20" s="18" t="s">
        <v>77</v>
      </c>
      <c r="Q20" s="87">
        <f t="shared" si="12"/>
        <v>0</v>
      </c>
      <c r="R20" s="17" t="s">
        <v>19</v>
      </c>
      <c r="S20" s="18" t="s">
        <v>77</v>
      </c>
      <c r="T20" s="19" t="str">
        <f t="shared" si="5"/>
        <v>2</v>
      </c>
      <c r="U20" s="17" t="s">
        <v>20</v>
      </c>
      <c r="V20" s="18" t="s">
        <v>2</v>
      </c>
      <c r="W20" s="19">
        <f t="shared" si="6"/>
        <v>0</v>
      </c>
      <c r="X20" s="17" t="s">
        <v>76</v>
      </c>
      <c r="Y20" s="18" t="s">
        <v>77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'24.Spieltag'!AJ20</f>
        <v>296</v>
      </c>
      <c r="AI20" s="29">
        <f>'24.Spieltag'!AK20</f>
        <v>23</v>
      </c>
      <c r="AJ20" s="24">
        <f t="shared" si="14"/>
        <v>305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18</v>
      </c>
      <c r="B21" s="21" t="str">
        <f>'24.Spieltag'!B21</f>
        <v>Ricardo04</v>
      </c>
      <c r="C21" s="17" t="s">
        <v>77</v>
      </c>
      <c r="D21" s="18" t="s">
        <v>19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76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76</v>
      </c>
      <c r="S21" s="18" t="s">
        <v>19</v>
      </c>
      <c r="T21" s="19">
        <f t="shared" si="5"/>
        <v>0</v>
      </c>
      <c r="U21" s="17" t="s">
        <v>76</v>
      </c>
      <c r="V21" s="18" t="s">
        <v>2</v>
      </c>
      <c r="W21" s="19" t="str">
        <f t="shared" si="6"/>
        <v>2</v>
      </c>
      <c r="X21" s="17" t="s">
        <v>20</v>
      </c>
      <c r="Y21" s="18" t="s">
        <v>76</v>
      </c>
      <c r="Z21" s="19" t="str">
        <f t="shared" si="7"/>
        <v>2</v>
      </c>
      <c r="AA21" s="17" t="s">
        <v>19</v>
      </c>
      <c r="AB21" s="18" t="s">
        <v>19</v>
      </c>
      <c r="AC21" s="19" t="str">
        <f t="shared" si="8"/>
        <v>3</v>
      </c>
      <c r="AD21" s="20"/>
      <c r="AE21" s="18"/>
      <c r="AF21" s="19"/>
      <c r="AG21" s="21">
        <f t="shared" si="13"/>
        <v>11</v>
      </c>
      <c r="AH21" s="22">
        <f>'24.Spieltag'!AJ21</f>
        <v>324</v>
      </c>
      <c r="AI21" s="29">
        <f>'24.Spieltag'!AK21</f>
        <v>17</v>
      </c>
      <c r="AJ21" s="24">
        <f t="shared" si="14"/>
        <v>335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22</v>
      </c>
      <c r="B22" s="21" t="str">
        <f>'24.Spieltag'!B22</f>
        <v>SchalkeKalle</v>
      </c>
      <c r="C22" s="17" t="s">
        <v>76</v>
      </c>
      <c r="D22" s="18" t="s">
        <v>2</v>
      </c>
      <c r="E22" s="19" t="str">
        <f t="shared" si="1"/>
        <v>2</v>
      </c>
      <c r="F22" s="17" t="s">
        <v>76</v>
      </c>
      <c r="G22" s="18" t="s">
        <v>19</v>
      </c>
      <c r="H22" s="19">
        <f t="shared" si="2"/>
        <v>0</v>
      </c>
      <c r="I22" s="17" t="s">
        <v>76</v>
      </c>
      <c r="J22" s="18" t="s">
        <v>2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77</v>
      </c>
      <c r="Q22" s="87">
        <f t="shared" si="12"/>
        <v>0</v>
      </c>
      <c r="R22" s="17" t="s">
        <v>19</v>
      </c>
      <c r="S22" s="18" t="s">
        <v>76</v>
      </c>
      <c r="T22" s="19" t="str">
        <f t="shared" si="5"/>
        <v>2</v>
      </c>
      <c r="U22" s="17" t="s">
        <v>76</v>
      </c>
      <c r="V22" s="18" t="s">
        <v>19</v>
      </c>
      <c r="W22" s="19" t="str">
        <f t="shared" si="6"/>
        <v>5</v>
      </c>
      <c r="X22" s="17" t="s">
        <v>79</v>
      </c>
      <c r="Y22" s="18" t="s">
        <v>77</v>
      </c>
      <c r="Z22" s="19" t="str">
        <f t="shared" si="7"/>
        <v>2</v>
      </c>
      <c r="AA22" s="17" t="s">
        <v>19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11</v>
      </c>
      <c r="AH22" s="22">
        <f>'24.Spieltag'!AJ22</f>
        <v>299</v>
      </c>
      <c r="AI22" s="29">
        <f>'24.Spieltag'!AK22</f>
        <v>22</v>
      </c>
      <c r="AJ22" s="24">
        <f t="shared" si="14"/>
        <v>310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'24.Spieltag'!B23</f>
        <v>Schalt04</v>
      </c>
      <c r="C23" s="17" t="s">
        <v>76</v>
      </c>
      <c r="D23" s="18" t="s">
        <v>77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19</v>
      </c>
      <c r="W23" s="19">
        <f t="shared" si="6"/>
        <v>0</v>
      </c>
      <c r="X23" s="17" t="s">
        <v>76</v>
      </c>
      <c r="Y23" s="18" t="s">
        <v>77</v>
      </c>
      <c r="Z23" s="19" t="str">
        <f t="shared" si="7"/>
        <v>2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4</v>
      </c>
      <c r="AH23" s="22">
        <f>'24.Spieltag'!AJ23</f>
        <v>363</v>
      </c>
      <c r="AI23" s="29">
        <f>'24.Spieltag'!AK23</f>
        <v>8</v>
      </c>
      <c r="AJ23" s="24">
        <f t="shared" si="14"/>
        <v>367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'24.Spieltag'!B24</f>
        <v>shiny</v>
      </c>
      <c r="C24" s="17" t="s">
        <v>76</v>
      </c>
      <c r="D24" s="18" t="s">
        <v>19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2</v>
      </c>
      <c r="K24" s="19">
        <f t="shared" si="3"/>
        <v>0</v>
      </c>
      <c r="L24" s="17" t="s">
        <v>76</v>
      </c>
      <c r="M24" s="18" t="s">
        <v>77</v>
      </c>
      <c r="N24" s="68" t="str">
        <f t="shared" si="4"/>
        <v>2</v>
      </c>
      <c r="O24" s="17" t="s">
        <v>2</v>
      </c>
      <c r="P24" s="18" t="s">
        <v>76</v>
      </c>
      <c r="Q24" s="87">
        <f t="shared" si="12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5</v>
      </c>
      <c r="X24" s="17" t="s">
        <v>79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16</v>
      </c>
      <c r="AH24" s="22">
        <f>'24.Spieltag'!AJ24</f>
        <v>322</v>
      </c>
      <c r="AI24" s="29">
        <f>'24.Spieltag'!AK24</f>
        <v>19</v>
      </c>
      <c r="AJ24" s="24">
        <f t="shared" si="14"/>
        <v>338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16</v>
      </c>
      <c r="B25" s="21" t="str">
        <f>'24.Spieltag'!B25</f>
        <v>Silfa04</v>
      </c>
      <c r="C25" s="17" t="s">
        <v>76</v>
      </c>
      <c r="D25" s="18" t="s">
        <v>19</v>
      </c>
      <c r="E25" s="19" t="str">
        <f t="shared" si="1"/>
        <v>5</v>
      </c>
      <c r="F25" s="17" t="s">
        <v>77</v>
      </c>
      <c r="G25" s="18" t="s">
        <v>19</v>
      </c>
      <c r="H25" s="19">
        <f t="shared" si="2"/>
        <v>0</v>
      </c>
      <c r="I25" s="17" t="s">
        <v>76</v>
      </c>
      <c r="J25" s="18" t="s">
        <v>79</v>
      </c>
      <c r="K25" s="19">
        <f t="shared" si="3"/>
        <v>0</v>
      </c>
      <c r="L25" s="17" t="s">
        <v>19</v>
      </c>
      <c r="M25" s="18" t="s">
        <v>76</v>
      </c>
      <c r="N25" s="68" t="str">
        <f t="shared" si="4"/>
        <v>2</v>
      </c>
      <c r="O25" s="17" t="s">
        <v>2</v>
      </c>
      <c r="P25" s="18" t="s">
        <v>76</v>
      </c>
      <c r="Q25" s="87">
        <f t="shared" si="12"/>
        <v>0</v>
      </c>
      <c r="R25" s="17" t="s">
        <v>19</v>
      </c>
      <c r="S25" s="18" t="s">
        <v>19</v>
      </c>
      <c r="T25" s="19">
        <f t="shared" si="5"/>
        <v>0</v>
      </c>
      <c r="U25" s="17" t="s">
        <v>19</v>
      </c>
      <c r="V25" s="18" t="s">
        <v>2</v>
      </c>
      <c r="W25" s="19" t="str">
        <f t="shared" si="6"/>
        <v>3</v>
      </c>
      <c r="X25" s="17" t="s">
        <v>79</v>
      </c>
      <c r="Y25" s="18" t="s">
        <v>77</v>
      </c>
      <c r="Z25" s="19" t="str">
        <f t="shared" si="7"/>
        <v>2</v>
      </c>
      <c r="AA25" s="17" t="s">
        <v>77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'24.Spieltag'!AJ25</f>
        <v>332</v>
      </c>
      <c r="AI25" s="29">
        <f>'24.Spieltag'!AK25</f>
        <v>14</v>
      </c>
      <c r="AJ25" s="24">
        <f t="shared" si="14"/>
        <v>344</v>
      </c>
      <c r="AK25" s="25">
        <f t="shared" si="15"/>
        <v>16</v>
      </c>
      <c r="AL25" s="1"/>
    </row>
    <row r="26" spans="1:38" ht="24.9" customHeight="1" thickBot="1" x14ac:dyDescent="0.3">
      <c r="A26" s="29">
        <f t="shared" si="11"/>
        <v>19</v>
      </c>
      <c r="B26" s="21" t="str">
        <f>'24.Spieltag'!B26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76</v>
      </c>
      <c r="G26" s="18" t="s">
        <v>77</v>
      </c>
      <c r="H26" s="19">
        <f t="shared" si="2"/>
        <v>0</v>
      </c>
      <c r="I26" s="17" t="s">
        <v>77</v>
      </c>
      <c r="J26" s="18" t="s">
        <v>2</v>
      </c>
      <c r="K26" s="19">
        <f t="shared" si="3"/>
        <v>0</v>
      </c>
      <c r="L26" s="17" t="s">
        <v>19</v>
      </c>
      <c r="M26" s="18" t="s">
        <v>19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19</v>
      </c>
      <c r="S26" s="18" t="s">
        <v>77</v>
      </c>
      <c r="T26" s="19" t="str">
        <f t="shared" si="5"/>
        <v>2</v>
      </c>
      <c r="U26" s="17" t="s">
        <v>76</v>
      </c>
      <c r="V26" s="18" t="s">
        <v>2</v>
      </c>
      <c r="W26" s="19" t="str">
        <f t="shared" si="6"/>
        <v>2</v>
      </c>
      <c r="X26" s="17" t="s">
        <v>2</v>
      </c>
      <c r="Y26" s="18" t="s">
        <v>77</v>
      </c>
      <c r="Z26" s="19" t="str">
        <f t="shared" si="7"/>
        <v>2</v>
      </c>
      <c r="AA26" s="17" t="s">
        <v>76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'24.Spieltag'!AJ26</f>
        <v>326</v>
      </c>
      <c r="AI26" s="29">
        <f>'24.Spieltag'!AK26</f>
        <v>16</v>
      </c>
      <c r="AJ26" s="24">
        <f t="shared" si="14"/>
        <v>334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'24.Spieltag'!B27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>
        <f t="shared" si="3"/>
        <v>0</v>
      </c>
      <c r="L27" s="17" t="s">
        <v>76</v>
      </c>
      <c r="M27" s="18" t="s">
        <v>19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76</v>
      </c>
      <c r="T27" s="19" t="str">
        <f t="shared" si="5"/>
        <v>2</v>
      </c>
      <c r="U27" s="17" t="s">
        <v>76</v>
      </c>
      <c r="V27" s="18" t="s">
        <v>19</v>
      </c>
      <c r="W27" s="19" t="str">
        <f t="shared" si="6"/>
        <v>5</v>
      </c>
      <c r="X27" s="17" t="s">
        <v>79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'24.Spieltag'!AJ27</f>
        <v>370</v>
      </c>
      <c r="AI27" s="29">
        <f>'24.Spieltag'!AK27</f>
        <v>7</v>
      </c>
      <c r="AJ27" s="24">
        <f t="shared" si="14"/>
        <v>379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'24.Spieltag'!B28</f>
        <v>Skopp04</v>
      </c>
      <c r="C28" s="17" t="s">
        <v>77</v>
      </c>
      <c r="D28" s="18" t="s">
        <v>19</v>
      </c>
      <c r="E28" s="19" t="str">
        <f t="shared" si="1"/>
        <v>2</v>
      </c>
      <c r="F28" s="17" t="s">
        <v>76</v>
      </c>
      <c r="G28" s="18" t="s">
        <v>77</v>
      </c>
      <c r="H28" s="19">
        <f t="shared" si="2"/>
        <v>0</v>
      </c>
      <c r="I28" s="17" t="s">
        <v>76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2</v>
      </c>
      <c r="U28" s="17" t="s">
        <v>2</v>
      </c>
      <c r="V28" s="18" t="s">
        <v>2</v>
      </c>
      <c r="W28" s="19">
        <f t="shared" si="6"/>
        <v>0</v>
      </c>
      <c r="X28" s="17" t="s">
        <v>20</v>
      </c>
      <c r="Y28" s="18" t="s">
        <v>77</v>
      </c>
      <c r="Z28" s="19" t="str">
        <f t="shared" si="7"/>
        <v>2</v>
      </c>
      <c r="AA28" s="17" t="s">
        <v>77</v>
      </c>
      <c r="AB28" s="18" t="s">
        <v>77</v>
      </c>
      <c r="AC28" s="19" t="str">
        <f t="shared" si="8"/>
        <v>3</v>
      </c>
      <c r="AD28" s="20"/>
      <c r="AE28" s="18"/>
      <c r="AF28" s="19"/>
      <c r="AG28" s="21">
        <f t="shared" si="13"/>
        <v>9</v>
      </c>
      <c r="AH28" s="22">
        <f>'24.Spieltag'!AJ28</f>
        <v>344</v>
      </c>
      <c r="AI28" s="29">
        <f>'24.Spieltag'!AK28</f>
        <v>10</v>
      </c>
      <c r="AJ28" s="24">
        <f t="shared" si="14"/>
        <v>353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13</v>
      </c>
      <c r="B29" s="21" t="str">
        <f>'24.Spieltag'!B29</f>
        <v>Tanja 04</v>
      </c>
      <c r="C29" s="17" t="s">
        <v>19</v>
      </c>
      <c r="D29" s="18" t="s">
        <v>19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76</v>
      </c>
      <c r="J29" s="18" t="s">
        <v>2</v>
      </c>
      <c r="K29" s="19">
        <f t="shared" si="3"/>
        <v>0</v>
      </c>
      <c r="L29" s="17" t="s">
        <v>19</v>
      </c>
      <c r="M29" s="18" t="s">
        <v>76</v>
      </c>
      <c r="N29" s="68" t="str">
        <f t="shared" si="4"/>
        <v>2</v>
      </c>
      <c r="O29" s="17" t="s">
        <v>76</v>
      </c>
      <c r="P29" s="18" t="s">
        <v>77</v>
      </c>
      <c r="Q29" s="87">
        <f t="shared" si="12"/>
        <v>0</v>
      </c>
      <c r="R29" s="17" t="s">
        <v>76</v>
      </c>
      <c r="S29" s="18" t="s">
        <v>76</v>
      </c>
      <c r="T29" s="19">
        <f t="shared" si="5"/>
        <v>0</v>
      </c>
      <c r="U29" s="17" t="s">
        <v>77</v>
      </c>
      <c r="V29" s="18" t="s">
        <v>19</v>
      </c>
      <c r="W29" s="19" t="str">
        <f t="shared" si="6"/>
        <v>2</v>
      </c>
      <c r="X29" s="17" t="s">
        <v>79</v>
      </c>
      <c r="Y29" s="18" t="s">
        <v>77</v>
      </c>
      <c r="Z29" s="19" t="str">
        <f t="shared" si="7"/>
        <v>2</v>
      </c>
      <c r="AA29" s="17" t="s">
        <v>76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'24.Spieltag'!AJ29</f>
        <v>342</v>
      </c>
      <c r="AI29" s="29">
        <f>'24.Spieltag'!AK29</f>
        <v>11</v>
      </c>
      <c r="AJ29" s="24">
        <f t="shared" si="14"/>
        <v>348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'24.Spieltag'!B30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19</v>
      </c>
      <c r="K30" s="19">
        <f t="shared" si="3"/>
        <v>0</v>
      </c>
      <c r="L30" s="17" t="s">
        <v>19</v>
      </c>
      <c r="M30" s="18" t="s">
        <v>76</v>
      </c>
      <c r="N30" s="68">
        <v>2</v>
      </c>
      <c r="O30" s="17" t="s">
        <v>19</v>
      </c>
      <c r="P30" s="18" t="s">
        <v>76</v>
      </c>
      <c r="Q30" s="87">
        <f t="shared" si="12"/>
        <v>0</v>
      </c>
      <c r="R30" s="17" t="s">
        <v>19</v>
      </c>
      <c r="S30" s="18" t="s">
        <v>76</v>
      </c>
      <c r="T30" s="19" t="str">
        <f t="shared" si="5"/>
        <v>2</v>
      </c>
      <c r="U30" s="17" t="s">
        <v>76</v>
      </c>
      <c r="V30" s="18" t="s">
        <v>76</v>
      </c>
      <c r="W30" s="19">
        <f t="shared" si="6"/>
        <v>0</v>
      </c>
      <c r="X30" s="17" t="s">
        <v>79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8</v>
      </c>
      <c r="AH30" s="22">
        <f>'24.Spieltag'!AJ30</f>
        <v>397</v>
      </c>
      <c r="AI30" s="29">
        <f>'24.Spieltag'!AK30</f>
        <v>3</v>
      </c>
      <c r="AJ30" s="24">
        <f t="shared" ref="AJ30" si="17">AG30+AH30</f>
        <v>405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 t="s">
        <v>77</v>
      </c>
      <c r="D31" s="18" t="s">
        <v>19</v>
      </c>
      <c r="E31" s="19" t="str">
        <f t="shared" si="1"/>
        <v>2</v>
      </c>
      <c r="F31" s="17" t="s">
        <v>76</v>
      </c>
      <c r="G31" s="18" t="s">
        <v>2</v>
      </c>
      <c r="H31" s="19">
        <f t="shared" si="2"/>
        <v>0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19</v>
      </c>
      <c r="T31" s="19" t="str">
        <f t="shared" si="5"/>
        <v>2</v>
      </c>
      <c r="U31" s="17" t="s">
        <v>77</v>
      </c>
      <c r="V31" s="18" t="s">
        <v>19</v>
      </c>
      <c r="W31" s="19" t="str">
        <f t="shared" si="6"/>
        <v>2</v>
      </c>
      <c r="X31" s="17" t="s">
        <v>2</v>
      </c>
      <c r="Y31" s="18" t="s">
        <v>77</v>
      </c>
      <c r="Z31" s="19" t="str">
        <f t="shared" si="7"/>
        <v>2</v>
      </c>
      <c r="AA31" s="17" t="s">
        <v>76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13</v>
      </c>
      <c r="AH31" s="22">
        <f>'24.Spieltag'!AJ31</f>
        <v>120</v>
      </c>
      <c r="AI31" s="29">
        <f>'24.Spieltag'!AK31</f>
        <v>24</v>
      </c>
      <c r="AJ31" s="24">
        <f t="shared" ref="AJ31" si="20">AG31+AH31</f>
        <v>133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5" priority="23">
      <formula>($AG8&gt;40)</formula>
    </cfRule>
  </conditionalFormatting>
  <conditionalFormatting sqref="AL6 AG7:AG1048576">
    <cfRule type="top10" dxfId="44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43" priority="104" rank="3"/>
  </conditionalFormatting>
  <conditionalFormatting sqref="C6:AB6 C4:C6 AB2:AB3 I5:I6 Y2:Z3 P2:Q3 O4:O6 R5:R6 J2:K3 M2:N3 L4:L6 S2:T3 V2:W3 U4:U6 X5:X6 D2:E3 G2:H3 F4:F6 AA5:AA6">
    <cfRule type="cellIs" dxfId="42" priority="2" operator="equal">
      <formula>"Schalke 04"</formula>
    </cfRule>
  </conditionalFormatting>
  <conditionalFormatting sqref="C6 L6 O6 I6 AA4 R4 X4 I4">
    <cfRule type="cellIs" dxfId="41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O13" sqref="AO1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79</v>
      </c>
      <c r="G7" s="78" t="s">
        <v>77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2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'25.Spieltag'!B8</f>
        <v>Archie04</v>
      </c>
      <c r="C8" s="17" t="s">
        <v>19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3</v>
      </c>
      <c r="F8" s="17" t="s">
        <v>76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0</v>
      </c>
      <c r="I8" s="17" t="s">
        <v>2</v>
      </c>
      <c r="J8" s="18" t="s">
        <v>76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79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'25.Spieltag'!AJ8</f>
        <v>355</v>
      </c>
      <c r="AI8" s="29">
        <f>'25.Spieltag'!AK8</f>
        <v>10</v>
      </c>
      <c r="AJ8" s="24">
        <f t="shared" ref="AJ8" si="10">AG8+AH8</f>
        <v>360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87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2</v>
      </c>
      <c r="J9" s="18" t="s">
        <v>76</v>
      </c>
      <c r="K9" s="19">
        <f t="shared" si="2"/>
        <v>0</v>
      </c>
      <c r="L9" s="17" t="s">
        <v>2</v>
      </c>
      <c r="M9" s="18" t="s">
        <v>19</v>
      </c>
      <c r="N9" s="68">
        <f t="shared" si="3"/>
        <v>0</v>
      </c>
      <c r="O9" s="17" t="s">
        <v>19</v>
      </c>
      <c r="P9" s="18" t="s">
        <v>76</v>
      </c>
      <c r="Q9" s="19">
        <f t="shared" si="4"/>
        <v>0</v>
      </c>
      <c r="R9" s="17" t="s">
        <v>76</v>
      </c>
      <c r="S9" s="18" t="s">
        <v>79</v>
      </c>
      <c r="T9" s="19" t="str">
        <f t="shared" si="5"/>
        <v>2</v>
      </c>
      <c r="U9" s="17" t="s">
        <v>19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4</v>
      </c>
      <c r="AH9" s="22">
        <f>'25.Spieltag'!AJ9</f>
        <v>383</v>
      </c>
      <c r="AI9" s="29">
        <f>'25.Spieltag'!AK9</f>
        <v>6</v>
      </c>
      <c r="AJ9" s="24">
        <f t="shared" ref="AJ9:AJ29" si="14">AG9+AH9</f>
        <v>387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87">
        <f t="shared" si="12"/>
        <v>0</v>
      </c>
      <c r="I10" s="17" t="s">
        <v>2</v>
      </c>
      <c r="J10" s="18" t="s">
        <v>76</v>
      </c>
      <c r="K10" s="19">
        <f t="shared" si="2"/>
        <v>0</v>
      </c>
      <c r="L10" s="17" t="s">
        <v>19</v>
      </c>
      <c r="M10" s="18" t="s">
        <v>77</v>
      </c>
      <c r="N10" s="68">
        <f t="shared" si="3"/>
        <v>0</v>
      </c>
      <c r="O10" s="17" t="s">
        <v>76</v>
      </c>
      <c r="P10" s="18" t="s">
        <v>76</v>
      </c>
      <c r="Q10" s="19">
        <f t="shared" si="4"/>
        <v>0</v>
      </c>
      <c r="R10" s="17" t="s">
        <v>77</v>
      </c>
      <c r="S10" s="18" t="s">
        <v>19</v>
      </c>
      <c r="T10" s="19" t="str">
        <f t="shared" si="5"/>
        <v>5</v>
      </c>
      <c r="U10" s="17" t="s">
        <v>76</v>
      </c>
      <c r="V10" s="18" t="s">
        <v>19</v>
      </c>
      <c r="W10" s="19" t="str">
        <f t="shared" si="6"/>
        <v>2</v>
      </c>
      <c r="X10" s="17" t="s">
        <v>76</v>
      </c>
      <c r="Y10" s="18" t="s">
        <v>77</v>
      </c>
      <c r="Z10" s="19">
        <f t="shared" si="7"/>
        <v>0</v>
      </c>
      <c r="AA10" s="17" t="s">
        <v>77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9</v>
      </c>
      <c r="AH10" s="22">
        <f>'25.Spieltag'!AJ10</f>
        <v>324</v>
      </c>
      <c r="AI10" s="29">
        <f>'25.Spieltag'!AK10</f>
        <v>21</v>
      </c>
      <c r="AJ10" s="24">
        <f t="shared" si="14"/>
        <v>333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10</v>
      </c>
      <c r="B11" s="21" t="str">
        <f>'25.Spieltag'!B11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76</v>
      </c>
      <c r="H11" s="87">
        <f t="shared" si="12"/>
        <v>0</v>
      </c>
      <c r="I11" s="17" t="s">
        <v>2</v>
      </c>
      <c r="J11" s="18" t="s">
        <v>76</v>
      </c>
      <c r="K11" s="19">
        <f t="shared" si="2"/>
        <v>0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76</v>
      </c>
      <c r="S11" s="18" t="s">
        <v>2</v>
      </c>
      <c r="T11" s="19" t="str">
        <f t="shared" si="5"/>
        <v>3</v>
      </c>
      <c r="U11" s="17" t="s">
        <v>76</v>
      </c>
      <c r="V11" s="18" t="s">
        <v>19</v>
      </c>
      <c r="W11" s="19" t="str">
        <f t="shared" si="6"/>
        <v>2</v>
      </c>
      <c r="X11" s="17" t="s">
        <v>76</v>
      </c>
      <c r="Y11" s="18" t="s">
        <v>19</v>
      </c>
      <c r="Z11" s="19" t="str">
        <f t="shared" si="7"/>
        <v>5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'25.Spieltag'!AJ11</f>
        <v>353</v>
      </c>
      <c r="AI11" s="29">
        <f>'25.Spieltag'!AK11</f>
        <v>11</v>
      </c>
      <c r="AJ11" s="24">
        <f t="shared" si="14"/>
        <v>365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'25.Spieltag'!B12</f>
        <v>Franzi04</v>
      </c>
      <c r="C12" s="17" t="s">
        <v>19</v>
      </c>
      <c r="D12" s="18" t="s">
        <v>19</v>
      </c>
      <c r="E12" s="19" t="str">
        <f t="shared" si="1"/>
        <v>3</v>
      </c>
      <c r="F12" s="17" t="s">
        <v>76</v>
      </c>
      <c r="G12" s="18" t="s">
        <v>19</v>
      </c>
      <c r="H12" s="87">
        <f t="shared" si="12"/>
        <v>0</v>
      </c>
      <c r="I12" s="17" t="s">
        <v>19</v>
      </c>
      <c r="J12" s="18" t="s">
        <v>76</v>
      </c>
      <c r="K12" s="19">
        <f t="shared" si="2"/>
        <v>0</v>
      </c>
      <c r="L12" s="17" t="s">
        <v>2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77</v>
      </c>
      <c r="S12" s="18" t="s">
        <v>79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5</v>
      </c>
      <c r="AA12" s="17" t="s">
        <v>76</v>
      </c>
      <c r="AB12" s="18" t="s">
        <v>2</v>
      </c>
      <c r="AC12" s="19" t="str">
        <f t="shared" si="8"/>
        <v>2</v>
      </c>
      <c r="AD12" s="20"/>
      <c r="AE12" s="18"/>
      <c r="AF12" s="19"/>
      <c r="AG12" s="21">
        <f t="shared" si="13"/>
        <v>14</v>
      </c>
      <c r="AH12" s="22">
        <f>'25.Spieltag'!AJ12</f>
        <v>391</v>
      </c>
      <c r="AI12" s="29">
        <f>'25.Spieltag'!AK12</f>
        <v>4</v>
      </c>
      <c r="AJ12" s="24">
        <f t="shared" si="14"/>
        <v>405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'25.Spieltag'!B13</f>
        <v>Gudrun</v>
      </c>
      <c r="C13" s="17"/>
      <c r="D13" s="18"/>
      <c r="E13" s="19"/>
      <c r="F13" s="17"/>
      <c r="G13" s="18"/>
      <c r="H13" s="87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'25.Spieltag'!AJ13</f>
        <v>330</v>
      </c>
      <c r="AI13" s="29">
        <f>'25.Spieltag'!AK13</f>
        <v>20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13</v>
      </c>
      <c r="B14" s="21" t="str">
        <f>'25.Spieltag'!B14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87">
        <f t="shared" si="12"/>
        <v>0</v>
      </c>
      <c r="I14" s="17" t="s">
        <v>19</v>
      </c>
      <c r="J14" s="18" t="s">
        <v>77</v>
      </c>
      <c r="K14" s="19">
        <f t="shared" si="2"/>
        <v>0</v>
      </c>
      <c r="L14" s="17" t="s">
        <v>2</v>
      </c>
      <c r="M14" s="18" t="s">
        <v>77</v>
      </c>
      <c r="N14" s="68">
        <f t="shared" si="3"/>
        <v>0</v>
      </c>
      <c r="O14" s="17" t="s">
        <v>2</v>
      </c>
      <c r="P14" s="18" t="s">
        <v>19</v>
      </c>
      <c r="Q14" s="19">
        <f t="shared" si="4"/>
        <v>0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2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4</v>
      </c>
      <c r="AH14" s="22">
        <f>'25.Spieltag'!AJ14</f>
        <v>348</v>
      </c>
      <c r="AI14" s="29">
        <f>'25.Spieltag'!AK14</f>
        <v>13</v>
      </c>
      <c r="AJ14" s="24">
        <f t="shared" si="14"/>
        <v>352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'25.Spieltag'!B15</f>
        <v>Lola04</v>
      </c>
      <c r="C15" s="17" t="s">
        <v>76</v>
      </c>
      <c r="D15" s="18" t="s">
        <v>76</v>
      </c>
      <c r="E15" s="19" t="str">
        <f t="shared" si="1"/>
        <v>3</v>
      </c>
      <c r="F15" s="17" t="s">
        <v>76</v>
      </c>
      <c r="G15" s="18" t="s">
        <v>19</v>
      </c>
      <c r="H15" s="87">
        <f t="shared" si="12"/>
        <v>0</v>
      </c>
      <c r="I15" s="17" t="s">
        <v>2</v>
      </c>
      <c r="J15" s="18" t="s">
        <v>76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</v>
      </c>
      <c r="T15" s="19" t="str">
        <f t="shared" si="5"/>
        <v>3</v>
      </c>
      <c r="U15" s="17" t="s">
        <v>76</v>
      </c>
      <c r="V15" s="18" t="s">
        <v>19</v>
      </c>
      <c r="W15" s="19" t="str">
        <f t="shared" si="6"/>
        <v>2</v>
      </c>
      <c r="X15" s="17" t="s">
        <v>76</v>
      </c>
      <c r="Y15" s="18" t="s">
        <v>76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10</v>
      </c>
      <c r="AH15" s="22">
        <f>'25.Spieltag'!AJ15</f>
        <v>416</v>
      </c>
      <c r="AI15" s="29">
        <f>'25.Spieltag'!AK15</f>
        <v>2</v>
      </c>
      <c r="AJ15" s="24">
        <f t="shared" si="14"/>
        <v>426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'25.Spieltag'!B16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19</v>
      </c>
      <c r="G16" s="18" t="s">
        <v>2</v>
      </c>
      <c r="H16" s="87">
        <f t="shared" si="12"/>
        <v>0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77</v>
      </c>
      <c r="N16" s="68">
        <f t="shared" si="3"/>
        <v>0</v>
      </c>
      <c r="O16" s="17" t="s">
        <v>19</v>
      </c>
      <c r="P16" s="18" t="s">
        <v>76</v>
      </c>
      <c r="Q16" s="19">
        <f t="shared" si="4"/>
        <v>0</v>
      </c>
      <c r="R16" s="17" t="s">
        <v>77</v>
      </c>
      <c r="S16" s="18" t="s">
        <v>19</v>
      </c>
      <c r="T16" s="19" t="str">
        <f t="shared" si="5"/>
        <v>5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77</v>
      </c>
      <c r="Z16" s="19">
        <f t="shared" si="7"/>
        <v>0</v>
      </c>
      <c r="AA16" s="17" t="s">
        <v>76</v>
      </c>
      <c r="AB16" s="18" t="s">
        <v>2</v>
      </c>
      <c r="AC16" s="19" t="str">
        <f t="shared" si="8"/>
        <v>2</v>
      </c>
      <c r="AD16" s="20"/>
      <c r="AE16" s="18"/>
      <c r="AF16" s="19"/>
      <c r="AG16" s="21">
        <f t="shared" si="13"/>
        <v>10</v>
      </c>
      <c r="AH16" s="22">
        <f>'25.Spieltag'!AJ16</f>
        <v>372</v>
      </c>
      <c r="AI16" s="29">
        <f>'25.Spieltag'!AK16</f>
        <v>8</v>
      </c>
      <c r="AJ16" s="24">
        <f t="shared" si="14"/>
        <v>382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'25.Spieltag'!B17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77</v>
      </c>
      <c r="G17" s="18" t="s">
        <v>76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76</v>
      </c>
      <c r="W17" s="19">
        <f t="shared" si="6"/>
        <v>0</v>
      </c>
      <c r="X17" s="17" t="s">
        <v>19</v>
      </c>
      <c r="Y17" s="18" t="s">
        <v>76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'25.Spieltag'!AJ17</f>
        <v>347</v>
      </c>
      <c r="AI17" s="29">
        <f>'25.Spieltag'!AK17</f>
        <v>15</v>
      </c>
      <c r="AJ17" s="24">
        <f t="shared" si="14"/>
        <v>349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5</v>
      </c>
      <c r="B18" s="21" t="str">
        <f>'25.Spieltag'!B18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19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2</v>
      </c>
      <c r="P18" s="18" t="s">
        <v>76</v>
      </c>
      <c r="Q18" s="19">
        <f t="shared" si="4"/>
        <v>0</v>
      </c>
      <c r="R18" s="17" t="s">
        <v>76</v>
      </c>
      <c r="S18" s="18" t="s">
        <v>19</v>
      </c>
      <c r="T18" s="19" t="str">
        <f t="shared" si="5"/>
        <v>2</v>
      </c>
      <c r="U18" s="17" t="s">
        <v>76</v>
      </c>
      <c r="V18" s="18" t="s">
        <v>19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5</v>
      </c>
      <c r="AA18" s="17" t="s">
        <v>76</v>
      </c>
      <c r="AB18" s="18" t="s">
        <v>2</v>
      </c>
      <c r="AC18" s="19" t="str">
        <f t="shared" si="8"/>
        <v>2</v>
      </c>
      <c r="AD18" s="20"/>
      <c r="AE18" s="18"/>
      <c r="AF18" s="19"/>
      <c r="AG18" s="21">
        <f t="shared" si="13"/>
        <v>14</v>
      </c>
      <c r="AH18" s="22">
        <f>'25.Spieltag'!AJ18</f>
        <v>385</v>
      </c>
      <c r="AI18" s="29">
        <f>'25.Spieltag'!AK18</f>
        <v>5</v>
      </c>
      <c r="AJ18" s="24">
        <f t="shared" si="14"/>
        <v>399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'25.Spieltag'!B19</f>
        <v>Rainer04</v>
      </c>
      <c r="C19" s="17" t="s">
        <v>19</v>
      </c>
      <c r="D19" s="18" t="s">
        <v>76</v>
      </c>
      <c r="E19" s="19">
        <f t="shared" si="1"/>
        <v>0</v>
      </c>
      <c r="F19" s="17" t="s">
        <v>76</v>
      </c>
      <c r="G19" s="18" t="s">
        <v>76</v>
      </c>
      <c r="H19" s="87">
        <f t="shared" si="12"/>
        <v>0</v>
      </c>
      <c r="I19" s="17" t="s">
        <v>2</v>
      </c>
      <c r="J19" s="18" t="s">
        <v>76</v>
      </c>
      <c r="K19" s="19">
        <f t="shared" si="2"/>
        <v>0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76</v>
      </c>
      <c r="S19" s="18" t="s">
        <v>2</v>
      </c>
      <c r="T19" s="19" t="str">
        <f t="shared" si="5"/>
        <v>3</v>
      </c>
      <c r="U19" s="17" t="s">
        <v>76</v>
      </c>
      <c r="V19" s="18" t="s">
        <v>19</v>
      </c>
      <c r="W19" s="19" t="str">
        <f t="shared" si="6"/>
        <v>2</v>
      </c>
      <c r="X19" s="17" t="s">
        <v>19</v>
      </c>
      <c r="Y19" s="18" t="s">
        <v>19</v>
      </c>
      <c r="Z19" s="19">
        <f t="shared" si="7"/>
        <v>0</v>
      </c>
      <c r="AA19" s="17" t="s">
        <v>77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8</v>
      </c>
      <c r="AH19" s="22">
        <f>'25.Spieltag'!AJ19</f>
        <v>423</v>
      </c>
      <c r="AI19" s="29">
        <f>'25.Spieltag'!AK19</f>
        <v>1</v>
      </c>
      <c r="AJ19" s="24">
        <f t="shared" si="14"/>
        <v>431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'25.Spieltag'!B20</f>
        <v>Reinhold</v>
      </c>
      <c r="C20" s="17" t="s">
        <v>77</v>
      </c>
      <c r="D20" s="18" t="s">
        <v>76</v>
      </c>
      <c r="E20" s="19">
        <f t="shared" si="1"/>
        <v>0</v>
      </c>
      <c r="F20" s="17" t="s">
        <v>76</v>
      </c>
      <c r="G20" s="18" t="s">
        <v>20</v>
      </c>
      <c r="H20" s="87">
        <f t="shared" si="12"/>
        <v>0</v>
      </c>
      <c r="I20" s="17" t="s">
        <v>76</v>
      </c>
      <c r="J20" s="18" t="s">
        <v>77</v>
      </c>
      <c r="K20" s="19">
        <f t="shared" si="2"/>
        <v>0</v>
      </c>
      <c r="L20" s="17" t="s">
        <v>2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77</v>
      </c>
      <c r="S20" s="18" t="s">
        <v>76</v>
      </c>
      <c r="T20" s="19" t="str">
        <f t="shared" si="5"/>
        <v>2</v>
      </c>
      <c r="U20" s="17" t="s">
        <v>19</v>
      </c>
      <c r="V20" s="18" t="s">
        <v>79</v>
      </c>
      <c r="W20" s="19" t="str">
        <f t="shared" si="6"/>
        <v>3</v>
      </c>
      <c r="X20" s="17" t="s">
        <v>76</v>
      </c>
      <c r="Y20" s="18" t="s">
        <v>19</v>
      </c>
      <c r="Z20" s="19" t="str">
        <f t="shared" si="7"/>
        <v>5</v>
      </c>
      <c r="AA20" s="17" t="s">
        <v>77</v>
      </c>
      <c r="AB20" s="18" t="s">
        <v>2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'25.Spieltag'!AJ20</f>
        <v>305</v>
      </c>
      <c r="AI20" s="29">
        <f>'25.Spieltag'!AK20</f>
        <v>23</v>
      </c>
      <c r="AJ20" s="24">
        <f t="shared" si="14"/>
        <v>318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'25.Spieltag'!B21</f>
        <v>Ricardo04</v>
      </c>
      <c r="C21" s="17" t="s">
        <v>76</v>
      </c>
      <c r="D21" s="18" t="s">
        <v>77</v>
      </c>
      <c r="E21" s="19">
        <f t="shared" si="1"/>
        <v>0</v>
      </c>
      <c r="F21" s="17" t="s">
        <v>76</v>
      </c>
      <c r="G21" s="18" t="s">
        <v>19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79</v>
      </c>
      <c r="T21" s="19" t="str">
        <f t="shared" si="5"/>
        <v>2</v>
      </c>
      <c r="U21" s="17" t="s">
        <v>76</v>
      </c>
      <c r="V21" s="18" t="s">
        <v>2</v>
      </c>
      <c r="W21" s="19" t="str">
        <f t="shared" si="6"/>
        <v>5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14</v>
      </c>
      <c r="AH21" s="22">
        <f>'25.Spieltag'!AJ21</f>
        <v>335</v>
      </c>
      <c r="AI21" s="29">
        <f>'25.Spieltag'!AK21</f>
        <v>18</v>
      </c>
      <c r="AJ21" s="24">
        <f t="shared" si="14"/>
        <v>349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'25.Spieltag'!B22</f>
        <v>SchalkeKalle</v>
      </c>
      <c r="C22" s="17"/>
      <c r="D22" s="18"/>
      <c r="E22" s="19"/>
      <c r="F22" s="17"/>
      <c r="G22" s="18"/>
      <c r="H22" s="87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'25.Spieltag'!AJ22</f>
        <v>310</v>
      </c>
      <c r="AI22" s="29">
        <f>'25.Spieltag'!AK22</f>
        <v>22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'25.Spieltag'!B23</f>
        <v>Schalt04</v>
      </c>
      <c r="C23" s="17" t="s">
        <v>76</v>
      </c>
      <c r="D23" s="18" t="s">
        <v>76</v>
      </c>
      <c r="E23" s="19" t="str">
        <f t="shared" si="1"/>
        <v>3</v>
      </c>
      <c r="F23" s="17" t="s">
        <v>76</v>
      </c>
      <c r="G23" s="18" t="s">
        <v>19</v>
      </c>
      <c r="H23" s="87">
        <f t="shared" si="12"/>
        <v>0</v>
      </c>
      <c r="I23" s="17" t="s">
        <v>19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77</v>
      </c>
      <c r="P23" s="18" t="s">
        <v>77</v>
      </c>
      <c r="Q23" s="19">
        <f t="shared" si="4"/>
        <v>0</v>
      </c>
      <c r="R23" s="17" t="s">
        <v>76</v>
      </c>
      <c r="S23" s="18" t="s">
        <v>2</v>
      </c>
      <c r="T23" s="19" t="str">
        <f t="shared" si="5"/>
        <v>3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5</v>
      </c>
      <c r="AA23" s="17" t="s">
        <v>77</v>
      </c>
      <c r="AB23" s="18" t="s">
        <v>2</v>
      </c>
      <c r="AC23" s="19" t="str">
        <f t="shared" si="8"/>
        <v>3</v>
      </c>
      <c r="AD23" s="20"/>
      <c r="AE23" s="18"/>
      <c r="AF23" s="19"/>
      <c r="AG23" s="21">
        <f t="shared" si="13"/>
        <v>14</v>
      </c>
      <c r="AH23" s="22">
        <f>'25.Spieltag'!AJ23</f>
        <v>367</v>
      </c>
      <c r="AI23" s="29">
        <f>'25.Spieltag'!AK23</f>
        <v>9</v>
      </c>
      <c r="AJ23" s="24">
        <f t="shared" si="14"/>
        <v>381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18</v>
      </c>
      <c r="B24" s="21" t="str">
        <f>'25.Spieltag'!B24</f>
        <v>shiny</v>
      </c>
      <c r="C24" s="17" t="s">
        <v>76</v>
      </c>
      <c r="D24" s="18" t="s">
        <v>76</v>
      </c>
      <c r="E24" s="19" t="str">
        <f t="shared" si="1"/>
        <v>3</v>
      </c>
      <c r="F24" s="17" t="s">
        <v>76</v>
      </c>
      <c r="G24" s="18" t="s">
        <v>76</v>
      </c>
      <c r="H24" s="87">
        <f t="shared" si="12"/>
        <v>0</v>
      </c>
      <c r="I24" s="17" t="s">
        <v>19</v>
      </c>
      <c r="J24" s="18" t="s">
        <v>77</v>
      </c>
      <c r="K24" s="19">
        <f t="shared" si="2"/>
        <v>0</v>
      </c>
      <c r="L24" s="17" t="s">
        <v>19</v>
      </c>
      <c r="M24" s="18" t="s">
        <v>77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77</v>
      </c>
      <c r="S24" s="18" t="s">
        <v>2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77</v>
      </c>
      <c r="AB24" s="18" t="s">
        <v>19</v>
      </c>
      <c r="AC24" s="19" t="str">
        <f t="shared" si="8"/>
        <v>2</v>
      </c>
      <c r="AD24" s="20"/>
      <c r="AE24" s="18"/>
      <c r="AF24" s="19"/>
      <c r="AG24" s="21">
        <f t="shared" si="13"/>
        <v>9</v>
      </c>
      <c r="AH24" s="22">
        <f>'25.Spieltag'!AJ24</f>
        <v>338</v>
      </c>
      <c r="AI24" s="29">
        <f>'25.Spieltag'!AK24</f>
        <v>17</v>
      </c>
      <c r="AJ24" s="24">
        <f t="shared" si="14"/>
        <v>347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15</v>
      </c>
      <c r="B25" s="21" t="str">
        <f>'25.Spieltag'!B25</f>
        <v>Silfa04</v>
      </c>
      <c r="C25" s="17" t="s">
        <v>19</v>
      </c>
      <c r="D25" s="18" t="s">
        <v>76</v>
      </c>
      <c r="E25" s="19">
        <f t="shared" si="1"/>
        <v>0</v>
      </c>
      <c r="F25" s="17" t="s">
        <v>19</v>
      </c>
      <c r="G25" s="18" t="s">
        <v>19</v>
      </c>
      <c r="H25" s="87">
        <f t="shared" si="12"/>
        <v>0</v>
      </c>
      <c r="I25" s="17" t="s">
        <v>2</v>
      </c>
      <c r="J25" s="18" t="s">
        <v>76</v>
      </c>
      <c r="K25" s="19">
        <f t="shared" si="2"/>
        <v>0</v>
      </c>
      <c r="L25" s="17" t="s">
        <v>79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>
        <f t="shared" si="4"/>
        <v>0</v>
      </c>
      <c r="R25" s="17" t="s">
        <v>77</v>
      </c>
      <c r="S25" s="18" t="s">
        <v>2</v>
      </c>
      <c r="T25" s="19" t="str">
        <f t="shared" si="5"/>
        <v>2</v>
      </c>
      <c r="U25" s="17" t="s">
        <v>76</v>
      </c>
      <c r="V25" s="18" t="s">
        <v>19</v>
      </c>
      <c r="W25" s="19" t="str">
        <f t="shared" si="6"/>
        <v>2</v>
      </c>
      <c r="X25" s="17" t="s">
        <v>76</v>
      </c>
      <c r="Y25" s="18" t="s">
        <v>77</v>
      </c>
      <c r="Z25" s="19">
        <f t="shared" si="7"/>
        <v>0</v>
      </c>
      <c r="AA25" s="17" t="s">
        <v>76</v>
      </c>
      <c r="AB25" s="18" t="s">
        <v>2</v>
      </c>
      <c r="AC25" s="19" t="str">
        <f t="shared" si="8"/>
        <v>2</v>
      </c>
      <c r="AD25" s="20"/>
      <c r="AE25" s="18"/>
      <c r="AF25" s="19"/>
      <c r="AG25" s="21">
        <f t="shared" si="13"/>
        <v>6</v>
      </c>
      <c r="AH25" s="22">
        <f>'25.Spieltag'!AJ25</f>
        <v>344</v>
      </c>
      <c r="AI25" s="29">
        <f>'25.Spieltag'!AK25</f>
        <v>16</v>
      </c>
      <c r="AJ25" s="24">
        <f t="shared" si="14"/>
        <v>350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19</v>
      </c>
      <c r="B26" s="21" t="str">
        <f>'25.Spieltag'!B26</f>
        <v>Silja04</v>
      </c>
      <c r="C26" s="17" t="s">
        <v>19</v>
      </c>
      <c r="D26" s="18" t="s">
        <v>77</v>
      </c>
      <c r="E26" s="19">
        <f t="shared" si="1"/>
        <v>0</v>
      </c>
      <c r="F26" s="17" t="s">
        <v>19</v>
      </c>
      <c r="G26" s="18" t="s">
        <v>19</v>
      </c>
      <c r="H26" s="87">
        <f t="shared" si="12"/>
        <v>0</v>
      </c>
      <c r="I26" s="17" t="s">
        <v>19</v>
      </c>
      <c r="J26" s="18" t="s">
        <v>76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76</v>
      </c>
      <c r="Q26" s="19">
        <f t="shared" si="4"/>
        <v>0</v>
      </c>
      <c r="R26" s="17" t="s">
        <v>77</v>
      </c>
      <c r="S26" s="18" t="s">
        <v>79</v>
      </c>
      <c r="T26" s="19" t="str">
        <f t="shared" si="5"/>
        <v>2</v>
      </c>
      <c r="U26" s="17" t="s">
        <v>77</v>
      </c>
      <c r="V26" s="18" t="s">
        <v>2</v>
      </c>
      <c r="W26" s="19" t="str">
        <f t="shared" si="6"/>
        <v>2</v>
      </c>
      <c r="X26" s="17" t="s">
        <v>77</v>
      </c>
      <c r="Y26" s="18" t="s">
        <v>19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9</v>
      </c>
      <c r="AH26" s="22">
        <f>'25.Spieltag'!AJ26</f>
        <v>334</v>
      </c>
      <c r="AI26" s="29">
        <f>'25.Spieltag'!AK26</f>
        <v>19</v>
      </c>
      <c r="AJ26" s="24">
        <f t="shared" si="14"/>
        <v>343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'25.Spieltag'!B27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79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98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76</v>
      </c>
      <c r="V27" s="18" t="s">
        <v>19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6</v>
      </c>
      <c r="AH27" s="22">
        <f>'25.Spieltag'!AJ27</f>
        <v>379</v>
      </c>
      <c r="AI27" s="29">
        <f>'25.Spieltag'!AK27</f>
        <v>7</v>
      </c>
      <c r="AJ27" s="24">
        <f t="shared" si="14"/>
        <v>385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'25.Spieltag'!B28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19</v>
      </c>
      <c r="G28" s="18" t="s">
        <v>19</v>
      </c>
      <c r="H28" s="68">
        <f>IF(OR(EXACT($F$7,F28)*(EXACT($G$7,G28)))=TRUE,$AO$9,IF(($G$7-$F$7=G28-F28),$AO$8,IF(OR(EXACT($F$7&gt;$G$7,F28&gt;G28)*EXACT($F$7=$G$7,F28=G28)*EXACT($F$7&lt;$G$7,F28&lt;G28)),$AO$7,0)))*2</f>
        <v>0</v>
      </c>
      <c r="I28" s="17" t="s">
        <v>2</v>
      </c>
      <c r="J28" s="18" t="s">
        <v>77</v>
      </c>
      <c r="K28" s="87">
        <f>IF(OR(EXACT($I$7,I28)*(EXACT($J$7,J28)))=TRUE,$AO$9,IF(($J$7-$I$7=J28-I28),$AO$8,IF(OR(EXACT($I$7&gt;$J$7,I28&gt;J28)*EXACT($I$7=$J$7,I28=J28)*EXACT($I$7&lt;$J$7,I28&lt;J28)),$AO$7,0)))*2</f>
        <v>0</v>
      </c>
      <c r="L28" s="17" t="s">
        <v>19</v>
      </c>
      <c r="M28" s="18" t="s">
        <v>76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77</v>
      </c>
      <c r="V28" s="18" t="s">
        <v>19</v>
      </c>
      <c r="W28" s="19" t="str">
        <f t="shared" si="6"/>
        <v>3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'25.Spieltag'!AJ28</f>
        <v>353</v>
      </c>
      <c r="AI28" s="29">
        <f>'25.Spieltag'!AK28</f>
        <v>11</v>
      </c>
      <c r="AJ28" s="24">
        <f t="shared" si="14"/>
        <v>365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13</v>
      </c>
      <c r="B29" s="21" t="str">
        <f>'25.Spieltag'!B29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19</v>
      </c>
      <c r="H29" s="87">
        <f t="shared" si="12"/>
        <v>0</v>
      </c>
      <c r="I29" s="17" t="s">
        <v>19</v>
      </c>
      <c r="J29" s="18" t="s">
        <v>77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76</v>
      </c>
      <c r="Q29" s="19">
        <f t="shared" si="4"/>
        <v>0</v>
      </c>
      <c r="R29" s="17" t="s">
        <v>77</v>
      </c>
      <c r="S29" s="18" t="s">
        <v>79</v>
      </c>
      <c r="T29" s="19" t="str">
        <f t="shared" si="5"/>
        <v>2</v>
      </c>
      <c r="U29" s="17" t="s">
        <v>76</v>
      </c>
      <c r="V29" s="18" t="s">
        <v>76</v>
      </c>
      <c r="W29" s="19">
        <f t="shared" si="6"/>
        <v>0</v>
      </c>
      <c r="X29" s="17" t="s">
        <v>76</v>
      </c>
      <c r="Y29" s="18" t="s">
        <v>77</v>
      </c>
      <c r="Z29" s="19">
        <f t="shared" si="7"/>
        <v>0</v>
      </c>
      <c r="AA29" s="17" t="s">
        <v>76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4</v>
      </c>
      <c r="AH29" s="22">
        <f>'25.Spieltag'!AJ29</f>
        <v>348</v>
      </c>
      <c r="AI29" s="29">
        <f>'25.Spieltag'!AK29</f>
        <v>13</v>
      </c>
      <c r="AJ29" s="24">
        <f t="shared" si="14"/>
        <v>352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87">
        <f t="shared" si="12"/>
        <v>0</v>
      </c>
      <c r="I30" s="17" t="s">
        <v>2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77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19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6</v>
      </c>
      <c r="AH30" s="22">
        <f>'25.Spieltag'!AJ30</f>
        <v>405</v>
      </c>
      <c r="AI30" s="29">
        <f>'25.Spieltag'!AK30</f>
        <v>3</v>
      </c>
      <c r="AJ30" s="24">
        <f t="shared" ref="AJ30" si="17">AG30+AH30</f>
        <v>411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77</v>
      </c>
      <c r="G31" s="18" t="s">
        <v>76</v>
      </c>
      <c r="H31" s="87">
        <f t="shared" si="12"/>
        <v>0</v>
      </c>
      <c r="I31" s="17" t="s">
        <v>19</v>
      </c>
      <c r="J31" s="18" t="s">
        <v>77</v>
      </c>
      <c r="K31" s="19">
        <f t="shared" si="2"/>
        <v>0</v>
      </c>
      <c r="L31" s="17" t="s">
        <v>76</v>
      </c>
      <c r="M31" s="18" t="s">
        <v>77</v>
      </c>
      <c r="N31" s="68">
        <f t="shared" si="3"/>
        <v>0</v>
      </c>
      <c r="O31" s="17" t="s">
        <v>77</v>
      </c>
      <c r="P31" s="18" t="s">
        <v>77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5</v>
      </c>
      <c r="U31" s="17" t="s">
        <v>76</v>
      </c>
      <c r="V31" s="18" t="s">
        <v>19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7</v>
      </c>
      <c r="AH31" s="22">
        <f>'25.Spieltag'!AJ31</f>
        <v>133</v>
      </c>
      <c r="AI31" s="29">
        <f>'25.Spieltag'!AK31</f>
        <v>24</v>
      </c>
      <c r="AJ31" s="24">
        <f t="shared" ref="AJ31" si="20">AG31+AH31</f>
        <v>140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9" priority="100" rank="3"/>
  </conditionalFormatting>
  <conditionalFormatting sqref="C6:AB6 AB2:AB3 C4:C6 Y2:Z3 D2:E3 F4:F6 V2:W3 L4:L6 O4:O6 G2:H3 J2:K3 I4:I6 R5:AA6">
    <cfRule type="cellIs" dxfId="38" priority="2" operator="equal">
      <formula>"Schalke 04"</formula>
    </cfRule>
  </conditionalFormatting>
  <conditionalFormatting sqref="R4 AA4 X6 O6 I6 C6 U4 X4">
    <cfRule type="cellIs" dxfId="3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9"/>
  <sheetViews>
    <sheetView topLeftCell="A9" workbookViewId="0">
      <selection activeCell="P40" sqref="P4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77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20</v>
      </c>
      <c r="S7" s="78" t="s">
        <v>19</v>
      </c>
      <c r="T7" s="79" t="s">
        <v>1</v>
      </c>
      <c r="U7" s="78" t="s">
        <v>79</v>
      </c>
      <c r="V7" s="78" t="s">
        <v>77</v>
      </c>
      <c r="W7" s="79" t="s">
        <v>1</v>
      </c>
      <c r="X7" s="78" t="s">
        <v>76</v>
      </c>
      <c r="Y7" s="78" t="s">
        <v>2</v>
      </c>
      <c r="Z7" s="79" t="s">
        <v>1</v>
      </c>
      <c r="AA7" s="78" t="s">
        <v>77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'26.Spieltag'!B8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20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19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2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10">E8+H8+K8+N8+Q8+T8+W8+Z8+AC8+AF8</f>
        <v>7</v>
      </c>
      <c r="AH8" s="22">
        <f>'26.Spieltag'!AJ8</f>
        <v>360</v>
      </c>
      <c r="AI8" s="29">
        <f>'26.Spieltag'!AK8</f>
        <v>12</v>
      </c>
      <c r="AJ8" s="24">
        <f t="shared" ref="AJ8" si="11">AG8+AH8</f>
        <v>367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7</v>
      </c>
      <c r="B9" s="21" t="str">
        <f>'26.Spieltag'!B9</f>
        <v>cilli37</v>
      </c>
      <c r="C9" s="17" t="s">
        <v>76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76</v>
      </c>
      <c r="K9" s="19">
        <f t="shared" si="3"/>
        <v>0</v>
      </c>
      <c r="L9" s="17" t="s">
        <v>19</v>
      </c>
      <c r="M9" s="18" t="s">
        <v>77</v>
      </c>
      <c r="N9" s="68">
        <f t="shared" si="4"/>
        <v>0</v>
      </c>
      <c r="O9" s="17" t="s">
        <v>77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 t="str">
        <f t="shared" si="6"/>
        <v>2</v>
      </c>
      <c r="U9" s="17" t="s">
        <v>76</v>
      </c>
      <c r="V9" s="18" t="s">
        <v>19</v>
      </c>
      <c r="W9" s="19">
        <f t="shared" si="7"/>
        <v>0</v>
      </c>
      <c r="X9" s="17" t="s">
        <v>19</v>
      </c>
      <c r="Y9" s="18" t="s">
        <v>19</v>
      </c>
      <c r="Z9" s="19">
        <f t="shared" si="8"/>
        <v>0</v>
      </c>
      <c r="AA9" s="17" t="s">
        <v>77</v>
      </c>
      <c r="AB9" s="18" t="s">
        <v>19</v>
      </c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9</v>
      </c>
      <c r="AH9" s="22">
        <f>'26.Spieltag'!AJ9</f>
        <v>387</v>
      </c>
      <c r="AI9" s="29">
        <f>'26.Spieltag'!AK9</f>
        <v>6</v>
      </c>
      <c r="AJ9" s="24">
        <f t="shared" ref="AJ9:AJ29" si="14">AG9+AH9</f>
        <v>396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20</v>
      </c>
      <c r="B10" s="21" t="str">
        <f>'26.Spieltag'!B10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76</v>
      </c>
      <c r="G10" s="18" t="s">
        <v>77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19</v>
      </c>
      <c r="M10" s="18" t="s">
        <v>76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77</v>
      </c>
      <c r="T10" s="19" t="str">
        <f t="shared" si="6"/>
        <v>3</v>
      </c>
      <c r="U10" s="17" t="s">
        <v>76</v>
      </c>
      <c r="V10" s="18" t="s">
        <v>19</v>
      </c>
      <c r="W10" s="19">
        <f t="shared" si="7"/>
        <v>0</v>
      </c>
      <c r="X10" s="17" t="s">
        <v>76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5</v>
      </c>
      <c r="AD10" s="20"/>
      <c r="AE10" s="18"/>
      <c r="AF10" s="19"/>
      <c r="AG10" s="21">
        <f t="shared" si="13"/>
        <v>10</v>
      </c>
      <c r="AH10" s="22">
        <f>'26.Spieltag'!AJ10</f>
        <v>333</v>
      </c>
      <c r="AI10" s="29">
        <f>'26.Spieltag'!AK10</f>
        <v>20</v>
      </c>
      <c r="AJ10" s="24">
        <f t="shared" si="14"/>
        <v>343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2"/>
        <v>11</v>
      </c>
      <c r="B11" s="21" t="str">
        <f>'26.Spieltag'!B11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>
        <f t="shared" si="2"/>
        <v>0</v>
      </c>
      <c r="I11" s="17" t="s">
        <v>19</v>
      </c>
      <c r="J11" s="18" t="s">
        <v>77</v>
      </c>
      <c r="K11" s="19">
        <f t="shared" si="3"/>
        <v>0</v>
      </c>
      <c r="L11" s="17" t="s">
        <v>2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79</v>
      </c>
      <c r="S11" s="18" t="s">
        <v>76</v>
      </c>
      <c r="T11" s="19" t="str">
        <f t="shared" si="6"/>
        <v>3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19</v>
      </c>
      <c r="Z11" s="19">
        <f t="shared" si="8"/>
        <v>0</v>
      </c>
      <c r="AA11" s="17" t="s">
        <v>19</v>
      </c>
      <c r="AB11" s="18" t="s">
        <v>2</v>
      </c>
      <c r="AC11" s="19" t="str">
        <f t="shared" si="9"/>
        <v>2</v>
      </c>
      <c r="AD11" s="20"/>
      <c r="AE11" s="18"/>
      <c r="AF11" s="19"/>
      <c r="AG11" s="21">
        <f t="shared" si="13"/>
        <v>7</v>
      </c>
      <c r="AH11" s="22">
        <f>'26.Spieltag'!AJ11</f>
        <v>365</v>
      </c>
      <c r="AI11" s="29">
        <f>'26.Spieltag'!AK11</f>
        <v>10</v>
      </c>
      <c r="AJ11" s="24">
        <f t="shared" si="14"/>
        <v>372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4</v>
      </c>
      <c r="B12" s="21" t="str">
        <f>'26.Spieltag'!B12</f>
        <v>Franzi04</v>
      </c>
      <c r="C12" s="17" t="s">
        <v>77</v>
      </c>
      <c r="D12" s="18" t="s">
        <v>2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76</v>
      </c>
      <c r="J12" s="18" t="s">
        <v>77</v>
      </c>
      <c r="K12" s="19">
        <f t="shared" si="3"/>
        <v>0</v>
      </c>
      <c r="L12" s="17" t="s">
        <v>19</v>
      </c>
      <c r="M12" s="18" t="s">
        <v>77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3</v>
      </c>
      <c r="U12" s="17" t="s">
        <v>19</v>
      </c>
      <c r="V12" s="18" t="s">
        <v>76</v>
      </c>
      <c r="W12" s="19" t="str">
        <f t="shared" si="7"/>
        <v>2</v>
      </c>
      <c r="X12" s="17" t="s">
        <v>19</v>
      </c>
      <c r="Y12" s="18" t="s">
        <v>76</v>
      </c>
      <c r="Z12" s="19">
        <f t="shared" si="8"/>
        <v>0</v>
      </c>
      <c r="AA12" s="17" t="s">
        <v>76</v>
      </c>
      <c r="AB12" s="18" t="s">
        <v>79</v>
      </c>
      <c r="AC12" s="19" t="str">
        <f t="shared" si="9"/>
        <v>2</v>
      </c>
      <c r="AD12" s="20"/>
      <c r="AE12" s="18"/>
      <c r="AF12" s="19"/>
      <c r="AG12" s="21">
        <f t="shared" si="13"/>
        <v>9</v>
      </c>
      <c r="AH12" s="22">
        <f>'26.Spieltag'!AJ12</f>
        <v>405</v>
      </c>
      <c r="AI12" s="29">
        <f>'26.Spieltag'!AK12</f>
        <v>4</v>
      </c>
      <c r="AJ12" s="24">
        <f t="shared" si="14"/>
        <v>414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2"/>
        <v>21</v>
      </c>
      <c r="B13" s="21" t="str">
        <f>'26.Spieltag'!B13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'26.Spieltag'!AJ13</f>
        <v>330</v>
      </c>
      <c r="AI13" s="29">
        <f>'26.Spieltag'!AK13</f>
        <v>21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2"/>
        <v>14</v>
      </c>
      <c r="B14" s="21" t="str">
        <f>'26.Spieltag'!B14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19</v>
      </c>
      <c r="M14" s="18" t="s">
        <v>77</v>
      </c>
      <c r="N14" s="68">
        <f t="shared" si="4"/>
        <v>0</v>
      </c>
      <c r="O14" s="17" t="s">
        <v>19</v>
      </c>
      <c r="P14" s="18" t="s">
        <v>19</v>
      </c>
      <c r="Q14" s="19" t="str">
        <f t="shared" si="5"/>
        <v>3</v>
      </c>
      <c r="R14" s="17" t="s">
        <v>79</v>
      </c>
      <c r="S14" s="18" t="s">
        <v>76</v>
      </c>
      <c r="T14" s="19" t="str">
        <f t="shared" si="6"/>
        <v>3</v>
      </c>
      <c r="U14" s="17" t="s">
        <v>19</v>
      </c>
      <c r="V14" s="18" t="s">
        <v>19</v>
      </c>
      <c r="W14" s="19">
        <f t="shared" si="7"/>
        <v>0</v>
      </c>
      <c r="X14" s="17" t="s">
        <v>2</v>
      </c>
      <c r="Y14" s="18" t="s">
        <v>76</v>
      </c>
      <c r="Z14" s="19">
        <f t="shared" si="8"/>
        <v>0</v>
      </c>
      <c r="AA14" s="17" t="s">
        <v>76</v>
      </c>
      <c r="AB14" s="18" t="s">
        <v>2</v>
      </c>
      <c r="AC14" s="19" t="str">
        <f t="shared" si="9"/>
        <v>3</v>
      </c>
      <c r="AD14" s="20"/>
      <c r="AE14" s="18"/>
      <c r="AF14" s="19"/>
      <c r="AG14" s="21">
        <f t="shared" si="13"/>
        <v>11</v>
      </c>
      <c r="AH14" s="22">
        <f>'26.Spieltag'!AJ14</f>
        <v>352</v>
      </c>
      <c r="AI14" s="29">
        <f>'26.Spieltag'!AK14</f>
        <v>13</v>
      </c>
      <c r="AJ14" s="24">
        <f t="shared" si="14"/>
        <v>363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2"/>
        <v>1</v>
      </c>
      <c r="B15" s="21" t="str">
        <f>'26.Spieltag'!B15</f>
        <v>Lola04</v>
      </c>
      <c r="C15" s="17" t="s">
        <v>76</v>
      </c>
      <c r="D15" s="18" t="s">
        <v>19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2</v>
      </c>
      <c r="J15" s="18" t="s">
        <v>19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76</v>
      </c>
      <c r="P15" s="18" t="s">
        <v>76</v>
      </c>
      <c r="Q15" s="19" t="str">
        <f t="shared" si="5"/>
        <v>5</v>
      </c>
      <c r="R15" s="17" t="s">
        <v>79</v>
      </c>
      <c r="S15" s="18" t="s">
        <v>77</v>
      </c>
      <c r="T15" s="19" t="str">
        <f t="shared" si="6"/>
        <v>2</v>
      </c>
      <c r="U15" s="17" t="s">
        <v>19</v>
      </c>
      <c r="V15" s="18" t="s">
        <v>19</v>
      </c>
      <c r="W15" s="19">
        <f t="shared" si="7"/>
        <v>0</v>
      </c>
      <c r="X15" s="17" t="s">
        <v>19</v>
      </c>
      <c r="Y15" s="18" t="s">
        <v>76</v>
      </c>
      <c r="Z15" s="19">
        <f t="shared" si="8"/>
        <v>0</v>
      </c>
      <c r="AA15" s="17" t="s">
        <v>77</v>
      </c>
      <c r="AB15" s="18" t="s">
        <v>19</v>
      </c>
      <c r="AC15" s="19" t="str">
        <f t="shared" si="9"/>
        <v>5</v>
      </c>
      <c r="AD15" s="20"/>
      <c r="AE15" s="18"/>
      <c r="AF15" s="19"/>
      <c r="AG15" s="21">
        <f t="shared" si="13"/>
        <v>14</v>
      </c>
      <c r="AH15" s="22">
        <f>'26.Spieltag'!AJ15</f>
        <v>426</v>
      </c>
      <c r="AI15" s="29">
        <f>'26.Spieltag'!AK15</f>
        <v>2</v>
      </c>
      <c r="AJ15" s="24">
        <f t="shared" si="14"/>
        <v>440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2"/>
        <v>5</v>
      </c>
      <c r="B16" s="21" t="str">
        <f>'26.Spieltag'!B16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76</v>
      </c>
      <c r="K16" s="19" t="str">
        <f t="shared" si="3"/>
        <v>3</v>
      </c>
      <c r="L16" s="17" t="s">
        <v>2</v>
      </c>
      <c r="M16" s="18" t="s">
        <v>76</v>
      </c>
      <c r="N16" s="68">
        <f t="shared" si="4"/>
        <v>0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3</v>
      </c>
      <c r="U16" s="17" t="s">
        <v>19</v>
      </c>
      <c r="V16" s="18" t="s">
        <v>19</v>
      </c>
      <c r="W16" s="19">
        <f t="shared" si="7"/>
        <v>0</v>
      </c>
      <c r="X16" s="17" t="s">
        <v>19</v>
      </c>
      <c r="Y16" s="18" t="s">
        <v>79</v>
      </c>
      <c r="Z16" s="19" t="str">
        <f t="shared" si="8"/>
        <v>3</v>
      </c>
      <c r="AA16" s="17" t="s">
        <v>76</v>
      </c>
      <c r="AB16" s="18" t="s">
        <v>19</v>
      </c>
      <c r="AC16" s="19" t="str">
        <f t="shared" si="9"/>
        <v>2</v>
      </c>
      <c r="AD16" s="20"/>
      <c r="AE16" s="18"/>
      <c r="AF16" s="19"/>
      <c r="AG16" s="21">
        <f t="shared" si="13"/>
        <v>18</v>
      </c>
      <c r="AH16" s="22">
        <f>'26.Spieltag'!AJ16</f>
        <v>382</v>
      </c>
      <c r="AI16" s="29">
        <f>'26.Spieltag'!AK16</f>
        <v>8</v>
      </c>
      <c r="AJ16" s="24">
        <f t="shared" si="14"/>
        <v>400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2"/>
        <v>15</v>
      </c>
      <c r="B17" s="21" t="str">
        <f>'26.Spieltag'!B17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>
        <f t="shared" si="3"/>
        <v>0</v>
      </c>
      <c r="L17" s="17" t="s">
        <v>76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 t="str">
        <f t="shared" si="6"/>
        <v>2</v>
      </c>
      <c r="U17" s="17" t="s">
        <v>19</v>
      </c>
      <c r="V17" s="18" t="s">
        <v>77</v>
      </c>
      <c r="W17" s="19" t="str">
        <f t="shared" si="7"/>
        <v>2</v>
      </c>
      <c r="X17" s="17" t="s">
        <v>19</v>
      </c>
      <c r="Y17" s="18" t="s">
        <v>77</v>
      </c>
      <c r="Z17" s="19">
        <f t="shared" si="8"/>
        <v>0</v>
      </c>
      <c r="AA17" s="17" t="s">
        <v>76</v>
      </c>
      <c r="AB17" s="18" t="s">
        <v>19</v>
      </c>
      <c r="AC17" s="19" t="str">
        <f t="shared" si="9"/>
        <v>2</v>
      </c>
      <c r="AD17" s="20"/>
      <c r="AE17" s="18"/>
      <c r="AF17" s="19"/>
      <c r="AG17" s="21">
        <f t="shared" si="13"/>
        <v>8</v>
      </c>
      <c r="AH17" s="22">
        <f>'26.Spieltag'!AJ17</f>
        <v>349</v>
      </c>
      <c r="AI17" s="29">
        <f>'26.Spieltag'!AK17</f>
        <v>16</v>
      </c>
      <c r="AJ17" s="24">
        <f t="shared" si="14"/>
        <v>357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2"/>
        <v>6</v>
      </c>
      <c r="B18" s="21" t="str">
        <f>'26.Spieltag'!B18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'26.Spieltag'!AJ18</f>
        <v>399</v>
      </c>
      <c r="AI18" s="29">
        <f>'26.Spieltag'!AK18</f>
        <v>5</v>
      </c>
      <c r="AJ18" s="24">
        <f t="shared" si="14"/>
        <v>399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2"/>
        <v>1</v>
      </c>
      <c r="B19" s="21" t="str">
        <f>'26.Spieltag'!B19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76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79</v>
      </c>
      <c r="S19" s="18" t="s">
        <v>77</v>
      </c>
      <c r="T19" s="19" t="str">
        <f t="shared" si="6"/>
        <v>2</v>
      </c>
      <c r="U19" s="17" t="s">
        <v>19</v>
      </c>
      <c r="V19" s="18" t="s">
        <v>76</v>
      </c>
      <c r="W19" s="19" t="str">
        <f t="shared" si="7"/>
        <v>2</v>
      </c>
      <c r="X19" s="17" t="s">
        <v>76</v>
      </c>
      <c r="Y19" s="18" t="s">
        <v>76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3</v>
      </c>
      <c r="AD19" s="20"/>
      <c r="AE19" s="18"/>
      <c r="AF19" s="19"/>
      <c r="AG19" s="21">
        <f t="shared" si="13"/>
        <v>9</v>
      </c>
      <c r="AH19" s="22">
        <f>'26.Spieltag'!AJ19</f>
        <v>431</v>
      </c>
      <c r="AI19" s="29">
        <f>'26.Spieltag'!AK19</f>
        <v>1</v>
      </c>
      <c r="AJ19" s="24">
        <f t="shared" si="14"/>
        <v>440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2"/>
        <v>22</v>
      </c>
      <c r="B20" s="21" t="str">
        <f>'26.Spieltag'!B20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20</v>
      </c>
      <c r="G20" s="18" t="s">
        <v>19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20</v>
      </c>
      <c r="P20" s="18" t="s">
        <v>20</v>
      </c>
      <c r="Q20" s="19" t="str">
        <f t="shared" si="5"/>
        <v>3</v>
      </c>
      <c r="R20" s="17" t="s">
        <v>19</v>
      </c>
      <c r="S20" s="18" t="s">
        <v>19</v>
      </c>
      <c r="T20" s="19">
        <f t="shared" si="6"/>
        <v>0</v>
      </c>
      <c r="U20" s="17" t="s">
        <v>2</v>
      </c>
      <c r="V20" s="18" t="s">
        <v>99</v>
      </c>
      <c r="W20" s="19">
        <f t="shared" si="7"/>
        <v>0</v>
      </c>
      <c r="X20" s="17" t="s">
        <v>98</v>
      </c>
      <c r="Y20" s="18" t="s">
        <v>98</v>
      </c>
      <c r="Z20" s="19">
        <f t="shared" si="8"/>
        <v>0</v>
      </c>
      <c r="AA20" s="17" t="s">
        <v>19</v>
      </c>
      <c r="AB20" s="18" t="s">
        <v>79</v>
      </c>
      <c r="AC20" s="19" t="str">
        <f t="shared" si="9"/>
        <v>3</v>
      </c>
      <c r="AD20" s="20"/>
      <c r="AE20" s="18"/>
      <c r="AF20" s="19"/>
      <c r="AG20" s="21">
        <f t="shared" si="13"/>
        <v>6</v>
      </c>
      <c r="AH20" s="22">
        <f>'26.Spieltag'!AJ20</f>
        <v>318</v>
      </c>
      <c r="AI20" s="29">
        <f>'26.Spieltag'!AK20</f>
        <v>22</v>
      </c>
      <c r="AJ20" s="24">
        <f t="shared" si="14"/>
        <v>324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2"/>
        <v>15</v>
      </c>
      <c r="B21" s="21" t="str">
        <f>'26.Spieltag'!B21</f>
        <v>Ricardo04</v>
      </c>
      <c r="C21" s="17" t="s">
        <v>77</v>
      </c>
      <c r="D21" s="18" t="s">
        <v>2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77</v>
      </c>
      <c r="P21" s="18" t="s">
        <v>19</v>
      </c>
      <c r="Q21" s="19">
        <f t="shared" si="5"/>
        <v>0</v>
      </c>
      <c r="R21" s="17" t="s">
        <v>79</v>
      </c>
      <c r="S21" s="18" t="s">
        <v>77</v>
      </c>
      <c r="T21" s="19" t="str">
        <f t="shared" si="6"/>
        <v>2</v>
      </c>
      <c r="U21" s="17" t="s">
        <v>2</v>
      </c>
      <c r="V21" s="18" t="s">
        <v>76</v>
      </c>
      <c r="W21" s="19" t="str">
        <f t="shared" si="7"/>
        <v>2</v>
      </c>
      <c r="X21" s="17" t="s">
        <v>19</v>
      </c>
      <c r="Y21" s="18" t="s">
        <v>76</v>
      </c>
      <c r="Z21" s="19">
        <f t="shared" si="8"/>
        <v>0</v>
      </c>
      <c r="AA21" s="17" t="s">
        <v>76</v>
      </c>
      <c r="AB21" s="18" t="s">
        <v>19</v>
      </c>
      <c r="AC21" s="19" t="str">
        <f t="shared" si="9"/>
        <v>2</v>
      </c>
      <c r="AD21" s="20"/>
      <c r="AE21" s="18"/>
      <c r="AF21" s="19"/>
      <c r="AG21" s="21">
        <f t="shared" si="13"/>
        <v>8</v>
      </c>
      <c r="AH21" s="22">
        <f>'26.Spieltag'!AJ21</f>
        <v>349</v>
      </c>
      <c r="AI21" s="29">
        <f>'26.Spieltag'!AK21</f>
        <v>16</v>
      </c>
      <c r="AJ21" s="24">
        <f t="shared" si="14"/>
        <v>357</v>
      </c>
      <c r="AK21" s="25">
        <f t="shared" si="15"/>
        <v>15</v>
      </c>
      <c r="AL21" s="1"/>
    </row>
    <row r="22" spans="1:38" ht="24.9" customHeight="1" thickBot="1" x14ac:dyDescent="0.3">
      <c r="A22" s="29">
        <f t="shared" si="12"/>
        <v>23</v>
      </c>
      <c r="B22" s="21" t="str">
        <f>'26.Spieltag'!B22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'26.Spieltag'!AJ22</f>
        <v>310</v>
      </c>
      <c r="AI22" s="29">
        <f>'26.Spieltag'!AK22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2"/>
        <v>9</v>
      </c>
      <c r="B23" s="21" t="str">
        <f>'26.Spieltag'!B23</f>
        <v>Schalt04</v>
      </c>
      <c r="C23" s="17" t="s">
        <v>77</v>
      </c>
      <c r="D23" s="18" t="s">
        <v>2</v>
      </c>
      <c r="E23" s="19" t="str">
        <f t="shared" si="1"/>
        <v>2</v>
      </c>
      <c r="F23" s="17" t="s">
        <v>2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76</v>
      </c>
      <c r="P23" s="18" t="s">
        <v>77</v>
      </c>
      <c r="Q23" s="19">
        <f t="shared" si="5"/>
        <v>0</v>
      </c>
      <c r="R23" s="17" t="s">
        <v>19</v>
      </c>
      <c r="S23" s="18" t="s">
        <v>76</v>
      </c>
      <c r="T23" s="19" t="str">
        <f t="shared" si="6"/>
        <v>2</v>
      </c>
      <c r="U23" s="17" t="s">
        <v>19</v>
      </c>
      <c r="V23" s="18" t="s">
        <v>19</v>
      </c>
      <c r="W23" s="19">
        <f t="shared" si="7"/>
        <v>0</v>
      </c>
      <c r="X23" s="17" t="s">
        <v>19</v>
      </c>
      <c r="Y23" s="18" t="s">
        <v>2</v>
      </c>
      <c r="Z23" s="19" t="str">
        <f t="shared" si="8"/>
        <v>2</v>
      </c>
      <c r="AA23" s="17" t="s">
        <v>76</v>
      </c>
      <c r="AB23" s="18" t="s">
        <v>79</v>
      </c>
      <c r="AC23" s="19" t="str">
        <f t="shared" si="9"/>
        <v>2</v>
      </c>
      <c r="AD23" s="20"/>
      <c r="AE23" s="18"/>
      <c r="AF23" s="19"/>
      <c r="AG23" s="21">
        <f t="shared" si="13"/>
        <v>8</v>
      </c>
      <c r="AH23" s="22">
        <f>'26.Spieltag'!AJ23</f>
        <v>381</v>
      </c>
      <c r="AI23" s="29">
        <f>'26.Spieltag'!AK23</f>
        <v>9</v>
      </c>
      <c r="AJ23" s="24">
        <f t="shared" si="14"/>
        <v>389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2"/>
        <v>17</v>
      </c>
      <c r="B24" s="21" t="str">
        <f>'26.Spieltag'!B24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>
        <f t="shared" si="3"/>
        <v>0</v>
      </c>
      <c r="L24" s="17" t="s">
        <v>19</v>
      </c>
      <c r="M24" s="18" t="s">
        <v>77</v>
      </c>
      <c r="N24" s="68">
        <f t="shared" si="4"/>
        <v>0</v>
      </c>
      <c r="O24" s="17" t="s">
        <v>76</v>
      </c>
      <c r="P24" s="18" t="s">
        <v>77</v>
      </c>
      <c r="Q24" s="19">
        <f t="shared" si="5"/>
        <v>0</v>
      </c>
      <c r="R24" s="17" t="s">
        <v>19</v>
      </c>
      <c r="S24" s="18" t="s">
        <v>77</v>
      </c>
      <c r="T24" s="19" t="str">
        <f t="shared" si="6"/>
        <v>2</v>
      </c>
      <c r="U24" s="17" t="s">
        <v>19</v>
      </c>
      <c r="V24" s="18" t="s">
        <v>76</v>
      </c>
      <c r="W24" s="19" t="str">
        <f t="shared" si="7"/>
        <v>2</v>
      </c>
      <c r="X24" s="17" t="s">
        <v>19</v>
      </c>
      <c r="Y24" s="18" t="s">
        <v>76</v>
      </c>
      <c r="Z24" s="19">
        <f t="shared" si="8"/>
        <v>0</v>
      </c>
      <c r="AA24" s="17" t="s">
        <v>76</v>
      </c>
      <c r="AB24" s="18" t="s">
        <v>2</v>
      </c>
      <c r="AC24" s="19" t="str">
        <f t="shared" si="9"/>
        <v>3</v>
      </c>
      <c r="AD24" s="20"/>
      <c r="AE24" s="18"/>
      <c r="AF24" s="19"/>
      <c r="AG24" s="21">
        <f t="shared" si="13"/>
        <v>9</v>
      </c>
      <c r="AH24" s="22">
        <f>'26.Spieltag'!AJ24</f>
        <v>347</v>
      </c>
      <c r="AI24" s="29">
        <f>'26.Spieltag'!AK24</f>
        <v>18</v>
      </c>
      <c r="AJ24" s="24">
        <f t="shared" si="14"/>
        <v>356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2"/>
        <v>17</v>
      </c>
      <c r="B25" s="21" t="str">
        <f>'26.Spieltag'!B25</f>
        <v>Silfa04</v>
      </c>
      <c r="C25" s="17" t="s">
        <v>76</v>
      </c>
      <c r="D25" s="18" t="s">
        <v>2</v>
      </c>
      <c r="E25" s="19" t="str">
        <f t="shared" si="1"/>
        <v>2</v>
      </c>
      <c r="F25" s="17" t="s">
        <v>2</v>
      </c>
      <c r="G25" s="18" t="s">
        <v>76</v>
      </c>
      <c r="H25" s="19">
        <f t="shared" si="2"/>
        <v>0</v>
      </c>
      <c r="I25" s="17" t="s">
        <v>19</v>
      </c>
      <c r="J25" s="18" t="s">
        <v>77</v>
      </c>
      <c r="K25" s="19">
        <f t="shared" si="3"/>
        <v>0</v>
      </c>
      <c r="L25" s="17" t="s">
        <v>19</v>
      </c>
      <c r="M25" s="18" t="s">
        <v>76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 t="str">
        <f t="shared" si="7"/>
        <v>2</v>
      </c>
      <c r="X25" s="17" t="s">
        <v>19</v>
      </c>
      <c r="Y25" s="18" t="s">
        <v>76</v>
      </c>
      <c r="Z25" s="19">
        <f t="shared" si="8"/>
        <v>0</v>
      </c>
      <c r="AA25" s="17" t="s">
        <v>77</v>
      </c>
      <c r="AB25" s="18" t="s">
        <v>2</v>
      </c>
      <c r="AC25" s="19" t="str">
        <f t="shared" si="9"/>
        <v>2</v>
      </c>
      <c r="AD25" s="20"/>
      <c r="AE25" s="18"/>
      <c r="AF25" s="19"/>
      <c r="AG25" s="21">
        <f t="shared" si="13"/>
        <v>6</v>
      </c>
      <c r="AH25" s="22">
        <f>'26.Spieltag'!AJ25</f>
        <v>350</v>
      </c>
      <c r="AI25" s="29">
        <f>'26.Spieltag'!AK25</f>
        <v>15</v>
      </c>
      <c r="AJ25" s="24">
        <f t="shared" si="14"/>
        <v>356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Silja04</v>
      </c>
      <c r="C26" s="17" t="s">
        <v>77</v>
      </c>
      <c r="D26" s="18" t="s">
        <v>2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76</v>
      </c>
      <c r="K26" s="19">
        <f t="shared" si="3"/>
        <v>0</v>
      </c>
      <c r="L26" s="17" t="s">
        <v>2</v>
      </c>
      <c r="M26" s="18" t="s">
        <v>77</v>
      </c>
      <c r="N26" s="68">
        <f t="shared" si="4"/>
        <v>0</v>
      </c>
      <c r="O26" s="17" t="s">
        <v>77</v>
      </c>
      <c r="P26" s="18" t="s">
        <v>19</v>
      </c>
      <c r="Q26" s="19">
        <f t="shared" si="5"/>
        <v>0</v>
      </c>
      <c r="R26" s="17" t="s">
        <v>2</v>
      </c>
      <c r="S26" s="18" t="s">
        <v>77</v>
      </c>
      <c r="T26" s="19" t="str">
        <f t="shared" si="6"/>
        <v>3</v>
      </c>
      <c r="U26" s="17" t="s">
        <v>19</v>
      </c>
      <c r="V26" s="18" t="s">
        <v>77</v>
      </c>
      <c r="W26" s="19" t="str">
        <f t="shared" si="7"/>
        <v>2</v>
      </c>
      <c r="X26" s="17" t="s">
        <v>2</v>
      </c>
      <c r="Y26" s="18" t="s">
        <v>19</v>
      </c>
      <c r="Z26" s="19">
        <f t="shared" si="8"/>
        <v>0</v>
      </c>
      <c r="AA26" s="17" t="s">
        <v>76</v>
      </c>
      <c r="AB26" s="18" t="s">
        <v>79</v>
      </c>
      <c r="AC26" s="19" t="str">
        <f t="shared" si="9"/>
        <v>2</v>
      </c>
      <c r="AD26" s="20"/>
      <c r="AE26" s="18"/>
      <c r="AF26" s="19"/>
      <c r="AG26" s="21">
        <f t="shared" si="13"/>
        <v>9</v>
      </c>
      <c r="AH26" s="22">
        <f>'26.Spieltag'!AJ26</f>
        <v>343</v>
      </c>
      <c r="AI26" s="29">
        <f>'26.Spieltag'!AK26</f>
        <v>19</v>
      </c>
      <c r="AJ26" s="24">
        <f t="shared" si="14"/>
        <v>352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7</v>
      </c>
      <c r="B27" s="21" t="str">
        <f>'26.Spieltag'!B27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>
        <f t="shared" si="3"/>
        <v>0</v>
      </c>
      <c r="L27" s="17" t="s">
        <v>76</v>
      </c>
      <c r="M27" s="18" t="s">
        <v>19</v>
      </c>
      <c r="N27" s="68" t="str">
        <f t="shared" si="4"/>
        <v>3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77</v>
      </c>
      <c r="T27" s="19" t="str">
        <f t="shared" si="6"/>
        <v>3</v>
      </c>
      <c r="U27" s="17" t="s">
        <v>76</v>
      </c>
      <c r="V27" s="18" t="s">
        <v>19</v>
      </c>
      <c r="W27" s="19">
        <f t="shared" si="7"/>
        <v>0</v>
      </c>
      <c r="X27" s="17" t="s">
        <v>19</v>
      </c>
      <c r="Y27" s="18" t="s">
        <v>77</v>
      </c>
      <c r="Z27" s="19">
        <f t="shared" si="8"/>
        <v>0</v>
      </c>
      <c r="AA27" s="17" t="s">
        <v>76</v>
      </c>
      <c r="AB27" s="18" t="s">
        <v>2</v>
      </c>
      <c r="AC27" s="19" t="str">
        <f t="shared" si="9"/>
        <v>3</v>
      </c>
      <c r="AD27" s="20"/>
      <c r="AE27" s="18"/>
      <c r="AF27" s="19"/>
      <c r="AG27" s="21">
        <f t="shared" si="13"/>
        <v>11</v>
      </c>
      <c r="AH27" s="22">
        <f>'26.Spieltag'!AJ27</f>
        <v>385</v>
      </c>
      <c r="AI27" s="29">
        <f>'26.Spieltag'!AK27</f>
        <v>7</v>
      </c>
      <c r="AJ27" s="24">
        <f t="shared" si="14"/>
        <v>396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2"/>
        <v>10</v>
      </c>
      <c r="B28" s="21" t="str">
        <f>'26.Spieltag'!B28</f>
        <v>Skopp04</v>
      </c>
      <c r="C28" s="17" t="s">
        <v>77</v>
      </c>
      <c r="D28" s="18" t="s">
        <v>2</v>
      </c>
      <c r="E28" s="19" t="str">
        <f t="shared" si="1"/>
        <v>2</v>
      </c>
      <c r="F28" s="17" t="s">
        <v>19</v>
      </c>
      <c r="G28" s="18" t="s">
        <v>77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79</v>
      </c>
      <c r="S28" s="18" t="s">
        <v>77</v>
      </c>
      <c r="T28" s="19" t="str">
        <f t="shared" si="6"/>
        <v>2</v>
      </c>
      <c r="U28" s="17" t="s">
        <v>2</v>
      </c>
      <c r="V28" s="18" t="s">
        <v>76</v>
      </c>
      <c r="W28" s="19" t="str">
        <f t="shared" si="7"/>
        <v>2</v>
      </c>
      <c r="X28" s="17" t="s">
        <v>19</v>
      </c>
      <c r="Y28" s="18" t="s">
        <v>19</v>
      </c>
      <c r="Z28" s="19">
        <f t="shared" si="8"/>
        <v>0</v>
      </c>
      <c r="AA28" s="17" t="s">
        <v>77</v>
      </c>
      <c r="AB28" s="18" t="s">
        <v>2</v>
      </c>
      <c r="AC28" s="19" t="str">
        <f t="shared" si="9"/>
        <v>2</v>
      </c>
      <c r="AD28" s="20"/>
      <c r="AE28" s="18"/>
      <c r="AF28" s="19"/>
      <c r="AG28" s="21">
        <f t="shared" si="13"/>
        <v>8</v>
      </c>
      <c r="AH28" s="22">
        <f>'26.Spieltag'!AJ28</f>
        <v>365</v>
      </c>
      <c r="AI28" s="29">
        <f>'26.Spieltag'!AK28</f>
        <v>10</v>
      </c>
      <c r="AJ28" s="24">
        <f t="shared" si="14"/>
        <v>373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2"/>
        <v>12</v>
      </c>
      <c r="B29" s="21" t="str">
        <f>'26.Spieltag'!B29</f>
        <v>Tanja 04</v>
      </c>
      <c r="C29" s="17" t="s">
        <v>76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76</v>
      </c>
      <c r="Q29" s="19">
        <f t="shared" si="5"/>
        <v>0</v>
      </c>
      <c r="R29" s="17" t="s">
        <v>2</v>
      </c>
      <c r="S29" s="18" t="s">
        <v>77</v>
      </c>
      <c r="T29" s="19" t="str">
        <f t="shared" si="6"/>
        <v>3</v>
      </c>
      <c r="U29" s="17" t="s">
        <v>19</v>
      </c>
      <c r="V29" s="18" t="s">
        <v>77</v>
      </c>
      <c r="W29" s="19" t="str">
        <f t="shared" si="7"/>
        <v>2</v>
      </c>
      <c r="X29" s="17" t="s">
        <v>19</v>
      </c>
      <c r="Y29" s="18" t="s">
        <v>76</v>
      </c>
      <c r="Z29" s="19">
        <f t="shared" si="8"/>
        <v>0</v>
      </c>
      <c r="AA29" s="17" t="s">
        <v>77</v>
      </c>
      <c r="AB29" s="18" t="s">
        <v>19</v>
      </c>
      <c r="AC29" s="19" t="str">
        <f t="shared" si="9"/>
        <v>5</v>
      </c>
      <c r="AD29" s="20"/>
      <c r="AE29" s="18"/>
      <c r="AF29" s="19"/>
      <c r="AG29" s="21">
        <f t="shared" si="13"/>
        <v>15</v>
      </c>
      <c r="AH29" s="22">
        <f>'26.Spieltag'!AJ29</f>
        <v>352</v>
      </c>
      <c r="AI29" s="29">
        <f>'26.Spieltag'!AK29</f>
        <v>13</v>
      </c>
      <c r="AJ29" s="24">
        <f t="shared" si="14"/>
        <v>367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2"/>
        <v>3</v>
      </c>
      <c r="B30" s="21" t="str">
        <f>'26.Spieltag'!B30</f>
        <v>UltraGE</v>
      </c>
      <c r="C30" s="17" t="s">
        <v>76</v>
      </c>
      <c r="D30" s="18" t="s">
        <v>19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2</v>
      </c>
      <c r="J30" s="18" t="s">
        <v>76</v>
      </c>
      <c r="K30" s="19">
        <f t="shared" si="3"/>
        <v>0</v>
      </c>
      <c r="L30" s="17" t="s">
        <v>19</v>
      </c>
      <c r="M30" s="18" t="s">
        <v>77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2</v>
      </c>
      <c r="S30" s="18" t="s">
        <v>76</v>
      </c>
      <c r="T30" s="19" t="str">
        <f t="shared" si="6"/>
        <v>2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19</v>
      </c>
      <c r="Z30" s="19">
        <f t="shared" si="8"/>
        <v>0</v>
      </c>
      <c r="AA30" s="17" t="s">
        <v>76</v>
      </c>
      <c r="AB30" s="18" t="s">
        <v>2</v>
      </c>
      <c r="AC30" s="19" t="str">
        <f t="shared" si="9"/>
        <v>3</v>
      </c>
      <c r="AD30" s="20"/>
      <c r="AE30" s="18"/>
      <c r="AF30" s="19"/>
      <c r="AG30" s="21">
        <f t="shared" ref="AG30" si="16">E30+H30+K30+N30+Q30+T30+W30+Z30+AC30+AF30</f>
        <v>7</v>
      </c>
      <c r="AH30" s="22">
        <f>'26.Spieltag'!AJ30</f>
        <v>411</v>
      </c>
      <c r="AI30" s="29">
        <f>'26.Spieltag'!AK30</f>
        <v>3</v>
      </c>
      <c r="AJ30" s="24">
        <f t="shared" ref="AJ30" si="17">AG30+AH30</f>
        <v>418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'26.Spieltag'!AJ31</f>
        <v>140</v>
      </c>
      <c r="AI31" s="29">
        <f>'26.Spieltag'!AK31</f>
        <v>24</v>
      </c>
      <c r="AJ31" s="24">
        <f t="shared" ref="AJ31" si="20">AG31+AH31</f>
        <v>140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5" priority="99" rank="3"/>
  </conditionalFormatting>
  <conditionalFormatting sqref="C6:AB6 C5:D6 I5:I6 C4 V2:W3 Y2:Z3 O4:O6 D2:E3 G2:H3 F4:F6 R5:X6 J2:K3 M2:N3 L4:L6 AA5:AA6">
    <cfRule type="cellIs" dxfId="34" priority="2" operator="equal">
      <formula>"Schalke 04"</formula>
    </cfRule>
  </conditionalFormatting>
  <conditionalFormatting sqref="I6 U6 F6 O6 C6 X4 I4 AA4 R4 U4">
    <cfRule type="cellIs" dxfId="3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topLeftCell="A19" workbookViewId="0">
      <selection activeCell="AC7" sqref="AC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2</v>
      </c>
      <c r="G7" s="78" t="s">
        <v>76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79</v>
      </c>
      <c r="T7" s="79" t="s">
        <v>1</v>
      </c>
      <c r="U7" s="78" t="s">
        <v>77</v>
      </c>
      <c r="V7" s="78" t="s">
        <v>76</v>
      </c>
      <c r="W7" s="79" t="s">
        <v>1</v>
      </c>
      <c r="X7" s="78" t="s">
        <v>2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11</v>
      </c>
      <c r="B8" s="21" t="str">
        <f>'27.Spieltag'!B8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 t="s">
        <v>79</v>
      </c>
      <c r="S8" s="18" t="s">
        <v>76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19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10</v>
      </c>
      <c r="AH8" s="22">
        <f>'27.Spieltag'!AJ8</f>
        <v>367</v>
      </c>
      <c r="AI8" s="29">
        <f>'27.Spieltag'!AK8</f>
        <v>12</v>
      </c>
      <c r="AJ8" s="24">
        <f t="shared" ref="AJ8" si="10">AG8+AH8</f>
        <v>377</v>
      </c>
      <c r="AK8" s="25">
        <f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'27.Spieltag'!B9</f>
        <v>cilli37</v>
      </c>
      <c r="C9" s="17" t="s">
        <v>76</v>
      </c>
      <c r="D9" s="18" t="s">
        <v>2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>
        <f t="shared" si="3"/>
        <v>0</v>
      </c>
      <c r="L9" s="17" t="s">
        <v>2</v>
      </c>
      <c r="M9" s="18" t="s">
        <v>76</v>
      </c>
      <c r="N9" s="68">
        <f t="shared" si="4"/>
        <v>0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2</v>
      </c>
      <c r="V9" s="18" t="s">
        <v>2</v>
      </c>
      <c r="W9" s="19">
        <f t="shared" si="7"/>
        <v>0</v>
      </c>
      <c r="X9" s="17" t="s">
        <v>19</v>
      </c>
      <c r="Y9" s="18" t="s">
        <v>76</v>
      </c>
      <c r="Z9" s="19">
        <f t="shared" si="8"/>
        <v>0</v>
      </c>
      <c r="AA9" s="17" t="s">
        <v>76</v>
      </c>
      <c r="AB9" s="18" t="s">
        <v>19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0</v>
      </c>
      <c r="AH9" s="22">
        <f>'27.Spieltag'!AJ9</f>
        <v>396</v>
      </c>
      <c r="AI9" s="29">
        <f>'27.Spieltag'!AK9</f>
        <v>7</v>
      </c>
      <c r="AJ9" s="24">
        <f t="shared" ref="AJ9:AJ29" si="14">AG9+AH9</f>
        <v>396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'27.Spieltag'!B10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76</v>
      </c>
      <c r="J10" s="18" t="s">
        <v>76</v>
      </c>
      <c r="K10" s="19" t="str">
        <f t="shared" si="3"/>
        <v>3</v>
      </c>
      <c r="L10" s="17" t="s">
        <v>2</v>
      </c>
      <c r="M10" s="18" t="s">
        <v>76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19</v>
      </c>
      <c r="Y10" s="18" t="s">
        <v>19</v>
      </c>
      <c r="Z10" s="19" t="str">
        <f t="shared" si="8"/>
        <v>3</v>
      </c>
      <c r="AA10" s="17" t="s">
        <v>77</v>
      </c>
      <c r="AB10" s="18" t="s">
        <v>76</v>
      </c>
      <c r="AC10" s="87">
        <f t="shared" si="12"/>
        <v>0</v>
      </c>
      <c r="AD10" s="20"/>
      <c r="AE10" s="18"/>
      <c r="AF10" s="19"/>
      <c r="AG10" s="21">
        <f t="shared" si="13"/>
        <v>6</v>
      </c>
      <c r="AH10" s="22">
        <f>'27.Spieltag'!AJ10</f>
        <v>343</v>
      </c>
      <c r="AI10" s="29">
        <f>'27.Spieltag'!AK10</f>
        <v>20</v>
      </c>
      <c r="AJ10" s="24">
        <f t="shared" si="14"/>
        <v>349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10</v>
      </c>
      <c r="B11" s="21" t="str">
        <f>'27.Spieltag'!B11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76</v>
      </c>
      <c r="J11" s="18" t="s">
        <v>76</v>
      </c>
      <c r="K11" s="19" t="str">
        <f t="shared" si="3"/>
        <v>3</v>
      </c>
      <c r="L11" s="17" t="s">
        <v>19</v>
      </c>
      <c r="M11" s="18" t="s">
        <v>77</v>
      </c>
      <c r="N11" s="68">
        <f t="shared" si="4"/>
        <v>0</v>
      </c>
      <c r="O11" s="17" t="s">
        <v>19</v>
      </c>
      <c r="P11" s="18" t="s">
        <v>76</v>
      </c>
      <c r="Q11" s="19">
        <f t="shared" si="5"/>
        <v>0</v>
      </c>
      <c r="R11" s="17" t="s">
        <v>2</v>
      </c>
      <c r="S11" s="18" t="s">
        <v>76</v>
      </c>
      <c r="T11" s="19">
        <f t="shared" si="6"/>
        <v>0</v>
      </c>
      <c r="U11" s="17" t="s">
        <v>19</v>
      </c>
      <c r="V11" s="18" t="s">
        <v>2</v>
      </c>
      <c r="W11" s="19" t="str">
        <f t="shared" si="7"/>
        <v>3</v>
      </c>
      <c r="X11" s="17" t="s">
        <v>76</v>
      </c>
      <c r="Y11" s="18" t="s">
        <v>19</v>
      </c>
      <c r="Z11" s="19">
        <f t="shared" si="8"/>
        <v>0</v>
      </c>
      <c r="AA11" s="17" t="s">
        <v>76</v>
      </c>
      <c r="AB11" s="18" t="s">
        <v>76</v>
      </c>
      <c r="AC11" s="87">
        <f t="shared" si="12"/>
        <v>0</v>
      </c>
      <c r="AD11" s="20"/>
      <c r="AE11" s="18"/>
      <c r="AF11" s="19"/>
      <c r="AG11" s="21">
        <f t="shared" si="13"/>
        <v>6</v>
      </c>
      <c r="AH11" s="22">
        <f>'27.Spieltag'!AJ11</f>
        <v>372</v>
      </c>
      <c r="AI11" s="29">
        <f>'27.Spieltag'!AK11</f>
        <v>11</v>
      </c>
      <c r="AJ11" s="24">
        <f t="shared" si="14"/>
        <v>378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'27.Spieltag'!B12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76</v>
      </c>
      <c r="G12" s="18" t="s">
        <v>77</v>
      </c>
      <c r="H12" s="19" t="str">
        <f t="shared" si="2"/>
        <v>2</v>
      </c>
      <c r="I12" s="17" t="s">
        <v>19</v>
      </c>
      <c r="J12" s="18" t="s">
        <v>77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2</v>
      </c>
      <c r="S12" s="18" t="s">
        <v>76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2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4</v>
      </c>
      <c r="AH12" s="22">
        <f>'27.Spieltag'!AJ12</f>
        <v>414</v>
      </c>
      <c r="AI12" s="29">
        <f>'27.Spieltag'!AK12</f>
        <v>4</v>
      </c>
      <c r="AJ12" s="24">
        <f t="shared" si="14"/>
        <v>418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'27.Spieltag'!B13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87"/>
      <c r="AD13" s="20"/>
      <c r="AE13" s="18"/>
      <c r="AF13" s="19"/>
      <c r="AG13" s="21">
        <f t="shared" si="13"/>
        <v>0</v>
      </c>
      <c r="AH13" s="22">
        <f>'27.Spieltag'!AJ13</f>
        <v>330</v>
      </c>
      <c r="AI13" s="29">
        <f>'27.Spieltag'!AK13</f>
        <v>21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14</v>
      </c>
      <c r="B14" s="21" t="str">
        <f>'27.Spieltag'!B14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 t="str">
        <f t="shared" si="2"/>
        <v>2</v>
      </c>
      <c r="I14" s="17" t="s">
        <v>76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76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2</v>
      </c>
      <c r="V14" s="18" t="s">
        <v>19</v>
      </c>
      <c r="W14" s="19">
        <f t="shared" si="7"/>
        <v>0</v>
      </c>
      <c r="X14" s="17" t="s">
        <v>19</v>
      </c>
      <c r="Y14" s="18" t="s">
        <v>19</v>
      </c>
      <c r="Z14" s="19" t="str">
        <f t="shared" si="8"/>
        <v>3</v>
      </c>
      <c r="AA14" s="17" t="s">
        <v>76</v>
      </c>
      <c r="AB14" s="18" t="s">
        <v>19</v>
      </c>
      <c r="AC14" s="87">
        <f t="shared" si="12"/>
        <v>0</v>
      </c>
      <c r="AD14" s="20"/>
      <c r="AE14" s="18"/>
      <c r="AF14" s="19"/>
      <c r="AG14" s="21">
        <f t="shared" si="13"/>
        <v>11</v>
      </c>
      <c r="AH14" s="22">
        <f>'27.Spieltag'!AJ14</f>
        <v>363</v>
      </c>
      <c r="AI14" s="29">
        <f>'27.Spieltag'!AK14</f>
        <v>14</v>
      </c>
      <c r="AJ14" s="24">
        <f t="shared" si="14"/>
        <v>374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1"/>
        <v>2</v>
      </c>
      <c r="B15" s="21" t="str">
        <f>'27.Spieltag'!B15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2</v>
      </c>
      <c r="I15" s="17" t="s">
        <v>19</v>
      </c>
      <c r="J15" s="18" t="s">
        <v>77</v>
      </c>
      <c r="K15" s="19">
        <f t="shared" si="3"/>
        <v>0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77</v>
      </c>
      <c r="T15" s="19">
        <f t="shared" si="6"/>
        <v>0</v>
      </c>
      <c r="U15" s="17" t="s">
        <v>19</v>
      </c>
      <c r="V15" s="18" t="s">
        <v>19</v>
      </c>
      <c r="W15" s="19">
        <f t="shared" si="7"/>
        <v>0</v>
      </c>
      <c r="X15" s="17" t="s">
        <v>19</v>
      </c>
      <c r="Y15" s="18" t="s">
        <v>76</v>
      </c>
      <c r="Z15" s="19">
        <f t="shared" si="8"/>
        <v>0</v>
      </c>
      <c r="AA15" s="17" t="s">
        <v>77</v>
      </c>
      <c r="AB15" s="18" t="s">
        <v>77</v>
      </c>
      <c r="AC15" s="87">
        <f t="shared" si="12"/>
        <v>0</v>
      </c>
      <c r="AD15" s="20"/>
      <c r="AE15" s="18"/>
      <c r="AF15" s="19"/>
      <c r="AG15" s="21">
        <f t="shared" si="13"/>
        <v>2</v>
      </c>
      <c r="AH15" s="22">
        <f>'27.Spieltag'!AJ15</f>
        <v>440</v>
      </c>
      <c r="AI15" s="29">
        <f>'27.Spieltag'!AK15</f>
        <v>1</v>
      </c>
      <c r="AJ15" s="24">
        <f t="shared" si="14"/>
        <v>442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6</v>
      </c>
      <c r="B16" s="21" t="str">
        <f>'27.Spieltag'!B16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76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2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19">
        <f t="shared" si="7"/>
        <v>0</v>
      </c>
      <c r="X16" s="17" t="s">
        <v>76</v>
      </c>
      <c r="Y16" s="18" t="s">
        <v>2</v>
      </c>
      <c r="Z16" s="19">
        <f t="shared" si="8"/>
        <v>0</v>
      </c>
      <c r="AA16" s="17" t="s">
        <v>76</v>
      </c>
      <c r="AB16" s="18" t="s">
        <v>19</v>
      </c>
      <c r="AC16" s="87">
        <f t="shared" si="12"/>
        <v>0</v>
      </c>
      <c r="AD16" s="20"/>
      <c r="AE16" s="18"/>
      <c r="AF16" s="19"/>
      <c r="AG16" s="21">
        <f t="shared" si="13"/>
        <v>0</v>
      </c>
      <c r="AH16" s="22">
        <f>'27.Spieltag'!AJ16</f>
        <v>400</v>
      </c>
      <c r="AI16" s="29">
        <f>'27.Spieltag'!AK16</f>
        <v>5</v>
      </c>
      <c r="AJ16" s="24">
        <f t="shared" si="14"/>
        <v>400</v>
      </c>
      <c r="AK16" s="25">
        <f t="shared" si="15"/>
        <v>6</v>
      </c>
      <c r="AL16" s="1"/>
    </row>
    <row r="17" spans="1:38" ht="24.9" customHeight="1" thickBot="1" x14ac:dyDescent="0.3">
      <c r="A17" s="29">
        <f t="shared" si="11"/>
        <v>15</v>
      </c>
      <c r="B17" s="21" t="str">
        <f>'27.Spieltag'!B17</f>
        <v>Mike04</v>
      </c>
      <c r="C17" s="17" t="s">
        <v>76</v>
      </c>
      <c r="D17" s="18" t="s">
        <v>76</v>
      </c>
      <c r="E17" s="19" t="str">
        <f t="shared" si="1"/>
        <v>3</v>
      </c>
      <c r="F17" s="17" t="s">
        <v>19</v>
      </c>
      <c r="G17" s="18" t="s">
        <v>76</v>
      </c>
      <c r="H17" s="19" t="str">
        <f t="shared" si="2"/>
        <v>2</v>
      </c>
      <c r="I17" s="17" t="s">
        <v>19</v>
      </c>
      <c r="J17" s="18" t="s">
        <v>77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77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2</v>
      </c>
      <c r="X17" s="17" t="s">
        <v>19</v>
      </c>
      <c r="Y17" s="18" t="s">
        <v>77</v>
      </c>
      <c r="Z17" s="19">
        <f t="shared" si="8"/>
        <v>0</v>
      </c>
      <c r="AA17" s="17" t="s">
        <v>76</v>
      </c>
      <c r="AB17" s="18" t="s">
        <v>2</v>
      </c>
      <c r="AC17" s="87">
        <f t="shared" si="12"/>
        <v>0</v>
      </c>
      <c r="AD17" s="20"/>
      <c r="AE17" s="18"/>
      <c r="AF17" s="19"/>
      <c r="AG17" s="21">
        <f t="shared" si="13"/>
        <v>7</v>
      </c>
      <c r="AH17" s="22">
        <f>'27.Spieltag'!AJ17</f>
        <v>357</v>
      </c>
      <c r="AI17" s="29">
        <f>'27.Spieltag'!AK17</f>
        <v>15</v>
      </c>
      <c r="AJ17" s="24">
        <f t="shared" si="14"/>
        <v>364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8</v>
      </c>
      <c r="B18" s="21" t="str">
        <f>'27.Spieltag'!B18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87"/>
      <c r="AD18" s="20"/>
      <c r="AE18" s="18"/>
      <c r="AF18" s="19"/>
      <c r="AG18" s="21">
        <f t="shared" si="13"/>
        <v>0</v>
      </c>
      <c r="AH18" s="22">
        <f>'27.Spieltag'!AJ18</f>
        <v>399</v>
      </c>
      <c r="AI18" s="29">
        <f>'27.Spieltag'!AK18</f>
        <v>6</v>
      </c>
      <c r="AJ18" s="24">
        <f t="shared" si="14"/>
        <v>399</v>
      </c>
      <c r="AK18" s="25">
        <f t="shared" si="15"/>
        <v>8</v>
      </c>
      <c r="AL18" s="1"/>
    </row>
    <row r="19" spans="1:38" ht="24.9" customHeight="1" thickBot="1" x14ac:dyDescent="0.3">
      <c r="A19" s="29">
        <f t="shared" si="11"/>
        <v>1</v>
      </c>
      <c r="B19" s="21" t="str">
        <f>'27.Spieltag'!B19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19</v>
      </c>
      <c r="G19" s="18" t="s">
        <v>76</v>
      </c>
      <c r="H19" s="19" t="str">
        <f t="shared" si="2"/>
        <v>2</v>
      </c>
      <c r="I19" s="17" t="s">
        <v>19</v>
      </c>
      <c r="J19" s="18" t="s">
        <v>76</v>
      </c>
      <c r="K19" s="19">
        <f t="shared" si="3"/>
        <v>0</v>
      </c>
      <c r="L19" s="17" t="s">
        <v>2</v>
      </c>
      <c r="M19" s="18" t="s">
        <v>77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>
        <f t="shared" si="6"/>
        <v>0</v>
      </c>
      <c r="U19" s="17" t="s">
        <v>76</v>
      </c>
      <c r="V19" s="18" t="s">
        <v>19</v>
      </c>
      <c r="W19" s="19" t="str">
        <f t="shared" si="7"/>
        <v>3</v>
      </c>
      <c r="X19" s="17" t="s">
        <v>19</v>
      </c>
      <c r="Y19" s="18" t="s">
        <v>76</v>
      </c>
      <c r="Z19" s="19">
        <f t="shared" si="8"/>
        <v>0</v>
      </c>
      <c r="AA19" s="17" t="s">
        <v>76</v>
      </c>
      <c r="AB19" s="18" t="s">
        <v>76</v>
      </c>
      <c r="AC19" s="87">
        <f t="shared" si="12"/>
        <v>0</v>
      </c>
      <c r="AD19" s="20"/>
      <c r="AE19" s="18"/>
      <c r="AF19" s="19"/>
      <c r="AG19" s="21">
        <f t="shared" si="13"/>
        <v>5</v>
      </c>
      <c r="AH19" s="22">
        <f>'27.Spieltag'!AJ19</f>
        <v>440</v>
      </c>
      <c r="AI19" s="29">
        <f>'27.Spieltag'!AK19</f>
        <v>1</v>
      </c>
      <c r="AJ19" s="24">
        <f t="shared" si="14"/>
        <v>445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'27.Spieltag'!B20</f>
        <v>Reinhold</v>
      </c>
      <c r="C20" s="17" t="s">
        <v>76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19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79</v>
      </c>
      <c r="P20" s="18" t="s">
        <v>76</v>
      </c>
      <c r="Q20" s="19">
        <f t="shared" si="5"/>
        <v>0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>
        <f t="shared" si="7"/>
        <v>0</v>
      </c>
      <c r="X20" s="17" t="s">
        <v>2</v>
      </c>
      <c r="Y20" s="18" t="s">
        <v>19</v>
      </c>
      <c r="Z20" s="19">
        <f t="shared" si="8"/>
        <v>0</v>
      </c>
      <c r="AA20" s="17" t="s">
        <v>76</v>
      </c>
      <c r="AB20" s="18" t="s">
        <v>106</v>
      </c>
      <c r="AC20" s="87">
        <f t="shared" si="12"/>
        <v>0</v>
      </c>
      <c r="AD20" s="20"/>
      <c r="AE20" s="18"/>
      <c r="AF20" s="19"/>
      <c r="AG20" s="21">
        <f t="shared" si="13"/>
        <v>2</v>
      </c>
      <c r="AH20" s="22">
        <f>'27.Spieltag'!AJ20</f>
        <v>324</v>
      </c>
      <c r="AI20" s="29">
        <f>'27.Spieltag'!AK20</f>
        <v>22</v>
      </c>
      <c r="AJ20" s="24">
        <f t="shared" si="14"/>
        <v>326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'27.Spieltag'!B21</f>
        <v>Ricardo04</v>
      </c>
      <c r="C21" s="17" t="s">
        <v>77</v>
      </c>
      <c r="D21" s="18" t="s">
        <v>19</v>
      </c>
      <c r="E21" s="19">
        <f t="shared" si="1"/>
        <v>0</v>
      </c>
      <c r="F21" s="17" t="s">
        <v>76</v>
      </c>
      <c r="G21" s="18" t="s">
        <v>77</v>
      </c>
      <c r="H21" s="19" t="str">
        <f t="shared" si="2"/>
        <v>2</v>
      </c>
      <c r="I21" s="17" t="s">
        <v>19</v>
      </c>
      <c r="J21" s="18" t="s">
        <v>77</v>
      </c>
      <c r="K21" s="19">
        <f t="shared" si="3"/>
        <v>0</v>
      </c>
      <c r="L21" s="17" t="s">
        <v>2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77</v>
      </c>
      <c r="T21" s="19">
        <f t="shared" si="6"/>
        <v>0</v>
      </c>
      <c r="U21" s="17" t="s">
        <v>77</v>
      </c>
      <c r="V21" s="18" t="s">
        <v>19</v>
      </c>
      <c r="W21" s="19" t="str">
        <f t="shared" si="7"/>
        <v>2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76</v>
      </c>
      <c r="AC21" s="87">
        <f t="shared" si="12"/>
        <v>0</v>
      </c>
      <c r="AD21" s="20"/>
      <c r="AE21" s="18"/>
      <c r="AF21" s="19"/>
      <c r="AG21" s="21">
        <f t="shared" si="13"/>
        <v>4</v>
      </c>
      <c r="AH21" s="22">
        <f>'27.Spieltag'!AJ21</f>
        <v>357</v>
      </c>
      <c r="AI21" s="29">
        <f>'27.Spieltag'!AK21</f>
        <v>15</v>
      </c>
      <c r="AJ21" s="24">
        <f t="shared" si="14"/>
        <v>361</v>
      </c>
      <c r="AK21" s="25">
        <f t="shared" si="15"/>
        <v>16</v>
      </c>
      <c r="AL21" s="1"/>
    </row>
    <row r="22" spans="1:38" ht="24.9" customHeight="1" thickBot="1" x14ac:dyDescent="0.3">
      <c r="A22" s="29">
        <f>AK22</f>
        <v>23</v>
      </c>
      <c r="B22" s="21" t="str">
        <f>'27.Spieltag'!B22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87"/>
      <c r="AD22" s="20"/>
      <c r="AE22" s="18"/>
      <c r="AF22" s="19"/>
      <c r="AG22" s="21">
        <f t="shared" si="13"/>
        <v>0</v>
      </c>
      <c r="AH22" s="22">
        <f>'27.Spieltag'!AJ22</f>
        <v>310</v>
      </c>
      <c r="AI22" s="29">
        <f>'27.Spieltag'!AK22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6</v>
      </c>
      <c r="B23" s="21" t="str">
        <f>'27.Spieltag'!B23</f>
        <v>Schalt04</v>
      </c>
      <c r="C23" s="17" t="s">
        <v>76</v>
      </c>
      <c r="D23" s="18" t="s">
        <v>2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2</v>
      </c>
      <c r="I23" s="17" t="s">
        <v>76</v>
      </c>
      <c r="J23" s="18" t="s">
        <v>76</v>
      </c>
      <c r="K23" s="19" t="str">
        <f t="shared" si="3"/>
        <v>3</v>
      </c>
      <c r="L23" s="17" t="s">
        <v>2</v>
      </c>
      <c r="M23" s="18" t="s">
        <v>76</v>
      </c>
      <c r="N23" s="68">
        <f t="shared" si="4"/>
        <v>0</v>
      </c>
      <c r="O23" s="17" t="s">
        <v>77</v>
      </c>
      <c r="P23" s="18" t="s">
        <v>77</v>
      </c>
      <c r="Q23" s="19" t="str">
        <f t="shared" si="5"/>
        <v>3</v>
      </c>
      <c r="R23" s="17" t="s">
        <v>2</v>
      </c>
      <c r="S23" s="18" t="s">
        <v>77</v>
      </c>
      <c r="T23" s="19">
        <f t="shared" si="6"/>
        <v>0</v>
      </c>
      <c r="U23" s="17" t="s">
        <v>76</v>
      </c>
      <c r="V23" s="18" t="s">
        <v>19</v>
      </c>
      <c r="W23" s="19" t="str">
        <f t="shared" si="7"/>
        <v>3</v>
      </c>
      <c r="X23" s="17" t="s">
        <v>19</v>
      </c>
      <c r="Y23" s="18" t="s">
        <v>76</v>
      </c>
      <c r="Z23" s="19">
        <f t="shared" si="8"/>
        <v>0</v>
      </c>
      <c r="AA23" s="17" t="s">
        <v>77</v>
      </c>
      <c r="AB23" s="18" t="s">
        <v>76</v>
      </c>
      <c r="AC23" s="87">
        <f t="shared" si="12"/>
        <v>0</v>
      </c>
      <c r="AD23" s="20"/>
      <c r="AE23" s="18"/>
      <c r="AF23" s="19"/>
      <c r="AG23" s="21">
        <f t="shared" si="13"/>
        <v>11</v>
      </c>
      <c r="AH23" s="22">
        <f>'27.Spieltag'!AJ23</f>
        <v>389</v>
      </c>
      <c r="AI23" s="29">
        <f>'27.Spieltag'!AK23</f>
        <v>9</v>
      </c>
      <c r="AJ23" s="24">
        <f t="shared" si="14"/>
        <v>400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18</v>
      </c>
      <c r="B24" s="21" t="str">
        <f>'27.Spieltag'!B24</f>
        <v>shiny</v>
      </c>
      <c r="C24" s="17" t="s">
        <v>76</v>
      </c>
      <c r="D24" s="18" t="s">
        <v>19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76</v>
      </c>
      <c r="W24" s="19">
        <f t="shared" si="7"/>
        <v>0</v>
      </c>
      <c r="X24" s="17" t="s">
        <v>19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3</v>
      </c>
      <c r="AH24" s="22">
        <f>'27.Spieltag'!AJ24</f>
        <v>356</v>
      </c>
      <c r="AI24" s="29">
        <f>'27.Spieltag'!AK24</f>
        <v>17</v>
      </c>
      <c r="AJ24" s="24">
        <f t="shared" si="14"/>
        <v>359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19</v>
      </c>
      <c r="B25" s="21" t="str">
        <f>'27.Spieltag'!B25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19</v>
      </c>
      <c r="H25" s="19">
        <f t="shared" si="2"/>
        <v>0</v>
      </c>
      <c r="I25" s="17" t="s">
        <v>19</v>
      </c>
      <c r="J25" s="18" t="s">
        <v>76</v>
      </c>
      <c r="K25" s="19">
        <f t="shared" si="3"/>
        <v>0</v>
      </c>
      <c r="L25" s="17" t="s">
        <v>2</v>
      </c>
      <c r="M25" s="18" t="s">
        <v>77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2</v>
      </c>
      <c r="V25" s="18" t="s">
        <v>19</v>
      </c>
      <c r="W25" s="19">
        <f t="shared" si="7"/>
        <v>0</v>
      </c>
      <c r="X25" s="17" t="s">
        <v>76</v>
      </c>
      <c r="Y25" s="18" t="s">
        <v>19</v>
      </c>
      <c r="Z25" s="19">
        <f t="shared" si="8"/>
        <v>0</v>
      </c>
      <c r="AA25" s="17" t="s">
        <v>77</v>
      </c>
      <c r="AB25" s="18" t="s">
        <v>76</v>
      </c>
      <c r="AC25" s="87">
        <f t="shared" si="12"/>
        <v>0</v>
      </c>
      <c r="AD25" s="20"/>
      <c r="AE25" s="18"/>
      <c r="AF25" s="19"/>
      <c r="AG25" s="21">
        <f t="shared" si="13"/>
        <v>0</v>
      </c>
      <c r="AH25" s="22">
        <f>'27.Spieltag'!AJ25</f>
        <v>356</v>
      </c>
      <c r="AI25" s="29">
        <f>'27.Spieltag'!AK25</f>
        <v>17</v>
      </c>
      <c r="AJ25" s="24">
        <f t="shared" si="14"/>
        <v>356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17</v>
      </c>
      <c r="B26" s="21" t="str">
        <f>'27.Spieltag'!B26</f>
        <v>Silja04</v>
      </c>
      <c r="C26" s="17" t="s">
        <v>77</v>
      </c>
      <c r="D26" s="18" t="s">
        <v>2</v>
      </c>
      <c r="E26" s="19">
        <f t="shared" si="1"/>
        <v>0</v>
      </c>
      <c r="F26" s="17" t="s">
        <v>76</v>
      </c>
      <c r="G26" s="18" t="s">
        <v>19</v>
      </c>
      <c r="H26" s="19">
        <f t="shared" si="2"/>
        <v>0</v>
      </c>
      <c r="I26" s="17" t="s">
        <v>19</v>
      </c>
      <c r="J26" s="18" t="s">
        <v>77</v>
      </c>
      <c r="K26" s="19">
        <f t="shared" si="3"/>
        <v>0</v>
      </c>
      <c r="L26" s="17" t="s">
        <v>2</v>
      </c>
      <c r="M26" s="18" t="s">
        <v>76</v>
      </c>
      <c r="N26" s="68">
        <f t="shared" si="4"/>
        <v>0</v>
      </c>
      <c r="O26" s="17" t="s">
        <v>76</v>
      </c>
      <c r="P26" s="18" t="s">
        <v>76</v>
      </c>
      <c r="Q26" s="19" t="str">
        <f t="shared" si="5"/>
        <v>5</v>
      </c>
      <c r="R26" s="17" t="s">
        <v>2</v>
      </c>
      <c r="S26" s="18" t="s">
        <v>77</v>
      </c>
      <c r="T26" s="19">
        <f t="shared" si="6"/>
        <v>0</v>
      </c>
      <c r="U26" s="17" t="s">
        <v>19</v>
      </c>
      <c r="V26" s="18" t="s">
        <v>2</v>
      </c>
      <c r="W26" s="19" t="str">
        <f t="shared" si="7"/>
        <v>3</v>
      </c>
      <c r="X26" s="17" t="s">
        <v>19</v>
      </c>
      <c r="Y26" s="18" t="s">
        <v>77</v>
      </c>
      <c r="Z26" s="19">
        <f t="shared" si="8"/>
        <v>0</v>
      </c>
      <c r="AA26" s="17" t="s">
        <v>76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8</v>
      </c>
      <c r="AH26" s="22">
        <f>'27.Spieltag'!AJ26</f>
        <v>352</v>
      </c>
      <c r="AI26" s="29">
        <f>'27.Spieltag'!AK26</f>
        <v>19</v>
      </c>
      <c r="AJ26" s="24">
        <f t="shared" si="14"/>
        <v>360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'27.Spieltag'!B27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2</v>
      </c>
      <c r="G27" s="18" t="s">
        <v>76</v>
      </c>
      <c r="H27" s="19" t="str">
        <f t="shared" si="2"/>
        <v>5</v>
      </c>
      <c r="I27" s="17" t="s">
        <v>19</v>
      </c>
      <c r="J27" s="18" t="s">
        <v>76</v>
      </c>
      <c r="K27" s="19">
        <f t="shared" si="3"/>
        <v>0</v>
      </c>
      <c r="L27" s="17" t="s">
        <v>2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76</v>
      </c>
      <c r="S27" s="18" t="s">
        <v>19</v>
      </c>
      <c r="T27" s="19" t="str">
        <f t="shared" si="6"/>
        <v>2</v>
      </c>
      <c r="U27" s="17" t="s">
        <v>19</v>
      </c>
      <c r="V27" s="18" t="s">
        <v>79</v>
      </c>
      <c r="W27" s="19" t="str">
        <f t="shared" si="7"/>
        <v>2</v>
      </c>
      <c r="X27" s="17" t="s">
        <v>19</v>
      </c>
      <c r="Y27" s="18" t="s">
        <v>76</v>
      </c>
      <c r="Z27" s="19">
        <f t="shared" si="8"/>
        <v>0</v>
      </c>
      <c r="AA27" s="17" t="s">
        <v>77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9</v>
      </c>
      <c r="AH27" s="22">
        <f>'27.Spieltag'!AJ27</f>
        <v>396</v>
      </c>
      <c r="AI27" s="29">
        <f>'27.Spieltag'!AK27</f>
        <v>7</v>
      </c>
      <c r="AJ27" s="24">
        <f t="shared" si="14"/>
        <v>405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'27.Spieltag'!B28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77</v>
      </c>
      <c r="G28" s="18" t="s">
        <v>76</v>
      </c>
      <c r="H28" s="19">
        <f t="shared" si="2"/>
        <v>0</v>
      </c>
      <c r="I28" s="17" t="s">
        <v>19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79</v>
      </c>
      <c r="S28" s="18" t="s">
        <v>76</v>
      </c>
      <c r="T28" s="19">
        <f t="shared" si="6"/>
        <v>0</v>
      </c>
      <c r="U28" s="17" t="s">
        <v>76</v>
      </c>
      <c r="V28" s="18" t="s">
        <v>76</v>
      </c>
      <c r="W28" s="19">
        <f t="shared" si="7"/>
        <v>0</v>
      </c>
      <c r="X28" s="17" t="s">
        <v>77</v>
      </c>
      <c r="Y28" s="18" t="s">
        <v>77</v>
      </c>
      <c r="Z28" s="19" t="str">
        <f t="shared" si="8"/>
        <v>3</v>
      </c>
      <c r="AA28" s="17" t="s">
        <v>76</v>
      </c>
      <c r="AB28" s="18" t="s">
        <v>19</v>
      </c>
      <c r="AC28" s="87">
        <f t="shared" si="12"/>
        <v>0</v>
      </c>
      <c r="AD28" s="20"/>
      <c r="AE28" s="18"/>
      <c r="AF28" s="19"/>
      <c r="AG28" s="21">
        <f t="shared" si="13"/>
        <v>3</v>
      </c>
      <c r="AH28" s="22">
        <f>'27.Spieltag'!AJ28</f>
        <v>373</v>
      </c>
      <c r="AI28" s="29">
        <f>'27.Spieltag'!AK28</f>
        <v>10</v>
      </c>
      <c r="AJ28" s="24">
        <f t="shared" si="14"/>
        <v>376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13</v>
      </c>
      <c r="B29" s="21" t="str">
        <f>'27.Spieltag'!B29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>
        <f t="shared" si="3"/>
        <v>0</v>
      </c>
      <c r="L29" s="17" t="s">
        <v>2</v>
      </c>
      <c r="M29" s="18" t="s">
        <v>76</v>
      </c>
      <c r="N29" s="68">
        <f t="shared" si="4"/>
        <v>0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76</v>
      </c>
      <c r="T29" s="19">
        <f t="shared" si="6"/>
        <v>0</v>
      </c>
      <c r="U29" s="17" t="s">
        <v>76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>
        <f t="shared" si="8"/>
        <v>0</v>
      </c>
      <c r="AA29" s="17" t="s">
        <v>77</v>
      </c>
      <c r="AB29" s="18" t="s">
        <v>19</v>
      </c>
      <c r="AC29" s="87">
        <f t="shared" si="12"/>
        <v>0</v>
      </c>
      <c r="AD29" s="20"/>
      <c r="AE29" s="18"/>
      <c r="AF29" s="19"/>
      <c r="AG29" s="21">
        <f t="shared" si="13"/>
        <v>8</v>
      </c>
      <c r="AH29" s="22">
        <f>'27.Spieltag'!AJ29</f>
        <v>367</v>
      </c>
      <c r="AI29" s="29">
        <f>'27.Spieltag'!AK29</f>
        <v>12</v>
      </c>
      <c r="AJ29" s="24">
        <f t="shared" si="14"/>
        <v>375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'27.Spieltag'!B30</f>
        <v>UltraGE</v>
      </c>
      <c r="C30" s="17" t="s">
        <v>76</v>
      </c>
      <c r="D30" s="18" t="s">
        <v>19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2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3</v>
      </c>
      <c r="X30" s="17" t="s">
        <v>76</v>
      </c>
      <c r="Y30" s="18" t="s">
        <v>19</v>
      </c>
      <c r="Z30" s="19">
        <f t="shared" si="8"/>
        <v>0</v>
      </c>
      <c r="AA30" s="17" t="s">
        <v>76</v>
      </c>
      <c r="AB30" s="18" t="s">
        <v>76</v>
      </c>
      <c r="AC30" s="87">
        <f t="shared" si="12"/>
        <v>0</v>
      </c>
      <c r="AD30" s="20"/>
      <c r="AE30" s="18"/>
      <c r="AF30" s="19"/>
      <c r="AG30" s="21">
        <f t="shared" ref="AG30" si="16">E30+H30+K30+N30+Q30+T30+W30+Z30+AC30+AF30</f>
        <v>5</v>
      </c>
      <c r="AH30" s="22">
        <f>'27.Spieltag'!AJ30</f>
        <v>418</v>
      </c>
      <c r="AI30" s="29">
        <f>'27.Spieltag'!AK30</f>
        <v>3</v>
      </c>
      <c r="AJ30" s="24">
        <f t="shared" ref="AJ30" si="17">AG30+AH30</f>
        <v>423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'27.Spieltag'!B31</f>
        <v>Jens-2711</v>
      </c>
      <c r="C31" s="17" t="s">
        <v>19</v>
      </c>
      <c r="D31" s="18" t="s">
        <v>19</v>
      </c>
      <c r="E31" s="19" t="str">
        <f t="shared" si="1"/>
        <v>3</v>
      </c>
      <c r="F31" s="17" t="s">
        <v>76</v>
      </c>
      <c r="G31" s="18" t="s">
        <v>19</v>
      </c>
      <c r="H31" s="19">
        <f t="shared" si="2"/>
        <v>0</v>
      </c>
      <c r="I31" s="17" t="s">
        <v>76</v>
      </c>
      <c r="J31" s="18" t="s">
        <v>76</v>
      </c>
      <c r="K31" s="19" t="str">
        <f t="shared" si="3"/>
        <v>3</v>
      </c>
      <c r="L31" s="17" t="s">
        <v>77</v>
      </c>
      <c r="M31" s="18" t="s">
        <v>76</v>
      </c>
      <c r="N31" s="68">
        <f t="shared" si="4"/>
        <v>0</v>
      </c>
      <c r="O31" s="17" t="s">
        <v>19</v>
      </c>
      <c r="P31" s="18" t="s">
        <v>76</v>
      </c>
      <c r="Q31" s="19">
        <f t="shared" si="5"/>
        <v>0</v>
      </c>
      <c r="R31" s="17" t="s">
        <v>19</v>
      </c>
      <c r="S31" s="18" t="s">
        <v>77</v>
      </c>
      <c r="T31" s="19">
        <f t="shared" si="6"/>
        <v>0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77</v>
      </c>
      <c r="Z31" s="19">
        <f t="shared" si="8"/>
        <v>0</v>
      </c>
      <c r="AA31" s="17" t="s">
        <v>76</v>
      </c>
      <c r="AB31" s="18" t="s">
        <v>19</v>
      </c>
      <c r="AC31" s="87">
        <f t="shared" si="12"/>
        <v>0</v>
      </c>
      <c r="AD31" s="20"/>
      <c r="AE31" s="18"/>
      <c r="AF31" s="19"/>
      <c r="AG31" s="21">
        <f t="shared" ref="AG31" si="19">E31+H31+K31+N31+Q31+T31+W31+Z31+AC31+AF31</f>
        <v>8</v>
      </c>
      <c r="AH31" s="22">
        <f>'27.Spieltag'!AJ31</f>
        <v>140</v>
      </c>
      <c r="AI31" s="29">
        <f>'27.Spieltag'!AK31</f>
        <v>24</v>
      </c>
      <c r="AJ31" s="24">
        <f t="shared" ref="AJ31" si="20">AG31+AH31</f>
        <v>148</v>
      </c>
      <c r="AK31" s="25">
        <f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2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1" priority="98" rank="3"/>
  </conditionalFormatting>
  <conditionalFormatting sqref="C6:AB6 M2:N3 AB2:AB3 Y2:Z3 L5:O6 P2:Q3 S2:T3 R5:R6 J2:K3 I4:I6 U5:U6 G2:H3 F4:F6 X5:X6 D2:E3 C4:C6 AA5:AA6">
    <cfRule type="cellIs" dxfId="30" priority="2" operator="equal">
      <formula>"Schalke 04"</formula>
    </cfRule>
  </conditionalFormatting>
  <conditionalFormatting sqref="AA4 X4 R6 O6 L6 I6 U4 L4 R4 O4">
    <cfRule type="cellIs" dxfId="29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9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C4" s="70" t="s">
        <v>58</v>
      </c>
      <c r="F4" s="70" t="s">
        <v>11</v>
      </c>
      <c r="I4" s="70" t="s">
        <v>21</v>
      </c>
      <c r="L4" s="70" t="s">
        <v>71</v>
      </c>
      <c r="O4" s="70" t="s">
        <v>16</v>
      </c>
      <c r="R4" s="70" t="s">
        <v>12</v>
      </c>
      <c r="U4" s="70" t="s">
        <v>17</v>
      </c>
      <c r="X4" s="70" t="s">
        <v>74</v>
      </c>
      <c r="AA4" s="70" t="s">
        <v>73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69"/>
      <c r="E6" s="76"/>
      <c r="F6" s="70" t="s">
        <v>14</v>
      </c>
      <c r="G6" s="69"/>
      <c r="H6" s="76"/>
      <c r="I6" s="70" t="s">
        <v>18</v>
      </c>
      <c r="J6" s="69"/>
      <c r="K6" s="76"/>
      <c r="L6" s="70" t="s">
        <v>56</v>
      </c>
      <c r="M6" s="69"/>
      <c r="N6" s="76"/>
      <c r="O6" s="70" t="s">
        <v>57</v>
      </c>
      <c r="P6" s="69"/>
      <c r="Q6" s="76"/>
      <c r="R6" s="70" t="s">
        <v>68</v>
      </c>
      <c r="S6" s="69"/>
      <c r="T6" s="76"/>
      <c r="U6" s="70" t="s">
        <v>72</v>
      </c>
      <c r="V6" s="69"/>
      <c r="W6" s="76"/>
      <c r="X6" s="70" t="s">
        <v>15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76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20</v>
      </c>
      <c r="S7" s="78" t="s">
        <v>77</v>
      </c>
      <c r="T7" s="79" t="s">
        <v>1</v>
      </c>
      <c r="U7" s="78" t="s">
        <v>79</v>
      </c>
      <c r="V7" s="78" t="s">
        <v>76</v>
      </c>
      <c r="W7" s="79" t="s">
        <v>1</v>
      </c>
      <c r="X7" s="78" t="s">
        <v>76</v>
      </c>
      <c r="Y7" s="78" t="s">
        <v>98</v>
      </c>
      <c r="Z7" s="79" t="s">
        <v>1</v>
      </c>
      <c r="AA7" s="78" t="s">
        <v>19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11</v>
      </c>
      <c r="B8" s="21" t="str">
        <f>'28.Spieltag'!B8</f>
        <v>Archie04</v>
      </c>
      <c r="C8" s="17" t="s">
        <v>76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77</v>
      </c>
      <c r="G8" s="18" t="s">
        <v>77</v>
      </c>
      <c r="H8" s="87">
        <f>IF(OR(EXACT($F$7,F8)*(EXACT($G$7,G8)))=TRUE,$AO$9,IF(($G$7-$F$7=G8-F8),$AO$8,IF(OR(EXACT($F$7&gt;$G$7,F8&gt;G8)*EXACT($F$7=$G$7,F8=G8)*EXACT($F$7&lt;$G$7,F8&lt;G8)),$AO$7,0)))*2*2</f>
        <v>0</v>
      </c>
      <c r="I8" s="17" t="s">
        <v>19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3</v>
      </c>
      <c r="O8" s="17" t="s">
        <v>76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20</v>
      </c>
      <c r="S8" s="18" t="s">
        <v>77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5</v>
      </c>
      <c r="U8" s="17" t="s">
        <v>19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2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15</v>
      </c>
      <c r="AH8" s="22">
        <f>'28.Spieltag'!AJ8</f>
        <v>377</v>
      </c>
      <c r="AI8" s="29">
        <f>'28.Spieltag'!AK8</f>
        <v>11</v>
      </c>
      <c r="AJ8" s="24">
        <f t="shared" ref="AJ8" si="10">AG8+AH8</f>
        <v>392</v>
      </c>
      <c r="AK8" s="25">
        <f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'28.Spieltag'!B9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76</v>
      </c>
      <c r="H9" s="87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76</v>
      </c>
      <c r="J9" s="18" t="s">
        <v>19</v>
      </c>
      <c r="K9" s="19" t="str">
        <f t="shared" si="2"/>
        <v>3</v>
      </c>
      <c r="L9" s="17" t="s">
        <v>19</v>
      </c>
      <c r="M9" s="18" t="s">
        <v>76</v>
      </c>
      <c r="N9" s="68" t="str">
        <f t="shared" si="3"/>
        <v>2</v>
      </c>
      <c r="O9" s="17" t="s">
        <v>19</v>
      </c>
      <c r="P9" s="18" t="s">
        <v>2</v>
      </c>
      <c r="Q9" s="19" t="str">
        <f t="shared" si="4"/>
        <v>3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77</v>
      </c>
      <c r="Y9" s="18" t="s">
        <v>2</v>
      </c>
      <c r="Z9" s="19" t="str">
        <f t="shared" si="7"/>
        <v>2</v>
      </c>
      <c r="AA9" s="17" t="s">
        <v>76</v>
      </c>
      <c r="AB9" s="18" t="s">
        <v>2</v>
      </c>
      <c r="AC9" s="19" t="str">
        <f t="shared" si="8"/>
        <v>3</v>
      </c>
      <c r="AD9" s="20"/>
      <c r="AE9" s="18"/>
      <c r="AF9" s="19"/>
      <c r="AG9" s="21">
        <f t="shared" ref="AG9:AG29" si="13">E9+H9+K9+N9+Q9+T9+W9+Z9+AC9+AF9</f>
        <v>19</v>
      </c>
      <c r="AH9" s="22">
        <f>'28.Spieltag'!AJ9</f>
        <v>396</v>
      </c>
      <c r="AI9" s="29">
        <f>'28.Spieltag'!AK9</f>
        <v>9</v>
      </c>
      <c r="AJ9" s="24">
        <f t="shared" ref="AJ9:AJ29" si="14">AG9+AH9</f>
        <v>415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'28.Spieltag'!B10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76</v>
      </c>
      <c r="G10" s="18" t="s">
        <v>77</v>
      </c>
      <c r="H10" s="87">
        <f t="shared" si="12"/>
        <v>0</v>
      </c>
      <c r="I10" s="17" t="s">
        <v>19</v>
      </c>
      <c r="J10" s="18" t="s">
        <v>19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2</v>
      </c>
      <c r="O10" s="17" t="s">
        <v>19</v>
      </c>
      <c r="P10" s="18" t="s">
        <v>76</v>
      </c>
      <c r="Q10" s="19">
        <f t="shared" si="4"/>
        <v>0</v>
      </c>
      <c r="R10" s="17" t="s">
        <v>79</v>
      </c>
      <c r="S10" s="18" t="s">
        <v>77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77</v>
      </c>
      <c r="Y10" s="18" t="s">
        <v>20</v>
      </c>
      <c r="Z10" s="19" t="str">
        <f t="shared" si="7"/>
        <v>3</v>
      </c>
      <c r="AA10" s="17" t="s">
        <v>76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13</v>
      </c>
      <c r="AH10" s="22">
        <f>'28.Spieltag'!AJ10</f>
        <v>349</v>
      </c>
      <c r="AI10" s="29">
        <f>'28.Spieltag'!AK10</f>
        <v>20</v>
      </c>
      <c r="AJ10" s="24">
        <f t="shared" si="14"/>
        <v>362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12</v>
      </c>
      <c r="B11" s="21" t="str">
        <f>'28.Spieltag'!B11</f>
        <v>FlorianS04</v>
      </c>
      <c r="C11" s="17" t="s">
        <v>77</v>
      </c>
      <c r="D11" s="18" t="s">
        <v>19</v>
      </c>
      <c r="E11" s="19" t="str">
        <f t="shared" si="1"/>
        <v>2</v>
      </c>
      <c r="F11" s="17" t="s">
        <v>19</v>
      </c>
      <c r="G11" s="18" t="s">
        <v>77</v>
      </c>
      <c r="H11" s="87">
        <f t="shared" si="12"/>
        <v>0</v>
      </c>
      <c r="I11" s="17" t="s">
        <v>76</v>
      </c>
      <c r="J11" s="18" t="s">
        <v>19</v>
      </c>
      <c r="K11" s="19" t="str">
        <f t="shared" si="2"/>
        <v>3</v>
      </c>
      <c r="L11" s="17" t="s">
        <v>19</v>
      </c>
      <c r="M11" s="18" t="s">
        <v>2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19</v>
      </c>
      <c r="V11" s="18" t="s">
        <v>77</v>
      </c>
      <c r="W11" s="19" t="str">
        <f t="shared" si="6"/>
        <v>2</v>
      </c>
      <c r="X11" s="17" t="s">
        <v>76</v>
      </c>
      <c r="Y11" s="18" t="s">
        <v>79</v>
      </c>
      <c r="Z11" s="19" t="str">
        <f t="shared" si="7"/>
        <v>2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13</v>
      </c>
      <c r="AH11" s="22">
        <f>'28.Spieltag'!AJ11</f>
        <v>378</v>
      </c>
      <c r="AI11" s="29">
        <f>'28.Spieltag'!AK11</f>
        <v>10</v>
      </c>
      <c r="AJ11" s="24">
        <f t="shared" si="14"/>
        <v>391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'28.Spieltag'!B12</f>
        <v>Franzi04</v>
      </c>
      <c r="C12" s="17" t="s">
        <v>76</v>
      </c>
      <c r="D12" s="18" t="s">
        <v>19</v>
      </c>
      <c r="E12" s="19" t="str">
        <f t="shared" si="1"/>
        <v>3</v>
      </c>
      <c r="F12" s="17" t="s">
        <v>19</v>
      </c>
      <c r="G12" s="18" t="s">
        <v>76</v>
      </c>
      <c r="H12" s="87">
        <f t="shared" si="12"/>
        <v>0</v>
      </c>
      <c r="I12" s="17" t="s">
        <v>76</v>
      </c>
      <c r="J12" s="18" t="s">
        <v>19</v>
      </c>
      <c r="K12" s="19" t="str">
        <f t="shared" si="2"/>
        <v>3</v>
      </c>
      <c r="L12" s="17" t="s">
        <v>19</v>
      </c>
      <c r="M12" s="18" t="s">
        <v>76</v>
      </c>
      <c r="N12" s="68" t="str">
        <f t="shared" si="3"/>
        <v>2</v>
      </c>
      <c r="O12" s="17" t="s">
        <v>19</v>
      </c>
      <c r="P12" s="18" t="s">
        <v>76</v>
      </c>
      <c r="Q12" s="19">
        <f t="shared" si="4"/>
        <v>0</v>
      </c>
      <c r="R12" s="17" t="s">
        <v>79</v>
      </c>
      <c r="S12" s="18" t="s">
        <v>77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77</v>
      </c>
      <c r="Y12" s="18" t="s">
        <v>2</v>
      </c>
      <c r="Z12" s="19" t="str">
        <f t="shared" si="7"/>
        <v>2</v>
      </c>
      <c r="AA12" s="17" t="s">
        <v>76</v>
      </c>
      <c r="AB12" s="18" t="s">
        <v>2</v>
      </c>
      <c r="AC12" s="19" t="str">
        <f t="shared" si="8"/>
        <v>3</v>
      </c>
      <c r="AD12" s="20"/>
      <c r="AE12" s="18"/>
      <c r="AF12" s="19"/>
      <c r="AG12" s="21">
        <f t="shared" si="13"/>
        <v>17</v>
      </c>
      <c r="AH12" s="22">
        <f>'28.Spieltag'!AJ12</f>
        <v>418</v>
      </c>
      <c r="AI12" s="29">
        <f>'28.Spieltag'!AK12</f>
        <v>4</v>
      </c>
      <c r="AJ12" s="24">
        <f t="shared" si="14"/>
        <v>435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'28.Spieltag'!B13</f>
        <v>Gudrun</v>
      </c>
      <c r="C13" s="17"/>
      <c r="D13" s="18"/>
      <c r="E13" s="19"/>
      <c r="F13" s="17"/>
      <c r="G13" s="18"/>
      <c r="H13" s="87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'28.Spieltag'!AJ13</f>
        <v>330</v>
      </c>
      <c r="AI13" s="29">
        <f>'28.Spieltag'!AK13</f>
        <v>21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13</v>
      </c>
      <c r="B14" s="21" t="str">
        <f>'28.Spieltag'!B14</f>
        <v>Hans 04</v>
      </c>
      <c r="C14" s="17" t="s">
        <v>76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87">
        <f t="shared" si="12"/>
        <v>0</v>
      </c>
      <c r="I14" s="17" t="s">
        <v>19</v>
      </c>
      <c r="J14" s="18" t="s">
        <v>2</v>
      </c>
      <c r="K14" s="19" t="str">
        <f t="shared" si="2"/>
        <v>3</v>
      </c>
      <c r="L14" s="17" t="s">
        <v>2</v>
      </c>
      <c r="M14" s="18" t="s">
        <v>19</v>
      </c>
      <c r="N14" s="68" t="str">
        <f t="shared" si="3"/>
        <v>2</v>
      </c>
      <c r="O14" s="17" t="s">
        <v>2</v>
      </c>
      <c r="P14" s="18" t="s">
        <v>76</v>
      </c>
      <c r="Q14" s="19">
        <f t="shared" si="4"/>
        <v>0</v>
      </c>
      <c r="R14" s="17" t="s">
        <v>79</v>
      </c>
      <c r="S14" s="18" t="s">
        <v>76</v>
      </c>
      <c r="T14" s="19" t="str">
        <f t="shared" si="5"/>
        <v>2</v>
      </c>
      <c r="U14" s="17" t="s">
        <v>19</v>
      </c>
      <c r="V14" s="18" t="s">
        <v>76</v>
      </c>
      <c r="W14" s="19" t="str">
        <f t="shared" si="6"/>
        <v>2</v>
      </c>
      <c r="X14" s="17" t="s">
        <v>76</v>
      </c>
      <c r="Y14" s="18" t="s">
        <v>2</v>
      </c>
      <c r="Z14" s="19" t="str">
        <f t="shared" si="7"/>
        <v>2</v>
      </c>
      <c r="AA14" s="17" t="s">
        <v>19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14</v>
      </c>
      <c r="AH14" s="22">
        <f>'28.Spieltag'!AJ14</f>
        <v>374</v>
      </c>
      <c r="AI14" s="29">
        <f>'28.Spieltag'!AK14</f>
        <v>14</v>
      </c>
      <c r="AJ14" s="24">
        <f t="shared" si="14"/>
        <v>388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'28.Spieltag'!B15</f>
        <v>Lola04</v>
      </c>
      <c r="C15" s="17" t="s">
        <v>76</v>
      </c>
      <c r="D15" s="18" t="s">
        <v>19</v>
      </c>
      <c r="E15" s="19" t="str">
        <f t="shared" si="1"/>
        <v>3</v>
      </c>
      <c r="F15" s="17" t="s">
        <v>19</v>
      </c>
      <c r="G15" s="18" t="s">
        <v>76</v>
      </c>
      <c r="H15" s="87">
        <f t="shared" si="12"/>
        <v>0</v>
      </c>
      <c r="I15" s="17" t="s">
        <v>19</v>
      </c>
      <c r="J15" s="18" t="s">
        <v>19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76</v>
      </c>
      <c r="P15" s="18" t="s">
        <v>77</v>
      </c>
      <c r="Q15" s="19">
        <f t="shared" si="4"/>
        <v>0</v>
      </c>
      <c r="R15" s="17" t="s">
        <v>79</v>
      </c>
      <c r="S15" s="18" t="s">
        <v>77</v>
      </c>
      <c r="T15" s="19" t="str">
        <f t="shared" si="5"/>
        <v>2</v>
      </c>
      <c r="U15" s="17" t="s">
        <v>19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 t="str">
        <f t="shared" si="7"/>
        <v>2</v>
      </c>
      <c r="AA15" s="17" t="s">
        <v>77</v>
      </c>
      <c r="AB15" s="18" t="s">
        <v>19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'28.Spieltag'!AJ15</f>
        <v>442</v>
      </c>
      <c r="AI15" s="29">
        <f>'28.Spieltag'!AK15</f>
        <v>2</v>
      </c>
      <c r="AJ15" s="24">
        <f t="shared" si="14"/>
        <v>456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'28.Spieltag'!B16</f>
        <v>Master1</v>
      </c>
      <c r="C16" s="17" t="s">
        <v>76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87">
        <f t="shared" si="12"/>
        <v>0</v>
      </c>
      <c r="I16" s="17" t="s">
        <v>19</v>
      </c>
      <c r="J16" s="18" t="s">
        <v>19</v>
      </c>
      <c r="K16" s="19">
        <f t="shared" si="2"/>
        <v>0</v>
      </c>
      <c r="L16" s="17" t="s">
        <v>19</v>
      </c>
      <c r="M16" s="18" t="s">
        <v>77</v>
      </c>
      <c r="N16" s="68" t="str">
        <f t="shared" si="3"/>
        <v>5</v>
      </c>
      <c r="O16" s="17" t="s">
        <v>2</v>
      </c>
      <c r="P16" s="18" t="s">
        <v>76</v>
      </c>
      <c r="Q16" s="19">
        <f t="shared" si="4"/>
        <v>0</v>
      </c>
      <c r="R16" s="17" t="s">
        <v>79</v>
      </c>
      <c r="S16" s="18" t="s">
        <v>77</v>
      </c>
      <c r="T16" s="19" t="str">
        <f t="shared" si="5"/>
        <v>2</v>
      </c>
      <c r="U16" s="17" t="s">
        <v>2</v>
      </c>
      <c r="V16" s="18" t="s">
        <v>76</v>
      </c>
      <c r="W16" s="19" t="str">
        <f t="shared" si="6"/>
        <v>2</v>
      </c>
      <c r="X16" s="17" t="s">
        <v>76</v>
      </c>
      <c r="Y16" s="18" t="s">
        <v>19</v>
      </c>
      <c r="Z16" s="19" t="str">
        <f t="shared" si="7"/>
        <v>2</v>
      </c>
      <c r="AA16" s="17" t="s">
        <v>76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13</v>
      </c>
      <c r="AH16" s="22">
        <f>'28.Spieltag'!AJ16</f>
        <v>400</v>
      </c>
      <c r="AI16" s="29">
        <f>'28.Spieltag'!AK16</f>
        <v>6</v>
      </c>
      <c r="AJ16" s="24">
        <f t="shared" si="14"/>
        <v>413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'28.Spieltag'!B17</f>
        <v>Mike04</v>
      </c>
      <c r="C17" s="17" t="s">
        <v>76</v>
      </c>
      <c r="D17" s="18" t="s">
        <v>19</v>
      </c>
      <c r="E17" s="19" t="str">
        <f t="shared" si="1"/>
        <v>3</v>
      </c>
      <c r="F17" s="17" t="s">
        <v>76</v>
      </c>
      <c r="G17" s="18" t="s">
        <v>77</v>
      </c>
      <c r="H17" s="87">
        <f t="shared" si="12"/>
        <v>0</v>
      </c>
      <c r="I17" s="17" t="s">
        <v>19</v>
      </c>
      <c r="J17" s="18" t="s">
        <v>76</v>
      </c>
      <c r="K17" s="19">
        <f t="shared" si="2"/>
        <v>0</v>
      </c>
      <c r="L17" s="17" t="s">
        <v>19</v>
      </c>
      <c r="M17" s="18" t="s">
        <v>77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79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77</v>
      </c>
      <c r="Y17" s="18" t="s">
        <v>2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17</v>
      </c>
      <c r="AH17" s="22">
        <f>'28.Spieltag'!AJ17</f>
        <v>364</v>
      </c>
      <c r="AI17" s="29">
        <f>'28.Spieltag'!AK17</f>
        <v>15</v>
      </c>
      <c r="AJ17" s="24">
        <f t="shared" si="14"/>
        <v>381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9</v>
      </c>
      <c r="B18" s="21" t="str">
        <f>'28.Spieltag'!B18</f>
        <v>norman 04</v>
      </c>
      <c r="C18" s="17"/>
      <c r="D18" s="18"/>
      <c r="E18" s="19"/>
      <c r="F18" s="17"/>
      <c r="G18" s="18"/>
      <c r="H18" s="87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'28.Spieltag'!AJ18</f>
        <v>399</v>
      </c>
      <c r="AI18" s="29">
        <f>'28.Spieltag'!AK18</f>
        <v>8</v>
      </c>
      <c r="AJ18" s="24">
        <f t="shared" si="14"/>
        <v>399</v>
      </c>
      <c r="AK18" s="25">
        <f t="shared" si="15"/>
        <v>9</v>
      </c>
      <c r="AL18" s="1"/>
    </row>
    <row r="19" spans="1:38" ht="24.9" customHeight="1" thickBot="1" x14ac:dyDescent="0.3">
      <c r="A19" s="29">
        <f t="shared" si="11"/>
        <v>1</v>
      </c>
      <c r="B19" s="21" t="str">
        <f>'28.Spieltag'!B19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87">
        <f t="shared" si="12"/>
        <v>0</v>
      </c>
      <c r="I19" s="17" t="s">
        <v>2</v>
      </c>
      <c r="J19" s="18" t="s">
        <v>19</v>
      </c>
      <c r="K19" s="19">
        <f t="shared" si="2"/>
        <v>0</v>
      </c>
      <c r="L19" s="17" t="s">
        <v>19</v>
      </c>
      <c r="M19" s="18" t="s">
        <v>77</v>
      </c>
      <c r="N19" s="68" t="str">
        <f t="shared" si="3"/>
        <v>5</v>
      </c>
      <c r="O19" s="17" t="s">
        <v>2</v>
      </c>
      <c r="P19" s="18" t="s">
        <v>76</v>
      </c>
      <c r="Q19" s="19">
        <f t="shared" si="4"/>
        <v>0</v>
      </c>
      <c r="R19" s="17" t="s">
        <v>2</v>
      </c>
      <c r="S19" s="18" t="s">
        <v>77</v>
      </c>
      <c r="T19" s="19" t="str">
        <f t="shared" si="5"/>
        <v>2</v>
      </c>
      <c r="U19" s="17" t="s">
        <v>2</v>
      </c>
      <c r="V19" s="18" t="s">
        <v>76</v>
      </c>
      <c r="W19" s="19" t="str">
        <f t="shared" si="6"/>
        <v>2</v>
      </c>
      <c r="X19" s="17" t="s">
        <v>77</v>
      </c>
      <c r="Y19" s="18" t="s">
        <v>19</v>
      </c>
      <c r="Z19" s="19" t="str">
        <f t="shared" si="7"/>
        <v>2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16</v>
      </c>
      <c r="AH19" s="22">
        <f>'28.Spieltag'!AJ19</f>
        <v>445</v>
      </c>
      <c r="AI19" s="29">
        <f>'28.Spieltag'!AK19</f>
        <v>1</v>
      </c>
      <c r="AJ19" s="24">
        <f t="shared" si="14"/>
        <v>461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'28.Spieltag'!B20</f>
        <v>Reinhold</v>
      </c>
      <c r="C20" s="17" t="s">
        <v>77</v>
      </c>
      <c r="D20" s="18" t="s">
        <v>19</v>
      </c>
      <c r="E20" s="19" t="str">
        <f t="shared" si="1"/>
        <v>2</v>
      </c>
      <c r="F20" s="17" t="s">
        <v>19</v>
      </c>
      <c r="G20" s="18" t="s">
        <v>76</v>
      </c>
      <c r="H20" s="87">
        <f t="shared" si="12"/>
        <v>0</v>
      </c>
      <c r="I20" s="17" t="s">
        <v>76</v>
      </c>
      <c r="J20" s="18" t="s">
        <v>76</v>
      </c>
      <c r="K20" s="19">
        <f t="shared" si="2"/>
        <v>0</v>
      </c>
      <c r="L20" s="17" t="s">
        <v>79</v>
      </c>
      <c r="M20" s="18" t="s">
        <v>76</v>
      </c>
      <c r="N20" s="68" t="str">
        <f t="shared" si="3"/>
        <v>2</v>
      </c>
      <c r="O20" s="17" t="s">
        <v>2</v>
      </c>
      <c r="P20" s="18" t="s">
        <v>77</v>
      </c>
      <c r="Q20" s="19">
        <f t="shared" si="4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19</v>
      </c>
      <c r="V20" s="18" t="s">
        <v>77</v>
      </c>
      <c r="W20" s="19" t="str">
        <f t="shared" si="6"/>
        <v>2</v>
      </c>
      <c r="X20" s="17" t="s">
        <v>76</v>
      </c>
      <c r="Y20" s="18" t="s">
        <v>79</v>
      </c>
      <c r="Z20" s="19" t="str">
        <f t="shared" si="7"/>
        <v>2</v>
      </c>
      <c r="AA20" s="17" t="s">
        <v>2</v>
      </c>
      <c r="AB20" s="18" t="s">
        <v>20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'28.Spieltag'!AJ20</f>
        <v>326</v>
      </c>
      <c r="AI20" s="29">
        <f>'28.Spieltag'!AK20</f>
        <v>22</v>
      </c>
      <c r="AJ20" s="24">
        <f t="shared" si="14"/>
        <v>339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15</v>
      </c>
      <c r="B21" s="21" t="str">
        <f>'28.Spieltag'!B21</f>
        <v>Ricardo04</v>
      </c>
      <c r="C21" s="17"/>
      <c r="D21" s="18"/>
      <c r="E21" s="19"/>
      <c r="F21" s="17" t="s">
        <v>76</v>
      </c>
      <c r="G21" s="18" t="s">
        <v>77</v>
      </c>
      <c r="H21" s="87">
        <f t="shared" si="12"/>
        <v>0</v>
      </c>
      <c r="I21" s="17" t="s">
        <v>76</v>
      </c>
      <c r="J21" s="18" t="s">
        <v>19</v>
      </c>
      <c r="K21" s="19" t="str">
        <f t="shared" si="2"/>
        <v>3</v>
      </c>
      <c r="L21" s="17" t="s">
        <v>19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5</v>
      </c>
      <c r="R21" s="17" t="s">
        <v>79</v>
      </c>
      <c r="S21" s="18" t="s">
        <v>77</v>
      </c>
      <c r="T21" s="19" t="str">
        <f t="shared" si="5"/>
        <v>2</v>
      </c>
      <c r="U21" s="17" t="s">
        <v>2</v>
      </c>
      <c r="V21" s="18" t="s">
        <v>76</v>
      </c>
      <c r="W21" s="19" t="str">
        <f t="shared" si="6"/>
        <v>2</v>
      </c>
      <c r="X21" s="17" t="s">
        <v>77</v>
      </c>
      <c r="Y21" s="18" t="s">
        <v>79</v>
      </c>
      <c r="Z21" s="19" t="str">
        <f t="shared" si="7"/>
        <v>2</v>
      </c>
      <c r="AA21" s="17" t="s">
        <v>76</v>
      </c>
      <c r="AB21" s="18" t="s">
        <v>79</v>
      </c>
      <c r="AC21" s="19" t="str">
        <f t="shared" si="8"/>
        <v>2</v>
      </c>
      <c r="AD21" s="20"/>
      <c r="AE21" s="18"/>
      <c r="AF21" s="19"/>
      <c r="AG21" s="21">
        <f t="shared" si="13"/>
        <v>18</v>
      </c>
      <c r="AH21" s="22">
        <f>'28.Spieltag'!AJ21</f>
        <v>361</v>
      </c>
      <c r="AI21" s="29">
        <f>'28.Spieltag'!AK21</f>
        <v>16</v>
      </c>
      <c r="AJ21" s="24">
        <f t="shared" si="14"/>
        <v>379</v>
      </c>
      <c r="AK21" s="25">
        <f t="shared" si="15"/>
        <v>15</v>
      </c>
      <c r="AL21" s="1"/>
    </row>
    <row r="22" spans="1:38" ht="24.9" customHeight="1" thickBot="1" x14ac:dyDescent="0.3">
      <c r="A22" s="29">
        <f t="shared" si="11"/>
        <v>23</v>
      </c>
      <c r="B22" s="21" t="str">
        <f>'28.Spieltag'!B22</f>
        <v>SchalkeKalle</v>
      </c>
      <c r="C22" s="17"/>
      <c r="D22" s="18"/>
      <c r="E22" s="19"/>
      <c r="F22" s="17"/>
      <c r="G22" s="18"/>
      <c r="H22" s="87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'28.Spieltag'!AJ22</f>
        <v>310</v>
      </c>
      <c r="AI22" s="29">
        <f>'28.Spieltag'!AK22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7</v>
      </c>
      <c r="B23" s="21" t="str">
        <f>'28.Spieltag'!B23</f>
        <v>Schalt04</v>
      </c>
      <c r="C23" s="17" t="s">
        <v>76</v>
      </c>
      <c r="D23" s="18" t="s">
        <v>2</v>
      </c>
      <c r="E23" s="19" t="str">
        <f t="shared" si="1"/>
        <v>2</v>
      </c>
      <c r="F23" s="17" t="s">
        <v>19</v>
      </c>
      <c r="G23" s="18" t="s">
        <v>76</v>
      </c>
      <c r="H23" s="87">
        <f t="shared" si="12"/>
        <v>0</v>
      </c>
      <c r="I23" s="17" t="s">
        <v>76</v>
      </c>
      <c r="J23" s="18" t="s">
        <v>2</v>
      </c>
      <c r="K23" s="19" t="str">
        <f t="shared" si="2"/>
        <v>2</v>
      </c>
      <c r="L23" s="17" t="s">
        <v>19</v>
      </c>
      <c r="M23" s="18" t="s">
        <v>76</v>
      </c>
      <c r="N23" s="68" t="str">
        <f t="shared" si="3"/>
        <v>2</v>
      </c>
      <c r="O23" s="17" t="s">
        <v>19</v>
      </c>
      <c r="P23" s="18" t="s">
        <v>19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79</v>
      </c>
      <c r="Z23" s="19" t="str">
        <f t="shared" si="7"/>
        <v>2</v>
      </c>
      <c r="AA23" s="17" t="s">
        <v>77</v>
      </c>
      <c r="AB23" s="18" t="s">
        <v>2</v>
      </c>
      <c r="AC23" s="19" t="str">
        <f t="shared" si="8"/>
        <v>2</v>
      </c>
      <c r="AD23" s="20"/>
      <c r="AE23" s="18"/>
      <c r="AF23" s="19"/>
      <c r="AG23" s="21">
        <f t="shared" si="13"/>
        <v>14</v>
      </c>
      <c r="AH23" s="22">
        <f>'28.Spieltag'!AJ23</f>
        <v>400</v>
      </c>
      <c r="AI23" s="29">
        <f>'28.Spieltag'!AK23</f>
        <v>6</v>
      </c>
      <c r="AJ23" s="24">
        <f t="shared" si="14"/>
        <v>414</v>
      </c>
      <c r="AK23" s="25">
        <f t="shared" si="15"/>
        <v>7</v>
      </c>
      <c r="AL23" s="1"/>
    </row>
    <row r="24" spans="1:38" ht="24.9" customHeight="1" thickBot="1" x14ac:dyDescent="0.3">
      <c r="A24" s="29">
        <f t="shared" si="11"/>
        <v>17</v>
      </c>
      <c r="B24" s="21" t="str">
        <f>'28.Spieltag'!B24</f>
        <v>shiny</v>
      </c>
      <c r="C24" s="17" t="s">
        <v>76</v>
      </c>
      <c r="D24" s="18" t="s">
        <v>19</v>
      </c>
      <c r="E24" s="19" t="str">
        <f t="shared" si="1"/>
        <v>3</v>
      </c>
      <c r="F24" s="17" t="s">
        <v>19</v>
      </c>
      <c r="G24" s="18" t="s">
        <v>76</v>
      </c>
      <c r="H24" s="87">
        <f t="shared" si="12"/>
        <v>0</v>
      </c>
      <c r="I24" s="17" t="s">
        <v>76</v>
      </c>
      <c r="J24" s="18" t="s">
        <v>76</v>
      </c>
      <c r="K24" s="19">
        <f t="shared" si="2"/>
        <v>0</v>
      </c>
      <c r="L24" s="17" t="s">
        <v>19</v>
      </c>
      <c r="M24" s="18" t="s">
        <v>77</v>
      </c>
      <c r="N24" s="68" t="str">
        <f t="shared" si="3"/>
        <v>5</v>
      </c>
      <c r="O24" s="17" t="s">
        <v>19</v>
      </c>
      <c r="P24" s="18" t="s">
        <v>77</v>
      </c>
      <c r="Q24" s="19">
        <f t="shared" si="4"/>
        <v>0</v>
      </c>
      <c r="R24" s="17" t="s">
        <v>79</v>
      </c>
      <c r="S24" s="18" t="s">
        <v>77</v>
      </c>
      <c r="T24" s="19" t="str">
        <f t="shared" si="5"/>
        <v>2</v>
      </c>
      <c r="U24" s="17" t="s">
        <v>19</v>
      </c>
      <c r="V24" s="18" t="s">
        <v>77</v>
      </c>
      <c r="W24" s="19" t="str">
        <f t="shared" si="6"/>
        <v>2</v>
      </c>
      <c r="X24" s="17" t="s">
        <v>77</v>
      </c>
      <c r="Y24" s="18" t="s">
        <v>2</v>
      </c>
      <c r="Z24" s="19" t="str">
        <f t="shared" si="7"/>
        <v>2</v>
      </c>
      <c r="AA24" s="17" t="s">
        <v>77</v>
      </c>
      <c r="AB24" s="18" t="s">
        <v>19</v>
      </c>
      <c r="AC24" s="19" t="str">
        <f t="shared" si="8"/>
        <v>3</v>
      </c>
      <c r="AD24" s="20"/>
      <c r="AE24" s="18"/>
      <c r="AF24" s="19"/>
      <c r="AG24" s="21">
        <f t="shared" si="13"/>
        <v>17</v>
      </c>
      <c r="AH24" s="22">
        <f>'28.Spieltag'!AJ24</f>
        <v>359</v>
      </c>
      <c r="AI24" s="29">
        <f>'28.Spieltag'!AK24</f>
        <v>18</v>
      </c>
      <c r="AJ24" s="24">
        <f t="shared" si="14"/>
        <v>376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19</v>
      </c>
      <c r="B25" s="21" t="str">
        <f>'28.Spieltag'!B25</f>
        <v>Silfa04</v>
      </c>
      <c r="C25" s="17" t="s">
        <v>19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7">
        <f t="shared" si="12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76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79</v>
      </c>
      <c r="S25" s="18" t="s">
        <v>77</v>
      </c>
      <c r="T25" s="19" t="str">
        <f t="shared" si="5"/>
        <v>2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2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0"/>
      <c r="AE25" s="18"/>
      <c r="AF25" s="19"/>
      <c r="AG25" s="21">
        <f t="shared" si="13"/>
        <v>10</v>
      </c>
      <c r="AH25" s="22">
        <f>'28.Spieltag'!AJ25</f>
        <v>356</v>
      </c>
      <c r="AI25" s="29">
        <f>'28.Spieltag'!AK25</f>
        <v>19</v>
      </c>
      <c r="AJ25" s="24">
        <f t="shared" si="14"/>
        <v>366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16</v>
      </c>
      <c r="B26" s="21" t="str">
        <f>'28.Spieltag'!B26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19</v>
      </c>
      <c r="G26" s="18" t="s">
        <v>76</v>
      </c>
      <c r="H26" s="87">
        <f t="shared" si="12"/>
        <v>0</v>
      </c>
      <c r="I26" s="17" t="s">
        <v>77</v>
      </c>
      <c r="J26" s="18" t="s">
        <v>19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76</v>
      </c>
      <c r="P26" s="18" t="s">
        <v>2</v>
      </c>
      <c r="Q26" s="19" t="str">
        <f t="shared" si="4"/>
        <v>2</v>
      </c>
      <c r="R26" s="17" t="s">
        <v>79</v>
      </c>
      <c r="S26" s="18" t="s">
        <v>77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3</v>
      </c>
      <c r="X26" s="17" t="s">
        <v>77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2</v>
      </c>
      <c r="AD26" s="20"/>
      <c r="AE26" s="18"/>
      <c r="AF26" s="19"/>
      <c r="AG26" s="21">
        <f t="shared" si="13"/>
        <v>17</v>
      </c>
      <c r="AH26" s="22">
        <f>'28.Spieltag'!AJ26</f>
        <v>360</v>
      </c>
      <c r="AI26" s="29">
        <f>'28.Spieltag'!AK26</f>
        <v>17</v>
      </c>
      <c r="AJ26" s="24">
        <f t="shared" si="14"/>
        <v>377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5</v>
      </c>
      <c r="B27" s="21" t="str">
        <f>'28.Spieltag'!B27</f>
        <v>SkillFailer</v>
      </c>
      <c r="C27" s="17"/>
      <c r="D27" s="18"/>
      <c r="E27" s="19"/>
      <c r="F27" s="17" t="s">
        <v>19</v>
      </c>
      <c r="G27" s="18" t="s">
        <v>77</v>
      </c>
      <c r="H27" s="87">
        <f t="shared" si="12"/>
        <v>0</v>
      </c>
      <c r="I27" s="17" t="s">
        <v>76</v>
      </c>
      <c r="J27" s="18" t="s">
        <v>19</v>
      </c>
      <c r="K27" s="19" t="str">
        <f t="shared" si="2"/>
        <v>3</v>
      </c>
      <c r="L27" s="17" t="s">
        <v>2</v>
      </c>
      <c r="M27" s="18" t="s">
        <v>76</v>
      </c>
      <c r="N27" s="68" t="str">
        <f t="shared" si="3"/>
        <v>3</v>
      </c>
      <c r="O27" s="17" t="s">
        <v>19</v>
      </c>
      <c r="P27" s="18" t="s">
        <v>76</v>
      </c>
      <c r="Q27" s="19">
        <f t="shared" si="4"/>
        <v>0</v>
      </c>
      <c r="R27" s="17" t="s">
        <v>20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 t="str">
        <f t="shared" si="6"/>
        <v>2</v>
      </c>
      <c r="X27" s="17" t="s">
        <v>77</v>
      </c>
      <c r="Y27" s="18" t="s">
        <v>20</v>
      </c>
      <c r="Z27" s="19" t="str">
        <f t="shared" si="7"/>
        <v>3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15</v>
      </c>
      <c r="AH27" s="22">
        <f>'28.Spieltag'!AJ27</f>
        <v>405</v>
      </c>
      <c r="AI27" s="29">
        <f>'28.Spieltag'!AK27</f>
        <v>5</v>
      </c>
      <c r="AJ27" s="24">
        <f t="shared" si="14"/>
        <v>420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17</v>
      </c>
      <c r="B28" s="21" t="str">
        <f>'28.Spieltag'!B28</f>
        <v>Skopp04</v>
      </c>
      <c r="C28" s="17"/>
      <c r="D28" s="18"/>
      <c r="E28" s="19"/>
      <c r="F28" s="17"/>
      <c r="G28" s="18"/>
      <c r="H28" s="87"/>
      <c r="I28" s="17"/>
      <c r="J28" s="18"/>
      <c r="K28" s="19"/>
      <c r="L28" s="17"/>
      <c r="M28" s="18"/>
      <c r="N28" s="68"/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9"/>
      <c r="AA28" s="17"/>
      <c r="AB28" s="18"/>
      <c r="AC28" s="19"/>
      <c r="AD28" s="20"/>
      <c r="AE28" s="18"/>
      <c r="AF28" s="19"/>
      <c r="AG28" s="21">
        <f t="shared" si="13"/>
        <v>0</v>
      </c>
      <c r="AH28" s="22">
        <f>'28.Spieltag'!AJ28</f>
        <v>376</v>
      </c>
      <c r="AI28" s="29">
        <f>'28.Spieltag'!AK28</f>
        <v>12</v>
      </c>
      <c r="AJ28" s="24">
        <f t="shared" si="14"/>
        <v>376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10</v>
      </c>
      <c r="B29" s="21" t="str">
        <f>'28.Spieltag'!B29</f>
        <v>Tanja 04</v>
      </c>
      <c r="C29" s="17" t="s">
        <v>77</v>
      </c>
      <c r="D29" s="18" t="s">
        <v>19</v>
      </c>
      <c r="E29" s="19" t="str">
        <f t="shared" si="1"/>
        <v>2</v>
      </c>
      <c r="F29" s="17" t="s">
        <v>19</v>
      </c>
      <c r="G29" s="18" t="s">
        <v>76</v>
      </c>
      <c r="H29" s="87">
        <f t="shared" si="12"/>
        <v>0</v>
      </c>
      <c r="I29" s="17" t="s">
        <v>76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5</v>
      </c>
      <c r="O29" s="17" t="s">
        <v>19</v>
      </c>
      <c r="P29" s="18" t="s">
        <v>76</v>
      </c>
      <c r="Q29" s="19">
        <f t="shared" si="4"/>
        <v>0</v>
      </c>
      <c r="R29" s="17" t="s">
        <v>20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3</v>
      </c>
      <c r="X29" s="17" t="s">
        <v>77</v>
      </c>
      <c r="Y29" s="18" t="s">
        <v>2</v>
      </c>
      <c r="Z29" s="19" t="str">
        <f t="shared" si="7"/>
        <v>2</v>
      </c>
      <c r="AA29" s="17" t="s">
        <v>76</v>
      </c>
      <c r="AB29" s="18" t="s">
        <v>2</v>
      </c>
      <c r="AC29" s="19" t="str">
        <f t="shared" si="8"/>
        <v>3</v>
      </c>
      <c r="AD29" s="20"/>
      <c r="AE29" s="18"/>
      <c r="AF29" s="19"/>
      <c r="AG29" s="21">
        <f t="shared" si="13"/>
        <v>20</v>
      </c>
      <c r="AH29" s="22">
        <f>'28.Spieltag'!AJ29</f>
        <v>375</v>
      </c>
      <c r="AI29" s="29">
        <f>'28.Spieltag'!AK29</f>
        <v>13</v>
      </c>
      <c r="AJ29" s="24">
        <f t="shared" si="14"/>
        <v>395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'28.Spieltag'!B30</f>
        <v>UltraGE</v>
      </c>
      <c r="C30" s="17" t="s">
        <v>76</v>
      </c>
      <c r="D30" s="18" t="s">
        <v>19</v>
      </c>
      <c r="E30" s="19" t="str">
        <f t="shared" si="1"/>
        <v>3</v>
      </c>
      <c r="F30" s="17" t="s">
        <v>19</v>
      </c>
      <c r="G30" s="18" t="s">
        <v>76</v>
      </c>
      <c r="H30" s="87">
        <f t="shared" si="12"/>
        <v>0</v>
      </c>
      <c r="I30" s="17" t="s">
        <v>76</v>
      </c>
      <c r="J30" s="18" t="s">
        <v>2</v>
      </c>
      <c r="K30" s="19" t="str">
        <f t="shared" si="2"/>
        <v>2</v>
      </c>
      <c r="L30" s="17" t="s">
        <v>2</v>
      </c>
      <c r="M30" s="18" t="s">
        <v>76</v>
      </c>
      <c r="N30" s="68" t="str">
        <f t="shared" si="3"/>
        <v>3</v>
      </c>
      <c r="O30" s="17" t="s">
        <v>19</v>
      </c>
      <c r="P30" s="18" t="s">
        <v>76</v>
      </c>
      <c r="Q30" s="19">
        <f t="shared" si="4"/>
        <v>0</v>
      </c>
      <c r="R30" s="17" t="s">
        <v>20</v>
      </c>
      <c r="S30" s="18" t="s">
        <v>76</v>
      </c>
      <c r="T30" s="19" t="str">
        <f t="shared" si="5"/>
        <v>2</v>
      </c>
      <c r="U30" s="17" t="s">
        <v>19</v>
      </c>
      <c r="V30" s="18" t="s">
        <v>77</v>
      </c>
      <c r="W30" s="19" t="str">
        <f t="shared" si="6"/>
        <v>2</v>
      </c>
      <c r="X30" s="17" t="s">
        <v>76</v>
      </c>
      <c r="Y30" s="18" t="s">
        <v>2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'28.Spieltag'!AJ30</f>
        <v>423</v>
      </c>
      <c r="AI30" s="29">
        <f>'28.Spieltag'!AK30</f>
        <v>3</v>
      </c>
      <c r="AJ30" s="24">
        <f t="shared" ref="AJ30" si="17">AG30+AH30</f>
        <v>440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76</v>
      </c>
      <c r="H31" s="87">
        <f t="shared" si="12"/>
        <v>0</v>
      </c>
      <c r="I31" s="17" t="s">
        <v>19</v>
      </c>
      <c r="J31" s="18" t="s">
        <v>2</v>
      </c>
      <c r="K31" s="19" t="str">
        <f t="shared" si="2"/>
        <v>3</v>
      </c>
      <c r="L31" s="17" t="s">
        <v>19</v>
      </c>
      <c r="M31" s="18" t="s">
        <v>76</v>
      </c>
      <c r="N31" s="68" t="str">
        <f t="shared" si="3"/>
        <v>2</v>
      </c>
      <c r="O31" s="17" t="s">
        <v>76</v>
      </c>
      <c r="P31" s="18" t="s">
        <v>19</v>
      </c>
      <c r="Q31" s="19" t="str">
        <f t="shared" si="4"/>
        <v>5</v>
      </c>
      <c r="R31" s="17" t="s">
        <v>79</v>
      </c>
      <c r="S31" s="18" t="s">
        <v>76</v>
      </c>
      <c r="T31" s="19" t="str">
        <f t="shared" si="5"/>
        <v>2</v>
      </c>
      <c r="U31" s="17" t="s">
        <v>19</v>
      </c>
      <c r="V31" s="18" t="s">
        <v>77</v>
      </c>
      <c r="W31" s="19" t="str">
        <f t="shared" si="6"/>
        <v>2</v>
      </c>
      <c r="X31" s="17" t="s">
        <v>76</v>
      </c>
      <c r="Y31" s="18" t="s">
        <v>2</v>
      </c>
      <c r="Z31" s="19" t="str">
        <f t="shared" si="7"/>
        <v>2</v>
      </c>
      <c r="AA31" s="17" t="s">
        <v>77</v>
      </c>
      <c r="AB31" s="18" t="s">
        <v>19</v>
      </c>
      <c r="AC31" s="19" t="str">
        <f t="shared" si="8"/>
        <v>3</v>
      </c>
      <c r="AD31" s="20"/>
      <c r="AE31" s="18"/>
      <c r="AF31" s="19"/>
      <c r="AG31" s="21">
        <f t="shared" ref="AG31" si="19">E31+H31+K31+N31+Q31+T31+W31+Z31+AC31+AF31</f>
        <v>21</v>
      </c>
      <c r="AH31" s="22">
        <f>'28.Spieltag'!AJ31</f>
        <v>148</v>
      </c>
      <c r="AI31" s="29">
        <f>'28.Spieltag'!AK31</f>
        <v>24</v>
      </c>
      <c r="AJ31" s="24">
        <f t="shared" ref="AJ31" si="20">AG31+AH31</f>
        <v>169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7" priority="97" rank="3"/>
  </conditionalFormatting>
  <conditionalFormatting sqref="C6:AB6 D2:E3 C4:C6 F5:F6 V2:W3 O5:O6 G2:H3 I4:I6 P2:Q3 S2:T3 R4:R6 U5:U6 J2:K3 M2:N3 L4:L6 X5:X6 Y2:Z3 AB2:AB3 AA5:AA6">
    <cfRule type="cellIs" dxfId="26" priority="2" operator="equal">
      <formula>"Schalke 04"</formula>
    </cfRule>
  </conditionalFormatting>
  <conditionalFormatting sqref="C6 F4 L6 I6 AA6 X4 O6 O4 U4 AA4">
    <cfRule type="cellIs" dxfId="25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98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2</v>
      </c>
      <c r="Y7" s="78" t="s">
        <v>19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7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7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7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7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7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7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7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7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7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7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7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7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7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7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7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7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7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7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7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22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5" rank="3"/>
  </conditionalFormatting>
  <conditionalFormatting sqref="C5:Z5 C6:K6 M4:AA4 C4:K4 J1:J3 L4:L6 M6:AA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P39"/>
  <sheetViews>
    <sheetView topLeftCell="A4" workbookViewId="0">
      <selection activeCell="O28" sqref="O2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51</v>
      </c>
      <c r="B4" s="16"/>
      <c r="C4" s="70" t="s">
        <v>58</v>
      </c>
      <c r="F4" s="70" t="s">
        <v>13</v>
      </c>
      <c r="I4" s="70" t="s">
        <v>59</v>
      </c>
      <c r="L4" s="70" t="s">
        <v>57</v>
      </c>
      <c r="O4" s="70" t="s">
        <v>68</v>
      </c>
      <c r="R4" s="70" t="s">
        <v>15</v>
      </c>
      <c r="U4" s="70" t="s">
        <v>14</v>
      </c>
      <c r="X4" s="70" t="s">
        <v>72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21</v>
      </c>
      <c r="M6" s="69"/>
      <c r="N6" s="76"/>
      <c r="O6" s="70" t="s">
        <v>18</v>
      </c>
      <c r="P6" s="69"/>
      <c r="Q6" s="76"/>
      <c r="R6" s="70" t="s">
        <v>71</v>
      </c>
      <c r="S6" s="69"/>
      <c r="T6" s="76"/>
      <c r="U6" s="70" t="s">
        <v>16</v>
      </c>
      <c r="V6" s="69"/>
      <c r="W6" s="76"/>
      <c r="X6" s="70" t="s">
        <v>11</v>
      </c>
      <c r="Y6" s="69"/>
      <c r="Z6" s="76"/>
      <c r="AA6" s="70" t="s">
        <v>73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77</v>
      </c>
      <c r="E7" s="79" t="s">
        <v>1</v>
      </c>
      <c r="F7" s="78" t="s">
        <v>19</v>
      </c>
      <c r="G7" s="78" t="s">
        <v>79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77</v>
      </c>
      <c r="M7" s="78" t="s">
        <v>19</v>
      </c>
      <c r="N7" s="79" t="s">
        <v>1</v>
      </c>
      <c r="O7" s="78" t="s">
        <v>19</v>
      </c>
      <c r="P7" s="78" t="s">
        <v>19</v>
      </c>
      <c r="Q7" s="79" t="s">
        <v>1</v>
      </c>
      <c r="R7" s="78" t="s">
        <v>76</v>
      </c>
      <c r="S7" s="78" t="s">
        <v>77</v>
      </c>
      <c r="T7" s="79" t="s">
        <v>1</v>
      </c>
      <c r="U7" s="78" t="s">
        <v>77</v>
      </c>
      <c r="V7" s="78" t="s">
        <v>76</v>
      </c>
      <c r="W7" s="79" t="s">
        <v>1</v>
      </c>
      <c r="X7" s="78" t="s">
        <v>76</v>
      </c>
      <c r="Y7" s="78" t="s">
        <v>76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'29.Spieltag'!B8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3</v>
      </c>
      <c r="U8" s="17" t="s">
        <v>76</v>
      </c>
      <c r="V8" s="18" t="s">
        <v>76</v>
      </c>
      <c r="W8" s="19">
        <f t="shared" ref="W8:W31" si="7">IF(OR(EXACT($U$7,U8)*(EXACT($V$7,V8)))=TRUE,$AO$9,IF(($V$7-$U$7=V8-U8),$AO$8,IF(OR(EXACT($U$7&gt;$V$7,U8&gt;V8)*EXACT($U$7=$V$7,U8=V8)*EXACT($U$7&lt;$V$7,U8&lt;V8)),$AO$7,0)))</f>
        <v>0</v>
      </c>
      <c r="X8" s="17" t="s">
        <v>77</v>
      </c>
      <c r="Y8" s="18" t="s">
        <v>77</v>
      </c>
      <c r="Z8" s="87">
        <f>IF(OR(EXACT($X$7,X8)*(EXACT($Y$7,Y8)))=TRUE,$AO$9,IF(($Y$7-$X$7=Y8-X8),$AO$8,IF(OR(EXACT($X$7&gt;$Y$7,X8&gt;Y8)*EXACT($X$7=$Y$7,X8=Y8)*EXACT($X$7&lt;$Y$7,X8&lt;Y8)),$AO$7,0)))*2*2</f>
        <v>12</v>
      </c>
      <c r="AA8" s="17" t="s">
        <v>76</v>
      </c>
      <c r="AB8" s="18" t="s">
        <v>19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15</v>
      </c>
      <c r="AH8" s="22">
        <f>'29.Spieltag'!AJ8</f>
        <v>392</v>
      </c>
      <c r="AI8" s="29">
        <f>'29.Spieltag'!AK8</f>
        <v>11</v>
      </c>
      <c r="AJ8" s="24">
        <f t="shared" ref="AJ8" si="10">AG8+AH8</f>
        <v>407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'29.Spieltag'!B9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19</v>
      </c>
      <c r="G9" s="18" t="s">
        <v>79</v>
      </c>
      <c r="H9" s="19" t="str">
        <f t="shared" si="2"/>
        <v>5</v>
      </c>
      <c r="I9" s="17" t="s">
        <v>2</v>
      </c>
      <c r="J9" s="18" t="s">
        <v>76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19</v>
      </c>
      <c r="W9" s="19" t="str">
        <f t="shared" si="7"/>
        <v>3</v>
      </c>
      <c r="X9" s="17" t="s">
        <v>76</v>
      </c>
      <c r="Y9" s="18" t="s">
        <v>19</v>
      </c>
      <c r="Z9" s="87">
        <f t="shared" ref="Z9:Z31" si="12"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19</v>
      </c>
      <c r="AC9" s="19" t="str">
        <f t="shared" si="8"/>
        <v>3</v>
      </c>
      <c r="AD9" s="20"/>
      <c r="AE9" s="18"/>
      <c r="AF9" s="19"/>
      <c r="AG9" s="21">
        <f t="shared" ref="AG9:AG29" si="13">E9+H9+K9+N9+Q9+T9+W9+Z9+AC9+AF9</f>
        <v>13</v>
      </c>
      <c r="AH9" s="22">
        <f>'29.Spieltag'!AJ9</f>
        <v>415</v>
      </c>
      <c r="AI9" s="29">
        <f>'29.Spieltag'!AK9</f>
        <v>6</v>
      </c>
      <c r="AJ9" s="24">
        <f t="shared" ref="AJ9:AJ29" si="14">AG9+AH9</f>
        <v>428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'29.Spieltag'!B10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3</v>
      </c>
      <c r="I10" s="17" t="s">
        <v>79</v>
      </c>
      <c r="J10" s="18" t="s">
        <v>77</v>
      </c>
      <c r="K10" s="19">
        <f t="shared" si="3"/>
        <v>0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19">
        <f t="shared" si="5"/>
        <v>0</v>
      </c>
      <c r="R10" s="17" t="s">
        <v>19</v>
      </c>
      <c r="S10" s="18" t="s">
        <v>77</v>
      </c>
      <c r="T10" s="19" t="str">
        <f t="shared" si="6"/>
        <v>2</v>
      </c>
      <c r="U10" s="17" t="s">
        <v>76</v>
      </c>
      <c r="V10" s="18" t="s">
        <v>79</v>
      </c>
      <c r="W10" s="19" t="str">
        <f t="shared" si="7"/>
        <v>2</v>
      </c>
      <c r="X10" s="17" t="s">
        <v>76</v>
      </c>
      <c r="Y10" s="18" t="s">
        <v>19</v>
      </c>
      <c r="Z10" s="87">
        <f t="shared" si="12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7</v>
      </c>
      <c r="AH10" s="22">
        <f>'29.Spieltag'!AJ10</f>
        <v>362</v>
      </c>
      <c r="AI10" s="29">
        <f>'29.Spieltag'!AK10</f>
        <v>20</v>
      </c>
      <c r="AJ10" s="24">
        <f t="shared" si="14"/>
        <v>369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'29.Spieltag'!B11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2</v>
      </c>
      <c r="H11" s="19" t="str">
        <f t="shared" si="2"/>
        <v>3</v>
      </c>
      <c r="I11" s="17" t="s">
        <v>79</v>
      </c>
      <c r="J11" s="18" t="s">
        <v>77</v>
      </c>
      <c r="K11" s="19">
        <f t="shared" si="3"/>
        <v>0</v>
      </c>
      <c r="L11" s="17" t="s">
        <v>2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19</v>
      </c>
      <c r="S11" s="18" t="s">
        <v>19</v>
      </c>
      <c r="T11" s="19">
        <f t="shared" si="6"/>
        <v>0</v>
      </c>
      <c r="U11" s="17" t="s">
        <v>19</v>
      </c>
      <c r="V11" s="18" t="s">
        <v>76</v>
      </c>
      <c r="W11" s="19">
        <f t="shared" si="7"/>
        <v>0</v>
      </c>
      <c r="X11" s="17" t="s">
        <v>77</v>
      </c>
      <c r="Y11" s="18" t="s">
        <v>76</v>
      </c>
      <c r="Z11" s="87">
        <f t="shared" si="12"/>
        <v>0</v>
      </c>
      <c r="AA11" s="17" t="s">
        <v>19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3</v>
      </c>
      <c r="AH11" s="22">
        <f>'29.Spieltag'!AJ11</f>
        <v>391</v>
      </c>
      <c r="AI11" s="29">
        <f>'29.Spieltag'!AK11</f>
        <v>12</v>
      </c>
      <c r="AJ11" s="24">
        <f t="shared" si="14"/>
        <v>394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'29.Spieltag'!B12</f>
        <v>Franzi04</v>
      </c>
      <c r="C12" s="17" t="s">
        <v>76</v>
      </c>
      <c r="D12" s="18" t="s">
        <v>2</v>
      </c>
      <c r="E12" s="19">
        <f t="shared" si="1"/>
        <v>0</v>
      </c>
      <c r="F12" s="17" t="s">
        <v>19</v>
      </c>
      <c r="G12" s="18" t="s">
        <v>2</v>
      </c>
      <c r="H12" s="19" t="str">
        <f t="shared" si="2"/>
        <v>2</v>
      </c>
      <c r="I12" s="17" t="s">
        <v>2</v>
      </c>
      <c r="J12" s="18" t="s">
        <v>77</v>
      </c>
      <c r="K12" s="19">
        <f t="shared" si="3"/>
        <v>0</v>
      </c>
      <c r="L12" s="17" t="s">
        <v>19</v>
      </c>
      <c r="M12" s="18" t="s">
        <v>77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76</v>
      </c>
      <c r="T12" s="19" t="str">
        <f t="shared" si="6"/>
        <v>2</v>
      </c>
      <c r="U12" s="17" t="s">
        <v>76</v>
      </c>
      <c r="V12" s="18" t="s">
        <v>19</v>
      </c>
      <c r="W12" s="19" t="str">
        <f t="shared" si="7"/>
        <v>3</v>
      </c>
      <c r="X12" s="17" t="s">
        <v>77</v>
      </c>
      <c r="Y12" s="18" t="s">
        <v>19</v>
      </c>
      <c r="Z12" s="87">
        <f t="shared" si="12"/>
        <v>0</v>
      </c>
      <c r="AA12" s="17" t="s">
        <v>76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7</v>
      </c>
      <c r="AH12" s="22">
        <f>'29.Spieltag'!AJ12</f>
        <v>435</v>
      </c>
      <c r="AI12" s="29">
        <f>'29.Spieltag'!AK12</f>
        <v>4</v>
      </c>
      <c r="AJ12" s="24">
        <f t="shared" si="14"/>
        <v>442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'29.Spieltag'!B13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87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'29.Spieltag'!AJ13</f>
        <v>330</v>
      </c>
      <c r="AI13" s="29">
        <f>'29.Spieltag'!AK13</f>
        <v>22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9</v>
      </c>
      <c r="B14" s="21" t="str">
        <f>'29.Spieltag'!B14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76</v>
      </c>
      <c r="G14" s="18" t="s">
        <v>19</v>
      </c>
      <c r="H14" s="19" t="str">
        <f t="shared" si="2"/>
        <v>2</v>
      </c>
      <c r="I14" s="17" t="s">
        <v>79</v>
      </c>
      <c r="J14" s="18" t="s">
        <v>19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 t="str">
        <f t="shared" si="5"/>
        <v>5</v>
      </c>
      <c r="R14" s="17" t="s">
        <v>2</v>
      </c>
      <c r="S14" s="18" t="s">
        <v>76</v>
      </c>
      <c r="T14" s="19" t="str">
        <f t="shared" si="6"/>
        <v>2</v>
      </c>
      <c r="U14" s="17" t="s">
        <v>19</v>
      </c>
      <c r="V14" s="18" t="s">
        <v>2</v>
      </c>
      <c r="W14" s="19" t="str">
        <f t="shared" si="7"/>
        <v>3</v>
      </c>
      <c r="X14" s="17" t="s">
        <v>19</v>
      </c>
      <c r="Y14" s="18" t="s">
        <v>19</v>
      </c>
      <c r="Z14" s="87">
        <f t="shared" si="12"/>
        <v>12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24</v>
      </c>
      <c r="AH14" s="22">
        <f>'29.Spieltag'!AJ14</f>
        <v>388</v>
      </c>
      <c r="AI14" s="29">
        <f>'29.Spieltag'!AK14</f>
        <v>13</v>
      </c>
      <c r="AJ14" s="24">
        <f t="shared" si="14"/>
        <v>412</v>
      </c>
      <c r="AK14" s="25">
        <f t="shared" si="15"/>
        <v>9</v>
      </c>
      <c r="AL14" s="1"/>
    </row>
    <row r="15" spans="1:42" ht="24.9" customHeight="1" thickBot="1" x14ac:dyDescent="0.3">
      <c r="A15" s="29">
        <f t="shared" si="11"/>
        <v>3</v>
      </c>
      <c r="B15" s="21" t="str">
        <f>'29.Spieltag'!B15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79</v>
      </c>
      <c r="J15" s="18" t="s">
        <v>77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77</v>
      </c>
      <c r="T15" s="19" t="str">
        <f t="shared" si="6"/>
        <v>2</v>
      </c>
      <c r="U15" s="17" t="s">
        <v>19</v>
      </c>
      <c r="V15" s="18" t="s">
        <v>76</v>
      </c>
      <c r="W15" s="19">
        <f t="shared" si="7"/>
        <v>0</v>
      </c>
      <c r="X15" s="17" t="s">
        <v>76</v>
      </c>
      <c r="Y15" s="18" t="s">
        <v>19</v>
      </c>
      <c r="Z15" s="87">
        <f t="shared" si="12"/>
        <v>0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4</v>
      </c>
      <c r="AH15" s="22">
        <f>'29.Spieltag'!AJ15</f>
        <v>456</v>
      </c>
      <c r="AI15" s="29">
        <f>'29.Spieltag'!AK15</f>
        <v>2</v>
      </c>
      <c r="AJ15" s="24">
        <f t="shared" si="14"/>
        <v>460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5</v>
      </c>
      <c r="B16" s="21" t="str">
        <f>'29.Spieltag'!B16</f>
        <v>Master1</v>
      </c>
      <c r="C16" s="17" t="s">
        <v>19</v>
      </c>
      <c r="D16" s="18" t="s">
        <v>76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3</v>
      </c>
      <c r="I16" s="17" t="s">
        <v>2</v>
      </c>
      <c r="J16" s="18" t="s">
        <v>77</v>
      </c>
      <c r="K16" s="19">
        <f t="shared" si="3"/>
        <v>0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76</v>
      </c>
      <c r="Q16" s="19" t="str">
        <f t="shared" si="5"/>
        <v>3</v>
      </c>
      <c r="R16" s="17" t="s">
        <v>2</v>
      </c>
      <c r="S16" s="18" t="s">
        <v>19</v>
      </c>
      <c r="T16" s="19" t="str">
        <f t="shared" si="6"/>
        <v>3</v>
      </c>
      <c r="U16" s="17" t="s">
        <v>76</v>
      </c>
      <c r="V16" s="18" t="s">
        <v>2</v>
      </c>
      <c r="W16" s="19" t="str">
        <f t="shared" si="7"/>
        <v>2</v>
      </c>
      <c r="X16" s="17" t="s">
        <v>76</v>
      </c>
      <c r="Y16" s="18" t="s">
        <v>19</v>
      </c>
      <c r="Z16" s="87">
        <f t="shared" si="12"/>
        <v>0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17</v>
      </c>
      <c r="AH16" s="22">
        <f>'29.Spieltag'!AJ16</f>
        <v>413</v>
      </c>
      <c r="AI16" s="29">
        <f>'29.Spieltag'!AK16</f>
        <v>8</v>
      </c>
      <c r="AJ16" s="24">
        <f t="shared" si="14"/>
        <v>430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1"/>
        <v>16</v>
      </c>
      <c r="B17" s="21" t="str">
        <f>'29.Spieltag'!B17</f>
        <v>Mike04</v>
      </c>
      <c r="C17" s="17" t="s">
        <v>76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3</v>
      </c>
      <c r="I17" s="17" t="s">
        <v>2</v>
      </c>
      <c r="J17" s="18" t="s">
        <v>77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77</v>
      </c>
      <c r="Q17" s="19">
        <f t="shared" si="5"/>
        <v>0</v>
      </c>
      <c r="R17" s="17" t="s">
        <v>19</v>
      </c>
      <c r="S17" s="18" t="s">
        <v>77</v>
      </c>
      <c r="T17" s="19" t="str">
        <f t="shared" si="6"/>
        <v>2</v>
      </c>
      <c r="U17" s="17" t="s">
        <v>19</v>
      </c>
      <c r="V17" s="18" t="s">
        <v>76</v>
      </c>
      <c r="W17" s="19">
        <f t="shared" si="7"/>
        <v>0</v>
      </c>
      <c r="X17" s="17" t="s">
        <v>77</v>
      </c>
      <c r="Y17" s="18" t="s">
        <v>76</v>
      </c>
      <c r="Z17" s="87">
        <f t="shared" si="12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5</v>
      </c>
      <c r="AH17" s="22">
        <f>'29.Spieltag'!AJ17</f>
        <v>381</v>
      </c>
      <c r="AI17" s="29">
        <f>'29.Spieltag'!AK17</f>
        <v>14</v>
      </c>
      <c r="AJ17" s="24">
        <f t="shared" si="14"/>
        <v>386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12</v>
      </c>
      <c r="B18" s="21" t="str">
        <f>'29.Spieltag'!B18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87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'29.Spieltag'!AJ18</f>
        <v>399</v>
      </c>
      <c r="AI18" s="29">
        <f>'29.Spieltag'!AK18</f>
        <v>9</v>
      </c>
      <c r="AJ18" s="24">
        <f t="shared" si="14"/>
        <v>399</v>
      </c>
      <c r="AK18" s="25">
        <f t="shared" si="15"/>
        <v>12</v>
      </c>
      <c r="AL18" s="1"/>
    </row>
    <row r="19" spans="1:38" ht="24.9" customHeight="1" thickBot="1" x14ac:dyDescent="0.3">
      <c r="A19" s="29">
        <f t="shared" si="11"/>
        <v>1</v>
      </c>
      <c r="B19" s="21" t="str">
        <f>'29.Spieltag'!B19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2</v>
      </c>
      <c r="I19" s="17" t="s">
        <v>20</v>
      </c>
      <c r="J19" s="18" t="s">
        <v>77</v>
      </c>
      <c r="K19" s="19">
        <f t="shared" si="3"/>
        <v>0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76</v>
      </c>
      <c r="Q19" s="19" t="str">
        <f t="shared" si="5"/>
        <v>3</v>
      </c>
      <c r="R19" s="17" t="s">
        <v>2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 t="str">
        <f t="shared" si="7"/>
        <v>3</v>
      </c>
      <c r="X19" s="17" t="s">
        <v>76</v>
      </c>
      <c r="Y19" s="18" t="s">
        <v>19</v>
      </c>
      <c r="Z19" s="87">
        <f t="shared" si="12"/>
        <v>0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'29.Spieltag'!AJ19</f>
        <v>461</v>
      </c>
      <c r="AI19" s="29">
        <f>'29.Spieltag'!AK19</f>
        <v>1</v>
      </c>
      <c r="AJ19" s="24">
        <f t="shared" si="14"/>
        <v>471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'29.Spieltag'!B20</f>
        <v>Reinhold</v>
      </c>
      <c r="C20" s="17" t="s">
        <v>19</v>
      </c>
      <c r="D20" s="18" t="s">
        <v>76</v>
      </c>
      <c r="E20" s="19" t="str">
        <f t="shared" si="1"/>
        <v>3</v>
      </c>
      <c r="F20" s="17" t="s">
        <v>19</v>
      </c>
      <c r="G20" s="18" t="s">
        <v>2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77</v>
      </c>
      <c r="P20" s="18" t="s">
        <v>19</v>
      </c>
      <c r="Q20" s="19">
        <f t="shared" si="5"/>
        <v>0</v>
      </c>
      <c r="R20" s="17" t="s">
        <v>2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19</v>
      </c>
      <c r="Z20" s="87">
        <f t="shared" si="12"/>
        <v>0</v>
      </c>
      <c r="AA20" s="17" t="s">
        <v>19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7</v>
      </c>
      <c r="AH20" s="22">
        <f>'29.Spieltag'!AJ20</f>
        <v>339</v>
      </c>
      <c r="AI20" s="29">
        <f>'29.Spieltag'!AK20</f>
        <v>21</v>
      </c>
      <c r="AJ20" s="24">
        <f t="shared" si="14"/>
        <v>346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14</v>
      </c>
      <c r="B21" s="21" t="str">
        <f>'29.Spieltag'!B21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77</v>
      </c>
      <c r="G21" s="18" t="s">
        <v>2</v>
      </c>
      <c r="H21" s="19" t="str">
        <f t="shared" si="2"/>
        <v>2</v>
      </c>
      <c r="I21" s="17" t="s">
        <v>79</v>
      </c>
      <c r="J21" s="18" t="s">
        <v>77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77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77</v>
      </c>
      <c r="Y21" s="18" t="s">
        <v>19</v>
      </c>
      <c r="Z21" s="87">
        <f t="shared" si="12"/>
        <v>0</v>
      </c>
      <c r="AA21" s="17" t="s">
        <v>76</v>
      </c>
      <c r="AB21" s="18" t="s">
        <v>76</v>
      </c>
      <c r="AC21" s="19" t="str">
        <f t="shared" si="8"/>
        <v>5</v>
      </c>
      <c r="AD21" s="20"/>
      <c r="AE21" s="18"/>
      <c r="AF21" s="19"/>
      <c r="AG21" s="21">
        <f t="shared" si="13"/>
        <v>11</v>
      </c>
      <c r="AH21" s="22">
        <f>'29.Spieltag'!AJ21</f>
        <v>379</v>
      </c>
      <c r="AI21" s="29">
        <f>'29.Spieltag'!AK21</f>
        <v>15</v>
      </c>
      <c r="AJ21" s="24">
        <f t="shared" si="14"/>
        <v>390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1"/>
        <v>23</v>
      </c>
      <c r="B22" s="21" t="str">
        <f>'29.Spieltag'!B22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87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'29.Spieltag'!AJ22</f>
        <v>310</v>
      </c>
      <c r="AI22" s="29">
        <f>'29.Spieltag'!AK22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'29.Spieltag'!B23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76</v>
      </c>
      <c r="G23" s="18" t="s">
        <v>2</v>
      </c>
      <c r="H23" s="19" t="str">
        <f t="shared" si="2"/>
        <v>3</v>
      </c>
      <c r="I23" s="17" t="s">
        <v>2</v>
      </c>
      <c r="J23" s="18" t="s">
        <v>76</v>
      </c>
      <c r="K23" s="19">
        <f t="shared" si="3"/>
        <v>0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2</v>
      </c>
      <c r="Q23" s="19">
        <f t="shared" si="5"/>
        <v>0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76</v>
      </c>
      <c r="W23" s="19">
        <f t="shared" si="7"/>
        <v>0</v>
      </c>
      <c r="X23" s="17" t="s">
        <v>77</v>
      </c>
      <c r="Y23" s="18" t="s">
        <v>76</v>
      </c>
      <c r="Z23" s="87">
        <f t="shared" si="12"/>
        <v>0</v>
      </c>
      <c r="AA23" s="17" t="s">
        <v>76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5</v>
      </c>
      <c r="AH23" s="22">
        <f>'29.Spieltag'!AJ23</f>
        <v>414</v>
      </c>
      <c r="AI23" s="29">
        <f>'29.Spieltag'!AK23</f>
        <v>7</v>
      </c>
      <c r="AJ23" s="24">
        <f t="shared" si="14"/>
        <v>419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15</v>
      </c>
      <c r="B24" s="21" t="str">
        <f>'29.Spieltag'!B24</f>
        <v>shiny</v>
      </c>
      <c r="C24" s="17" t="s">
        <v>76</v>
      </c>
      <c r="D24" s="18" t="s">
        <v>19</v>
      </c>
      <c r="E24" s="19">
        <f t="shared" si="1"/>
        <v>0</v>
      </c>
      <c r="F24" s="17" t="s">
        <v>77</v>
      </c>
      <c r="G24" s="18" t="s">
        <v>19</v>
      </c>
      <c r="H24" s="19" t="str">
        <f t="shared" si="2"/>
        <v>3</v>
      </c>
      <c r="I24" s="17" t="s">
        <v>79</v>
      </c>
      <c r="J24" s="18" t="s">
        <v>77</v>
      </c>
      <c r="K24" s="19">
        <f t="shared" si="3"/>
        <v>0</v>
      </c>
      <c r="L24" s="17" t="s">
        <v>19</v>
      </c>
      <c r="M24" s="18" t="s">
        <v>77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76</v>
      </c>
      <c r="T24" s="19" t="str">
        <f t="shared" si="6"/>
        <v>3</v>
      </c>
      <c r="U24" s="17" t="s">
        <v>76</v>
      </c>
      <c r="V24" s="18" t="s">
        <v>76</v>
      </c>
      <c r="W24" s="19">
        <f t="shared" si="7"/>
        <v>0</v>
      </c>
      <c r="X24" s="17" t="s">
        <v>77</v>
      </c>
      <c r="Y24" s="18" t="s">
        <v>76</v>
      </c>
      <c r="Z24" s="87">
        <f t="shared" si="12"/>
        <v>0</v>
      </c>
      <c r="AA24" s="17" t="s">
        <v>76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11</v>
      </c>
      <c r="AH24" s="22">
        <f>'29.Spieltag'!AJ24</f>
        <v>376</v>
      </c>
      <c r="AI24" s="29">
        <f>'29.Spieltag'!AK24</f>
        <v>17</v>
      </c>
      <c r="AJ24" s="24">
        <f t="shared" si="14"/>
        <v>387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19</v>
      </c>
      <c r="B25" s="21" t="str">
        <f>'29.Spieltag'!B25</f>
        <v>Silfa04</v>
      </c>
      <c r="C25" s="17" t="s">
        <v>76</v>
      </c>
      <c r="D25" s="18" t="s">
        <v>19</v>
      </c>
      <c r="E25" s="19">
        <f t="shared" si="1"/>
        <v>0</v>
      </c>
      <c r="F25" s="17" t="s">
        <v>19</v>
      </c>
      <c r="G25" s="18" t="s">
        <v>2</v>
      </c>
      <c r="H25" s="19" t="str">
        <f t="shared" si="2"/>
        <v>2</v>
      </c>
      <c r="I25" s="17" t="s">
        <v>2</v>
      </c>
      <c r="J25" s="18" t="s">
        <v>77</v>
      </c>
      <c r="K25" s="19">
        <f t="shared" si="3"/>
        <v>0</v>
      </c>
      <c r="L25" s="17" t="s">
        <v>76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2</v>
      </c>
      <c r="U25" s="17" t="s">
        <v>76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87">
        <f t="shared" si="12"/>
        <v>0</v>
      </c>
      <c r="AA25" s="17" t="s">
        <v>2</v>
      </c>
      <c r="AB25" s="18" t="s">
        <v>2</v>
      </c>
      <c r="AC25" s="19" t="str">
        <f t="shared" si="8"/>
        <v>3</v>
      </c>
      <c r="AD25" s="20"/>
      <c r="AE25" s="18"/>
      <c r="AF25" s="19"/>
      <c r="AG25" s="21">
        <f t="shared" si="13"/>
        <v>7</v>
      </c>
      <c r="AH25" s="22">
        <f>'29.Spieltag'!AJ25</f>
        <v>366</v>
      </c>
      <c r="AI25" s="29">
        <f>'29.Spieltag'!AK25</f>
        <v>19</v>
      </c>
      <c r="AJ25" s="24">
        <f t="shared" si="14"/>
        <v>373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18</v>
      </c>
      <c r="B26" s="21" t="str">
        <f>'29.Spieltag'!B26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77</v>
      </c>
      <c r="G26" s="18" t="s">
        <v>2</v>
      </c>
      <c r="H26" s="19" t="str">
        <f t="shared" si="2"/>
        <v>2</v>
      </c>
      <c r="I26" s="17" t="s">
        <v>2</v>
      </c>
      <c r="J26" s="18" t="s">
        <v>77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2</v>
      </c>
      <c r="S26" s="18" t="s">
        <v>76</v>
      </c>
      <c r="T26" s="19" t="str">
        <f t="shared" si="6"/>
        <v>2</v>
      </c>
      <c r="U26" s="17" t="s">
        <v>76</v>
      </c>
      <c r="V26" s="18" t="s">
        <v>19</v>
      </c>
      <c r="W26" s="19" t="str">
        <f t="shared" si="7"/>
        <v>3</v>
      </c>
      <c r="X26" s="17" t="s">
        <v>76</v>
      </c>
      <c r="Y26" s="18" t="s">
        <v>19</v>
      </c>
      <c r="Z26" s="87">
        <f t="shared" si="12"/>
        <v>0</v>
      </c>
      <c r="AA26" s="17" t="s">
        <v>77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7</v>
      </c>
      <c r="AH26" s="22">
        <f>'29.Spieltag'!AJ26</f>
        <v>377</v>
      </c>
      <c r="AI26" s="29">
        <f>'29.Spieltag'!AK26</f>
        <v>16</v>
      </c>
      <c r="AJ26" s="24">
        <f t="shared" si="14"/>
        <v>384</v>
      </c>
      <c r="AK26" s="25">
        <f t="shared" si="15"/>
        <v>18</v>
      </c>
      <c r="AL26" s="1"/>
    </row>
    <row r="27" spans="1:38" ht="28.2" customHeight="1" thickBot="1" x14ac:dyDescent="0.3">
      <c r="A27" s="29">
        <f t="shared" si="11"/>
        <v>7</v>
      </c>
      <c r="B27" s="21" t="str">
        <f>'29.Spieltag'!B27</f>
        <v>SkillFailer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68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87"/>
      <c r="AA27" s="17"/>
      <c r="AB27" s="18"/>
      <c r="AC27" s="19"/>
      <c r="AD27" s="20"/>
      <c r="AE27" s="18"/>
      <c r="AF27" s="19"/>
      <c r="AG27" s="21">
        <f t="shared" si="13"/>
        <v>0</v>
      </c>
      <c r="AH27" s="22">
        <f>'29.Spieltag'!AJ27</f>
        <v>420</v>
      </c>
      <c r="AI27" s="29">
        <f>'29.Spieltag'!AK27</f>
        <v>5</v>
      </c>
      <c r="AJ27" s="24">
        <f t="shared" si="14"/>
        <v>420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16</v>
      </c>
      <c r="B28" s="21" t="str">
        <f>'29.Spieltag'!B28</f>
        <v>Skopp04</v>
      </c>
      <c r="C28" s="17" t="s">
        <v>77</v>
      </c>
      <c r="D28" s="18" t="s">
        <v>76</v>
      </c>
      <c r="E28" s="19">
        <f t="shared" si="1"/>
        <v>0</v>
      </c>
      <c r="F28" s="17" t="s">
        <v>76</v>
      </c>
      <c r="G28" s="18" t="s">
        <v>2</v>
      </c>
      <c r="H28" s="19" t="str">
        <f t="shared" si="2"/>
        <v>3</v>
      </c>
      <c r="I28" s="17" t="s">
        <v>2</v>
      </c>
      <c r="J28" s="18" t="s">
        <v>77</v>
      </c>
      <c r="K28" s="19">
        <f t="shared" si="3"/>
        <v>0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19</v>
      </c>
      <c r="Q28" s="19" t="str">
        <f t="shared" si="5"/>
        <v>5</v>
      </c>
      <c r="R28" s="17" t="s">
        <v>2</v>
      </c>
      <c r="S28" s="18" t="s">
        <v>76</v>
      </c>
      <c r="T28" s="19" t="str">
        <f t="shared" si="6"/>
        <v>2</v>
      </c>
      <c r="U28" s="17" t="s">
        <v>76</v>
      </c>
      <c r="V28" s="18" t="s">
        <v>76</v>
      </c>
      <c r="W28" s="19">
        <f t="shared" si="7"/>
        <v>0</v>
      </c>
      <c r="X28" s="17" t="s">
        <v>76</v>
      </c>
      <c r="Y28" s="18" t="s">
        <v>79</v>
      </c>
      <c r="Z28" s="87">
        <f t="shared" si="12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10</v>
      </c>
      <c r="AH28" s="22">
        <f>'29.Spieltag'!AJ28</f>
        <v>376</v>
      </c>
      <c r="AI28" s="29">
        <f>'29.Spieltag'!AK28</f>
        <v>17</v>
      </c>
      <c r="AJ28" s="24">
        <f t="shared" si="14"/>
        <v>386</v>
      </c>
      <c r="AK28" s="25">
        <f t="shared" si="15"/>
        <v>16</v>
      </c>
      <c r="AL28" s="1"/>
    </row>
    <row r="29" spans="1:38" ht="28.2" customHeight="1" thickBot="1" x14ac:dyDescent="0.3">
      <c r="A29" s="29">
        <f t="shared" si="11"/>
        <v>11</v>
      </c>
      <c r="B29" s="21" t="str">
        <f>'29.Spieltag'!B29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76</v>
      </c>
      <c r="G29" s="18" t="s">
        <v>2</v>
      </c>
      <c r="H29" s="19" t="str">
        <f t="shared" si="2"/>
        <v>3</v>
      </c>
      <c r="I29" s="17" t="s">
        <v>79</v>
      </c>
      <c r="J29" s="18" t="s">
        <v>77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76</v>
      </c>
      <c r="Q29" s="19" t="str">
        <f t="shared" si="5"/>
        <v>3</v>
      </c>
      <c r="R29" s="17" t="s">
        <v>2</v>
      </c>
      <c r="S29" s="18" t="s">
        <v>76</v>
      </c>
      <c r="T29" s="19" t="str">
        <f t="shared" si="6"/>
        <v>2</v>
      </c>
      <c r="U29" s="17" t="s">
        <v>19</v>
      </c>
      <c r="V29" s="18" t="s">
        <v>77</v>
      </c>
      <c r="W29" s="19">
        <f t="shared" si="7"/>
        <v>0</v>
      </c>
      <c r="X29" s="17" t="s">
        <v>77</v>
      </c>
      <c r="Y29" s="18" t="s">
        <v>19</v>
      </c>
      <c r="Z29" s="87">
        <f t="shared" si="12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8</v>
      </c>
      <c r="AH29" s="22">
        <f>'29.Spieltag'!AJ29</f>
        <v>395</v>
      </c>
      <c r="AI29" s="29">
        <f>'29.Spieltag'!AK29</f>
        <v>10</v>
      </c>
      <c r="AJ29" s="24">
        <f t="shared" si="14"/>
        <v>403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'29.Spieltag'!B30</f>
        <v>UltraGE</v>
      </c>
      <c r="C30" s="17" t="s">
        <v>76</v>
      </c>
      <c r="D30" s="18" t="s">
        <v>19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3</v>
      </c>
      <c r="I30" s="17" t="s">
        <v>79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76</v>
      </c>
      <c r="T30" s="19" t="str">
        <f t="shared" si="6"/>
        <v>3</v>
      </c>
      <c r="U30" s="17" t="s">
        <v>76</v>
      </c>
      <c r="V30" s="18" t="s">
        <v>77</v>
      </c>
      <c r="W30" s="19">
        <f t="shared" si="7"/>
        <v>0</v>
      </c>
      <c r="X30" s="17" t="s">
        <v>76</v>
      </c>
      <c r="Y30" s="18" t="s">
        <v>76</v>
      </c>
      <c r="Z30" s="87">
        <f t="shared" si="12"/>
        <v>20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26</v>
      </c>
      <c r="AH30" s="22">
        <f>'29.Spieltag'!AJ30</f>
        <v>440</v>
      </c>
      <c r="AI30" s="29">
        <f>'29.Spieltag'!AK30</f>
        <v>3</v>
      </c>
      <c r="AJ30" s="24">
        <f t="shared" ref="AJ30" si="17">AG30+AH30</f>
        <v>466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 t="s">
        <v>76</v>
      </c>
      <c r="D31" s="18" t="s">
        <v>76</v>
      </c>
      <c r="E31" s="19">
        <f t="shared" si="1"/>
        <v>0</v>
      </c>
      <c r="F31" s="17" t="s">
        <v>76</v>
      </c>
      <c r="G31" s="18" t="s">
        <v>19</v>
      </c>
      <c r="H31" s="19" t="str">
        <f t="shared" si="2"/>
        <v>2</v>
      </c>
      <c r="I31" s="17" t="s">
        <v>20</v>
      </c>
      <c r="J31" s="18" t="s">
        <v>77</v>
      </c>
      <c r="K31" s="19">
        <f t="shared" si="3"/>
        <v>0</v>
      </c>
      <c r="L31" s="17" t="s">
        <v>76</v>
      </c>
      <c r="M31" s="18" t="s">
        <v>77</v>
      </c>
      <c r="N31" s="68">
        <f t="shared" si="4"/>
        <v>0</v>
      </c>
      <c r="O31" s="17" t="s">
        <v>76</v>
      </c>
      <c r="P31" s="18" t="s">
        <v>19</v>
      </c>
      <c r="Q31" s="19">
        <f t="shared" si="5"/>
        <v>0</v>
      </c>
      <c r="R31" s="17" t="s">
        <v>19</v>
      </c>
      <c r="S31" s="18" t="s">
        <v>77</v>
      </c>
      <c r="T31" s="19" t="str">
        <f t="shared" si="6"/>
        <v>2</v>
      </c>
      <c r="U31" s="17" t="s">
        <v>76</v>
      </c>
      <c r="V31" s="18" t="s">
        <v>77</v>
      </c>
      <c r="W31" s="19">
        <f t="shared" si="7"/>
        <v>0</v>
      </c>
      <c r="X31" s="17" t="s">
        <v>76</v>
      </c>
      <c r="Y31" s="18" t="s">
        <v>77</v>
      </c>
      <c r="Z31" s="87">
        <f t="shared" si="12"/>
        <v>0</v>
      </c>
      <c r="AA31" s="17" t="s">
        <v>76</v>
      </c>
      <c r="AB31" s="18" t="s">
        <v>77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4</v>
      </c>
      <c r="AH31" s="22">
        <f>'29.Spieltag'!AJ31</f>
        <v>169</v>
      </c>
      <c r="AI31" s="29">
        <f>'29.Spieltag'!AK31</f>
        <v>24</v>
      </c>
      <c r="AJ31" s="24">
        <f t="shared" ref="AJ31" si="20">AG31+AH31</f>
        <v>173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4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3" priority="96" rank="3"/>
  </conditionalFormatting>
  <conditionalFormatting sqref="C6:AB6 G2:H3 F5:F6 I5:I6 V2:W3 Y2:Z3 AB2:AB3 S2:T3 R5:R6 P2:Q3 O4:O6 U5:U6 D2:E3 C4:C6 X5:X6 J2:K3 M2:N3 L4:L6 AA5:AA6">
    <cfRule type="cellIs" dxfId="22" priority="2" operator="equal">
      <formula>"Schalke 04"</formula>
    </cfRule>
  </conditionalFormatting>
  <conditionalFormatting sqref="X4 F6 C6 R6 L6 I6 O6 F4 AA4 U4 R4 I4">
    <cfRule type="cellIs" dxfId="2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B1" workbookViewId="0">
      <selection activeCell="AE14" sqref="AE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Y3" s="71"/>
      <c r="Z3" s="71"/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C4" s="70" t="s">
        <v>18</v>
      </c>
      <c r="F4" s="70" t="s">
        <v>16</v>
      </c>
      <c r="I4" s="70" t="s">
        <v>71</v>
      </c>
      <c r="L4" s="70" t="s">
        <v>68</v>
      </c>
      <c r="O4" s="70" t="s">
        <v>73</v>
      </c>
      <c r="R4" s="70" t="s">
        <v>74</v>
      </c>
      <c r="U4" s="70" t="s">
        <v>12</v>
      </c>
      <c r="X4" s="70" t="s">
        <v>21</v>
      </c>
      <c r="AA4" s="70" t="s">
        <v>11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69"/>
      <c r="E6" s="76"/>
      <c r="F6" s="70" t="s">
        <v>58</v>
      </c>
      <c r="G6" s="69"/>
      <c r="H6" s="76"/>
      <c r="I6" s="70" t="s">
        <v>57</v>
      </c>
      <c r="J6" s="69"/>
      <c r="K6" s="76"/>
      <c r="L6" s="70" t="s">
        <v>15</v>
      </c>
      <c r="M6" s="69"/>
      <c r="N6" s="76"/>
      <c r="O6" s="70" t="s">
        <v>72</v>
      </c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56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19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76</v>
      </c>
      <c r="J7" s="78" t="s">
        <v>79</v>
      </c>
      <c r="K7" s="79" t="s">
        <v>1</v>
      </c>
      <c r="L7" s="78" t="s">
        <v>77</v>
      </c>
      <c r="M7" s="78" t="s">
        <v>76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76</v>
      </c>
      <c r="S7" s="78" t="s">
        <v>20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77</v>
      </c>
      <c r="Y7" s="78" t="s">
        <v>76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7</v>
      </c>
      <c r="B8" s="21" t="str">
        <f>'30.Spieltag'!B8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2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77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76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>
        <f t="shared" ref="Z8:Z31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29</v>
      </c>
      <c r="AH8" s="22">
        <f>'30.Spieltag'!AJ8</f>
        <v>407</v>
      </c>
      <c r="AI8" s="29">
        <f>'30.Spieltag'!AK8</f>
        <v>10</v>
      </c>
      <c r="AJ8" s="24">
        <f t="shared" ref="AJ8" si="10">AG8+AH8</f>
        <v>436</v>
      </c>
      <c r="AK8" s="25">
        <f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'30.Spieltag'!B9</f>
        <v>cilli37</v>
      </c>
      <c r="C9" s="17" t="s">
        <v>19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5</v>
      </c>
      <c r="I9" s="17" t="s">
        <v>19</v>
      </c>
      <c r="J9" s="18" t="s">
        <v>76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79</v>
      </c>
      <c r="V9" s="18" t="s">
        <v>19</v>
      </c>
      <c r="W9" s="19" t="str">
        <f t="shared" si="7"/>
        <v>2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7">
        <f t="shared" ref="AC9:AC29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11</v>
      </c>
      <c r="AH9" s="22">
        <f>'30.Spieltag'!AJ9</f>
        <v>428</v>
      </c>
      <c r="AI9" s="29">
        <f>'30.Spieltag'!AK9</f>
        <v>6</v>
      </c>
      <c r="AJ9" s="24">
        <f t="shared" ref="AJ9:AJ29" si="14">AG9+AH9</f>
        <v>439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'30.Spieltag'!B10</f>
        <v>fabian04</v>
      </c>
      <c r="C10" s="17" t="s">
        <v>76</v>
      </c>
      <c r="D10" s="18" t="s">
        <v>2</v>
      </c>
      <c r="E10" s="19" t="str">
        <f t="shared" si="1"/>
        <v>3</v>
      </c>
      <c r="F10" s="17" t="s">
        <v>2</v>
      </c>
      <c r="G10" s="18" t="s">
        <v>19</v>
      </c>
      <c r="H10" s="19">
        <f t="shared" si="2"/>
        <v>0</v>
      </c>
      <c r="I10" s="17" t="s">
        <v>19</v>
      </c>
      <c r="J10" s="18" t="s">
        <v>19</v>
      </c>
      <c r="K10" s="19">
        <f t="shared" si="3"/>
        <v>0</v>
      </c>
      <c r="L10" s="17" t="s">
        <v>77</v>
      </c>
      <c r="M10" s="18" t="s">
        <v>2</v>
      </c>
      <c r="N10" s="68" t="str">
        <f t="shared" si="4"/>
        <v>2</v>
      </c>
      <c r="O10" s="17" t="s">
        <v>19</v>
      </c>
      <c r="P10" s="18" t="s">
        <v>76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2</v>
      </c>
      <c r="V10" s="18" t="s">
        <v>76</v>
      </c>
      <c r="W10" s="19" t="str">
        <f t="shared" si="7"/>
        <v>2</v>
      </c>
      <c r="X10" s="17" t="s">
        <v>77</v>
      </c>
      <c r="Y10" s="18" t="s">
        <v>76</v>
      </c>
      <c r="Z10" s="19" t="str">
        <f t="shared" si="8"/>
        <v>5</v>
      </c>
      <c r="AA10" s="17" t="s">
        <v>76</v>
      </c>
      <c r="AB10" s="18" t="s">
        <v>77</v>
      </c>
      <c r="AC10" s="87">
        <f t="shared" si="12"/>
        <v>0</v>
      </c>
      <c r="AD10" s="20"/>
      <c r="AE10" s="18"/>
      <c r="AF10" s="19"/>
      <c r="AG10" s="21">
        <f t="shared" si="13"/>
        <v>14</v>
      </c>
      <c r="AH10" s="22">
        <f>'30.Spieltag'!AJ10</f>
        <v>369</v>
      </c>
      <c r="AI10" s="29">
        <f>'30.Spieltag'!AK10</f>
        <v>20</v>
      </c>
      <c r="AJ10" s="24">
        <f t="shared" si="14"/>
        <v>383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'30.Spieltag'!B11</f>
        <v>FlorianS04</v>
      </c>
      <c r="C11" s="17" t="s">
        <v>76</v>
      </c>
      <c r="D11" s="18" t="s">
        <v>2</v>
      </c>
      <c r="E11" s="19" t="str">
        <f t="shared" si="1"/>
        <v>3</v>
      </c>
      <c r="F11" s="17" t="s">
        <v>19</v>
      </c>
      <c r="G11" s="18" t="s">
        <v>77</v>
      </c>
      <c r="H11" s="19">
        <f t="shared" si="2"/>
        <v>0</v>
      </c>
      <c r="I11" s="17" t="s">
        <v>19</v>
      </c>
      <c r="J11" s="18" t="s">
        <v>77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76</v>
      </c>
      <c r="P11" s="18" t="s">
        <v>19</v>
      </c>
      <c r="Q11" s="19" t="str">
        <f t="shared" si="5"/>
        <v>5</v>
      </c>
      <c r="R11" s="17" t="s">
        <v>76</v>
      </c>
      <c r="S11" s="18" t="s">
        <v>77</v>
      </c>
      <c r="T11" s="19">
        <f t="shared" si="6"/>
        <v>0</v>
      </c>
      <c r="U11" s="17" t="s">
        <v>2</v>
      </c>
      <c r="V11" s="18" t="s">
        <v>76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79</v>
      </c>
      <c r="AC11" s="68">
        <f>IF(OR(EXACT($AA$7,AA11)*(EXACT($AB$7,AB11)))=TRUE,$AO$9,IF(($AB$7-$AA$7=AB11-AA11),$AO$8,IF(OR(EXACT($AA$7&gt;$AB$7,AA11&gt;AB11)*EXACT($AA$7=$AB$7,AA11=AB11)*EXACT($AA$7&lt;$AB$7,AA11&lt;AB11)),$AO$7,0)))*2</f>
        <v>0</v>
      </c>
      <c r="AD11" s="20"/>
      <c r="AE11" s="18"/>
      <c r="AF11" s="19"/>
      <c r="AG11" s="21">
        <f t="shared" si="13"/>
        <v>12</v>
      </c>
      <c r="AH11" s="22">
        <f>'30.Spieltag'!AJ11</f>
        <v>394</v>
      </c>
      <c r="AI11" s="29">
        <f>'30.Spieltag'!AK11</f>
        <v>13</v>
      </c>
      <c r="AJ11" s="24">
        <f t="shared" si="14"/>
        <v>406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'30.Spieltag'!B12</f>
        <v>Franzi04</v>
      </c>
      <c r="C12" s="17" t="s">
        <v>77</v>
      </c>
      <c r="D12" s="18" t="s">
        <v>2</v>
      </c>
      <c r="E12" s="19" t="str">
        <f t="shared" si="1"/>
        <v>2</v>
      </c>
      <c r="F12" s="17" t="s">
        <v>19</v>
      </c>
      <c r="G12" s="18" t="s">
        <v>19</v>
      </c>
      <c r="H12" s="19" t="str">
        <f t="shared" si="2"/>
        <v>5</v>
      </c>
      <c r="I12" s="17" t="s">
        <v>19</v>
      </c>
      <c r="J12" s="18" t="s">
        <v>76</v>
      </c>
      <c r="K12" s="19">
        <f t="shared" si="3"/>
        <v>0</v>
      </c>
      <c r="L12" s="17" t="s">
        <v>76</v>
      </c>
      <c r="M12" s="18" t="s">
        <v>79</v>
      </c>
      <c r="N12" s="68" t="str">
        <f t="shared" si="4"/>
        <v>2</v>
      </c>
      <c r="O12" s="17" t="s">
        <v>19</v>
      </c>
      <c r="P12" s="18" t="s">
        <v>76</v>
      </c>
      <c r="Q12" s="19">
        <f t="shared" si="5"/>
        <v>0</v>
      </c>
      <c r="R12" s="17" t="s">
        <v>77</v>
      </c>
      <c r="S12" s="18" t="s">
        <v>76</v>
      </c>
      <c r="T12" s="19" t="str">
        <f t="shared" si="6"/>
        <v>2</v>
      </c>
      <c r="U12" s="17" t="s">
        <v>2</v>
      </c>
      <c r="V12" s="18" t="s">
        <v>76</v>
      </c>
      <c r="W12" s="19" t="str">
        <f t="shared" si="7"/>
        <v>2</v>
      </c>
      <c r="X12" s="17" t="s">
        <v>76</v>
      </c>
      <c r="Y12" s="18" t="s">
        <v>76</v>
      </c>
      <c r="Z12" s="19">
        <f t="shared" si="8"/>
        <v>0</v>
      </c>
      <c r="AA12" s="17" t="s">
        <v>19</v>
      </c>
      <c r="AB12" s="18" t="s">
        <v>76</v>
      </c>
      <c r="AC12" s="87">
        <f t="shared" si="12"/>
        <v>0</v>
      </c>
      <c r="AD12" s="20"/>
      <c r="AE12" s="18"/>
      <c r="AF12" s="19"/>
      <c r="AG12" s="21">
        <f t="shared" si="13"/>
        <v>13</v>
      </c>
      <c r="AH12" s="22">
        <f>'30.Spieltag'!AJ12</f>
        <v>442</v>
      </c>
      <c r="AI12" s="29">
        <f>'30.Spieltag'!AK12</f>
        <v>4</v>
      </c>
      <c r="AJ12" s="24">
        <f t="shared" si="14"/>
        <v>455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'30.Spieltag'!B13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18"/>
      <c r="AE13" s="18"/>
      <c r="AF13" s="19"/>
      <c r="AG13" s="21">
        <f t="shared" si="13"/>
        <v>0</v>
      </c>
      <c r="AH13" s="22">
        <f>'30.Spieltag'!AJ13</f>
        <v>330</v>
      </c>
      <c r="AI13" s="29">
        <f>'30.Spieltag'!AK13</f>
        <v>22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'30.Spieltag'!B14</f>
        <v>Hans 04</v>
      </c>
      <c r="C14" s="17" t="s">
        <v>19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76</v>
      </c>
      <c r="K14" s="19">
        <f t="shared" si="3"/>
        <v>0</v>
      </c>
      <c r="L14" s="17" t="s">
        <v>76</v>
      </c>
      <c r="M14" s="18" t="s">
        <v>2</v>
      </c>
      <c r="N14" s="68" t="str">
        <f t="shared" si="4"/>
        <v>2</v>
      </c>
      <c r="O14" s="17" t="s">
        <v>19</v>
      </c>
      <c r="P14" s="18" t="s">
        <v>19</v>
      </c>
      <c r="Q14" s="19">
        <f t="shared" si="5"/>
        <v>0</v>
      </c>
      <c r="R14" s="17" t="s">
        <v>76</v>
      </c>
      <c r="S14" s="18" t="s">
        <v>19</v>
      </c>
      <c r="T14" s="19" t="str">
        <f t="shared" si="6"/>
        <v>2</v>
      </c>
      <c r="U14" s="17" t="s">
        <v>79</v>
      </c>
      <c r="V14" s="18" t="s">
        <v>76</v>
      </c>
      <c r="W14" s="19" t="str">
        <f t="shared" si="7"/>
        <v>2</v>
      </c>
      <c r="X14" s="17" t="s">
        <v>76</v>
      </c>
      <c r="Y14" s="18" t="s">
        <v>76</v>
      </c>
      <c r="Z14" s="19">
        <f t="shared" si="8"/>
        <v>0</v>
      </c>
      <c r="AA14" s="17" t="s">
        <v>19</v>
      </c>
      <c r="AB14" s="18" t="s">
        <v>76</v>
      </c>
      <c r="AC14" s="87">
        <f t="shared" si="12"/>
        <v>0</v>
      </c>
      <c r="AD14" s="20"/>
      <c r="AE14" s="18"/>
      <c r="AF14" s="19"/>
      <c r="AG14" s="21">
        <f t="shared" si="13"/>
        <v>8</v>
      </c>
      <c r="AH14" s="22">
        <f>'30.Spieltag'!AJ14</f>
        <v>412</v>
      </c>
      <c r="AI14" s="29">
        <f>'30.Spieltag'!AK14</f>
        <v>9</v>
      </c>
      <c r="AJ14" s="24">
        <f t="shared" si="14"/>
        <v>420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3</v>
      </c>
      <c r="B15" s="21" t="str">
        <f>'30.Spieltag'!B15</f>
        <v>Lola04</v>
      </c>
      <c r="C15" s="17" t="s">
        <v>76</v>
      </c>
      <c r="D15" s="18" t="s">
        <v>19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76</v>
      </c>
      <c r="P15" s="18" t="s">
        <v>76</v>
      </c>
      <c r="Q15" s="19">
        <f t="shared" si="5"/>
        <v>0</v>
      </c>
      <c r="R15" s="17" t="s">
        <v>76</v>
      </c>
      <c r="S15" s="18" t="s">
        <v>76</v>
      </c>
      <c r="T15" s="19">
        <f t="shared" si="6"/>
        <v>0</v>
      </c>
      <c r="U15" s="17" t="s">
        <v>79</v>
      </c>
      <c r="V15" s="18" t="s">
        <v>76</v>
      </c>
      <c r="W15" s="19" t="str">
        <f t="shared" si="7"/>
        <v>2</v>
      </c>
      <c r="X15" s="17" t="s">
        <v>76</v>
      </c>
      <c r="Y15" s="18" t="s">
        <v>76</v>
      </c>
      <c r="Z15" s="19">
        <f t="shared" si="8"/>
        <v>0</v>
      </c>
      <c r="AA15" s="17" t="s">
        <v>19</v>
      </c>
      <c r="AB15" s="18" t="s">
        <v>76</v>
      </c>
      <c r="AC15" s="87">
        <f t="shared" si="12"/>
        <v>0</v>
      </c>
      <c r="AD15" s="20"/>
      <c r="AE15" s="18"/>
      <c r="AF15" s="19"/>
      <c r="AG15" s="21">
        <f t="shared" si="13"/>
        <v>7</v>
      </c>
      <c r="AH15" s="22">
        <f>'30.Spieltag'!AJ15</f>
        <v>460</v>
      </c>
      <c r="AI15" s="29">
        <f>'30.Spieltag'!AK15</f>
        <v>3</v>
      </c>
      <c r="AJ15" s="24">
        <f t="shared" si="14"/>
        <v>467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5</v>
      </c>
      <c r="B16" s="21" t="str">
        <f>'30.Spieltag'!B16</f>
        <v>Master1</v>
      </c>
      <c r="C16" s="17" t="s">
        <v>76</v>
      </c>
      <c r="D16" s="18" t="s">
        <v>2</v>
      </c>
      <c r="E16" s="19" t="str">
        <f t="shared" si="1"/>
        <v>3</v>
      </c>
      <c r="F16" s="17" t="s">
        <v>19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79</v>
      </c>
      <c r="V16" s="18" t="s">
        <v>76</v>
      </c>
      <c r="W16" s="87">
        <f>IF(OR(EXACT($U$7,U16)*(EXACT($V$7,V16)))=TRUE,$AO$9,IF(($V$7-$U$7=V16-U16),$AO$8,IF(OR(EXACT($U$7&gt;$V$7,U16&gt;V16)*EXACT($U$7=$V$7,U16=V16)*EXACT($U$7&lt;$V$7,U16&lt;V16)),$AO$7,0)))*2</f>
        <v>4</v>
      </c>
      <c r="X16" s="17" t="s">
        <v>19</v>
      </c>
      <c r="Y16" s="18" t="s">
        <v>19</v>
      </c>
      <c r="Z16" s="19">
        <f t="shared" si="8"/>
        <v>0</v>
      </c>
      <c r="AA16" s="17" t="s">
        <v>77</v>
      </c>
      <c r="AB16" s="18" t="s">
        <v>2</v>
      </c>
      <c r="AC16" s="68">
        <f>IF(OR(EXACT($AA$7,AA16)*(EXACT($AB$7,AB16)))=TRUE,$AO$9,IF(($AB$7-$AA$7=AB16-AA16),$AO$8,IF(OR(EXACT($AA$7&gt;$AB$7,AA16&gt;AB16)*EXACT($AA$7=$AB$7,AA16=AB16)*EXACT($AA$7&lt;$AB$7,AA16&lt;AB16)),$AO$7,0)))*2</f>
        <v>0</v>
      </c>
      <c r="AD16" s="20"/>
      <c r="AE16" s="18"/>
      <c r="AF16" s="19"/>
      <c r="AG16" s="21">
        <f t="shared" si="13"/>
        <v>9</v>
      </c>
      <c r="AH16" s="22">
        <f>'30.Spieltag'!AJ16</f>
        <v>430</v>
      </c>
      <c r="AI16" s="29">
        <f>'30.Spieltag'!AK16</f>
        <v>5</v>
      </c>
      <c r="AJ16" s="24">
        <f t="shared" si="14"/>
        <v>439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1"/>
        <v>17</v>
      </c>
      <c r="B17" s="21" t="str">
        <f>'30.Spieltag'!B17</f>
        <v>Mike04</v>
      </c>
      <c r="C17" s="17" t="s">
        <v>77</v>
      </c>
      <c r="D17" s="18" t="s">
        <v>19</v>
      </c>
      <c r="E17" s="19" t="str">
        <f t="shared" si="1"/>
        <v>5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>
        <f t="shared" si="3"/>
        <v>0</v>
      </c>
      <c r="L17" s="17" t="s">
        <v>77</v>
      </c>
      <c r="M17" s="18" t="s">
        <v>2</v>
      </c>
      <c r="N17" s="68" t="str">
        <f t="shared" si="4"/>
        <v>2</v>
      </c>
      <c r="O17" s="17" t="s">
        <v>19</v>
      </c>
      <c r="P17" s="18" t="s">
        <v>77</v>
      </c>
      <c r="Q17" s="19">
        <f t="shared" si="5"/>
        <v>0</v>
      </c>
      <c r="R17" s="17" t="s">
        <v>77</v>
      </c>
      <c r="S17" s="18" t="s">
        <v>19</v>
      </c>
      <c r="T17" s="19" t="str">
        <f t="shared" si="6"/>
        <v>2</v>
      </c>
      <c r="U17" s="17" t="s">
        <v>19</v>
      </c>
      <c r="V17" s="18" t="s">
        <v>77</v>
      </c>
      <c r="W17" s="19" t="str">
        <f t="shared" si="7"/>
        <v>2</v>
      </c>
      <c r="X17" s="17" t="s">
        <v>19</v>
      </c>
      <c r="Y17" s="18" t="s">
        <v>76</v>
      </c>
      <c r="Z17" s="19">
        <f t="shared" si="8"/>
        <v>0</v>
      </c>
      <c r="AA17" s="17" t="s">
        <v>19</v>
      </c>
      <c r="AB17" s="18" t="s">
        <v>76</v>
      </c>
      <c r="AC17" s="87">
        <f t="shared" si="12"/>
        <v>0</v>
      </c>
      <c r="AD17" s="20"/>
      <c r="AE17" s="18"/>
      <c r="AF17" s="19"/>
      <c r="AG17" s="21">
        <f t="shared" si="13"/>
        <v>11</v>
      </c>
      <c r="AH17" s="22">
        <f>'30.Spieltag'!AJ17</f>
        <v>386</v>
      </c>
      <c r="AI17" s="29">
        <f>'30.Spieltag'!AK17</f>
        <v>16</v>
      </c>
      <c r="AJ17" s="24">
        <f t="shared" si="14"/>
        <v>397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16</v>
      </c>
      <c r="B18" s="21" t="str">
        <f>'30.Spieltag'!B18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18"/>
      <c r="AE18" s="18"/>
      <c r="AF18" s="19"/>
      <c r="AG18" s="21">
        <f t="shared" si="13"/>
        <v>0</v>
      </c>
      <c r="AH18" s="22">
        <f>'30.Spieltag'!AJ18</f>
        <v>399</v>
      </c>
      <c r="AI18" s="29">
        <f>'30.Spieltag'!AK18</f>
        <v>12</v>
      </c>
      <c r="AJ18" s="24">
        <f t="shared" si="14"/>
        <v>399</v>
      </c>
      <c r="AK18" s="25">
        <f t="shared" si="15"/>
        <v>16</v>
      </c>
      <c r="AL18" s="1"/>
    </row>
    <row r="19" spans="1:38" ht="24.9" customHeight="1" thickBot="1" x14ac:dyDescent="0.3">
      <c r="A19" s="29">
        <f t="shared" si="11"/>
        <v>2</v>
      </c>
      <c r="B19" s="21" t="str">
        <f>'30.Spieltag'!B19</f>
        <v>Rainer04</v>
      </c>
      <c r="C19" s="17" t="s">
        <v>76</v>
      </c>
      <c r="D19" s="18" t="s">
        <v>2</v>
      </c>
      <c r="E19" s="19" t="str">
        <f t="shared" si="1"/>
        <v>3</v>
      </c>
      <c r="F19" s="17" t="s">
        <v>19</v>
      </c>
      <c r="G19" s="18" t="s">
        <v>76</v>
      </c>
      <c r="H19" s="19">
        <f t="shared" si="2"/>
        <v>0</v>
      </c>
      <c r="I19" s="17" t="s">
        <v>19</v>
      </c>
      <c r="J19" s="18" t="s">
        <v>77</v>
      </c>
      <c r="K19" s="19">
        <f t="shared" si="3"/>
        <v>0</v>
      </c>
      <c r="L19" s="17" t="s">
        <v>76</v>
      </c>
      <c r="M19" s="18" t="s">
        <v>2</v>
      </c>
      <c r="N19" s="68" t="str">
        <f t="shared" si="4"/>
        <v>2</v>
      </c>
      <c r="O19" s="17" t="s">
        <v>76</v>
      </c>
      <c r="P19" s="18" t="s">
        <v>76</v>
      </c>
      <c r="Q19" s="19">
        <f t="shared" si="5"/>
        <v>0</v>
      </c>
      <c r="R19" s="17" t="s">
        <v>76</v>
      </c>
      <c r="S19" s="18" t="s">
        <v>19</v>
      </c>
      <c r="T19" s="19" t="str">
        <f t="shared" si="6"/>
        <v>2</v>
      </c>
      <c r="U19" s="17" t="s">
        <v>2</v>
      </c>
      <c r="V19" s="18" t="s">
        <v>76</v>
      </c>
      <c r="W19" s="19" t="str">
        <f t="shared" si="7"/>
        <v>2</v>
      </c>
      <c r="X19" s="17" t="s">
        <v>19</v>
      </c>
      <c r="Y19" s="18" t="s">
        <v>76</v>
      </c>
      <c r="Z19" s="19">
        <f t="shared" si="8"/>
        <v>0</v>
      </c>
      <c r="AA19" s="17" t="s">
        <v>19</v>
      </c>
      <c r="AB19" s="18" t="s">
        <v>76</v>
      </c>
      <c r="AC19" s="87">
        <f t="shared" si="12"/>
        <v>0</v>
      </c>
      <c r="AD19" s="20"/>
      <c r="AE19" s="18"/>
      <c r="AF19" s="19"/>
      <c r="AG19" s="21">
        <f t="shared" si="13"/>
        <v>9</v>
      </c>
      <c r="AH19" s="22">
        <f>'30.Spieltag'!AJ19</f>
        <v>471</v>
      </c>
      <c r="AI19" s="29">
        <f>'30.Spieltag'!AK19</f>
        <v>1</v>
      </c>
      <c r="AJ19" s="24">
        <f t="shared" si="14"/>
        <v>480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21</v>
      </c>
      <c r="B20" s="21" t="str">
        <f>'30.Spieltag'!B20</f>
        <v>Reinhold</v>
      </c>
      <c r="C20" s="17" t="s">
        <v>76</v>
      </c>
      <c r="D20" s="18" t="s">
        <v>2</v>
      </c>
      <c r="E20" s="19" t="str">
        <f t="shared" si="1"/>
        <v>3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77</v>
      </c>
      <c r="M20" s="18" t="s">
        <v>2</v>
      </c>
      <c r="N20" s="68" t="str">
        <f t="shared" si="4"/>
        <v>2</v>
      </c>
      <c r="O20" s="17" t="s">
        <v>76</v>
      </c>
      <c r="P20" s="18" t="s">
        <v>77</v>
      </c>
      <c r="Q20" s="19">
        <f t="shared" si="5"/>
        <v>0</v>
      </c>
      <c r="R20" s="17" t="s">
        <v>77</v>
      </c>
      <c r="S20" s="18" t="s">
        <v>76</v>
      </c>
      <c r="T20" s="19" t="str">
        <f t="shared" si="6"/>
        <v>2</v>
      </c>
      <c r="U20" s="17" t="s">
        <v>19</v>
      </c>
      <c r="V20" s="18" t="s">
        <v>76</v>
      </c>
      <c r="W20" s="19" t="str">
        <f t="shared" si="7"/>
        <v>5</v>
      </c>
      <c r="X20" s="17" t="s">
        <v>19</v>
      </c>
      <c r="Y20" s="18" t="s">
        <v>19</v>
      </c>
      <c r="Z20" s="19">
        <f t="shared" si="8"/>
        <v>0</v>
      </c>
      <c r="AA20" s="17" t="s">
        <v>76</v>
      </c>
      <c r="AB20" s="18" t="s">
        <v>77</v>
      </c>
      <c r="AC20" s="87">
        <f t="shared" si="12"/>
        <v>0</v>
      </c>
      <c r="AD20" s="20"/>
      <c r="AE20" s="18"/>
      <c r="AF20" s="19"/>
      <c r="AG20" s="21">
        <f t="shared" si="13"/>
        <v>12</v>
      </c>
      <c r="AH20" s="22">
        <f>'30.Spieltag'!AJ20</f>
        <v>346</v>
      </c>
      <c r="AI20" s="29">
        <f>'30.Spieltag'!AK20</f>
        <v>21</v>
      </c>
      <c r="AJ20" s="24">
        <f t="shared" si="14"/>
        <v>358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14</v>
      </c>
      <c r="B21" s="21" t="str">
        <f>'30.Spieltag'!B21</f>
        <v>Ricardo04</v>
      </c>
      <c r="C21" s="17" t="s">
        <v>76</v>
      </c>
      <c r="D21" s="18" t="s">
        <v>2</v>
      </c>
      <c r="E21" s="19" t="str">
        <f t="shared" si="1"/>
        <v>3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76</v>
      </c>
      <c r="M21" s="18" t="s">
        <v>79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76</v>
      </c>
      <c r="S21" s="18" t="s">
        <v>19</v>
      </c>
      <c r="T21" s="19" t="str">
        <f t="shared" si="6"/>
        <v>2</v>
      </c>
      <c r="U21" s="17" t="s">
        <v>2</v>
      </c>
      <c r="V21" s="18" t="s">
        <v>77</v>
      </c>
      <c r="W21" s="19" t="str">
        <f t="shared" si="7"/>
        <v>2</v>
      </c>
      <c r="X21" s="17" t="s">
        <v>76</v>
      </c>
      <c r="Y21" s="18" t="s">
        <v>19</v>
      </c>
      <c r="Z21" s="19" t="str">
        <f t="shared" si="8"/>
        <v>3</v>
      </c>
      <c r="AA21" s="17" t="s">
        <v>19</v>
      </c>
      <c r="AB21" s="18" t="s">
        <v>76</v>
      </c>
      <c r="AC21" s="87">
        <f t="shared" si="12"/>
        <v>0</v>
      </c>
      <c r="AD21" s="20"/>
      <c r="AE21" s="18"/>
      <c r="AF21" s="19"/>
      <c r="AG21" s="21">
        <f t="shared" si="13"/>
        <v>14</v>
      </c>
      <c r="AH21" s="22">
        <f>'30.Spieltag'!AJ21</f>
        <v>390</v>
      </c>
      <c r="AI21" s="29">
        <f>'30.Spieltag'!AK21</f>
        <v>14</v>
      </c>
      <c r="AJ21" s="24">
        <f t="shared" si="14"/>
        <v>404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1"/>
        <v>23</v>
      </c>
      <c r="B22" s="21" t="str">
        <f>'30.Spieltag'!B22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'30.Spieltag'!AJ22</f>
        <v>310</v>
      </c>
      <c r="AI22" s="29">
        <f>'30.Spieltag'!AK22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'30.Spieltag'!B23</f>
        <v>Schalt04</v>
      </c>
      <c r="C23" s="17" t="s">
        <v>76</v>
      </c>
      <c r="D23" s="18" t="s">
        <v>2</v>
      </c>
      <c r="E23" s="19" t="str">
        <f t="shared" si="1"/>
        <v>3</v>
      </c>
      <c r="F23" s="17" t="s">
        <v>19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>
        <f t="shared" si="3"/>
        <v>0</v>
      </c>
      <c r="L23" s="17" t="s">
        <v>76</v>
      </c>
      <c r="M23" s="18" t="s">
        <v>2</v>
      </c>
      <c r="N23" s="87">
        <f>IF(OR(EXACT($L$7,L23)*(EXACT($M$7,M23)))=TRUE,$AO$9,IF(($M$7-$L$7=M23-L23),$AO$8,IF(OR(EXACT($L$7&gt;$M$7,L23&gt;M23)*EXACT($L$7=$M$7,L23=M23)*EXACT($L$7&lt;$M$7,L23&lt;M23)),$AO$7,0)))*2</f>
        <v>4</v>
      </c>
      <c r="O23" s="17" t="s">
        <v>76</v>
      </c>
      <c r="P23" s="18" t="s">
        <v>76</v>
      </c>
      <c r="Q23" s="19">
        <f t="shared" si="5"/>
        <v>0</v>
      </c>
      <c r="R23" s="17" t="s">
        <v>77</v>
      </c>
      <c r="S23" s="18" t="s">
        <v>77</v>
      </c>
      <c r="T23" s="19">
        <f t="shared" si="6"/>
        <v>0</v>
      </c>
      <c r="U23" s="17" t="s">
        <v>76</v>
      </c>
      <c r="V23" s="18" t="s">
        <v>77</v>
      </c>
      <c r="W23" s="19" t="str">
        <f t="shared" si="7"/>
        <v>3</v>
      </c>
      <c r="X23" s="17" t="s">
        <v>76</v>
      </c>
      <c r="Y23" s="18" t="s">
        <v>2</v>
      </c>
      <c r="Z23" s="19" t="str">
        <f t="shared" si="8"/>
        <v>2</v>
      </c>
      <c r="AA23" s="17" t="s">
        <v>77</v>
      </c>
      <c r="AB23" s="18" t="s">
        <v>2</v>
      </c>
      <c r="AC23" s="68">
        <f>IF(OR(EXACT($AA$7,AA23)*(EXACT($AB$7,AB23)))=TRUE,$AO$9,IF(($AB$7-$AA$7=AB23-AA23),$AO$8,IF(OR(EXACT($AA$7&gt;$AB$7,AA23&gt;AB23)*EXACT($AA$7=$AB$7,AA23=AB23)*EXACT($AA$7&lt;$AB$7,AA23&lt;AB23)),$AO$7,0)))*2</f>
        <v>0</v>
      </c>
      <c r="AD23" s="20"/>
      <c r="AE23" s="18"/>
      <c r="AF23" s="19"/>
      <c r="AG23" s="21">
        <f t="shared" si="13"/>
        <v>12</v>
      </c>
      <c r="AH23" s="22">
        <f>'30.Spieltag'!AJ23</f>
        <v>419</v>
      </c>
      <c r="AI23" s="29">
        <f>'30.Spieltag'!AK23</f>
        <v>8</v>
      </c>
      <c r="AJ23" s="24">
        <f t="shared" si="14"/>
        <v>431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11</v>
      </c>
      <c r="B24" s="21" t="str">
        <f>'30.Spieltag'!B24</f>
        <v>shiny</v>
      </c>
      <c r="C24" s="17" t="s">
        <v>76</v>
      </c>
      <c r="D24" s="18" t="s">
        <v>2</v>
      </c>
      <c r="E24" s="19" t="str">
        <f t="shared" si="1"/>
        <v>3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76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77</v>
      </c>
      <c r="W24" s="19" t="str">
        <f t="shared" si="7"/>
        <v>2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76</v>
      </c>
      <c r="AC24" s="87">
        <f t="shared" si="12"/>
        <v>20</v>
      </c>
      <c r="AD24" s="20"/>
      <c r="AE24" s="18"/>
      <c r="AF24" s="19"/>
      <c r="AG24" s="21">
        <f t="shared" si="13"/>
        <v>27</v>
      </c>
      <c r="AH24" s="22">
        <f>'30.Spieltag'!AJ24</f>
        <v>387</v>
      </c>
      <c r="AI24" s="29">
        <f>'30.Spieltag'!AK24</f>
        <v>15</v>
      </c>
      <c r="AJ24" s="24">
        <f t="shared" si="14"/>
        <v>414</v>
      </c>
      <c r="AK24" s="25">
        <f t="shared" si="15"/>
        <v>11</v>
      </c>
      <c r="AL24" s="1"/>
    </row>
    <row r="25" spans="1:38" ht="24.9" customHeight="1" thickBot="1" x14ac:dyDescent="0.3">
      <c r="A25" s="29">
        <f t="shared" si="11"/>
        <v>20</v>
      </c>
      <c r="B25" s="21" t="str">
        <f>'30.Spieltag'!B25</f>
        <v>Silfa04</v>
      </c>
      <c r="C25" s="17" t="s">
        <v>76</v>
      </c>
      <c r="D25" s="18" t="s">
        <v>2</v>
      </c>
      <c r="E25" s="19" t="str">
        <f t="shared" si="1"/>
        <v>3</v>
      </c>
      <c r="F25" s="17" t="s">
        <v>77</v>
      </c>
      <c r="G25" s="18" t="s">
        <v>76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2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77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19">
        <f t="shared" si="7"/>
        <v>0</v>
      </c>
      <c r="X25" s="17" t="s">
        <v>76</v>
      </c>
      <c r="Y25" s="18" t="s">
        <v>76</v>
      </c>
      <c r="Z25" s="19">
        <f t="shared" si="8"/>
        <v>0</v>
      </c>
      <c r="AA25" s="17" t="s">
        <v>76</v>
      </c>
      <c r="AB25" s="18" t="s">
        <v>77</v>
      </c>
      <c r="AC25" s="87">
        <f t="shared" si="12"/>
        <v>0</v>
      </c>
      <c r="AD25" s="20"/>
      <c r="AE25" s="18"/>
      <c r="AF25" s="19"/>
      <c r="AG25" s="21">
        <f t="shared" si="13"/>
        <v>7</v>
      </c>
      <c r="AH25" s="22">
        <f>'30.Spieltag'!AJ25</f>
        <v>373</v>
      </c>
      <c r="AI25" s="29">
        <f>'30.Spieltag'!AK25</f>
        <v>19</v>
      </c>
      <c r="AJ25" s="24">
        <f t="shared" si="14"/>
        <v>380</v>
      </c>
      <c r="AK25" s="25">
        <f t="shared" si="15"/>
        <v>20</v>
      </c>
      <c r="AL25" s="1"/>
    </row>
    <row r="26" spans="1:38" ht="24.9" customHeight="1" thickBot="1" x14ac:dyDescent="0.3">
      <c r="A26" s="29">
        <f t="shared" si="11"/>
        <v>15</v>
      </c>
      <c r="B26" s="21" t="str">
        <f>'30.Spieltag'!B26</f>
        <v>Silja04</v>
      </c>
      <c r="C26" s="17" t="s">
        <v>76</v>
      </c>
      <c r="D26" s="18" t="s">
        <v>2</v>
      </c>
      <c r="E26" s="19" t="str">
        <f t="shared" si="1"/>
        <v>3</v>
      </c>
      <c r="F26" s="17" t="s">
        <v>19</v>
      </c>
      <c r="G26" s="18" t="s">
        <v>19</v>
      </c>
      <c r="H26" s="19" t="str">
        <f t="shared" si="2"/>
        <v>5</v>
      </c>
      <c r="I26" s="17" t="s">
        <v>19</v>
      </c>
      <c r="J26" s="18" t="s">
        <v>19</v>
      </c>
      <c r="K26" s="19">
        <f t="shared" si="3"/>
        <v>0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76</v>
      </c>
      <c r="Q26" s="19">
        <f t="shared" si="5"/>
        <v>0</v>
      </c>
      <c r="R26" s="17" t="s">
        <v>76</v>
      </c>
      <c r="S26" s="18" t="s">
        <v>76</v>
      </c>
      <c r="T26" s="19">
        <f t="shared" si="6"/>
        <v>0</v>
      </c>
      <c r="U26" s="17" t="s">
        <v>79</v>
      </c>
      <c r="V26" s="18" t="s">
        <v>19</v>
      </c>
      <c r="W26" s="19" t="str">
        <f t="shared" si="7"/>
        <v>2</v>
      </c>
      <c r="X26" s="17" t="s">
        <v>77</v>
      </c>
      <c r="Y26" s="18" t="s">
        <v>76</v>
      </c>
      <c r="Z26" s="19" t="str">
        <f t="shared" si="8"/>
        <v>5</v>
      </c>
      <c r="AA26" s="17" t="s">
        <v>19</v>
      </c>
      <c r="AB26" s="18" t="s">
        <v>76</v>
      </c>
      <c r="AC26" s="87">
        <f t="shared" si="12"/>
        <v>0</v>
      </c>
      <c r="AD26" s="20"/>
      <c r="AE26" s="18"/>
      <c r="AF26" s="19"/>
      <c r="AG26" s="21">
        <f t="shared" si="13"/>
        <v>17</v>
      </c>
      <c r="AH26" s="22">
        <f>'30.Spieltag'!AJ26</f>
        <v>384</v>
      </c>
      <c r="AI26" s="29">
        <f>'30.Spieltag'!AK26</f>
        <v>18</v>
      </c>
      <c r="AJ26" s="24">
        <f t="shared" si="14"/>
        <v>401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8</v>
      </c>
      <c r="B27" s="21" t="str">
        <f>'30.Spieltag'!B27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>
        <f t="shared" si="3"/>
        <v>0</v>
      </c>
      <c r="L27" s="17" t="s">
        <v>77</v>
      </c>
      <c r="M27" s="18" t="s">
        <v>79</v>
      </c>
      <c r="N27" s="68" t="str">
        <f t="shared" si="4"/>
        <v>2</v>
      </c>
      <c r="O27" s="17" t="s">
        <v>19</v>
      </c>
      <c r="P27" s="18" t="s">
        <v>76</v>
      </c>
      <c r="Q27" s="19">
        <f t="shared" si="5"/>
        <v>0</v>
      </c>
      <c r="R27" s="17" t="s">
        <v>76</v>
      </c>
      <c r="S27" s="18" t="s">
        <v>19</v>
      </c>
      <c r="T27" s="19" t="str">
        <f t="shared" si="6"/>
        <v>2</v>
      </c>
      <c r="U27" s="17" t="s">
        <v>20</v>
      </c>
      <c r="V27" s="18" t="s">
        <v>76</v>
      </c>
      <c r="W27" s="19" t="str">
        <f t="shared" si="7"/>
        <v>2</v>
      </c>
      <c r="X27" s="17" t="s">
        <v>76</v>
      </c>
      <c r="Y27" s="18" t="s">
        <v>19</v>
      </c>
      <c r="Z27" s="19" t="str">
        <f t="shared" si="8"/>
        <v>3</v>
      </c>
      <c r="AA27" s="17" t="s">
        <v>2</v>
      </c>
      <c r="AB27" s="18" t="s">
        <v>76</v>
      </c>
      <c r="AC27" s="87">
        <f t="shared" si="12"/>
        <v>0</v>
      </c>
      <c r="AD27" s="20"/>
      <c r="AE27" s="18"/>
      <c r="AF27" s="19"/>
      <c r="AG27" s="21">
        <f t="shared" si="13"/>
        <v>11</v>
      </c>
      <c r="AH27" s="22">
        <f>'30.Spieltag'!AJ27</f>
        <v>420</v>
      </c>
      <c r="AI27" s="29">
        <f>'30.Spieltag'!AK27</f>
        <v>7</v>
      </c>
      <c r="AJ27" s="24">
        <f t="shared" si="14"/>
        <v>431</v>
      </c>
      <c r="AK27" s="25">
        <f t="shared" si="15"/>
        <v>8</v>
      </c>
      <c r="AL27" s="1"/>
    </row>
    <row r="28" spans="1:38" ht="28.2" customHeight="1" thickBot="1" x14ac:dyDescent="0.3">
      <c r="A28" s="29">
        <f t="shared" si="11"/>
        <v>18</v>
      </c>
      <c r="B28" s="21" t="str">
        <f>'30.Spieltag'!B28</f>
        <v>Skopp04</v>
      </c>
      <c r="C28" s="17" t="s">
        <v>77</v>
      </c>
      <c r="D28" s="18" t="s">
        <v>19</v>
      </c>
      <c r="E28" s="19" t="str">
        <f t="shared" si="1"/>
        <v>5</v>
      </c>
      <c r="F28" s="17" t="s">
        <v>19</v>
      </c>
      <c r="G28" s="18" t="s">
        <v>77</v>
      </c>
      <c r="H28" s="19">
        <f t="shared" si="2"/>
        <v>0</v>
      </c>
      <c r="I28" s="88" t="s">
        <v>19</v>
      </c>
      <c r="J28" s="89" t="s">
        <v>77</v>
      </c>
      <c r="K28" s="68">
        <f t="shared" si="3"/>
        <v>0</v>
      </c>
      <c r="L28" s="17" t="s">
        <v>77</v>
      </c>
      <c r="M28" s="18" t="s">
        <v>2</v>
      </c>
      <c r="N28" s="68" t="str">
        <f t="shared" si="4"/>
        <v>2</v>
      </c>
      <c r="O28" s="17" t="s">
        <v>19</v>
      </c>
      <c r="P28" s="18" t="s">
        <v>76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2</v>
      </c>
      <c r="V28" s="18" t="s">
        <v>76</v>
      </c>
      <c r="W28" s="19" t="str">
        <f t="shared" si="7"/>
        <v>2</v>
      </c>
      <c r="X28" s="17" t="s">
        <v>77</v>
      </c>
      <c r="Y28" s="18" t="s">
        <v>77</v>
      </c>
      <c r="Z28" s="19">
        <f t="shared" si="8"/>
        <v>0</v>
      </c>
      <c r="AA28" s="17" t="s">
        <v>76</v>
      </c>
      <c r="AB28" s="18" t="s">
        <v>77</v>
      </c>
      <c r="AC28" s="87">
        <f t="shared" si="12"/>
        <v>0</v>
      </c>
      <c r="AD28" s="20"/>
      <c r="AE28" s="18"/>
      <c r="AF28" s="19"/>
      <c r="AG28" s="21">
        <f t="shared" si="13"/>
        <v>9</v>
      </c>
      <c r="AH28" s="22">
        <f>'30.Spieltag'!AJ28</f>
        <v>386</v>
      </c>
      <c r="AI28" s="29">
        <f>'30.Spieltag'!AK28</f>
        <v>16</v>
      </c>
      <c r="AJ28" s="24">
        <f t="shared" si="14"/>
        <v>395</v>
      </c>
      <c r="AK28" s="25">
        <f t="shared" si="15"/>
        <v>18</v>
      </c>
      <c r="AL28" s="1"/>
    </row>
    <row r="29" spans="1:38" ht="28.2" customHeight="1" thickBot="1" x14ac:dyDescent="0.3">
      <c r="A29" s="29">
        <f t="shared" si="11"/>
        <v>12</v>
      </c>
      <c r="B29" s="21" t="str">
        <f>'30.Spieltag'!B29</f>
        <v>Tanja 04</v>
      </c>
      <c r="C29" s="17" t="s">
        <v>76</v>
      </c>
      <c r="D29" s="18" t="s">
        <v>2</v>
      </c>
      <c r="E29" s="19" t="str">
        <f t="shared" si="1"/>
        <v>3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77</v>
      </c>
      <c r="M29" s="18" t="s">
        <v>2</v>
      </c>
      <c r="N29" s="68" t="str">
        <f t="shared" si="4"/>
        <v>2</v>
      </c>
      <c r="O29" s="17" t="s">
        <v>19</v>
      </c>
      <c r="P29" s="18" t="s">
        <v>76</v>
      </c>
      <c r="Q29" s="19">
        <f t="shared" si="5"/>
        <v>0</v>
      </c>
      <c r="R29" s="17" t="s">
        <v>77</v>
      </c>
      <c r="S29" s="18" t="s">
        <v>19</v>
      </c>
      <c r="T29" s="19" t="str">
        <f t="shared" si="6"/>
        <v>2</v>
      </c>
      <c r="U29" s="17" t="s">
        <v>2</v>
      </c>
      <c r="V29" s="18" t="s">
        <v>76</v>
      </c>
      <c r="W29" s="19" t="str">
        <f t="shared" si="7"/>
        <v>2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77</v>
      </c>
      <c r="AC29" s="87">
        <f t="shared" si="12"/>
        <v>0</v>
      </c>
      <c r="AD29" s="20"/>
      <c r="AE29" s="18"/>
      <c r="AF29" s="19"/>
      <c r="AG29" s="21">
        <f t="shared" si="13"/>
        <v>9</v>
      </c>
      <c r="AH29" s="22">
        <f>'30.Spieltag'!AJ29</f>
        <v>403</v>
      </c>
      <c r="AI29" s="29">
        <f>'30.Spieltag'!AK29</f>
        <v>11</v>
      </c>
      <c r="AJ29" s="24">
        <f t="shared" si="14"/>
        <v>412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1</v>
      </c>
      <c r="B30" s="21" t="str">
        <f>'30.Spieltag'!B30</f>
        <v>UltraGE</v>
      </c>
      <c r="C30" s="17" t="s">
        <v>76</v>
      </c>
      <c r="D30" s="18" t="s">
        <v>2</v>
      </c>
      <c r="E30" s="19" t="str">
        <f t="shared" si="1"/>
        <v>3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>
        <f t="shared" si="3"/>
        <v>0</v>
      </c>
      <c r="L30" s="17" t="s">
        <v>76</v>
      </c>
      <c r="M30" s="18" t="s">
        <v>2</v>
      </c>
      <c r="N30" s="68" t="str">
        <f t="shared" si="4"/>
        <v>2</v>
      </c>
      <c r="O30" s="17" t="s">
        <v>76</v>
      </c>
      <c r="P30" s="18" t="s">
        <v>19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19</v>
      </c>
      <c r="V30" s="18" t="s">
        <v>76</v>
      </c>
      <c r="W30" s="19" t="str">
        <f t="shared" si="7"/>
        <v>5</v>
      </c>
      <c r="X30" s="17" t="s">
        <v>19</v>
      </c>
      <c r="Y30" s="18" t="s">
        <v>76</v>
      </c>
      <c r="Z30" s="19">
        <f t="shared" si="8"/>
        <v>0</v>
      </c>
      <c r="AA30" s="17" t="s">
        <v>76</v>
      </c>
      <c r="AB30" s="18" t="s">
        <v>2</v>
      </c>
      <c r="AC30" s="68">
        <f>IF(OR(EXACT($AA$7,AA30)*(EXACT($AB$7,AB30)))=TRUE,$AO$9,IF(($AB$7-$AA$7=AB30-AA30),$AO$8,IF(OR(EXACT($AA$7&gt;$AB$7,AA30&gt;AB30)*EXACT($AA$7=$AB$7,AA30=AB30)*EXACT($AA$7&lt;$AB$7,AA30&lt;AB30)),$AO$7,0)))*2</f>
        <v>0</v>
      </c>
      <c r="AD30" s="20"/>
      <c r="AE30" s="18"/>
      <c r="AF30" s="19"/>
      <c r="AG30" s="21">
        <f t="shared" ref="AG30" si="16">E30+H30+K30+N30+Q30+T30+W30+Z30+AC30+AF30</f>
        <v>15</v>
      </c>
      <c r="AH30" s="22">
        <f>'30.Spieltag'!AJ30</f>
        <v>466</v>
      </c>
      <c r="AI30" s="29">
        <f>'30.Spieltag'!AK30</f>
        <v>2</v>
      </c>
      <c r="AJ30" s="24">
        <f t="shared" ref="AJ30" si="17">AG30+AH30</f>
        <v>481</v>
      </c>
      <c r="AK30" s="25">
        <f t="shared" si="15"/>
        <v>1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 t="s">
        <v>77</v>
      </c>
      <c r="D31" s="18" t="s">
        <v>19</v>
      </c>
      <c r="E31" s="19" t="str">
        <f t="shared" si="1"/>
        <v>5</v>
      </c>
      <c r="F31" s="17" t="s">
        <v>19</v>
      </c>
      <c r="G31" s="18" t="s">
        <v>76</v>
      </c>
      <c r="H31" s="19">
        <f t="shared" si="2"/>
        <v>0</v>
      </c>
      <c r="I31" s="17" t="s">
        <v>19</v>
      </c>
      <c r="J31" s="18" t="s">
        <v>77</v>
      </c>
      <c r="K31" s="19">
        <f t="shared" si="3"/>
        <v>0</v>
      </c>
      <c r="L31" s="17" t="s">
        <v>77</v>
      </c>
      <c r="M31" s="18" t="s">
        <v>2</v>
      </c>
      <c r="N31" s="68" t="str">
        <f t="shared" si="4"/>
        <v>2</v>
      </c>
      <c r="O31" s="17" t="s">
        <v>19</v>
      </c>
      <c r="P31" s="18" t="s">
        <v>76</v>
      </c>
      <c r="Q31" s="87">
        <f>IF(OR(EXACT($O$7,O31)*(EXACT($P$7,P31)))=TRUE,$AO$9,IF(($P$7-$O$7=P31-O31),$AO$8,IF(OR(EXACT($O$7&gt;$P$7,O31&gt;P31)*EXACT($O$7=$P$7,O31=P31)*EXACT($O$7&lt;$P$7,O31&lt;P31)),$AO$7,0)))*2</f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19</v>
      </c>
      <c r="V31" s="18" t="s">
        <v>76</v>
      </c>
      <c r="W31" s="19" t="str">
        <f t="shared" si="7"/>
        <v>5</v>
      </c>
      <c r="X31" s="17" t="s">
        <v>76</v>
      </c>
      <c r="Y31" s="18" t="s">
        <v>76</v>
      </c>
      <c r="Z31" s="19">
        <f t="shared" si="8"/>
        <v>0</v>
      </c>
      <c r="AA31" s="17" t="s">
        <v>76</v>
      </c>
      <c r="AB31" s="18" t="s">
        <v>2</v>
      </c>
      <c r="AC31" s="68">
        <f>IF(OR(EXACT($AA$7,AA31)*(EXACT($AB$7,AB31)))=TRUE,$AO$9,IF(($AB$7-$AA$7=AB31-AA31),$AO$8,IF(OR(EXACT($AA$7&gt;$AB$7,AA31&gt;AB31)*EXACT($AA$7=$AB$7,AA31=AB31)*EXACT($AA$7&lt;$AB$7,AA31&lt;AB31)),$AO$7,0)))*2</f>
        <v>0</v>
      </c>
      <c r="AD31" s="20"/>
      <c r="AE31" s="18"/>
      <c r="AF31" s="19"/>
      <c r="AG31" s="21">
        <f t="shared" ref="AG31" si="19">E31+H31+K31+N31+Q31+T31+W31+Z31+AC31+AF31</f>
        <v>14</v>
      </c>
      <c r="AH31" s="22">
        <f>'30.Spieltag'!AJ31</f>
        <v>173</v>
      </c>
      <c r="AI31" s="29">
        <f>'30.Spieltag'!AK31</f>
        <v>24</v>
      </c>
      <c r="AJ31" s="24">
        <f t="shared" ref="AJ31" si="20">AG31+AH31</f>
        <v>187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2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9" priority="95" rank="3"/>
  </conditionalFormatting>
  <conditionalFormatting sqref="AB2:AB3 F5:F6 P2:Q3 S2:T3 O5:O6 D2:E3 C4:C6 R5:R6 Q6:AB6 C6:O6 M2:N3 L4:L6 U5:U6 V2:W3 Y2:Z3 X5:X6 G2:H3 J2:K3 I4:I6 AA5:AA6">
    <cfRule type="cellIs" dxfId="18" priority="2" operator="equal">
      <formula>"Schalke 04"</formula>
    </cfRule>
  </conditionalFormatting>
  <conditionalFormatting sqref="F6 I6 L6 O6 F4 R4 AA4 U4 O4 X4">
    <cfRule type="cellIs" dxfId="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22" workbookViewId="0">
      <selection activeCell="R40" sqref="R4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53</v>
      </c>
      <c r="B4" s="16"/>
      <c r="C4" s="70" t="s">
        <v>17</v>
      </c>
      <c r="F4" s="70" t="s">
        <v>58</v>
      </c>
      <c r="I4" s="70" t="s">
        <v>14</v>
      </c>
      <c r="L4" s="70" t="s">
        <v>72</v>
      </c>
      <c r="O4" s="70" t="s">
        <v>57</v>
      </c>
      <c r="R4" s="70" t="s">
        <v>13</v>
      </c>
      <c r="U4" s="70" t="s">
        <v>59</v>
      </c>
      <c r="X4" s="70" t="s">
        <v>56</v>
      </c>
      <c r="AA4" s="70" t="s">
        <v>15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71</v>
      </c>
      <c r="G6" s="69"/>
      <c r="H6" s="76"/>
      <c r="I6" s="70" t="s">
        <v>12</v>
      </c>
      <c r="J6" s="69"/>
      <c r="K6" s="76"/>
      <c r="L6" s="70" t="s">
        <v>74</v>
      </c>
      <c r="M6" s="69"/>
      <c r="N6" s="76"/>
      <c r="O6" s="70" t="s">
        <v>11</v>
      </c>
      <c r="P6" s="69"/>
      <c r="Q6" s="76"/>
      <c r="R6" s="70" t="s">
        <v>73</v>
      </c>
      <c r="S6" s="69"/>
      <c r="T6" s="76"/>
      <c r="U6" s="70" t="s">
        <v>68</v>
      </c>
      <c r="V6" s="69"/>
      <c r="W6" s="76"/>
      <c r="X6" s="70" t="s">
        <v>18</v>
      </c>
      <c r="Y6" s="69"/>
      <c r="Z6" s="76"/>
      <c r="AA6" s="70" t="s">
        <v>21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19</v>
      </c>
      <c r="G7" s="78" t="s">
        <v>76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2</v>
      </c>
      <c r="S7" s="78" t="s">
        <v>76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2</v>
      </c>
      <c r="Z7" s="79" t="s">
        <v>1</v>
      </c>
      <c r="AA7" s="78" t="s">
        <v>77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6</v>
      </c>
      <c r="B8" s="21" t="str">
        <f>'31.Spieltag'!B8</f>
        <v>Archie04</v>
      </c>
      <c r="C8" s="17" t="s">
        <v>76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2</v>
      </c>
      <c r="S8" s="18" t="s">
        <v>77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'31.Spieltag'!AJ8</f>
        <v>436</v>
      </c>
      <c r="AI8" s="29">
        <f>'31.Spieltag'!AK8</f>
        <v>7</v>
      </c>
      <c r="AJ8" s="24">
        <f t="shared" ref="AJ8" si="10">AG8+AH8</f>
        <v>447</v>
      </c>
      <c r="AK8" s="25">
        <f>RANK(AJ8,$AJ$8:$AJ$32)</f>
        <v>6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'31.Spieltag'!B9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 t="str">
        <f t="shared" si="2"/>
        <v>5</v>
      </c>
      <c r="I9" s="17" t="s">
        <v>77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76</v>
      </c>
      <c r="P9" s="18" t="s">
        <v>19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2</v>
      </c>
      <c r="AB9" s="18" t="s">
        <v>77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16</v>
      </c>
      <c r="AH9" s="22">
        <f>'31.Spieltag'!AJ9</f>
        <v>439</v>
      </c>
      <c r="AI9" s="29">
        <f>'31.Spieltag'!AK9</f>
        <v>5</v>
      </c>
      <c r="AJ9" s="24">
        <f t="shared" ref="AJ9:AJ29" si="14">AG9+AH9</f>
        <v>455</v>
      </c>
      <c r="AK9" s="25">
        <f t="shared" ref="AK9:AK32" si="15">RANK(AJ9,$AJ$8:$AJ$32)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'31.Spieltag'!B10</f>
        <v>fabian04</v>
      </c>
      <c r="C10" s="17" t="s">
        <v>76</v>
      </c>
      <c r="D10" s="18" t="s">
        <v>76</v>
      </c>
      <c r="E10" s="19">
        <f t="shared" si="1"/>
        <v>0</v>
      </c>
      <c r="F10" s="17" t="s">
        <v>19</v>
      </c>
      <c r="G10" s="18" t="s">
        <v>76</v>
      </c>
      <c r="H10" s="19" t="str">
        <f t="shared" si="2"/>
        <v>5</v>
      </c>
      <c r="I10" s="17" t="s">
        <v>77</v>
      </c>
      <c r="J10" s="18" t="s">
        <v>79</v>
      </c>
      <c r="K10" s="19" t="str">
        <f t="shared" si="3"/>
        <v>2</v>
      </c>
      <c r="L10" s="17" t="s">
        <v>2</v>
      </c>
      <c r="M10" s="18" t="s">
        <v>76</v>
      </c>
      <c r="N10" s="68" t="str">
        <f t="shared" si="4"/>
        <v>2</v>
      </c>
      <c r="O10" s="17" t="s">
        <v>76</v>
      </c>
      <c r="P10" s="18" t="s">
        <v>19</v>
      </c>
      <c r="Q10" s="87">
        <f t="shared" si="12"/>
        <v>0</v>
      </c>
      <c r="R10" s="17" t="s">
        <v>2</v>
      </c>
      <c r="S10" s="18" t="s">
        <v>77</v>
      </c>
      <c r="T10" s="19" t="str">
        <f t="shared" si="5"/>
        <v>2</v>
      </c>
      <c r="U10" s="17" t="s">
        <v>79</v>
      </c>
      <c r="V10" s="18" t="s">
        <v>76</v>
      </c>
      <c r="W10" s="19">
        <f t="shared" si="6"/>
        <v>0</v>
      </c>
      <c r="X10" s="17" t="s">
        <v>76</v>
      </c>
      <c r="Y10" s="18" t="s">
        <v>19</v>
      </c>
      <c r="Z10" s="19" t="str">
        <f t="shared" si="7"/>
        <v>2</v>
      </c>
      <c r="AA10" s="17" t="s">
        <v>79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13</v>
      </c>
      <c r="AH10" s="22">
        <f>'31.Spieltag'!AJ10</f>
        <v>383</v>
      </c>
      <c r="AI10" s="29">
        <f>'31.Spieltag'!AK10</f>
        <v>19</v>
      </c>
      <c r="AJ10" s="24">
        <f t="shared" si="14"/>
        <v>396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'31.Spieltag'!B11</f>
        <v>FlorianS04</v>
      </c>
      <c r="C11" s="17" t="s">
        <v>76</v>
      </c>
      <c r="D11" s="18" t="s">
        <v>77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2</v>
      </c>
      <c r="K11" s="19" t="str">
        <f t="shared" si="3"/>
        <v>2</v>
      </c>
      <c r="L11" s="17" t="s">
        <v>76</v>
      </c>
      <c r="M11" s="18" t="s">
        <v>77</v>
      </c>
      <c r="N11" s="68" t="str">
        <f t="shared" si="4"/>
        <v>5</v>
      </c>
      <c r="O11" s="17" t="s">
        <v>76</v>
      </c>
      <c r="P11" s="18" t="s">
        <v>76</v>
      </c>
      <c r="Q11" s="87">
        <f t="shared" si="12"/>
        <v>0</v>
      </c>
      <c r="R11" s="17" t="s">
        <v>76</v>
      </c>
      <c r="S11" s="18" t="s">
        <v>77</v>
      </c>
      <c r="T11" s="19" t="str">
        <f t="shared" si="5"/>
        <v>2</v>
      </c>
      <c r="U11" s="17" t="s">
        <v>2</v>
      </c>
      <c r="V11" s="18" t="s">
        <v>19</v>
      </c>
      <c r="W11" s="19">
        <f t="shared" si="6"/>
        <v>0</v>
      </c>
      <c r="X11" s="17" t="s">
        <v>77</v>
      </c>
      <c r="Y11" s="18" t="s">
        <v>76</v>
      </c>
      <c r="Z11" s="19" t="str">
        <f t="shared" si="7"/>
        <v>2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'31.Spieltag'!AJ11</f>
        <v>406</v>
      </c>
      <c r="AI11" s="29">
        <f>'31.Spieltag'!AK11</f>
        <v>13</v>
      </c>
      <c r="AJ11" s="24">
        <f t="shared" si="14"/>
        <v>419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>AK12</f>
        <v>4</v>
      </c>
      <c r="B12" s="21" t="str">
        <f>'31.Spieltag'!B12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19</v>
      </c>
      <c r="H12" s="19">
        <f t="shared" si="2"/>
        <v>0</v>
      </c>
      <c r="I12" s="17" t="s">
        <v>76</v>
      </c>
      <c r="J12" s="18" t="s">
        <v>79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76</v>
      </c>
      <c r="P12" s="18" t="s">
        <v>19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2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2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9</v>
      </c>
      <c r="AH12" s="22">
        <f>'31.Spieltag'!AJ12</f>
        <v>455</v>
      </c>
      <c r="AI12" s="29">
        <f>'31.Spieltag'!AK12</f>
        <v>4</v>
      </c>
      <c r="AJ12" s="24">
        <f t="shared" si="14"/>
        <v>464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'31.Spieltag'!B13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87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'31.Spieltag'!AJ13</f>
        <v>330</v>
      </c>
      <c r="AI13" s="29">
        <f>'31.Spieltag'!AK13</f>
        <v>22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'31.Spieltag'!B14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19</v>
      </c>
      <c r="H14" s="19" t="str">
        <f t="shared" si="2"/>
        <v>3</v>
      </c>
      <c r="I14" s="17" t="s">
        <v>76</v>
      </c>
      <c r="J14" s="18" t="s">
        <v>2</v>
      </c>
      <c r="K14" s="19" t="str">
        <f t="shared" si="3"/>
        <v>2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19</v>
      </c>
      <c r="Q14" s="87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15</v>
      </c>
      <c r="AH14" s="22">
        <f>'31.Spieltag'!AJ14</f>
        <v>420</v>
      </c>
      <c r="AI14" s="29">
        <f>'31.Spieltag'!AK14</f>
        <v>10</v>
      </c>
      <c r="AJ14" s="24">
        <f t="shared" si="14"/>
        <v>435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3</v>
      </c>
      <c r="B15" s="21" t="str">
        <f>'31.Spieltag'!B15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5</v>
      </c>
      <c r="I15" s="17" t="s">
        <v>77</v>
      </c>
      <c r="J15" s="18" t="s">
        <v>79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77</v>
      </c>
      <c r="P15" s="18" t="s">
        <v>76</v>
      </c>
      <c r="Q15" s="87">
        <f t="shared" si="12"/>
        <v>0</v>
      </c>
      <c r="R15" s="17" t="s">
        <v>79</v>
      </c>
      <c r="S15" s="18" t="s">
        <v>76</v>
      </c>
      <c r="T15" s="19" t="str">
        <f t="shared" si="5"/>
        <v>2</v>
      </c>
      <c r="U15" s="17" t="s">
        <v>19</v>
      </c>
      <c r="V15" s="18" t="s">
        <v>77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14</v>
      </c>
      <c r="AH15" s="22">
        <f>'31.Spieltag'!AJ15</f>
        <v>467</v>
      </c>
      <c r="AI15" s="29">
        <f>'31.Spieltag'!AK15</f>
        <v>3</v>
      </c>
      <c r="AJ15" s="24">
        <f t="shared" si="14"/>
        <v>481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7</v>
      </c>
      <c r="B16" s="21" t="str">
        <f>'31.Spieltag'!B16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19</v>
      </c>
      <c r="G16" s="18" t="s">
        <v>19</v>
      </c>
      <c r="H16" s="19">
        <f t="shared" si="2"/>
        <v>0</v>
      </c>
      <c r="I16" s="17" t="s">
        <v>77</v>
      </c>
      <c r="J16" s="18" t="s">
        <v>2</v>
      </c>
      <c r="K16" s="19" t="str">
        <f t="shared" si="3"/>
        <v>2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7">
        <f t="shared" si="12"/>
        <v>0</v>
      </c>
      <c r="R16" s="17" t="s">
        <v>2</v>
      </c>
      <c r="S16" s="18" t="s">
        <v>77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6</v>
      </c>
      <c r="AH16" s="22">
        <f>'31.Spieltag'!AJ16</f>
        <v>439</v>
      </c>
      <c r="AI16" s="29">
        <f>'31.Spieltag'!AK16</f>
        <v>5</v>
      </c>
      <c r="AJ16" s="24">
        <f t="shared" si="14"/>
        <v>445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'31.Spieltag'!B17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76</v>
      </c>
      <c r="P17" s="18" t="s">
        <v>19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3</v>
      </c>
      <c r="U17" s="17" t="s">
        <v>2</v>
      </c>
      <c r="V17" s="18" t="s">
        <v>77</v>
      </c>
      <c r="W17" s="19">
        <f t="shared" si="6"/>
        <v>0</v>
      </c>
      <c r="X17" s="17" t="s">
        <v>19</v>
      </c>
      <c r="Y17" s="18" t="s">
        <v>76</v>
      </c>
      <c r="Z17" s="19">
        <f t="shared" si="7"/>
        <v>0</v>
      </c>
      <c r="AA17" s="17" t="s">
        <v>2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'31.Spieltag'!AJ17</f>
        <v>397</v>
      </c>
      <c r="AI17" s="29">
        <f>'31.Spieltag'!AK17</f>
        <v>17</v>
      </c>
      <c r="AJ17" s="24">
        <f t="shared" si="14"/>
        <v>407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18</v>
      </c>
      <c r="B18" s="21" t="str">
        <f>'31.Spieltag'!B18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87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'31.Spieltag'!AJ18</f>
        <v>399</v>
      </c>
      <c r="AI18" s="29">
        <f>'31.Spieltag'!AK18</f>
        <v>16</v>
      </c>
      <c r="AJ18" s="24">
        <f t="shared" si="14"/>
        <v>399</v>
      </c>
      <c r="AK18" s="25">
        <f t="shared" si="15"/>
        <v>18</v>
      </c>
      <c r="AL18" s="1"/>
    </row>
    <row r="19" spans="1:38" ht="24.9" customHeight="1" thickBot="1" x14ac:dyDescent="0.3">
      <c r="A19" s="29">
        <f t="shared" si="11"/>
        <v>2</v>
      </c>
      <c r="B19" s="21" t="str">
        <f>'31.Spieltag'!B19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5</v>
      </c>
      <c r="I19" s="17" t="s">
        <v>76</v>
      </c>
      <c r="J19" s="18" t="s">
        <v>2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3</v>
      </c>
      <c r="O19" s="17" t="s">
        <v>76</v>
      </c>
      <c r="P19" s="18" t="s">
        <v>19</v>
      </c>
      <c r="Q19" s="87">
        <f t="shared" si="12"/>
        <v>0</v>
      </c>
      <c r="R19" s="17" t="s">
        <v>2</v>
      </c>
      <c r="S19" s="18" t="s">
        <v>77</v>
      </c>
      <c r="T19" s="19" t="str">
        <f t="shared" si="5"/>
        <v>2</v>
      </c>
      <c r="U19" s="17" t="s">
        <v>2</v>
      </c>
      <c r="V19" s="18" t="s">
        <v>76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14</v>
      </c>
      <c r="AH19" s="22">
        <f>'31.Spieltag'!AJ19</f>
        <v>480</v>
      </c>
      <c r="AI19" s="29">
        <f>'31.Spieltag'!AK19</f>
        <v>2</v>
      </c>
      <c r="AJ19" s="24">
        <f t="shared" si="14"/>
        <v>494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21</v>
      </c>
      <c r="B20" s="21" t="str">
        <f>'31.Spieltag'!B20</f>
        <v>Reinhold</v>
      </c>
      <c r="C20" s="17" t="s">
        <v>79</v>
      </c>
      <c r="D20" s="18" t="s">
        <v>19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5</v>
      </c>
      <c r="I20" s="17" t="s">
        <v>76</v>
      </c>
      <c r="J20" s="18" t="s">
        <v>77</v>
      </c>
      <c r="K20" s="19">
        <f t="shared" si="3"/>
        <v>0</v>
      </c>
      <c r="L20" s="17" t="s">
        <v>19</v>
      </c>
      <c r="M20" s="18" t="s">
        <v>76</v>
      </c>
      <c r="N20" s="68" t="str">
        <f t="shared" si="4"/>
        <v>3</v>
      </c>
      <c r="O20" s="17" t="s">
        <v>76</v>
      </c>
      <c r="P20" s="18" t="s">
        <v>2</v>
      </c>
      <c r="Q20" s="87">
        <f t="shared" si="12"/>
        <v>0</v>
      </c>
      <c r="R20" s="17" t="s">
        <v>19</v>
      </c>
      <c r="S20" s="18" t="s">
        <v>76</v>
      </c>
      <c r="T20" s="19" t="str">
        <f t="shared" si="5"/>
        <v>2</v>
      </c>
      <c r="U20" s="17" t="s">
        <v>2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79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'31.Spieltag'!AJ20</f>
        <v>358</v>
      </c>
      <c r="AI20" s="29">
        <f>'31.Spieltag'!AK20</f>
        <v>21</v>
      </c>
      <c r="AJ20" s="24">
        <f t="shared" si="14"/>
        <v>370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16</v>
      </c>
      <c r="B21" s="21" t="str">
        <f>'31.Spieltag'!B21</f>
        <v>Ricardo04</v>
      </c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68"/>
      <c r="O21" s="17"/>
      <c r="P21" s="18"/>
      <c r="Q21" s="87"/>
      <c r="R21" s="17"/>
      <c r="S21" s="18"/>
      <c r="T21" s="19"/>
      <c r="U21" s="17"/>
      <c r="V21" s="18"/>
      <c r="W21" s="19"/>
      <c r="X21" s="17"/>
      <c r="Y21" s="18"/>
      <c r="Z21" s="19"/>
      <c r="AA21" s="17"/>
      <c r="AB21" s="18"/>
      <c r="AC21" s="19"/>
      <c r="AD21" s="20"/>
      <c r="AE21" s="18"/>
      <c r="AF21" s="19"/>
      <c r="AG21" s="21">
        <f t="shared" si="13"/>
        <v>0</v>
      </c>
      <c r="AH21" s="22">
        <f>'31.Spieltag'!AJ21</f>
        <v>404</v>
      </c>
      <c r="AI21" s="29">
        <f>'31.Spieltag'!AK21</f>
        <v>14</v>
      </c>
      <c r="AJ21" s="24">
        <f t="shared" si="14"/>
        <v>404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'31.Spieltag'!B22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87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'31.Spieltag'!AJ22</f>
        <v>310</v>
      </c>
      <c r="AI22" s="29">
        <f>'31.Spieltag'!AK22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'31.Spieltag'!B23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19</v>
      </c>
      <c r="H23" s="19">
        <f t="shared" si="2"/>
        <v>0</v>
      </c>
      <c r="I23" s="17" t="s">
        <v>77</v>
      </c>
      <c r="J23" s="18" t="s">
        <v>76</v>
      </c>
      <c r="K23" s="19" t="str">
        <f t="shared" si="3"/>
        <v>5</v>
      </c>
      <c r="L23" s="17" t="s">
        <v>77</v>
      </c>
      <c r="M23" s="18" t="s">
        <v>77</v>
      </c>
      <c r="N23" s="68">
        <f t="shared" si="4"/>
        <v>0</v>
      </c>
      <c r="O23" s="17" t="s">
        <v>76</v>
      </c>
      <c r="P23" s="18" t="s">
        <v>19</v>
      </c>
      <c r="Q23" s="68">
        <f>IF(OR(EXACT($O$7,O23)*(EXACT($P$7,P23)))=TRUE,$AO$9,IF(($P$7-$O$7=P23-O23),$AO$8,IF(OR(EXACT($O$7&gt;$P$7,O23&gt;P23)*EXACT($O$7=$P$7,O23=P23)*EXACT($O$7&lt;$P$7,O23&lt;P23)),$AO$7,0)))*2</f>
        <v>0</v>
      </c>
      <c r="R23" s="17" t="s">
        <v>76</v>
      </c>
      <c r="S23" s="18" t="s">
        <v>76</v>
      </c>
      <c r="T23" s="19">
        <f t="shared" si="5"/>
        <v>0</v>
      </c>
      <c r="U23" s="17" t="s">
        <v>2</v>
      </c>
      <c r="V23" s="18" t="s">
        <v>76</v>
      </c>
      <c r="W23" s="87">
        <f>IF(OR(EXACT($U$7,U23)*(EXACT($V$7,V23)))=TRUE,$AO$9,IF(($V$7-$U$7=V23-U23),$AO$8,IF(OR(EXACT($U$7&gt;$V$7,U23&gt;V23)*EXACT($U$7=$V$7,U23=V23)*EXACT($U$7&lt;$V$7,U23&lt;V23)),$AO$7,0)))*2</f>
        <v>0</v>
      </c>
      <c r="X23" s="17" t="s">
        <v>77</v>
      </c>
      <c r="Y23" s="18" t="s">
        <v>76</v>
      </c>
      <c r="Z23" s="19" t="str">
        <f t="shared" si="7"/>
        <v>2</v>
      </c>
      <c r="AA23" s="17" t="s">
        <v>2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'31.Spieltag'!AJ23</f>
        <v>431</v>
      </c>
      <c r="AI23" s="29">
        <f>'31.Spieltag'!AK23</f>
        <v>8</v>
      </c>
      <c r="AJ23" s="24">
        <f t="shared" si="14"/>
        <v>440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11</v>
      </c>
      <c r="B24" s="21" t="str">
        <f>'31.Spieltag'!B24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77</v>
      </c>
      <c r="J24" s="18" t="s">
        <v>2</v>
      </c>
      <c r="K24" s="19" t="str">
        <f t="shared" si="3"/>
        <v>2</v>
      </c>
      <c r="L24" s="17" t="s">
        <v>19</v>
      </c>
      <c r="M24" s="18" t="s">
        <v>77</v>
      </c>
      <c r="N24" s="68" t="str">
        <f t="shared" si="4"/>
        <v>2</v>
      </c>
      <c r="O24" s="17" t="s">
        <v>76</v>
      </c>
      <c r="P24" s="18" t="s">
        <v>76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'31.Spieltag'!AJ24</f>
        <v>414</v>
      </c>
      <c r="AI24" s="29">
        <f>'31.Spieltag'!AK24</f>
        <v>11</v>
      </c>
      <c r="AJ24" s="24">
        <f t="shared" si="14"/>
        <v>422</v>
      </c>
      <c r="AK24" s="25">
        <f t="shared" si="15"/>
        <v>11</v>
      </c>
      <c r="AL24" s="1"/>
    </row>
    <row r="25" spans="1:38" ht="24.9" customHeight="1" thickBot="1" x14ac:dyDescent="0.3">
      <c r="A25" s="29">
        <f t="shared" si="11"/>
        <v>20</v>
      </c>
      <c r="B25" s="21" t="str">
        <f>'31.Spieltag'!B25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76</v>
      </c>
      <c r="P25" s="18" t="s">
        <v>19</v>
      </c>
      <c r="Q25" s="87">
        <f t="shared" si="12"/>
        <v>0</v>
      </c>
      <c r="R25" s="17" t="s">
        <v>19</v>
      </c>
      <c r="S25" s="18" t="s">
        <v>77</v>
      </c>
      <c r="T25" s="19" t="str">
        <f t="shared" si="5"/>
        <v>3</v>
      </c>
      <c r="U25" s="17" t="s">
        <v>2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2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10</v>
      </c>
      <c r="AH25" s="22">
        <f>'31.Spieltag'!AJ25</f>
        <v>380</v>
      </c>
      <c r="AI25" s="29">
        <f>'31.Spieltag'!AK25</f>
        <v>20</v>
      </c>
      <c r="AJ25" s="24">
        <f t="shared" si="14"/>
        <v>390</v>
      </c>
      <c r="AK25" s="25">
        <f t="shared" si="15"/>
        <v>20</v>
      </c>
      <c r="AL25" s="1"/>
    </row>
    <row r="26" spans="1:38" ht="24.9" customHeight="1" thickBot="1" x14ac:dyDescent="0.3">
      <c r="A26" s="29">
        <f t="shared" si="11"/>
        <v>14</v>
      </c>
      <c r="B26" s="21" t="str">
        <f>'31.Spieltag'!B26</f>
        <v>Silja04</v>
      </c>
      <c r="C26" s="17" t="s">
        <v>2</v>
      </c>
      <c r="D26" s="18" t="s">
        <v>77</v>
      </c>
      <c r="E26" s="19" t="str">
        <f t="shared" si="1"/>
        <v>5</v>
      </c>
      <c r="F26" s="17" t="s">
        <v>76</v>
      </c>
      <c r="G26" s="18" t="s">
        <v>19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2</v>
      </c>
      <c r="L26" s="17" t="s">
        <v>19</v>
      </c>
      <c r="M26" s="18" t="s">
        <v>76</v>
      </c>
      <c r="N26" s="68" t="str">
        <f t="shared" si="4"/>
        <v>3</v>
      </c>
      <c r="O26" s="17" t="s">
        <v>76</v>
      </c>
      <c r="P26" s="18" t="s">
        <v>19</v>
      </c>
      <c r="Q26" s="87">
        <f t="shared" si="12"/>
        <v>0</v>
      </c>
      <c r="R26" s="17" t="s">
        <v>2</v>
      </c>
      <c r="S26" s="18" t="s">
        <v>76</v>
      </c>
      <c r="T26" s="19" t="str">
        <f t="shared" si="5"/>
        <v>5</v>
      </c>
      <c r="U26" s="17" t="s">
        <v>2</v>
      </c>
      <c r="V26" s="18" t="s">
        <v>76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17</v>
      </c>
      <c r="AH26" s="22">
        <f>'31.Spieltag'!AJ26</f>
        <v>401</v>
      </c>
      <c r="AI26" s="29">
        <f>'31.Spieltag'!AK26</f>
        <v>15</v>
      </c>
      <c r="AJ26" s="24">
        <f t="shared" si="14"/>
        <v>418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8</v>
      </c>
      <c r="B27" s="21" t="str">
        <f>'31.Spieltag'!B27</f>
        <v>SkillFailer</v>
      </c>
      <c r="C27" s="17" t="s">
        <v>79</v>
      </c>
      <c r="D27" s="18" t="s">
        <v>77</v>
      </c>
      <c r="E27" s="19" t="str">
        <f t="shared" si="1"/>
        <v>2</v>
      </c>
      <c r="F27" s="17" t="s">
        <v>76</v>
      </c>
      <c r="G27" s="18" t="s">
        <v>19</v>
      </c>
      <c r="H27" s="19">
        <f t="shared" si="2"/>
        <v>0</v>
      </c>
      <c r="I27" s="17" t="s">
        <v>76</v>
      </c>
      <c r="J27" s="18" t="s">
        <v>77</v>
      </c>
      <c r="K27" s="19">
        <f t="shared" si="3"/>
        <v>0</v>
      </c>
      <c r="L27" s="17" t="s">
        <v>19</v>
      </c>
      <c r="M27" s="18" t="s">
        <v>76</v>
      </c>
      <c r="N27" s="68" t="str">
        <f t="shared" si="4"/>
        <v>3</v>
      </c>
      <c r="O27" s="17" t="s">
        <v>76</v>
      </c>
      <c r="P27" s="18" t="s">
        <v>19</v>
      </c>
      <c r="Q27" s="87">
        <f t="shared" si="12"/>
        <v>0</v>
      </c>
      <c r="R27" s="17" t="s">
        <v>19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79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'31.Spieltag'!AJ27</f>
        <v>431</v>
      </c>
      <c r="AI27" s="29">
        <f>'31.Spieltag'!AK27</f>
        <v>8</v>
      </c>
      <c r="AJ27" s="24">
        <f t="shared" si="14"/>
        <v>440</v>
      </c>
      <c r="AK27" s="25">
        <f t="shared" si="15"/>
        <v>8</v>
      </c>
      <c r="AL27" s="1"/>
    </row>
    <row r="28" spans="1:38" ht="28.2" customHeight="1" thickBot="1" x14ac:dyDescent="0.3">
      <c r="A28" s="29">
        <f t="shared" si="11"/>
        <v>17</v>
      </c>
      <c r="B28" s="21" t="str">
        <f>'31.Spieltag'!B28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79</v>
      </c>
      <c r="K28" s="19" t="str">
        <f t="shared" si="3"/>
        <v>2</v>
      </c>
      <c r="L28" s="17" t="s">
        <v>2</v>
      </c>
      <c r="M28" s="18" t="s">
        <v>77</v>
      </c>
      <c r="N28" s="68" t="str">
        <f t="shared" si="4"/>
        <v>2</v>
      </c>
      <c r="O28" s="17" t="s">
        <v>76</v>
      </c>
      <c r="P28" s="18" t="s">
        <v>19</v>
      </c>
      <c r="Q28" s="87">
        <f t="shared" si="12"/>
        <v>0</v>
      </c>
      <c r="R28" s="17" t="s">
        <v>19</v>
      </c>
      <c r="S28" s="18" t="s">
        <v>76</v>
      </c>
      <c r="T28" s="19" t="str">
        <f t="shared" si="5"/>
        <v>2</v>
      </c>
      <c r="U28" s="17" t="s">
        <v>20</v>
      </c>
      <c r="V28" s="18" t="s">
        <v>77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79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8</v>
      </c>
      <c r="AH28" s="22">
        <f>'31.Spieltag'!AJ28</f>
        <v>395</v>
      </c>
      <c r="AI28" s="29">
        <f>'31.Spieltag'!AK28</f>
        <v>18</v>
      </c>
      <c r="AJ28" s="24">
        <f t="shared" si="14"/>
        <v>403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12</v>
      </c>
      <c r="B29" s="21" t="str">
        <f>'31.Spieltag'!B29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76</v>
      </c>
      <c r="G29" s="18" t="s">
        <v>19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 t="str">
        <f t="shared" si="4"/>
        <v>2</v>
      </c>
      <c r="O29" s="17" t="s">
        <v>77</v>
      </c>
      <c r="P29" s="18" t="s">
        <v>19</v>
      </c>
      <c r="Q29" s="87">
        <f t="shared" si="12"/>
        <v>0</v>
      </c>
      <c r="R29" s="17" t="s">
        <v>2</v>
      </c>
      <c r="S29" s="18" t="s">
        <v>76</v>
      </c>
      <c r="T29" s="19" t="str">
        <f t="shared" si="5"/>
        <v>5</v>
      </c>
      <c r="U29" s="17" t="s">
        <v>79</v>
      </c>
      <c r="V29" s="18" t="s">
        <v>77</v>
      </c>
      <c r="W29" s="19">
        <f t="shared" si="6"/>
        <v>0</v>
      </c>
      <c r="X29" s="17" t="s">
        <v>19</v>
      </c>
      <c r="Y29" s="18" t="s">
        <v>77</v>
      </c>
      <c r="Z29" s="19">
        <f t="shared" si="7"/>
        <v>0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9</v>
      </c>
      <c r="AH29" s="22">
        <f>'31.Spieltag'!AJ29</f>
        <v>412</v>
      </c>
      <c r="AI29" s="29">
        <f>'31.Spieltag'!AK29</f>
        <v>12</v>
      </c>
      <c r="AJ29" s="24">
        <f t="shared" si="14"/>
        <v>421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1</v>
      </c>
      <c r="B30" s="21" t="str">
        <f>'31.Spieltag'!B30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5</v>
      </c>
      <c r="I30" s="17" t="s">
        <v>76</v>
      </c>
      <c r="J30" s="18" t="s">
        <v>79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76</v>
      </c>
      <c r="P30" s="18" t="s">
        <v>19</v>
      </c>
      <c r="Q30" s="87">
        <f t="shared" si="12"/>
        <v>0</v>
      </c>
      <c r="R30" s="17" t="s">
        <v>2</v>
      </c>
      <c r="S30" s="18" t="s">
        <v>76</v>
      </c>
      <c r="T30" s="19" t="str">
        <f t="shared" si="5"/>
        <v>5</v>
      </c>
      <c r="U30" s="17" t="s">
        <v>2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'31.Spieltag'!AJ30</f>
        <v>481</v>
      </c>
      <c r="AI30" s="29">
        <f>'31.Spieltag'!AK30</f>
        <v>1</v>
      </c>
      <c r="AJ30" s="24">
        <f t="shared" ref="AJ30" si="17">AG30+AH30</f>
        <v>498</v>
      </c>
      <c r="AK30" s="25">
        <f t="shared" si="15"/>
        <v>1</v>
      </c>
      <c r="AL30" s="1"/>
    </row>
    <row r="31" spans="1:38" ht="28.2" customHeight="1" thickBot="1" x14ac:dyDescent="0.3">
      <c r="A31" s="29">
        <f t="shared" ref="A31:A32" si="18">AK31</f>
        <v>24</v>
      </c>
      <c r="B31" s="21" t="str">
        <f>'31.Spieltag'!B31</f>
        <v>Jens-2711</v>
      </c>
      <c r="C31" s="17" t="s">
        <v>76</v>
      </c>
      <c r="D31" s="18" t="s">
        <v>2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76</v>
      </c>
      <c r="J31" s="18" t="s">
        <v>19</v>
      </c>
      <c r="K31" s="19" t="str">
        <f t="shared" si="3"/>
        <v>3</v>
      </c>
      <c r="L31" s="17" t="s">
        <v>19</v>
      </c>
      <c r="M31" s="18" t="s">
        <v>77</v>
      </c>
      <c r="N31" s="68" t="str">
        <f t="shared" si="4"/>
        <v>2</v>
      </c>
      <c r="O31" s="17" t="s">
        <v>76</v>
      </c>
      <c r="P31" s="18" t="s">
        <v>2</v>
      </c>
      <c r="Q31" s="87">
        <f t="shared" si="12"/>
        <v>0</v>
      </c>
      <c r="R31" s="17" t="s">
        <v>19</v>
      </c>
      <c r="S31" s="18" t="s">
        <v>76</v>
      </c>
      <c r="T31" s="19" t="str">
        <f t="shared" si="5"/>
        <v>2</v>
      </c>
      <c r="U31" s="17" t="s">
        <v>79</v>
      </c>
      <c r="V31" s="18" t="s">
        <v>76</v>
      </c>
      <c r="W31" s="19">
        <f t="shared" si="6"/>
        <v>0</v>
      </c>
      <c r="X31" s="17" t="s">
        <v>77</v>
      </c>
      <c r="Y31" s="18" t="s">
        <v>19</v>
      </c>
      <c r="Z31" s="19" t="str">
        <f t="shared" si="7"/>
        <v>3</v>
      </c>
      <c r="AA31" s="17" t="s">
        <v>79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10</v>
      </c>
      <c r="AH31" s="22">
        <f>'31.Spieltag'!AJ31</f>
        <v>187</v>
      </c>
      <c r="AI31" s="29">
        <f>'31.Spieltag'!AK31</f>
        <v>24</v>
      </c>
      <c r="AJ31" s="24">
        <f t="shared" ref="AJ31" si="20">AG31+AH31</f>
        <v>197</v>
      </c>
      <c r="AK31" s="25">
        <f t="shared" si="15"/>
        <v>24</v>
      </c>
      <c r="AL31" s="1"/>
    </row>
    <row r="32" spans="1:38" ht="28.2" customHeight="1" thickBot="1" x14ac:dyDescent="0.3">
      <c r="A32" s="29">
        <f t="shared" si="18"/>
        <v>25</v>
      </c>
      <c r="B32" s="21" t="s">
        <v>108</v>
      </c>
      <c r="C32" s="17" t="s">
        <v>2</v>
      </c>
      <c r="D32" s="18" t="s">
        <v>76</v>
      </c>
      <c r="E32" s="19" t="str">
        <f t="shared" ref="E32" si="21">IF(OR(EXACT($C$7,C32)*(EXACT($D$7,D32)))=TRUE,$AO$9,IF(($D$7-$C$7=D32-C32),$AO$8,IF(OR(EXACT($C$7&gt;$D$7,C32&gt;D32)*EXACT($C$7=$D$7,C32=D32)*EXACT($C$7&lt;$D$7,C32&lt;D32)),$AO$7,0)))</f>
        <v>2</v>
      </c>
      <c r="F32" s="17" t="s">
        <v>19</v>
      </c>
      <c r="G32" s="18" t="s">
        <v>76</v>
      </c>
      <c r="H32" s="19" t="str">
        <f t="shared" ref="H32" si="22">IF(OR(EXACT($F$7,F32)*(EXACT($G$7,G32)))=TRUE,$AO$9,IF(($G$7-$F$7=G32-F32),$AO$8,IF(OR(EXACT($F$7&gt;$G$7,F32&gt;G32)*EXACT($F$7=$G$7,F32=G32)*EXACT($F$7&lt;$G$7,F32&lt;G32)),$AO$7,0)))</f>
        <v>5</v>
      </c>
      <c r="I32" s="17" t="s">
        <v>76</v>
      </c>
      <c r="J32" s="18" t="s">
        <v>79</v>
      </c>
      <c r="K32" s="19" t="str">
        <f t="shared" ref="K32" si="23">IF(OR(EXACT($I$7,I32)*(EXACT($J$7,J32)))=TRUE,$AO$9,IF(($J$7-$I$7=J32-I32),$AO$8,IF(OR(EXACT($I$7&gt;$J$7,I32&gt;J32)*EXACT($I$7=$J$7,I32=J32)*EXACT($I$7&lt;$J$7,I32&lt;J32)),$AO$7,0)))</f>
        <v>2</v>
      </c>
      <c r="L32" s="17" t="s">
        <v>19</v>
      </c>
      <c r="M32" s="18" t="s">
        <v>77</v>
      </c>
      <c r="N32" s="68" t="str">
        <f t="shared" ref="N32" si="24">IF(OR(EXACT($L$7,L32)*(EXACT($M$7,M32)))=TRUE,$AO$9,IF(($M$7-$L$7=M32-L32),$AO$8,IF(OR(EXACT($L$7&gt;$M$7,L32&gt;M32)*EXACT($L$7=$M$7,L32=M32)*EXACT($L$7&lt;$M$7,L32&lt;M32)),$AO$7,0)))</f>
        <v>2</v>
      </c>
      <c r="O32" s="17" t="s">
        <v>76</v>
      </c>
      <c r="P32" s="18" t="s">
        <v>76</v>
      </c>
      <c r="Q32" s="87">
        <f t="shared" ref="Q32" si="25">IF(OR(EXACT($O$7,O32)*(EXACT($P$7,P32)))=TRUE,$AO$9,IF(($P$7-$O$7=P32-O32),$AO$8,IF(OR(EXACT($O$7&gt;$P$7,O32&gt;P32)*EXACT($O$7=$P$7,O32=P32)*EXACT($O$7&lt;$P$7,O32&lt;P32)),$AO$7,0)))*2*2</f>
        <v>0</v>
      </c>
      <c r="R32" s="17" t="s">
        <v>79</v>
      </c>
      <c r="S32" s="18" t="s">
        <v>76</v>
      </c>
      <c r="T32" s="19" t="str">
        <f t="shared" ref="T32" si="26">IF(OR(EXACT($R$7,R32)*(EXACT($S$7,S32)))=TRUE,$AO$9,IF(($S$7-$R$7=S32-R32),$AO$8,IF(OR(EXACT($R$7&gt;$S$7,R32&gt;S32)*EXACT($R$7=$S$7,R32=S32)*EXACT($R$7&lt;$S$7,R32&lt;S32)),$AO$7,0)))</f>
        <v>2</v>
      </c>
      <c r="U32" s="17" t="s">
        <v>2</v>
      </c>
      <c r="V32" s="18" t="s">
        <v>77</v>
      </c>
      <c r="W32" s="19">
        <f t="shared" ref="W32" si="27">IF(OR(EXACT($U$7,U32)*(EXACT($V$7,V32)))=TRUE,$AO$9,IF(($V$7-$U$7=V32-U32),$AO$8,IF(OR(EXACT($U$7&gt;$V$7,U32&gt;V32)*EXACT($U$7=$V$7,U32=V32)*EXACT($U$7&lt;$V$7,U32&lt;V32)),$AO$7,0)))</f>
        <v>0</v>
      </c>
      <c r="X32" s="17" t="s">
        <v>76</v>
      </c>
      <c r="Y32" s="18" t="s">
        <v>2</v>
      </c>
      <c r="Z32" s="19" t="str">
        <f t="shared" ref="Z32" si="28">IF(OR(EXACT($X$7,X32)*(EXACT($Y$7,Y32)))=TRUE,$AO$9,IF(($Y$7-$X$7=Y32-X32),$AO$8,IF(OR(EXACT($X$7&gt;$Y$7,X32&gt;Y32)*EXACT($X$7=$Y$7,X32=Y32)*EXACT($X$7&lt;$Y$7,X32&lt;Y32)),$AO$7,0)))</f>
        <v>5</v>
      </c>
      <c r="AA32" s="17" t="s">
        <v>79</v>
      </c>
      <c r="AB32" s="18" t="s">
        <v>77</v>
      </c>
      <c r="AC32" s="19">
        <f t="shared" ref="AC32" si="29">IF(OR(EXACT($AA$7,AA32)*(EXACT($AB$7,AB32)))=TRUE,$AO$9,IF(($AB$7-$AA$7=AB32-AA32),$AO$8,IF(OR(EXACT($AA$7&gt;$AB$7,AA32&gt;AB32)*EXACT($AA$7=$AB$7,AA32=AB32)*EXACT($AA$7&lt;$AB$7,AA32&lt;AB32)),$AO$7,0)))</f>
        <v>0</v>
      </c>
      <c r="AD32" s="20"/>
      <c r="AE32" s="18"/>
      <c r="AF32" s="19"/>
      <c r="AG32" s="21">
        <f t="shared" ref="AG32" si="30">E32+H32+K32+N32+Q32+T32+W32+Z32+AC32+AF32</f>
        <v>18</v>
      </c>
      <c r="AH32" s="22">
        <f>'31.Spieltag'!AJ32</f>
        <v>0</v>
      </c>
      <c r="AI32" s="29">
        <f>'31.Spieltag'!AK32</f>
        <v>0</v>
      </c>
      <c r="AJ32" s="24">
        <f t="shared" ref="AJ32" si="31">AG32+AH32</f>
        <v>18</v>
      </c>
      <c r="AK32" s="25">
        <f t="shared" si="15"/>
        <v>25</v>
      </c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6" priority="23">
      <formula>($AG8&gt;40)</formula>
    </cfRule>
  </conditionalFormatting>
  <conditionalFormatting sqref="A1:A3 A5:A1048576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2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5" priority="98" rank="3"/>
  </conditionalFormatting>
  <conditionalFormatting sqref="C6:AB6 C5:F6 I5:I6 C4 O5:O6 J2:K3 M2:N3 L4:L6 R5:R6 D2:E3 G2:H3 F4 Y2:Z3 AB2:AB3 X5:X6 S2:T3 V2:W3 U4:U6 AA5:AA6">
    <cfRule type="cellIs" dxfId="14" priority="6" operator="equal">
      <formula>"Schalke 04"</formula>
    </cfRule>
  </conditionalFormatting>
  <conditionalFormatting sqref="O4 I6 C6 F6 X6 L6 I4 R4 AA4 X4">
    <cfRule type="cellIs" dxfId="13" priority="5" operator="equal">
      <formula>"Schalke 04"</formula>
    </cfRule>
  </conditionalFormatting>
  <conditionalFormatting sqref="B32">
    <cfRule type="expression" dxfId="12" priority="3">
      <formula>($AG32&gt;40)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25" workbookViewId="0">
      <selection activeCell="AF24" sqref="AF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54</v>
      </c>
      <c r="B4" s="16"/>
      <c r="C4" s="70" t="s">
        <v>74</v>
      </c>
      <c r="F4" s="70" t="s">
        <v>73</v>
      </c>
      <c r="I4" s="70" t="s">
        <v>11</v>
      </c>
      <c r="L4" s="70" t="s">
        <v>71</v>
      </c>
      <c r="O4" s="70" t="s">
        <v>59</v>
      </c>
      <c r="R4" s="70" t="s">
        <v>18</v>
      </c>
      <c r="U4" s="70" t="s">
        <v>12</v>
      </c>
      <c r="X4" s="70" t="s">
        <v>68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57</v>
      </c>
      <c r="G6" s="69"/>
      <c r="H6" s="76"/>
      <c r="I6" s="70" t="s">
        <v>16</v>
      </c>
      <c r="J6" s="69"/>
      <c r="K6" s="76"/>
      <c r="L6" s="70" t="s">
        <v>13</v>
      </c>
      <c r="M6" s="69"/>
      <c r="N6" s="76"/>
      <c r="O6" s="70" t="s">
        <v>15</v>
      </c>
      <c r="P6" s="69"/>
      <c r="Q6" s="76"/>
      <c r="R6" s="70" t="s">
        <v>72</v>
      </c>
      <c r="S6" s="69"/>
      <c r="T6" s="76"/>
      <c r="U6" s="70" t="s">
        <v>58</v>
      </c>
      <c r="V6" s="69"/>
      <c r="W6" s="76"/>
      <c r="X6" s="70" t="s">
        <v>56</v>
      </c>
      <c r="Y6" s="69"/>
      <c r="Z6" s="76"/>
      <c r="AA6" s="70" t="s">
        <v>14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79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77</v>
      </c>
      <c r="P7" s="78" t="s">
        <v>19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76</v>
      </c>
      <c r="Y7" s="78" t="s">
        <v>76</v>
      </c>
      <c r="Z7" s="79" t="s">
        <v>1</v>
      </c>
      <c r="AA7" s="78" t="s">
        <v>2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6</v>
      </c>
      <c r="B8" s="21" t="str">
        <f>'32.Spieltag'!B8</f>
        <v>Archie04</v>
      </c>
      <c r="C8" s="17" t="s">
        <v>76</v>
      </c>
      <c r="D8" s="18" t="s">
        <v>79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87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2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7</v>
      </c>
      <c r="AH8" s="22">
        <f>'32.Spieltag'!AJ8</f>
        <v>447</v>
      </c>
      <c r="AI8" s="29">
        <f>'32.Spieltag'!AK8</f>
        <v>6</v>
      </c>
      <c r="AJ8" s="24">
        <f t="shared" ref="AJ8" si="10">AG8+AH8</f>
        <v>454</v>
      </c>
      <c r="AK8" s="25">
        <f>RANK(AJ8,$AJ$8:$AJ$31)</f>
        <v>6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'32.Spieltag'!B9</f>
        <v>cilli37</v>
      </c>
      <c r="C9" s="17" t="s">
        <v>76</v>
      </c>
      <c r="D9" s="18" t="s">
        <v>79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87">
        <f t="shared" ref="K9:K31" si="12">IF(OR(EXACT($I$7,I9)*(EXACT($J$7,J9)))=TRUE,$AO$9,IF(($J$7-$I$7=J9-I9),$AO$8,IF(OR(EXACT($I$7&gt;$J$7,I9&gt;J9)*EXACT($I$7=$J$7,I9=J9)*EXACT($I$7&lt;$J$7,I9&lt;J9)),$AO$7,0)))*2*2</f>
        <v>0</v>
      </c>
      <c r="L9" s="17" t="s">
        <v>76</v>
      </c>
      <c r="M9" s="18" t="s">
        <v>2</v>
      </c>
      <c r="N9" s="68">
        <f t="shared" si="3"/>
        <v>0</v>
      </c>
      <c r="O9" s="17" t="s">
        <v>79</v>
      </c>
      <c r="P9" s="18" t="s">
        <v>2</v>
      </c>
      <c r="Q9" s="19">
        <f t="shared" si="4"/>
        <v>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 t="str">
        <f t="shared" si="6"/>
        <v>2</v>
      </c>
      <c r="X9" s="17" t="s">
        <v>76</v>
      </c>
      <c r="Y9" s="18" t="s">
        <v>19</v>
      </c>
      <c r="Z9" s="19">
        <f t="shared" si="7"/>
        <v>0</v>
      </c>
      <c r="AA9" s="17" t="s">
        <v>19</v>
      </c>
      <c r="AB9" s="18" t="s">
        <v>76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'32.Spieltag'!AJ9</f>
        <v>455</v>
      </c>
      <c r="AI9" s="29">
        <f>'32.Spieltag'!AK9</f>
        <v>5</v>
      </c>
      <c r="AJ9" s="24">
        <f t="shared" ref="AJ9:AJ29" si="14">AG9+AH9</f>
        <v>466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'32.Spieltag'!B10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76</v>
      </c>
      <c r="G10" s="18" t="s">
        <v>2</v>
      </c>
      <c r="H10" s="19">
        <f t="shared" si="2"/>
        <v>0</v>
      </c>
      <c r="I10" s="17" t="s">
        <v>76</v>
      </c>
      <c r="J10" s="18" t="s">
        <v>76</v>
      </c>
      <c r="K10" s="87">
        <f t="shared" si="12"/>
        <v>0</v>
      </c>
      <c r="L10" s="17" t="s">
        <v>76</v>
      </c>
      <c r="M10" s="18" t="s">
        <v>2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19</v>
      </c>
      <c r="S10" s="18" t="s">
        <v>76</v>
      </c>
      <c r="T10" s="19" t="str">
        <f t="shared" si="5"/>
        <v>2</v>
      </c>
      <c r="U10" s="17" t="s">
        <v>79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2</v>
      </c>
      <c r="AC10" s="19">
        <f t="shared" si="8"/>
        <v>0</v>
      </c>
      <c r="AD10" s="20"/>
      <c r="AE10" s="18"/>
      <c r="AF10" s="19"/>
      <c r="AG10" s="21">
        <f t="shared" si="13"/>
        <v>6</v>
      </c>
      <c r="AH10" s="22">
        <f>'32.Spieltag'!AJ10</f>
        <v>396</v>
      </c>
      <c r="AI10" s="29">
        <f>'32.Spieltag'!AK10</f>
        <v>19</v>
      </c>
      <c r="AJ10" s="24">
        <f t="shared" si="14"/>
        <v>402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11</v>
      </c>
      <c r="B11" s="21" t="str">
        <f>'32.Spieltag'!B11</f>
        <v>FlorianS04</v>
      </c>
      <c r="C11" s="17" t="s">
        <v>77</v>
      </c>
      <c r="D11" s="18" t="s">
        <v>19</v>
      </c>
      <c r="E11" s="19" t="str">
        <f t="shared" si="1"/>
        <v>3</v>
      </c>
      <c r="F11" s="17" t="s">
        <v>76</v>
      </c>
      <c r="G11" s="18" t="s">
        <v>2</v>
      </c>
      <c r="H11" s="19">
        <f t="shared" si="2"/>
        <v>0</v>
      </c>
      <c r="I11" s="17" t="s">
        <v>76</v>
      </c>
      <c r="J11" s="18" t="s">
        <v>76</v>
      </c>
      <c r="K11" s="87">
        <f t="shared" si="12"/>
        <v>0</v>
      </c>
      <c r="L11" s="17" t="s">
        <v>76</v>
      </c>
      <c r="M11" s="18" t="s">
        <v>2</v>
      </c>
      <c r="N11" s="68">
        <f t="shared" si="3"/>
        <v>0</v>
      </c>
      <c r="O11" s="17" t="s">
        <v>19</v>
      </c>
      <c r="P11" s="18" t="s">
        <v>76</v>
      </c>
      <c r="Q11" s="19">
        <f t="shared" si="4"/>
        <v>0</v>
      </c>
      <c r="R11" s="17" t="s">
        <v>19</v>
      </c>
      <c r="S11" s="18" t="s">
        <v>77</v>
      </c>
      <c r="T11" s="19" t="str">
        <f t="shared" si="5"/>
        <v>2</v>
      </c>
      <c r="U11" s="17" t="s">
        <v>19</v>
      </c>
      <c r="V11" s="18" t="s">
        <v>77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13</v>
      </c>
      <c r="AH11" s="22">
        <f>'32.Spieltag'!AJ11</f>
        <v>419</v>
      </c>
      <c r="AI11" s="29">
        <f>'32.Spieltag'!AK11</f>
        <v>13</v>
      </c>
      <c r="AJ11" s="24">
        <f t="shared" si="14"/>
        <v>432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'32.Spieltag'!B12</f>
        <v>Franzi04</v>
      </c>
      <c r="C12" s="17" t="s">
        <v>109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>
        <f t="shared" si="2"/>
        <v>0</v>
      </c>
      <c r="I12" s="17" t="s">
        <v>19</v>
      </c>
      <c r="J12" s="18" t="s">
        <v>76</v>
      </c>
      <c r="K12" s="87">
        <f t="shared" si="12"/>
        <v>0</v>
      </c>
      <c r="L12" s="17" t="s">
        <v>76</v>
      </c>
      <c r="M12" s="18" t="s">
        <v>2</v>
      </c>
      <c r="N12" s="68">
        <f t="shared" si="3"/>
        <v>0</v>
      </c>
      <c r="O12" s="17" t="s">
        <v>19</v>
      </c>
      <c r="P12" s="18" t="s">
        <v>19</v>
      </c>
      <c r="Q12" s="19">
        <f t="shared" si="4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2</v>
      </c>
      <c r="V12" s="18" t="s">
        <v>76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9</v>
      </c>
      <c r="AH12" s="22">
        <f>'32.Spieltag'!AJ12</f>
        <v>464</v>
      </c>
      <c r="AI12" s="29">
        <f>'32.Spieltag'!AK12</f>
        <v>4</v>
      </c>
      <c r="AJ12" s="24">
        <f t="shared" si="14"/>
        <v>473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'32.Spieltag'!B13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87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'32.Spieltag'!AJ13</f>
        <v>330</v>
      </c>
      <c r="AI13" s="29">
        <f>'32.Spieltag'!AK13</f>
        <v>22</v>
      </c>
      <c r="AJ13" s="24">
        <f t="shared" si="14"/>
        <v>330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9</v>
      </c>
      <c r="B14" s="21" t="str">
        <f>'32.Spieltag'!B14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2</v>
      </c>
      <c r="H14" s="19">
        <f t="shared" si="2"/>
        <v>0</v>
      </c>
      <c r="I14" s="17" t="s">
        <v>19</v>
      </c>
      <c r="J14" s="18" t="s">
        <v>19</v>
      </c>
      <c r="K14" s="87">
        <f t="shared" si="12"/>
        <v>0</v>
      </c>
      <c r="L14" s="17" t="s">
        <v>76</v>
      </c>
      <c r="M14" s="18" t="s">
        <v>19</v>
      </c>
      <c r="N14" s="68">
        <f t="shared" si="3"/>
        <v>0</v>
      </c>
      <c r="O14" s="17" t="s">
        <v>76</v>
      </c>
      <c r="P14" s="18" t="s">
        <v>76</v>
      </c>
      <c r="Q14" s="19">
        <f t="shared" si="4"/>
        <v>0</v>
      </c>
      <c r="R14" s="17" t="s">
        <v>76</v>
      </c>
      <c r="S14" s="18" t="s">
        <v>76</v>
      </c>
      <c r="T14" s="19">
        <f t="shared" si="5"/>
        <v>0</v>
      </c>
      <c r="U14" s="17" t="s">
        <v>79</v>
      </c>
      <c r="V14" s="18" t="s">
        <v>76</v>
      </c>
      <c r="W14" s="19" t="str">
        <f t="shared" si="6"/>
        <v>2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76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'32.Spieltag'!AJ14</f>
        <v>435</v>
      </c>
      <c r="AI14" s="29">
        <f>'32.Spieltag'!AK14</f>
        <v>10</v>
      </c>
      <c r="AJ14" s="24">
        <f t="shared" si="14"/>
        <v>444</v>
      </c>
      <c r="AK14" s="25">
        <f t="shared" si="15"/>
        <v>9</v>
      </c>
      <c r="AL14" s="1"/>
    </row>
    <row r="15" spans="1:42" ht="24.9" customHeight="1" thickBot="1" x14ac:dyDescent="0.3">
      <c r="A15" s="29">
        <f t="shared" si="11"/>
        <v>3</v>
      </c>
      <c r="B15" s="21" t="str">
        <f>'32.Spieltag'!B15</f>
        <v>Lola04</v>
      </c>
      <c r="C15" s="17" t="s">
        <v>77</v>
      </c>
      <c r="D15" s="18" t="s">
        <v>76</v>
      </c>
      <c r="E15" s="19" t="str">
        <f t="shared" si="1"/>
        <v>2</v>
      </c>
      <c r="F15" s="17" t="s">
        <v>76</v>
      </c>
      <c r="G15" s="18" t="s">
        <v>19</v>
      </c>
      <c r="H15" s="19">
        <f t="shared" si="2"/>
        <v>0</v>
      </c>
      <c r="I15" s="17" t="s">
        <v>19</v>
      </c>
      <c r="J15" s="18" t="s">
        <v>76</v>
      </c>
      <c r="K15" s="87">
        <f t="shared" si="12"/>
        <v>0</v>
      </c>
      <c r="L15" s="17" t="s">
        <v>19</v>
      </c>
      <c r="M15" s="18" t="s">
        <v>19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2</v>
      </c>
      <c r="S15" s="18" t="s">
        <v>76</v>
      </c>
      <c r="T15" s="19" t="str">
        <f t="shared" si="5"/>
        <v>2</v>
      </c>
      <c r="U15" s="17" t="s">
        <v>2</v>
      </c>
      <c r="V15" s="18" t="s">
        <v>77</v>
      </c>
      <c r="W15" s="19" t="str">
        <f t="shared" si="6"/>
        <v>2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8</v>
      </c>
      <c r="AH15" s="22">
        <f>'32.Spieltag'!AJ15</f>
        <v>481</v>
      </c>
      <c r="AI15" s="29">
        <f>'32.Spieltag'!AK15</f>
        <v>3</v>
      </c>
      <c r="AJ15" s="24">
        <f t="shared" si="14"/>
        <v>489</v>
      </c>
      <c r="AK15" s="25">
        <f t="shared" si="15"/>
        <v>3</v>
      </c>
      <c r="AL15" s="1"/>
    </row>
    <row r="16" spans="1:42" ht="24.9" customHeight="1" thickBot="1" x14ac:dyDescent="0.3">
      <c r="A16" s="29">
        <f t="shared" si="11"/>
        <v>7</v>
      </c>
      <c r="B16" s="21" t="str">
        <f>'32.Spieltag'!B16</f>
        <v>Master1</v>
      </c>
      <c r="C16" s="17" t="s">
        <v>76</v>
      </c>
      <c r="D16" s="18" t="s">
        <v>79</v>
      </c>
      <c r="E16" s="19" t="str">
        <f t="shared" si="1"/>
        <v>2</v>
      </c>
      <c r="F16" s="17" t="s">
        <v>76</v>
      </c>
      <c r="G16" s="18" t="s">
        <v>2</v>
      </c>
      <c r="H16" s="19">
        <f t="shared" si="2"/>
        <v>0</v>
      </c>
      <c r="I16" s="17" t="s">
        <v>76</v>
      </c>
      <c r="J16" s="18" t="s">
        <v>76</v>
      </c>
      <c r="K16" s="87">
        <f t="shared" si="12"/>
        <v>0</v>
      </c>
      <c r="L16" s="17" t="s">
        <v>76</v>
      </c>
      <c r="M16" s="18" t="s">
        <v>2</v>
      </c>
      <c r="N16" s="68">
        <f t="shared" si="3"/>
        <v>0</v>
      </c>
      <c r="O16" s="17" t="s">
        <v>19</v>
      </c>
      <c r="P16" s="18" t="s">
        <v>76</v>
      </c>
      <c r="Q16" s="19">
        <f t="shared" si="4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19</v>
      </c>
      <c r="AC16" s="19" t="str">
        <f t="shared" si="8"/>
        <v>2</v>
      </c>
      <c r="AD16" s="20"/>
      <c r="AE16" s="18"/>
      <c r="AF16" s="19"/>
      <c r="AG16" s="21">
        <f t="shared" si="13"/>
        <v>8</v>
      </c>
      <c r="AH16" s="22">
        <f>'32.Spieltag'!AJ16</f>
        <v>445</v>
      </c>
      <c r="AI16" s="29">
        <f>'32.Spieltag'!AK16</f>
        <v>7</v>
      </c>
      <c r="AJ16" s="24">
        <f t="shared" si="14"/>
        <v>453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'32.Spieltag'!B17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76</v>
      </c>
      <c r="G17" s="18" t="s">
        <v>76</v>
      </c>
      <c r="H17" s="19" t="str">
        <f t="shared" si="2"/>
        <v>5</v>
      </c>
      <c r="I17" s="17" t="s">
        <v>19</v>
      </c>
      <c r="J17" s="18" t="s">
        <v>77</v>
      </c>
      <c r="K17" s="87">
        <f t="shared" si="12"/>
        <v>0</v>
      </c>
      <c r="L17" s="17" t="s">
        <v>19</v>
      </c>
      <c r="M17" s="18" t="s">
        <v>76</v>
      </c>
      <c r="N17" s="68" t="str">
        <f t="shared" si="3"/>
        <v>2</v>
      </c>
      <c r="O17" s="17" t="s">
        <v>19</v>
      </c>
      <c r="P17" s="18" t="s">
        <v>77</v>
      </c>
      <c r="Q17" s="19">
        <f t="shared" si="4"/>
        <v>0</v>
      </c>
      <c r="R17" s="17" t="s">
        <v>19</v>
      </c>
      <c r="S17" s="18" t="s">
        <v>76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'32.Spieltag'!AJ17</f>
        <v>407</v>
      </c>
      <c r="AI17" s="29">
        <f>'32.Spieltag'!AK17</f>
        <v>15</v>
      </c>
      <c r="AJ17" s="24">
        <f t="shared" si="14"/>
        <v>421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19</v>
      </c>
      <c r="B18" s="21" t="str">
        <f>'32.Spieltag'!B18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87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'32.Spieltag'!AJ18</f>
        <v>399</v>
      </c>
      <c r="AI18" s="29">
        <f>'32.Spieltag'!AK18</f>
        <v>18</v>
      </c>
      <c r="AJ18" s="24">
        <f t="shared" si="14"/>
        <v>399</v>
      </c>
      <c r="AK18" s="25">
        <f t="shared" si="15"/>
        <v>19</v>
      </c>
      <c r="AL18" s="1"/>
    </row>
    <row r="19" spans="1:38" ht="24.9" customHeight="1" thickBot="1" x14ac:dyDescent="0.3">
      <c r="A19" s="29">
        <f t="shared" si="11"/>
        <v>2</v>
      </c>
      <c r="B19" s="21" t="str">
        <f>'32.Spieltag'!B19</f>
        <v>Rainer04</v>
      </c>
      <c r="C19" s="17" t="s">
        <v>76</v>
      </c>
      <c r="D19" s="18" t="s">
        <v>79</v>
      </c>
      <c r="E19" s="19" t="str">
        <f t="shared" si="1"/>
        <v>2</v>
      </c>
      <c r="F19" s="17" t="s">
        <v>19</v>
      </c>
      <c r="G19" s="18" t="s">
        <v>19</v>
      </c>
      <c r="H19" s="19" t="str">
        <f t="shared" si="2"/>
        <v>3</v>
      </c>
      <c r="I19" s="17" t="s">
        <v>76</v>
      </c>
      <c r="J19" s="18" t="s">
        <v>77</v>
      </c>
      <c r="K19" s="87">
        <f t="shared" si="12"/>
        <v>0</v>
      </c>
      <c r="L19" s="17"/>
      <c r="M19" s="18"/>
      <c r="N19" s="68"/>
      <c r="O19" s="17" t="s">
        <v>76</v>
      </c>
      <c r="P19" s="18" t="s">
        <v>2</v>
      </c>
      <c r="Q19" s="19" t="str">
        <f t="shared" si="4"/>
        <v>3</v>
      </c>
      <c r="R19" s="17" t="s">
        <v>19</v>
      </c>
      <c r="S19" s="18" t="s">
        <v>77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2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14</v>
      </c>
      <c r="AH19" s="22">
        <f>'32.Spieltag'!AJ19</f>
        <v>494</v>
      </c>
      <c r="AI19" s="29">
        <f>'32.Spieltag'!AK19</f>
        <v>2</v>
      </c>
      <c r="AJ19" s="24">
        <f t="shared" si="14"/>
        <v>508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21</v>
      </c>
      <c r="B20" s="21" t="str">
        <f>'32.Spieltag'!B20</f>
        <v>Reinhold</v>
      </c>
      <c r="C20" s="17" t="s">
        <v>77</v>
      </c>
      <c r="D20" s="18" t="s">
        <v>19</v>
      </c>
      <c r="E20" s="19" t="str">
        <f t="shared" si="1"/>
        <v>3</v>
      </c>
      <c r="F20" s="17" t="s">
        <v>2</v>
      </c>
      <c r="G20" s="18" t="s">
        <v>76</v>
      </c>
      <c r="H20" s="19">
        <f t="shared" si="2"/>
        <v>0</v>
      </c>
      <c r="I20" s="17" t="s">
        <v>19</v>
      </c>
      <c r="J20" s="18" t="s">
        <v>77</v>
      </c>
      <c r="K20" s="87">
        <f t="shared" si="12"/>
        <v>0</v>
      </c>
      <c r="L20" s="17" t="s">
        <v>19</v>
      </c>
      <c r="M20" s="18" t="s">
        <v>79</v>
      </c>
      <c r="N20" s="68">
        <f t="shared" si="3"/>
        <v>0</v>
      </c>
      <c r="O20" s="17" t="s">
        <v>19</v>
      </c>
      <c r="P20" s="18" t="s">
        <v>76</v>
      </c>
      <c r="Q20" s="19">
        <f t="shared" si="4"/>
        <v>0</v>
      </c>
      <c r="R20" s="17" t="s">
        <v>19</v>
      </c>
      <c r="S20" s="18" t="s">
        <v>76</v>
      </c>
      <c r="T20" s="19" t="str">
        <f t="shared" si="5"/>
        <v>2</v>
      </c>
      <c r="U20" s="17" t="s">
        <v>76</v>
      </c>
      <c r="V20" s="18" t="s">
        <v>19</v>
      </c>
      <c r="W20" s="19">
        <f t="shared" si="6"/>
        <v>0</v>
      </c>
      <c r="X20" s="17" t="s">
        <v>76</v>
      </c>
      <c r="Y20" s="18" t="s">
        <v>76</v>
      </c>
      <c r="Z20" s="19" t="str">
        <f t="shared" si="7"/>
        <v>5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10</v>
      </c>
      <c r="AH20" s="22">
        <f>'32.Spieltag'!AJ20</f>
        <v>370</v>
      </c>
      <c r="AI20" s="29">
        <f>'32.Spieltag'!AK20</f>
        <v>21</v>
      </c>
      <c r="AJ20" s="24">
        <f t="shared" si="14"/>
        <v>380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16</v>
      </c>
      <c r="B21" s="21" t="str">
        <f>'32.Spieltag'!B21</f>
        <v>Ricardo04</v>
      </c>
      <c r="C21" s="17" t="s">
        <v>76</v>
      </c>
      <c r="D21" s="18" t="s">
        <v>79</v>
      </c>
      <c r="E21" s="19" t="str">
        <f t="shared" si="1"/>
        <v>2</v>
      </c>
      <c r="F21" s="17" t="s">
        <v>77</v>
      </c>
      <c r="G21" s="18" t="s">
        <v>19</v>
      </c>
      <c r="H21" s="19">
        <f t="shared" si="2"/>
        <v>0</v>
      </c>
      <c r="I21" s="17" t="s">
        <v>76</v>
      </c>
      <c r="J21" s="18" t="s">
        <v>77</v>
      </c>
      <c r="K21" s="87">
        <f t="shared" si="12"/>
        <v>0</v>
      </c>
      <c r="L21" s="17" t="s">
        <v>19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2</v>
      </c>
      <c r="R21" s="17" t="s">
        <v>19</v>
      </c>
      <c r="S21" s="18" t="s">
        <v>76</v>
      </c>
      <c r="T21" s="19" t="str">
        <f t="shared" si="5"/>
        <v>2</v>
      </c>
      <c r="U21" s="17" t="s">
        <v>79</v>
      </c>
      <c r="V21" s="18" t="s">
        <v>77</v>
      </c>
      <c r="W21" s="19" t="str">
        <f t="shared" si="6"/>
        <v>2</v>
      </c>
      <c r="X21" s="17" t="s">
        <v>76</v>
      </c>
      <c r="Y21" s="18" t="s">
        <v>19</v>
      </c>
      <c r="Z21" s="19">
        <f t="shared" si="7"/>
        <v>0</v>
      </c>
      <c r="AA21" s="17" t="s">
        <v>19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'32.Spieltag'!AJ21</f>
        <v>404</v>
      </c>
      <c r="AI21" s="29">
        <f>'32.Spieltag'!AK21</f>
        <v>16</v>
      </c>
      <c r="AJ21" s="24">
        <f t="shared" si="14"/>
        <v>414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'32.Spieltag'!B22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87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'32.Spieltag'!AJ22</f>
        <v>310</v>
      </c>
      <c r="AI22" s="29">
        <f>'32.Spieltag'!AK22</f>
        <v>23</v>
      </c>
      <c r="AJ22" s="24">
        <f t="shared" si="14"/>
        <v>310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10</v>
      </c>
      <c r="B23" s="21" t="str">
        <f>'32.Spieltag'!B23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87"/>
      <c r="L23" s="17"/>
      <c r="M23" s="18"/>
      <c r="N23" s="68"/>
      <c r="O23" s="17"/>
      <c r="P23" s="18"/>
      <c r="Q23" s="19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'32.Spieltag'!AJ23</f>
        <v>440</v>
      </c>
      <c r="AI23" s="29">
        <f>'32.Spieltag'!AK23</f>
        <v>8</v>
      </c>
      <c r="AJ23" s="24">
        <f t="shared" si="14"/>
        <v>440</v>
      </c>
      <c r="AK23" s="25">
        <f t="shared" si="15"/>
        <v>10</v>
      </c>
      <c r="AL23" s="1"/>
    </row>
    <row r="24" spans="1:38" ht="24.9" customHeight="1" thickBot="1" x14ac:dyDescent="0.3">
      <c r="A24" s="29">
        <f t="shared" si="11"/>
        <v>14</v>
      </c>
      <c r="B24" s="21" t="str">
        <f>'32.Spieltag'!B24</f>
        <v>shiny</v>
      </c>
      <c r="C24" s="17" t="s">
        <v>77</v>
      </c>
      <c r="D24" s="18" t="s">
        <v>19</v>
      </c>
      <c r="E24" s="19" t="str">
        <f t="shared" si="1"/>
        <v>3</v>
      </c>
      <c r="F24" s="17" t="s">
        <v>76</v>
      </c>
      <c r="G24" s="18" t="s">
        <v>19</v>
      </c>
      <c r="H24" s="19">
        <f t="shared" si="2"/>
        <v>0</v>
      </c>
      <c r="I24" s="17" t="s">
        <v>19</v>
      </c>
      <c r="J24" s="18" t="s">
        <v>76</v>
      </c>
      <c r="K24" s="87">
        <f t="shared" si="12"/>
        <v>0</v>
      </c>
      <c r="L24" s="17" t="s">
        <v>76</v>
      </c>
      <c r="M24" s="18" t="s">
        <v>19</v>
      </c>
      <c r="N24" s="68">
        <f t="shared" si="3"/>
        <v>0</v>
      </c>
      <c r="O24" s="17" t="s">
        <v>19</v>
      </c>
      <c r="P24" s="18" t="s">
        <v>19</v>
      </c>
      <c r="Q24" s="19">
        <f t="shared" si="4"/>
        <v>0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5</v>
      </c>
      <c r="AH24" s="22">
        <f>'32.Spieltag'!AJ24</f>
        <v>422</v>
      </c>
      <c r="AI24" s="29">
        <f>'32.Spieltag'!AK24</f>
        <v>11</v>
      </c>
      <c r="AJ24" s="24">
        <f t="shared" si="14"/>
        <v>427</v>
      </c>
      <c r="AK24" s="25">
        <f t="shared" si="15"/>
        <v>14</v>
      </c>
      <c r="AL24" s="1"/>
    </row>
    <row r="25" spans="1:38" ht="24.9" customHeight="1" thickBot="1" x14ac:dyDescent="0.3">
      <c r="A25" s="29">
        <f t="shared" si="11"/>
        <v>19</v>
      </c>
      <c r="B25" s="21" t="str">
        <f>'32.Spieltag'!B25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76</v>
      </c>
      <c r="G25" s="18" t="s">
        <v>19</v>
      </c>
      <c r="H25" s="19">
        <f t="shared" si="2"/>
        <v>0</v>
      </c>
      <c r="I25" s="17" t="s">
        <v>76</v>
      </c>
      <c r="J25" s="18" t="s">
        <v>77</v>
      </c>
      <c r="K25" s="87">
        <f t="shared" si="12"/>
        <v>0</v>
      </c>
      <c r="L25" s="17" t="s">
        <v>77</v>
      </c>
      <c r="M25" s="18" t="s">
        <v>19</v>
      </c>
      <c r="N25" s="68">
        <f t="shared" si="3"/>
        <v>0</v>
      </c>
      <c r="O25" s="17" t="s">
        <v>2</v>
      </c>
      <c r="P25" s="18" t="s">
        <v>19</v>
      </c>
      <c r="Q25" s="19">
        <f t="shared" si="4"/>
        <v>0</v>
      </c>
      <c r="R25" s="17" t="s">
        <v>76</v>
      </c>
      <c r="S25" s="18" t="s">
        <v>19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76</v>
      </c>
      <c r="Y25" s="18" t="s">
        <v>76</v>
      </c>
      <c r="Z25" s="19" t="str">
        <f t="shared" si="7"/>
        <v>5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'32.Spieltag'!AJ25</f>
        <v>390</v>
      </c>
      <c r="AI25" s="29">
        <f>'32.Spieltag'!AK25</f>
        <v>20</v>
      </c>
      <c r="AJ25" s="24">
        <f t="shared" si="14"/>
        <v>399</v>
      </c>
      <c r="AK25" s="25">
        <f t="shared" si="15"/>
        <v>19</v>
      </c>
      <c r="AL25" s="1"/>
    </row>
    <row r="26" spans="1:38" ht="24.9" customHeight="1" thickBot="1" x14ac:dyDescent="0.3">
      <c r="A26" s="29">
        <f t="shared" si="11"/>
        <v>13</v>
      </c>
      <c r="B26" s="21" t="str">
        <f>'32.Spieltag'!B26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76</v>
      </c>
      <c r="G26" s="18" t="s">
        <v>19</v>
      </c>
      <c r="H26" s="19">
        <f t="shared" si="2"/>
        <v>0</v>
      </c>
      <c r="I26" s="17" t="s">
        <v>19</v>
      </c>
      <c r="J26" s="18" t="s">
        <v>76</v>
      </c>
      <c r="K26" s="87">
        <f t="shared" si="12"/>
        <v>0</v>
      </c>
      <c r="L26" s="17" t="s">
        <v>76</v>
      </c>
      <c r="M26" s="18" t="s">
        <v>2</v>
      </c>
      <c r="N26" s="68">
        <f t="shared" si="3"/>
        <v>0</v>
      </c>
      <c r="O26" s="17" t="s">
        <v>76</v>
      </c>
      <c r="P26" s="18" t="s">
        <v>2</v>
      </c>
      <c r="Q26" s="19" t="str">
        <f t="shared" si="4"/>
        <v>3</v>
      </c>
      <c r="R26" s="17" t="s">
        <v>19</v>
      </c>
      <c r="S26" s="18" t="s">
        <v>77</v>
      </c>
      <c r="T26" s="19" t="str">
        <f t="shared" si="5"/>
        <v>2</v>
      </c>
      <c r="U26" s="17" t="s">
        <v>19</v>
      </c>
      <c r="V26" s="18" t="s">
        <v>76</v>
      </c>
      <c r="W26" s="19" t="str">
        <f t="shared" si="6"/>
        <v>2</v>
      </c>
      <c r="X26" s="17" t="s">
        <v>19</v>
      </c>
      <c r="Y26" s="18" t="s">
        <v>76</v>
      </c>
      <c r="Z26" s="19">
        <f t="shared" si="7"/>
        <v>0</v>
      </c>
      <c r="AA26" s="17" t="s">
        <v>76</v>
      </c>
      <c r="AB26" s="18" t="s">
        <v>77</v>
      </c>
      <c r="AC26" s="19" t="str">
        <f t="shared" si="8"/>
        <v>2</v>
      </c>
      <c r="AD26" s="20"/>
      <c r="AE26" s="18"/>
      <c r="AF26" s="19"/>
      <c r="AG26" s="21">
        <f t="shared" si="13"/>
        <v>11</v>
      </c>
      <c r="AH26" s="22">
        <f>'32.Spieltag'!AJ26</f>
        <v>418</v>
      </c>
      <c r="AI26" s="29">
        <f>'32.Spieltag'!AK26</f>
        <v>14</v>
      </c>
      <c r="AJ26" s="24">
        <f t="shared" si="14"/>
        <v>429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8</v>
      </c>
      <c r="B27" s="21" t="str">
        <f>'32.Spieltag'!B27</f>
        <v>SkillFailer</v>
      </c>
      <c r="C27" s="17" t="s">
        <v>77</v>
      </c>
      <c r="D27" s="18" t="s">
        <v>98</v>
      </c>
      <c r="E27" s="19" t="str">
        <f t="shared" si="1"/>
        <v>2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87">
        <f t="shared" si="12"/>
        <v>0</v>
      </c>
      <c r="L27" s="17" t="s">
        <v>76</v>
      </c>
      <c r="M27" s="18" t="s">
        <v>19</v>
      </c>
      <c r="N27" s="68">
        <f t="shared" si="3"/>
        <v>0</v>
      </c>
      <c r="O27" s="17" t="s">
        <v>19</v>
      </c>
      <c r="P27" s="18" t="s">
        <v>2</v>
      </c>
      <c r="Q27" s="19" t="str">
        <f t="shared" si="4"/>
        <v>2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 t="str">
        <f t="shared" si="8"/>
        <v>2</v>
      </c>
      <c r="AD27" s="20"/>
      <c r="AE27" s="18"/>
      <c r="AF27" s="19"/>
      <c r="AG27" s="21">
        <f t="shared" si="13"/>
        <v>8</v>
      </c>
      <c r="AH27" s="22">
        <f>'32.Spieltag'!AJ27</f>
        <v>440</v>
      </c>
      <c r="AI27" s="29">
        <f>'32.Spieltag'!AK27</f>
        <v>8</v>
      </c>
      <c r="AJ27" s="24">
        <f t="shared" si="14"/>
        <v>448</v>
      </c>
      <c r="AK27" s="25">
        <f t="shared" si="15"/>
        <v>8</v>
      </c>
      <c r="AL27" s="1"/>
    </row>
    <row r="28" spans="1:38" ht="28.2" customHeight="1" thickBot="1" x14ac:dyDescent="0.3">
      <c r="A28" s="29">
        <f t="shared" si="11"/>
        <v>17</v>
      </c>
      <c r="B28" s="21" t="str">
        <f>'32.Spieltag'!B28</f>
        <v>Skopp04</v>
      </c>
      <c r="C28" s="17"/>
      <c r="D28" s="18"/>
      <c r="E28" s="19"/>
      <c r="F28" s="17"/>
      <c r="G28" s="18"/>
      <c r="H28" s="19"/>
      <c r="I28" s="17"/>
      <c r="J28" s="18"/>
      <c r="K28" s="87"/>
      <c r="L28" s="17"/>
      <c r="M28" s="18"/>
      <c r="N28" s="68"/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9"/>
      <c r="AA28" s="17"/>
      <c r="AB28" s="18"/>
      <c r="AC28" s="19"/>
      <c r="AD28" s="20"/>
      <c r="AE28" s="18"/>
      <c r="AF28" s="19"/>
      <c r="AG28" s="21">
        <f t="shared" si="13"/>
        <v>0</v>
      </c>
      <c r="AH28" s="22">
        <f>'32.Spieltag'!AJ28</f>
        <v>403</v>
      </c>
      <c r="AI28" s="29">
        <f>'32.Spieltag'!AK28</f>
        <v>17</v>
      </c>
      <c r="AJ28" s="24">
        <f t="shared" si="14"/>
        <v>403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12</v>
      </c>
      <c r="B29" s="21" t="str">
        <f>'32.Spieltag'!B29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77</v>
      </c>
      <c r="G29" s="18" t="s">
        <v>19</v>
      </c>
      <c r="H29" s="19">
        <f t="shared" si="2"/>
        <v>0</v>
      </c>
      <c r="I29" s="17" t="s">
        <v>19</v>
      </c>
      <c r="J29" s="18" t="s">
        <v>76</v>
      </c>
      <c r="K29" s="87">
        <f t="shared" si="12"/>
        <v>0</v>
      </c>
      <c r="L29" s="17" t="s">
        <v>76</v>
      </c>
      <c r="M29" s="18" t="s">
        <v>76</v>
      </c>
      <c r="N29" s="68">
        <f t="shared" si="3"/>
        <v>0</v>
      </c>
      <c r="O29" s="17" t="s">
        <v>19</v>
      </c>
      <c r="P29" s="18" t="s">
        <v>76</v>
      </c>
      <c r="Q29" s="19">
        <f t="shared" si="4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2</v>
      </c>
      <c r="AC29" s="19">
        <f t="shared" si="8"/>
        <v>0</v>
      </c>
      <c r="AD29" s="20"/>
      <c r="AE29" s="18"/>
      <c r="AF29" s="19"/>
      <c r="AG29" s="21">
        <f t="shared" si="13"/>
        <v>9</v>
      </c>
      <c r="AH29" s="22">
        <f>'32.Spieltag'!AJ29</f>
        <v>421</v>
      </c>
      <c r="AI29" s="29">
        <f>'32.Spieltag'!AK29</f>
        <v>12</v>
      </c>
      <c r="AJ29" s="24">
        <f t="shared" si="14"/>
        <v>430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1</v>
      </c>
      <c r="B30" s="21" t="str">
        <f>'32.Spieltag'!B30</f>
        <v>UltraGE</v>
      </c>
      <c r="C30" s="17" t="s">
        <v>76</v>
      </c>
      <c r="D30" s="18" t="s">
        <v>19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19</v>
      </c>
      <c r="J30" s="18" t="s">
        <v>76</v>
      </c>
      <c r="K30" s="87">
        <f t="shared" si="12"/>
        <v>0</v>
      </c>
      <c r="L30" s="17" t="s">
        <v>76</v>
      </c>
      <c r="M30" s="18" t="s">
        <v>2</v>
      </c>
      <c r="N30" s="68">
        <f t="shared" si="3"/>
        <v>0</v>
      </c>
      <c r="O30" s="17" t="s">
        <v>76</v>
      </c>
      <c r="P30" s="18" t="s">
        <v>76</v>
      </c>
      <c r="Q30" s="19">
        <f t="shared" si="4"/>
        <v>0</v>
      </c>
      <c r="R30" s="17" t="s">
        <v>19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19</v>
      </c>
      <c r="Y30" s="18" t="s">
        <v>76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11</v>
      </c>
      <c r="AH30" s="22">
        <f>'32.Spieltag'!AJ30</f>
        <v>498</v>
      </c>
      <c r="AI30" s="29">
        <f>'32.Spieltag'!AK30</f>
        <v>1</v>
      </c>
      <c r="AJ30" s="24">
        <f t="shared" ref="AJ30" si="17">AG30+AH30</f>
        <v>509</v>
      </c>
      <c r="AK30" s="25">
        <f t="shared" si="15"/>
        <v>1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>
        <f t="shared" si="2"/>
        <v>0</v>
      </c>
      <c r="I31" s="17" t="s">
        <v>77</v>
      </c>
      <c r="J31" s="18" t="s">
        <v>19</v>
      </c>
      <c r="K31" s="87">
        <f t="shared" si="12"/>
        <v>8</v>
      </c>
      <c r="L31" s="17" t="s">
        <v>76</v>
      </c>
      <c r="M31" s="18" t="s">
        <v>2</v>
      </c>
      <c r="N31" s="68">
        <f t="shared" si="3"/>
        <v>0</v>
      </c>
      <c r="O31" s="17" t="s">
        <v>19</v>
      </c>
      <c r="P31" s="18" t="s">
        <v>19</v>
      </c>
      <c r="Q31" s="19">
        <f t="shared" si="4"/>
        <v>0</v>
      </c>
      <c r="R31" s="17" t="s">
        <v>76</v>
      </c>
      <c r="S31" s="18" t="s">
        <v>76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76</v>
      </c>
      <c r="Z31" s="19">
        <f t="shared" si="7"/>
        <v>0</v>
      </c>
      <c r="AA31" s="17" t="s">
        <v>76</v>
      </c>
      <c r="AB31" s="18" t="s">
        <v>19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10</v>
      </c>
      <c r="AH31" s="22">
        <f>'32.Spieltag'!AJ31</f>
        <v>197</v>
      </c>
      <c r="AI31" s="29">
        <f>'32.Spieltag'!AK31</f>
        <v>24</v>
      </c>
      <c r="AJ31" s="24">
        <f t="shared" ref="AJ31" si="20">AG31+AH31</f>
        <v>207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3" rank="3"/>
  </conditionalFormatting>
  <conditionalFormatting sqref="C6:AB6 S2:T3 J2:K3 I4:I6 L5:L6 M2:N3 P2:Q3 O5:O6 V2:W3 R5:R6 G2:H3 F4:F6 U5:U6 Y2:Z3 AB2:AB3 X5:X6 D2:E3 C4:C6 AA5:AA6">
    <cfRule type="cellIs" dxfId="9" priority="2" operator="equal">
      <formula>"Schalke 04"</formula>
    </cfRule>
  </conditionalFormatting>
  <conditionalFormatting sqref="C6 O6 I6 F6 R6 X6 AA4 U4 L4 O4 R4 X4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P39"/>
  <sheetViews>
    <sheetView tabSelected="1" workbookViewId="0">
      <selection activeCell="S38" sqref="S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V1" s="71"/>
      <c r="AD1" s="70"/>
      <c r="AE1" s="71"/>
      <c r="AF1" s="71"/>
      <c r="AK1" s="32"/>
    </row>
    <row r="2" spans="1:42" ht="13.2" x14ac:dyDescent="0.25">
      <c r="B2" s="16"/>
      <c r="D2" s="73"/>
      <c r="E2" s="75"/>
      <c r="K2" s="75"/>
      <c r="M2" s="73"/>
      <c r="N2" s="75"/>
      <c r="V2" s="73"/>
      <c r="W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55</v>
      </c>
      <c r="B4" s="16"/>
      <c r="C4" s="70" t="s">
        <v>14</v>
      </c>
      <c r="F4" s="70" t="s">
        <v>58</v>
      </c>
      <c r="I4" s="70" t="s">
        <v>57</v>
      </c>
      <c r="L4" s="70" t="s">
        <v>72</v>
      </c>
      <c r="O4" s="70" t="s">
        <v>16</v>
      </c>
      <c r="R4" s="70" t="s">
        <v>17</v>
      </c>
      <c r="U4" s="70" t="s">
        <v>13</v>
      </c>
      <c r="V4" s="71"/>
      <c r="W4" s="71"/>
      <c r="X4" s="70" t="s">
        <v>15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P5" s="73"/>
      <c r="R5" s="74"/>
      <c r="S5" s="73"/>
      <c r="T5" s="75"/>
      <c r="U5" s="74"/>
      <c r="V5" s="73"/>
      <c r="W5" s="75"/>
      <c r="X5" s="74"/>
      <c r="Y5" s="73"/>
      <c r="Z5" s="75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11</v>
      </c>
      <c r="G6" s="69"/>
      <c r="H6" s="76"/>
      <c r="I6" s="70" t="s">
        <v>74</v>
      </c>
      <c r="J6" s="69"/>
      <c r="K6" s="76"/>
      <c r="L6" s="70" t="s">
        <v>68</v>
      </c>
      <c r="O6" s="70" t="s">
        <v>12</v>
      </c>
      <c r="Q6" s="76"/>
      <c r="R6" s="70" t="s">
        <v>71</v>
      </c>
      <c r="U6" s="70" t="s">
        <v>21</v>
      </c>
      <c r="X6" s="70" t="s">
        <v>18</v>
      </c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98</v>
      </c>
      <c r="D7" s="78" t="s">
        <v>76</v>
      </c>
      <c r="E7" s="79" t="s">
        <v>1</v>
      </c>
      <c r="F7" s="78" t="s">
        <v>79</v>
      </c>
      <c r="G7" s="78" t="s">
        <v>77</v>
      </c>
      <c r="H7" s="79" t="s">
        <v>1</v>
      </c>
      <c r="I7" s="78" t="s">
        <v>2</v>
      </c>
      <c r="J7" s="78" t="s">
        <v>19</v>
      </c>
      <c r="K7" s="79" t="s">
        <v>1</v>
      </c>
      <c r="L7" s="78" t="s">
        <v>2</v>
      </c>
      <c r="M7" s="78" t="s">
        <v>77</v>
      </c>
      <c r="N7" s="79" t="s">
        <v>1</v>
      </c>
      <c r="O7" s="78" t="s">
        <v>77</v>
      </c>
      <c r="P7" s="78" t="s">
        <v>79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77</v>
      </c>
      <c r="Y7" s="78" t="s">
        <v>79</v>
      </c>
      <c r="Z7" s="79" t="s">
        <v>1</v>
      </c>
      <c r="AA7" s="78" t="s">
        <v>76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75</v>
      </c>
      <c r="C8" s="17" t="s">
        <v>76</v>
      </c>
      <c r="D8" s="18" t="s">
        <v>19</v>
      </c>
      <c r="E8" s="19">
        <v>0</v>
      </c>
      <c r="F8" s="17" t="s">
        <v>2</v>
      </c>
      <c r="G8" s="18" t="s">
        <v>76</v>
      </c>
      <c r="H8" s="68">
        <v>4</v>
      </c>
      <c r="I8" s="17" t="s">
        <v>19</v>
      </c>
      <c r="J8" s="18" t="s">
        <v>76</v>
      </c>
      <c r="K8" s="19" t="s">
        <v>2</v>
      </c>
      <c r="L8" s="17" t="s">
        <v>76</v>
      </c>
      <c r="M8" s="18" t="s">
        <v>19</v>
      </c>
      <c r="N8" s="68">
        <v>0</v>
      </c>
      <c r="O8" s="17" t="s">
        <v>76</v>
      </c>
      <c r="P8" s="18" t="s">
        <v>2</v>
      </c>
      <c r="Q8" s="19" t="s">
        <v>19</v>
      </c>
      <c r="R8" s="17" t="s">
        <v>19</v>
      </c>
      <c r="S8" s="18" t="s">
        <v>77</v>
      </c>
      <c r="T8" s="19" t="s">
        <v>19</v>
      </c>
      <c r="U8" s="17" t="s">
        <v>2</v>
      </c>
      <c r="V8" s="18" t="s">
        <v>76</v>
      </c>
      <c r="W8" s="19" t="s">
        <v>19</v>
      </c>
      <c r="X8" s="17" t="s">
        <v>2</v>
      </c>
      <c r="Y8" s="18" t="s">
        <v>76</v>
      </c>
      <c r="Z8" s="19">
        <v>0</v>
      </c>
      <c r="AA8" s="17" t="s">
        <v>76</v>
      </c>
      <c r="AB8" s="18" t="s">
        <v>2</v>
      </c>
      <c r="AC8" s="19" t="s">
        <v>19</v>
      </c>
      <c r="AD8" s="20"/>
      <c r="AE8" s="18"/>
      <c r="AF8" s="19"/>
      <c r="AG8" s="21">
        <v>15</v>
      </c>
      <c r="AH8" s="22">
        <v>509</v>
      </c>
      <c r="AI8" s="29">
        <v>1</v>
      </c>
      <c r="AJ8" s="24">
        <v>524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96</v>
      </c>
      <c r="C9" s="17" t="s">
        <v>19</v>
      </c>
      <c r="D9" s="18" t="s">
        <v>76</v>
      </c>
      <c r="E9" s="19" t="s">
        <v>19</v>
      </c>
      <c r="F9" s="17" t="s">
        <v>77</v>
      </c>
      <c r="G9" s="18" t="s">
        <v>76</v>
      </c>
      <c r="H9" s="87">
        <v>0</v>
      </c>
      <c r="I9" s="17" t="s">
        <v>2</v>
      </c>
      <c r="J9" s="18" t="s">
        <v>19</v>
      </c>
      <c r="K9" s="19" t="s">
        <v>20</v>
      </c>
      <c r="L9" s="17" t="s">
        <v>76</v>
      </c>
      <c r="M9" s="18" t="s">
        <v>76</v>
      </c>
      <c r="N9" s="68">
        <v>0</v>
      </c>
      <c r="O9" s="17" t="s">
        <v>76</v>
      </c>
      <c r="P9" s="18" t="s">
        <v>2</v>
      </c>
      <c r="Q9" s="19" t="s">
        <v>19</v>
      </c>
      <c r="R9" s="17" t="s">
        <v>2</v>
      </c>
      <c r="S9" s="18" t="s">
        <v>77</v>
      </c>
      <c r="T9" s="19" t="s">
        <v>19</v>
      </c>
      <c r="U9" s="17" t="s">
        <v>2</v>
      </c>
      <c r="V9" s="18" t="s">
        <v>76</v>
      </c>
      <c r="W9" s="19" t="s">
        <v>19</v>
      </c>
      <c r="X9" s="17" t="s">
        <v>79</v>
      </c>
      <c r="Y9" s="18" t="s">
        <v>77</v>
      </c>
      <c r="Z9" s="19">
        <v>0</v>
      </c>
      <c r="AA9" s="17" t="s">
        <v>76</v>
      </c>
      <c r="AB9" s="18" t="s">
        <v>2</v>
      </c>
      <c r="AC9" s="19" t="s">
        <v>19</v>
      </c>
      <c r="AD9" s="20"/>
      <c r="AE9" s="18"/>
      <c r="AF9" s="19"/>
      <c r="AG9" s="21">
        <v>15</v>
      </c>
      <c r="AH9" s="22">
        <v>508</v>
      </c>
      <c r="AI9" s="29">
        <v>2</v>
      </c>
      <c r="AJ9" s="24">
        <v>523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80</v>
      </c>
      <c r="C10" s="17" t="s">
        <v>76</v>
      </c>
      <c r="D10" s="18" t="s">
        <v>76</v>
      </c>
      <c r="E10" s="19">
        <v>0</v>
      </c>
      <c r="F10" s="17" t="s">
        <v>77</v>
      </c>
      <c r="G10" s="18" t="s">
        <v>76</v>
      </c>
      <c r="H10" s="87">
        <v>0</v>
      </c>
      <c r="I10" s="17" t="s">
        <v>2</v>
      </c>
      <c r="J10" s="18" t="s">
        <v>76</v>
      </c>
      <c r="K10" s="19" t="s">
        <v>19</v>
      </c>
      <c r="L10" s="17" t="s">
        <v>19</v>
      </c>
      <c r="M10" s="18" t="s">
        <v>76</v>
      </c>
      <c r="N10" s="68" t="s">
        <v>19</v>
      </c>
      <c r="O10" s="17" t="s">
        <v>76</v>
      </c>
      <c r="P10" s="18" t="s">
        <v>2</v>
      </c>
      <c r="Q10" s="19" t="s">
        <v>19</v>
      </c>
      <c r="R10" s="17" t="s">
        <v>19</v>
      </c>
      <c r="S10" s="18" t="s">
        <v>76</v>
      </c>
      <c r="T10" s="19" t="s">
        <v>20</v>
      </c>
      <c r="U10" s="17" t="s">
        <v>2</v>
      </c>
      <c r="V10" s="18" t="s">
        <v>76</v>
      </c>
      <c r="W10" s="19" t="s">
        <v>19</v>
      </c>
      <c r="X10" s="17" t="s">
        <v>19</v>
      </c>
      <c r="Y10" s="18" t="s">
        <v>76</v>
      </c>
      <c r="Z10" s="19">
        <v>0</v>
      </c>
      <c r="AA10" s="17" t="s">
        <v>76</v>
      </c>
      <c r="AB10" s="18" t="s">
        <v>19</v>
      </c>
      <c r="AC10" s="19" t="s">
        <v>20</v>
      </c>
      <c r="AD10" s="20"/>
      <c r="AE10" s="18"/>
      <c r="AF10" s="19"/>
      <c r="AG10" s="21">
        <v>18</v>
      </c>
      <c r="AH10" s="22">
        <v>489</v>
      </c>
      <c r="AI10" s="29">
        <v>3</v>
      </c>
      <c r="AJ10" s="24">
        <v>507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92</v>
      </c>
      <c r="C11" s="17" t="s">
        <v>19</v>
      </c>
      <c r="D11" s="18" t="s">
        <v>76</v>
      </c>
      <c r="E11" s="19" t="s">
        <v>19</v>
      </c>
      <c r="F11" s="17" t="s">
        <v>76</v>
      </c>
      <c r="G11" s="18" t="s">
        <v>19</v>
      </c>
      <c r="H11" s="87">
        <v>0</v>
      </c>
      <c r="I11" s="17" t="s">
        <v>19</v>
      </c>
      <c r="J11" s="18" t="s">
        <v>77</v>
      </c>
      <c r="K11" s="19" t="s">
        <v>19</v>
      </c>
      <c r="L11" s="17" t="s">
        <v>76</v>
      </c>
      <c r="M11" s="18" t="s">
        <v>19</v>
      </c>
      <c r="N11" s="68">
        <v>0</v>
      </c>
      <c r="O11" s="17" t="s">
        <v>77</v>
      </c>
      <c r="P11" s="18" t="s">
        <v>2</v>
      </c>
      <c r="Q11" s="19" t="s">
        <v>19</v>
      </c>
      <c r="R11" s="17" t="s">
        <v>19</v>
      </c>
      <c r="S11" s="18" t="s">
        <v>76</v>
      </c>
      <c r="T11" s="19" t="s">
        <v>20</v>
      </c>
      <c r="U11" s="17" t="s">
        <v>19</v>
      </c>
      <c r="V11" s="18" t="s">
        <v>76</v>
      </c>
      <c r="W11" s="19" t="s">
        <v>2</v>
      </c>
      <c r="X11" s="17" t="s">
        <v>2</v>
      </c>
      <c r="Y11" s="18" t="s">
        <v>76</v>
      </c>
      <c r="Z11" s="19">
        <v>0</v>
      </c>
      <c r="AA11" s="17" t="s">
        <v>77</v>
      </c>
      <c r="AB11" s="18" t="s">
        <v>19</v>
      </c>
      <c r="AC11" s="19" t="s">
        <v>19</v>
      </c>
      <c r="AD11" s="20"/>
      <c r="AE11" s="18"/>
      <c r="AF11" s="19"/>
      <c r="AG11" s="21">
        <v>16</v>
      </c>
      <c r="AH11" s="22">
        <v>473</v>
      </c>
      <c r="AI11" s="29">
        <v>4</v>
      </c>
      <c r="AJ11" s="24">
        <v>489</v>
      </c>
      <c r="AK11" s="25">
        <v>4</v>
      </c>
      <c r="AL11" s="82"/>
      <c r="AM11" s="83"/>
      <c r="AN11" s="83"/>
      <c r="AO11" s="84"/>
    </row>
    <row r="12" spans="1:42" ht="24.9" customHeight="1" thickBot="1" x14ac:dyDescent="0.3">
      <c r="A12" s="29">
        <v>5</v>
      </c>
      <c r="B12" s="21" t="s">
        <v>91</v>
      </c>
      <c r="C12" s="17" t="s">
        <v>19</v>
      </c>
      <c r="D12" s="18" t="s">
        <v>19</v>
      </c>
      <c r="E12" s="19">
        <v>0</v>
      </c>
      <c r="F12" s="17" t="s">
        <v>76</v>
      </c>
      <c r="G12" s="18" t="s">
        <v>19</v>
      </c>
      <c r="H12" s="87">
        <v>0</v>
      </c>
      <c r="I12" s="17" t="s">
        <v>19</v>
      </c>
      <c r="J12" s="18" t="s">
        <v>76</v>
      </c>
      <c r="K12" s="19" t="s">
        <v>2</v>
      </c>
      <c r="L12" s="17" t="s">
        <v>19</v>
      </c>
      <c r="M12" s="18" t="s">
        <v>76</v>
      </c>
      <c r="N12" s="68" t="s">
        <v>19</v>
      </c>
      <c r="O12" s="17" t="s">
        <v>76</v>
      </c>
      <c r="P12" s="18" t="s">
        <v>79</v>
      </c>
      <c r="Q12" s="19" t="s">
        <v>19</v>
      </c>
      <c r="R12" s="17" t="s">
        <v>2</v>
      </c>
      <c r="S12" s="18" t="s">
        <v>19</v>
      </c>
      <c r="T12" s="19" t="s">
        <v>2</v>
      </c>
      <c r="U12" s="17" t="s">
        <v>19</v>
      </c>
      <c r="V12" s="18" t="s">
        <v>77</v>
      </c>
      <c r="W12" s="19" t="s">
        <v>19</v>
      </c>
      <c r="X12" s="17" t="s">
        <v>2</v>
      </c>
      <c r="Y12" s="18" t="s">
        <v>19</v>
      </c>
      <c r="Z12" s="19">
        <v>0</v>
      </c>
      <c r="AA12" s="17" t="s">
        <v>76</v>
      </c>
      <c r="AB12" s="18" t="s">
        <v>2</v>
      </c>
      <c r="AC12" s="19" t="s">
        <v>19</v>
      </c>
      <c r="AD12" s="20"/>
      <c r="AE12" s="18"/>
      <c r="AF12" s="19"/>
      <c r="AG12" s="21">
        <v>14</v>
      </c>
      <c r="AH12" s="22">
        <v>466</v>
      </c>
      <c r="AI12" s="29">
        <v>5</v>
      </c>
      <c r="AJ12" s="24">
        <v>480</v>
      </c>
      <c r="AK12" s="25">
        <v>5</v>
      </c>
      <c r="AL12" s="1"/>
      <c r="AP12" s="69"/>
    </row>
    <row r="13" spans="1:42" ht="24.9" customHeight="1" thickBot="1" x14ac:dyDescent="0.3">
      <c r="A13" s="29">
        <v>6</v>
      </c>
      <c r="B13" s="21" t="s">
        <v>90</v>
      </c>
      <c r="C13" s="17" t="s">
        <v>19</v>
      </c>
      <c r="D13" s="18" t="s">
        <v>76</v>
      </c>
      <c r="E13" s="19" t="s">
        <v>19</v>
      </c>
      <c r="F13" s="17" t="s">
        <v>77</v>
      </c>
      <c r="G13" s="18" t="s">
        <v>77</v>
      </c>
      <c r="H13" s="87">
        <v>0</v>
      </c>
      <c r="I13" s="17" t="s">
        <v>2</v>
      </c>
      <c r="J13" s="18" t="s">
        <v>76</v>
      </c>
      <c r="K13" s="19" t="s">
        <v>19</v>
      </c>
      <c r="L13" s="17" t="s">
        <v>76</v>
      </c>
      <c r="M13" s="18" t="s">
        <v>76</v>
      </c>
      <c r="N13" s="68">
        <v>0</v>
      </c>
      <c r="O13" s="17" t="s">
        <v>76</v>
      </c>
      <c r="P13" s="18" t="s">
        <v>79</v>
      </c>
      <c r="Q13" s="19" t="s">
        <v>19</v>
      </c>
      <c r="R13" s="17" t="s">
        <v>19</v>
      </c>
      <c r="S13" s="18" t="s">
        <v>76</v>
      </c>
      <c r="T13" s="19" t="s">
        <v>20</v>
      </c>
      <c r="U13" s="17" t="s">
        <v>2</v>
      </c>
      <c r="V13" s="18" t="s">
        <v>76</v>
      </c>
      <c r="W13" s="19" t="s">
        <v>19</v>
      </c>
      <c r="X13" s="17" t="s">
        <v>2</v>
      </c>
      <c r="Y13" s="18" t="s">
        <v>76</v>
      </c>
      <c r="Z13" s="19">
        <v>0</v>
      </c>
      <c r="AA13" s="17" t="s">
        <v>76</v>
      </c>
      <c r="AB13" s="18" t="s">
        <v>79</v>
      </c>
      <c r="AC13" s="19" t="s">
        <v>19</v>
      </c>
      <c r="AD13" s="20"/>
      <c r="AE13" s="18"/>
      <c r="AF13" s="19"/>
      <c r="AG13" s="21">
        <v>15</v>
      </c>
      <c r="AH13" s="22">
        <v>454</v>
      </c>
      <c r="AI13" s="29">
        <v>6</v>
      </c>
      <c r="AJ13" s="24">
        <v>469</v>
      </c>
      <c r="AK13" s="25">
        <v>6</v>
      </c>
      <c r="AL13" s="1"/>
    </row>
    <row r="14" spans="1:42" ht="24.9" customHeight="1" thickBot="1" x14ac:dyDescent="0.3">
      <c r="A14" s="29">
        <v>7</v>
      </c>
      <c r="B14" s="21" t="s">
        <v>97</v>
      </c>
      <c r="C14" s="17" t="s">
        <v>2</v>
      </c>
      <c r="D14" s="18" t="s">
        <v>76</v>
      </c>
      <c r="E14" s="19" t="s">
        <v>19</v>
      </c>
      <c r="F14" s="17" t="s">
        <v>19</v>
      </c>
      <c r="G14" s="18" t="s">
        <v>19</v>
      </c>
      <c r="H14" s="87">
        <v>0</v>
      </c>
      <c r="I14" s="17" t="s">
        <v>79</v>
      </c>
      <c r="J14" s="18" t="s">
        <v>76</v>
      </c>
      <c r="K14" s="19" t="s">
        <v>19</v>
      </c>
      <c r="L14" s="17" t="s">
        <v>19</v>
      </c>
      <c r="M14" s="18" t="s">
        <v>2</v>
      </c>
      <c r="N14" s="68">
        <v>0</v>
      </c>
      <c r="O14" s="17" t="s">
        <v>76</v>
      </c>
      <c r="P14" s="18" t="s">
        <v>2</v>
      </c>
      <c r="Q14" s="19" t="s">
        <v>19</v>
      </c>
      <c r="R14" s="17" t="s">
        <v>79</v>
      </c>
      <c r="S14" s="18" t="s">
        <v>19</v>
      </c>
      <c r="T14" s="19" t="s">
        <v>19</v>
      </c>
      <c r="U14" s="17" t="s">
        <v>79</v>
      </c>
      <c r="V14" s="18" t="s">
        <v>76</v>
      </c>
      <c r="W14" s="19" t="s">
        <v>19</v>
      </c>
      <c r="X14" s="17" t="s">
        <v>2</v>
      </c>
      <c r="Y14" s="18" t="s">
        <v>19</v>
      </c>
      <c r="Z14" s="19">
        <v>0</v>
      </c>
      <c r="AA14" s="17" t="s">
        <v>76</v>
      </c>
      <c r="AB14" s="18" t="s">
        <v>79</v>
      </c>
      <c r="AC14" s="19" t="s">
        <v>19</v>
      </c>
      <c r="AD14" s="20"/>
      <c r="AE14" s="18"/>
      <c r="AF14" s="19"/>
      <c r="AG14" s="21">
        <v>12</v>
      </c>
      <c r="AH14" s="22">
        <v>453</v>
      </c>
      <c r="AI14" s="29">
        <v>7</v>
      </c>
      <c r="AJ14" s="24">
        <v>465</v>
      </c>
      <c r="AK14" s="25">
        <v>7</v>
      </c>
      <c r="AL14" s="1"/>
    </row>
    <row r="15" spans="1:42" ht="24.9" customHeight="1" thickBot="1" x14ac:dyDescent="0.3">
      <c r="A15" s="29">
        <v>8</v>
      </c>
      <c r="B15" s="21" t="s">
        <v>67</v>
      </c>
      <c r="C15" s="17" t="s">
        <v>76</v>
      </c>
      <c r="D15" s="18" t="s">
        <v>19</v>
      </c>
      <c r="E15" s="19">
        <v>0</v>
      </c>
      <c r="F15" s="17" t="s">
        <v>77</v>
      </c>
      <c r="G15" s="18" t="s">
        <v>19</v>
      </c>
      <c r="H15" s="87">
        <v>0</v>
      </c>
      <c r="I15" s="17" t="s">
        <v>79</v>
      </c>
      <c r="J15" s="18" t="s">
        <v>19</v>
      </c>
      <c r="K15" s="19" t="s">
        <v>19</v>
      </c>
      <c r="L15" s="17" t="s">
        <v>76</v>
      </c>
      <c r="M15" s="18" t="s">
        <v>19</v>
      </c>
      <c r="N15" s="68">
        <v>0</v>
      </c>
      <c r="O15" s="17" t="s">
        <v>76</v>
      </c>
      <c r="P15" s="18" t="s">
        <v>99</v>
      </c>
      <c r="Q15" s="19" t="s">
        <v>19</v>
      </c>
      <c r="R15" s="17" t="s">
        <v>2</v>
      </c>
      <c r="S15" s="18" t="s">
        <v>76</v>
      </c>
      <c r="T15" s="19" t="s">
        <v>19</v>
      </c>
      <c r="U15" s="17" t="s">
        <v>79</v>
      </c>
      <c r="V15" s="18" t="s">
        <v>2</v>
      </c>
      <c r="W15" s="19" t="s">
        <v>2</v>
      </c>
      <c r="X15" s="17" t="s">
        <v>98</v>
      </c>
      <c r="Y15" s="18" t="s">
        <v>77</v>
      </c>
      <c r="Z15" s="19">
        <v>0</v>
      </c>
      <c r="AA15" s="17" t="s">
        <v>76</v>
      </c>
      <c r="AB15" s="18" t="s">
        <v>79</v>
      </c>
      <c r="AC15" s="19" t="s">
        <v>19</v>
      </c>
      <c r="AD15" s="20"/>
      <c r="AE15" s="18"/>
      <c r="AF15" s="19"/>
      <c r="AG15" s="21">
        <v>11</v>
      </c>
      <c r="AH15" s="22">
        <v>448</v>
      </c>
      <c r="AI15" s="29">
        <v>8</v>
      </c>
      <c r="AJ15" s="24">
        <v>459</v>
      </c>
      <c r="AK15" s="25">
        <v>8</v>
      </c>
      <c r="AL15" s="1"/>
    </row>
    <row r="16" spans="1:42" ht="24.9" customHeight="1" thickBot="1" x14ac:dyDescent="0.3">
      <c r="A16" s="29">
        <v>9</v>
      </c>
      <c r="B16" s="21" t="s">
        <v>84</v>
      </c>
      <c r="C16" s="17" t="s">
        <v>19</v>
      </c>
      <c r="D16" s="18" t="s">
        <v>76</v>
      </c>
      <c r="E16" s="19" t="s">
        <v>19</v>
      </c>
      <c r="F16" s="17" t="s">
        <v>76</v>
      </c>
      <c r="G16" s="18" t="s">
        <v>77</v>
      </c>
      <c r="H16" s="87">
        <v>8</v>
      </c>
      <c r="I16" s="17" t="s">
        <v>2</v>
      </c>
      <c r="J16" s="18" t="s">
        <v>76</v>
      </c>
      <c r="K16" s="19" t="s">
        <v>19</v>
      </c>
      <c r="L16" s="17" t="s">
        <v>19</v>
      </c>
      <c r="M16" s="18" t="s">
        <v>2</v>
      </c>
      <c r="N16" s="68">
        <v>0</v>
      </c>
      <c r="O16" s="17" t="s">
        <v>76</v>
      </c>
      <c r="P16" s="18" t="s">
        <v>2</v>
      </c>
      <c r="Q16" s="19" t="s">
        <v>19</v>
      </c>
      <c r="R16" s="17" t="s">
        <v>2</v>
      </c>
      <c r="S16" s="18" t="s">
        <v>19</v>
      </c>
      <c r="T16" s="19" t="s">
        <v>2</v>
      </c>
      <c r="U16" s="17" t="s">
        <v>2</v>
      </c>
      <c r="V16" s="18" t="s">
        <v>77</v>
      </c>
      <c r="W16" s="19" t="s">
        <v>19</v>
      </c>
      <c r="X16" s="17" t="s">
        <v>2</v>
      </c>
      <c r="Y16" s="18" t="s">
        <v>76</v>
      </c>
      <c r="Z16" s="19">
        <v>0</v>
      </c>
      <c r="AA16" s="17" t="s">
        <v>19</v>
      </c>
      <c r="AB16" s="18" t="s">
        <v>2</v>
      </c>
      <c r="AC16" s="19" t="s">
        <v>2</v>
      </c>
      <c r="AD16" s="20"/>
      <c r="AE16" s="18"/>
      <c r="AF16" s="19"/>
      <c r="AG16" s="21">
        <v>22</v>
      </c>
      <c r="AH16" s="22">
        <v>432</v>
      </c>
      <c r="AI16" s="29">
        <v>11</v>
      </c>
      <c r="AJ16" s="24">
        <v>454</v>
      </c>
      <c r="AK16" s="25">
        <v>9</v>
      </c>
      <c r="AL16" s="1"/>
    </row>
    <row r="17" spans="1:38" ht="24.9" customHeight="1" thickBot="1" x14ac:dyDescent="0.3">
      <c r="A17" s="29">
        <v>9</v>
      </c>
      <c r="B17" s="21" t="s">
        <v>95</v>
      </c>
      <c r="C17" s="17" t="s">
        <v>19</v>
      </c>
      <c r="D17" s="18" t="s">
        <v>76</v>
      </c>
      <c r="E17" s="19" t="s">
        <v>19</v>
      </c>
      <c r="F17" s="17" t="s">
        <v>76</v>
      </c>
      <c r="G17" s="18" t="s">
        <v>19</v>
      </c>
      <c r="H17" s="87">
        <v>0</v>
      </c>
      <c r="I17" s="17" t="s">
        <v>2</v>
      </c>
      <c r="J17" s="18" t="s">
        <v>76</v>
      </c>
      <c r="K17" s="19" t="s">
        <v>19</v>
      </c>
      <c r="L17" s="17" t="s">
        <v>19</v>
      </c>
      <c r="M17" s="18" t="s">
        <v>19</v>
      </c>
      <c r="N17" s="68">
        <v>0</v>
      </c>
      <c r="O17" s="17" t="s">
        <v>76</v>
      </c>
      <c r="P17" s="18" t="s">
        <v>2</v>
      </c>
      <c r="Q17" s="19" t="s">
        <v>19</v>
      </c>
      <c r="R17" s="17" t="s">
        <v>2</v>
      </c>
      <c r="S17" s="18" t="s">
        <v>76</v>
      </c>
      <c r="T17" s="19" t="s">
        <v>19</v>
      </c>
      <c r="U17" s="17" t="s">
        <v>2</v>
      </c>
      <c r="V17" s="18" t="s">
        <v>76</v>
      </c>
      <c r="W17" s="19" t="s">
        <v>19</v>
      </c>
      <c r="X17" s="17" t="s">
        <v>2</v>
      </c>
      <c r="Y17" s="18" t="s">
        <v>19</v>
      </c>
      <c r="Z17" s="19">
        <v>0</v>
      </c>
      <c r="AA17" s="17" t="s">
        <v>19</v>
      </c>
      <c r="AB17" s="18" t="s">
        <v>19</v>
      </c>
      <c r="AC17" s="19">
        <v>0</v>
      </c>
      <c r="AD17" s="20"/>
      <c r="AE17" s="18"/>
      <c r="AF17" s="19"/>
      <c r="AG17" s="21">
        <v>10</v>
      </c>
      <c r="AH17" s="22">
        <v>444</v>
      </c>
      <c r="AI17" s="29">
        <v>9</v>
      </c>
      <c r="AJ17" s="24">
        <v>454</v>
      </c>
      <c r="AK17" s="25">
        <v>9</v>
      </c>
      <c r="AL17" s="1"/>
    </row>
    <row r="18" spans="1:38" ht="24.9" customHeight="1" thickBot="1" x14ac:dyDescent="0.3">
      <c r="A18" s="29">
        <v>11</v>
      </c>
      <c r="B18" s="21" t="s">
        <v>83</v>
      </c>
      <c r="C18" s="17" t="s">
        <v>19</v>
      </c>
      <c r="D18" s="18" t="s">
        <v>76</v>
      </c>
      <c r="E18" s="19" t="s">
        <v>19</v>
      </c>
      <c r="F18" s="17" t="s">
        <v>98</v>
      </c>
      <c r="G18" s="18" t="s">
        <v>76</v>
      </c>
      <c r="H18" s="68">
        <v>4</v>
      </c>
      <c r="I18" s="17" t="s">
        <v>19</v>
      </c>
      <c r="J18" s="18" t="s">
        <v>77</v>
      </c>
      <c r="K18" s="19" t="s">
        <v>19</v>
      </c>
      <c r="L18" s="17" t="s">
        <v>19</v>
      </c>
      <c r="M18" s="18" t="s">
        <v>76</v>
      </c>
      <c r="N18" s="68" t="s">
        <v>19</v>
      </c>
      <c r="O18" s="17" t="s">
        <v>76</v>
      </c>
      <c r="P18" s="18" t="s">
        <v>2</v>
      </c>
      <c r="Q18" s="19" t="s">
        <v>19</v>
      </c>
      <c r="R18" s="17" t="s">
        <v>19</v>
      </c>
      <c r="S18" s="18" t="s">
        <v>77</v>
      </c>
      <c r="T18" s="19" t="s">
        <v>19</v>
      </c>
      <c r="U18" s="17" t="s">
        <v>2</v>
      </c>
      <c r="V18" s="18" t="s">
        <v>77</v>
      </c>
      <c r="W18" s="87">
        <v>4</v>
      </c>
      <c r="X18" s="17" t="s">
        <v>2</v>
      </c>
      <c r="Y18" s="18" t="s">
        <v>77</v>
      </c>
      <c r="Z18" s="19">
        <v>0</v>
      </c>
      <c r="AA18" s="17" t="s">
        <v>77</v>
      </c>
      <c r="AB18" s="18" t="s">
        <v>79</v>
      </c>
      <c r="AC18" s="19" t="s">
        <v>19</v>
      </c>
      <c r="AD18" s="20"/>
      <c r="AE18" s="18"/>
      <c r="AF18" s="19"/>
      <c r="AG18" s="21">
        <v>20</v>
      </c>
      <c r="AH18" s="22">
        <v>427</v>
      </c>
      <c r="AI18" s="29">
        <v>14</v>
      </c>
      <c r="AJ18" s="24">
        <v>447</v>
      </c>
      <c r="AK18" s="25">
        <v>11</v>
      </c>
      <c r="AL18" s="1"/>
    </row>
    <row r="19" spans="1:38" ht="24.9" customHeight="1" thickBot="1" x14ac:dyDescent="0.3">
      <c r="A19" s="29">
        <v>12</v>
      </c>
      <c r="B19" s="21" t="s">
        <v>82</v>
      </c>
      <c r="C19" s="17" t="s">
        <v>19</v>
      </c>
      <c r="D19" s="18" t="s">
        <v>77</v>
      </c>
      <c r="E19" s="19" t="s">
        <v>19</v>
      </c>
      <c r="F19" s="17" t="s">
        <v>76</v>
      </c>
      <c r="G19" s="18" t="s">
        <v>76</v>
      </c>
      <c r="H19" s="87">
        <v>0</v>
      </c>
      <c r="I19" s="17" t="s">
        <v>19</v>
      </c>
      <c r="J19" s="18" t="s">
        <v>77</v>
      </c>
      <c r="K19" s="19" t="s">
        <v>19</v>
      </c>
      <c r="L19" s="17" t="s">
        <v>19</v>
      </c>
      <c r="M19" s="18" t="s">
        <v>76</v>
      </c>
      <c r="N19" s="68" t="s">
        <v>19</v>
      </c>
      <c r="O19" s="17" t="s">
        <v>77</v>
      </c>
      <c r="P19" s="18" t="s">
        <v>2</v>
      </c>
      <c r="Q19" s="19" t="s">
        <v>19</v>
      </c>
      <c r="R19" s="17" t="s">
        <v>76</v>
      </c>
      <c r="S19" s="18" t="s">
        <v>19</v>
      </c>
      <c r="T19" s="19">
        <v>0</v>
      </c>
      <c r="U19" s="17" t="s">
        <v>19</v>
      </c>
      <c r="V19" s="18" t="s">
        <v>77</v>
      </c>
      <c r="W19" s="19" t="s">
        <v>19</v>
      </c>
      <c r="X19" s="17" t="s">
        <v>2</v>
      </c>
      <c r="Y19" s="18" t="s">
        <v>77</v>
      </c>
      <c r="Z19" s="19">
        <v>0</v>
      </c>
      <c r="AA19" s="17" t="s">
        <v>76</v>
      </c>
      <c r="AB19" s="18" t="s">
        <v>19</v>
      </c>
      <c r="AC19" s="19" t="s">
        <v>20</v>
      </c>
      <c r="AD19" s="20"/>
      <c r="AE19" s="18"/>
      <c r="AF19" s="19"/>
      <c r="AG19" s="21">
        <v>15</v>
      </c>
      <c r="AH19" s="22">
        <v>430</v>
      </c>
      <c r="AI19" s="29">
        <v>12</v>
      </c>
      <c r="AJ19" s="24">
        <v>445</v>
      </c>
      <c r="AK19" s="25">
        <v>12</v>
      </c>
      <c r="AL19" s="1"/>
    </row>
    <row r="20" spans="1:38" ht="24.9" customHeight="1" thickBot="1" x14ac:dyDescent="0.3">
      <c r="A20" s="29">
        <v>13</v>
      </c>
      <c r="B20" s="21" t="s">
        <v>85</v>
      </c>
      <c r="C20" s="17"/>
      <c r="D20" s="18"/>
      <c r="E20" s="19"/>
      <c r="F20" s="17"/>
      <c r="G20" s="18"/>
      <c r="H20" s="87"/>
      <c r="I20" s="17"/>
      <c r="J20" s="18"/>
      <c r="K20" s="19"/>
      <c r="L20" s="17"/>
      <c r="M20" s="18"/>
      <c r="N20" s="68"/>
      <c r="O20" s="17"/>
      <c r="P20" s="18"/>
      <c r="Q20" s="19"/>
      <c r="R20" s="17"/>
      <c r="S20" s="18"/>
      <c r="T20" s="19"/>
      <c r="U20" s="17"/>
      <c r="V20" s="18"/>
      <c r="W20" s="19"/>
      <c r="X20" s="17"/>
      <c r="Y20" s="18"/>
      <c r="Z20" s="19"/>
      <c r="AA20" s="17"/>
      <c r="AB20" s="18"/>
      <c r="AC20" s="19"/>
      <c r="AD20" s="20"/>
      <c r="AE20" s="18"/>
      <c r="AF20" s="19"/>
      <c r="AG20" s="21">
        <v>0</v>
      </c>
      <c r="AH20" s="22">
        <v>440</v>
      </c>
      <c r="AI20" s="29">
        <v>10</v>
      </c>
      <c r="AJ20" s="24">
        <v>440</v>
      </c>
      <c r="AK20" s="25">
        <v>13</v>
      </c>
      <c r="AL20" s="1"/>
    </row>
    <row r="21" spans="1:38" ht="24.9" customHeight="1" thickBot="1" x14ac:dyDescent="0.3">
      <c r="A21" s="29">
        <v>14</v>
      </c>
      <c r="B21" s="21" t="s">
        <v>93</v>
      </c>
      <c r="C21" s="17" t="s">
        <v>77</v>
      </c>
      <c r="D21" s="18" t="s">
        <v>19</v>
      </c>
      <c r="E21" s="19">
        <v>0</v>
      </c>
      <c r="F21" s="17" t="s">
        <v>76</v>
      </c>
      <c r="G21" s="18" t="s">
        <v>19</v>
      </c>
      <c r="H21" s="87">
        <v>0</v>
      </c>
      <c r="I21" s="17" t="s">
        <v>2</v>
      </c>
      <c r="J21" s="18" t="s">
        <v>77</v>
      </c>
      <c r="K21" s="19" t="s">
        <v>19</v>
      </c>
      <c r="L21" s="17" t="s">
        <v>76</v>
      </c>
      <c r="M21" s="18" t="s">
        <v>19</v>
      </c>
      <c r="N21" s="68">
        <v>0</v>
      </c>
      <c r="O21" s="17" t="s">
        <v>77</v>
      </c>
      <c r="P21" s="18" t="s">
        <v>2</v>
      </c>
      <c r="Q21" s="19" t="s">
        <v>19</v>
      </c>
      <c r="R21" s="17" t="s">
        <v>2</v>
      </c>
      <c r="S21" s="18" t="s">
        <v>76</v>
      </c>
      <c r="T21" s="19" t="s">
        <v>19</v>
      </c>
      <c r="U21" s="17" t="s">
        <v>2</v>
      </c>
      <c r="V21" s="18" t="s">
        <v>77</v>
      </c>
      <c r="W21" s="19" t="s">
        <v>19</v>
      </c>
      <c r="X21" s="17" t="s">
        <v>2</v>
      </c>
      <c r="Y21" s="18" t="s">
        <v>77</v>
      </c>
      <c r="Z21" s="19">
        <v>0</v>
      </c>
      <c r="AA21" s="17" t="s">
        <v>76</v>
      </c>
      <c r="AB21" s="18" t="s">
        <v>2</v>
      </c>
      <c r="AC21" s="19" t="s">
        <v>19</v>
      </c>
      <c r="AD21" s="20"/>
      <c r="AE21" s="18"/>
      <c r="AF21" s="19"/>
      <c r="AG21" s="21">
        <v>10</v>
      </c>
      <c r="AH21" s="22">
        <v>429</v>
      </c>
      <c r="AI21" s="29">
        <v>13</v>
      </c>
      <c r="AJ21" s="24">
        <v>439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66</v>
      </c>
      <c r="C22" s="17" t="s">
        <v>19</v>
      </c>
      <c r="D22" s="18" t="s">
        <v>77</v>
      </c>
      <c r="E22" s="19" t="s">
        <v>19</v>
      </c>
      <c r="F22" s="17" t="s">
        <v>77</v>
      </c>
      <c r="G22" s="18" t="s">
        <v>19</v>
      </c>
      <c r="H22" s="87">
        <v>0</v>
      </c>
      <c r="I22" s="17" t="s">
        <v>2</v>
      </c>
      <c r="J22" s="18" t="s">
        <v>77</v>
      </c>
      <c r="K22" s="19" t="s">
        <v>19</v>
      </c>
      <c r="L22" s="17" t="s">
        <v>77</v>
      </c>
      <c r="M22" s="18" t="s">
        <v>76</v>
      </c>
      <c r="N22" s="68">
        <v>0</v>
      </c>
      <c r="O22" s="17" t="s">
        <v>19</v>
      </c>
      <c r="P22" s="18" t="s">
        <v>77</v>
      </c>
      <c r="Q22" s="19">
        <v>0</v>
      </c>
      <c r="R22" s="17" t="s">
        <v>76</v>
      </c>
      <c r="S22" s="18" t="s">
        <v>76</v>
      </c>
      <c r="T22" s="19">
        <v>0</v>
      </c>
      <c r="U22" s="17" t="s">
        <v>19</v>
      </c>
      <c r="V22" s="18" t="s">
        <v>77</v>
      </c>
      <c r="W22" s="19" t="s">
        <v>19</v>
      </c>
      <c r="X22" s="17" t="s">
        <v>2</v>
      </c>
      <c r="Y22" s="18" t="s">
        <v>76</v>
      </c>
      <c r="Z22" s="19">
        <v>0</v>
      </c>
      <c r="AA22" s="17" t="s">
        <v>77</v>
      </c>
      <c r="AB22" s="18" t="s">
        <v>19</v>
      </c>
      <c r="AC22" s="19" t="s">
        <v>19</v>
      </c>
      <c r="AD22" s="20"/>
      <c r="AE22" s="18"/>
      <c r="AF22" s="19"/>
      <c r="AG22" s="21">
        <v>8</v>
      </c>
      <c r="AH22" s="22">
        <v>421</v>
      </c>
      <c r="AI22" s="29">
        <v>15</v>
      </c>
      <c r="AJ22" s="24">
        <v>429</v>
      </c>
      <c r="AK22" s="25">
        <v>15</v>
      </c>
      <c r="AL22" s="1"/>
    </row>
    <row r="23" spans="1:38" ht="24.9" customHeight="1" thickBot="1" x14ac:dyDescent="0.3">
      <c r="A23" s="29">
        <v>15</v>
      </c>
      <c r="B23" s="21" t="s">
        <v>78</v>
      </c>
      <c r="C23" s="17" t="s">
        <v>77</v>
      </c>
      <c r="D23" s="18" t="s">
        <v>19</v>
      </c>
      <c r="E23" s="19">
        <v>0</v>
      </c>
      <c r="F23" s="17" t="s">
        <v>76</v>
      </c>
      <c r="G23" s="18" t="s">
        <v>2</v>
      </c>
      <c r="H23" s="87">
        <v>0</v>
      </c>
      <c r="I23" s="17" t="s">
        <v>79</v>
      </c>
      <c r="J23" s="18" t="s">
        <v>77</v>
      </c>
      <c r="K23" s="19" t="s">
        <v>19</v>
      </c>
      <c r="L23" s="17" t="s">
        <v>76</v>
      </c>
      <c r="M23" s="18" t="s">
        <v>77</v>
      </c>
      <c r="N23" s="68" t="s">
        <v>19</v>
      </c>
      <c r="O23" s="17" t="s">
        <v>77</v>
      </c>
      <c r="P23" s="18" t="s">
        <v>2</v>
      </c>
      <c r="Q23" s="19" t="s">
        <v>19</v>
      </c>
      <c r="R23" s="17" t="s">
        <v>19</v>
      </c>
      <c r="S23" s="18" t="s">
        <v>76</v>
      </c>
      <c r="T23" s="19" t="s">
        <v>20</v>
      </c>
      <c r="U23" s="17" t="s">
        <v>19</v>
      </c>
      <c r="V23" s="18" t="s">
        <v>77</v>
      </c>
      <c r="W23" s="19" t="s">
        <v>19</v>
      </c>
      <c r="X23" s="17" t="s">
        <v>2</v>
      </c>
      <c r="Y23" s="18" t="s">
        <v>77</v>
      </c>
      <c r="Z23" s="19">
        <v>0</v>
      </c>
      <c r="AA23" s="17" t="s">
        <v>77</v>
      </c>
      <c r="AB23" s="18" t="s">
        <v>19</v>
      </c>
      <c r="AC23" s="19" t="s">
        <v>19</v>
      </c>
      <c r="AD23" s="20"/>
      <c r="AE23" s="18"/>
      <c r="AF23" s="19"/>
      <c r="AG23" s="21">
        <v>15</v>
      </c>
      <c r="AH23" s="22">
        <v>414</v>
      </c>
      <c r="AI23" s="29">
        <v>16</v>
      </c>
      <c r="AJ23" s="24">
        <v>429</v>
      </c>
      <c r="AK23" s="25">
        <v>15</v>
      </c>
      <c r="AL23" s="1"/>
    </row>
    <row r="24" spans="1:38" ht="24.9" customHeight="1" thickBot="1" x14ac:dyDescent="0.3">
      <c r="A24" s="29">
        <v>17</v>
      </c>
      <c r="B24" s="21" t="s">
        <v>89</v>
      </c>
      <c r="C24" s="17" t="s">
        <v>19</v>
      </c>
      <c r="D24" s="18" t="s">
        <v>76</v>
      </c>
      <c r="E24" s="19" t="s">
        <v>19</v>
      </c>
      <c r="F24" s="17" t="s">
        <v>77</v>
      </c>
      <c r="G24" s="18" t="s">
        <v>76</v>
      </c>
      <c r="H24" s="87">
        <v>0</v>
      </c>
      <c r="I24" s="17" t="s">
        <v>2</v>
      </c>
      <c r="J24" s="18" t="s">
        <v>77</v>
      </c>
      <c r="K24" s="19" t="s">
        <v>19</v>
      </c>
      <c r="L24" s="17" t="s">
        <v>76</v>
      </c>
      <c r="M24" s="18" t="s">
        <v>77</v>
      </c>
      <c r="N24" s="68" t="s">
        <v>19</v>
      </c>
      <c r="O24" s="17" t="s">
        <v>77</v>
      </c>
      <c r="P24" s="18" t="s">
        <v>79</v>
      </c>
      <c r="Q24" s="19" t="s">
        <v>20</v>
      </c>
      <c r="R24" s="17" t="s">
        <v>2</v>
      </c>
      <c r="S24" s="18" t="s">
        <v>76</v>
      </c>
      <c r="T24" s="19" t="s">
        <v>19</v>
      </c>
      <c r="U24" s="17" t="s">
        <v>19</v>
      </c>
      <c r="V24" s="18" t="s">
        <v>76</v>
      </c>
      <c r="W24" s="19" t="s">
        <v>2</v>
      </c>
      <c r="X24" s="17" t="s">
        <v>19</v>
      </c>
      <c r="Y24" s="18" t="s">
        <v>77</v>
      </c>
      <c r="Z24" s="19">
        <v>0</v>
      </c>
      <c r="AA24" s="17" t="s">
        <v>76</v>
      </c>
      <c r="AB24" s="18" t="s">
        <v>19</v>
      </c>
      <c r="AC24" s="19" t="s">
        <v>20</v>
      </c>
      <c r="AD24" s="20"/>
      <c r="AE24" s="18"/>
      <c r="AF24" s="19"/>
      <c r="AG24" s="21">
        <v>21</v>
      </c>
      <c r="AH24" s="22">
        <v>399</v>
      </c>
      <c r="AI24" s="29">
        <v>19</v>
      </c>
      <c r="AJ24" s="24">
        <v>420</v>
      </c>
      <c r="AK24" s="25">
        <v>17</v>
      </c>
      <c r="AL24" s="1"/>
    </row>
    <row r="25" spans="1:38" ht="24.9" customHeight="1" thickBot="1" x14ac:dyDescent="0.3">
      <c r="A25" s="29">
        <v>18</v>
      </c>
      <c r="B25" s="21" t="s">
        <v>94</v>
      </c>
      <c r="C25" s="17" t="s">
        <v>19</v>
      </c>
      <c r="D25" s="18" t="s">
        <v>76</v>
      </c>
      <c r="E25" s="19" t="s">
        <v>19</v>
      </c>
      <c r="F25" s="17" t="s">
        <v>76</v>
      </c>
      <c r="G25" s="18" t="s">
        <v>19</v>
      </c>
      <c r="H25" s="87">
        <v>0</v>
      </c>
      <c r="I25" s="17" t="s">
        <v>2</v>
      </c>
      <c r="J25" s="18" t="s">
        <v>77</v>
      </c>
      <c r="K25" s="19" t="s">
        <v>19</v>
      </c>
      <c r="L25" s="17" t="s">
        <v>77</v>
      </c>
      <c r="M25" s="18" t="s">
        <v>19</v>
      </c>
      <c r="N25" s="68">
        <v>0</v>
      </c>
      <c r="O25" s="17" t="s">
        <v>77</v>
      </c>
      <c r="P25" s="18" t="s">
        <v>79</v>
      </c>
      <c r="Q25" s="19" t="s">
        <v>20</v>
      </c>
      <c r="R25" s="17" t="s">
        <v>2</v>
      </c>
      <c r="S25" s="18" t="s">
        <v>76</v>
      </c>
      <c r="T25" s="19" t="s">
        <v>19</v>
      </c>
      <c r="U25" s="17" t="s">
        <v>79</v>
      </c>
      <c r="V25" s="18" t="s">
        <v>77</v>
      </c>
      <c r="W25" s="19" t="s">
        <v>19</v>
      </c>
      <c r="X25" s="17" t="s">
        <v>2</v>
      </c>
      <c r="Y25" s="18" t="s">
        <v>76</v>
      </c>
      <c r="Z25" s="19">
        <v>0</v>
      </c>
      <c r="AA25" s="17" t="s">
        <v>77</v>
      </c>
      <c r="AB25" s="18" t="s">
        <v>19</v>
      </c>
      <c r="AC25" s="19" t="s">
        <v>19</v>
      </c>
      <c r="AD25" s="20"/>
      <c r="AE25" s="18"/>
      <c r="AF25" s="19"/>
      <c r="AG25" s="21">
        <v>15</v>
      </c>
      <c r="AH25" s="22">
        <v>402</v>
      </c>
      <c r="AI25" s="29">
        <v>18</v>
      </c>
      <c r="AJ25" s="24">
        <v>417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88</v>
      </c>
      <c r="C26" s="17" t="s">
        <v>76</v>
      </c>
      <c r="D26" s="18" t="s">
        <v>77</v>
      </c>
      <c r="E26" s="19" t="s">
        <v>19</v>
      </c>
      <c r="F26" s="17" t="s">
        <v>76</v>
      </c>
      <c r="G26" s="18" t="s">
        <v>79</v>
      </c>
      <c r="H26" s="87">
        <v>0</v>
      </c>
      <c r="I26" s="17" t="s">
        <v>79</v>
      </c>
      <c r="J26" s="18" t="s">
        <v>77</v>
      </c>
      <c r="K26" s="19" t="s">
        <v>19</v>
      </c>
      <c r="L26" s="17" t="s">
        <v>19</v>
      </c>
      <c r="M26" s="18" t="s">
        <v>77</v>
      </c>
      <c r="N26" s="68" t="s">
        <v>19</v>
      </c>
      <c r="O26" s="17" t="s">
        <v>76</v>
      </c>
      <c r="P26" s="18" t="s">
        <v>2</v>
      </c>
      <c r="Q26" s="19" t="s">
        <v>19</v>
      </c>
      <c r="R26" s="17" t="s">
        <v>19</v>
      </c>
      <c r="S26" s="18" t="s">
        <v>77</v>
      </c>
      <c r="T26" s="19" t="s">
        <v>19</v>
      </c>
      <c r="U26" s="17" t="s">
        <v>76</v>
      </c>
      <c r="V26" s="18" t="s">
        <v>76</v>
      </c>
      <c r="W26" s="19">
        <v>0</v>
      </c>
      <c r="X26" s="17" t="s">
        <v>2</v>
      </c>
      <c r="Y26" s="18" t="s">
        <v>76</v>
      </c>
      <c r="Z26" s="19">
        <v>0</v>
      </c>
      <c r="AA26" s="17" t="s">
        <v>76</v>
      </c>
      <c r="AB26" s="18" t="s">
        <v>20</v>
      </c>
      <c r="AC26" s="19" t="s">
        <v>19</v>
      </c>
      <c r="AD26" s="20"/>
      <c r="AE26" s="18"/>
      <c r="AF26" s="19"/>
      <c r="AG26" s="21">
        <v>12</v>
      </c>
      <c r="AH26" s="22">
        <v>403</v>
      </c>
      <c r="AI26" s="29">
        <v>17</v>
      </c>
      <c r="AJ26" s="24">
        <v>415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81</v>
      </c>
      <c r="C27" s="17"/>
      <c r="D27" s="18"/>
      <c r="E27" s="19"/>
      <c r="F27" s="17"/>
      <c r="G27" s="18"/>
      <c r="H27" s="87"/>
      <c r="I27" s="17"/>
      <c r="J27" s="18"/>
      <c r="K27" s="19"/>
      <c r="L27" s="17"/>
      <c r="M27" s="18"/>
      <c r="N27" s="68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19"/>
      <c r="AA27" s="17"/>
      <c r="AB27" s="18"/>
      <c r="AC27" s="19"/>
      <c r="AD27" s="20"/>
      <c r="AE27" s="18"/>
      <c r="AF27" s="19"/>
      <c r="AG27" s="21">
        <v>0</v>
      </c>
      <c r="AH27" s="22">
        <v>399</v>
      </c>
      <c r="AI27" s="29">
        <v>19</v>
      </c>
      <c r="AJ27" s="24">
        <v>399</v>
      </c>
      <c r="AK27" s="25">
        <v>20</v>
      </c>
      <c r="AL27" s="1"/>
    </row>
    <row r="28" spans="1:38" ht="28.2" customHeight="1" thickBot="1" x14ac:dyDescent="0.3">
      <c r="A28" s="29">
        <v>21</v>
      </c>
      <c r="B28" s="21" t="s">
        <v>65</v>
      </c>
      <c r="C28" s="17" t="s">
        <v>2</v>
      </c>
      <c r="D28" s="18" t="s">
        <v>19</v>
      </c>
      <c r="E28" s="19" t="s">
        <v>19</v>
      </c>
      <c r="F28" s="17" t="s">
        <v>2</v>
      </c>
      <c r="G28" s="18" t="s">
        <v>99</v>
      </c>
      <c r="H28" s="87">
        <v>0</v>
      </c>
      <c r="I28" s="17" t="s">
        <v>98</v>
      </c>
      <c r="J28" s="18" t="s">
        <v>79</v>
      </c>
      <c r="K28" s="19" t="s">
        <v>19</v>
      </c>
      <c r="L28" s="17" t="s">
        <v>76</v>
      </c>
      <c r="M28" s="18" t="s">
        <v>19</v>
      </c>
      <c r="N28" s="68">
        <v>0</v>
      </c>
      <c r="O28" s="17" t="s">
        <v>76</v>
      </c>
      <c r="P28" s="18" t="s">
        <v>76</v>
      </c>
      <c r="Q28" s="19">
        <v>0</v>
      </c>
      <c r="R28" s="17" t="s">
        <v>19</v>
      </c>
      <c r="S28" s="18" t="s">
        <v>77</v>
      </c>
      <c r="T28" s="19" t="s">
        <v>19</v>
      </c>
      <c r="U28" s="17" t="s">
        <v>20</v>
      </c>
      <c r="V28" s="18" t="s">
        <v>19</v>
      </c>
      <c r="W28" s="19" t="s">
        <v>19</v>
      </c>
      <c r="X28" s="17" t="s">
        <v>2</v>
      </c>
      <c r="Y28" s="18" t="s">
        <v>76</v>
      </c>
      <c r="Z28" s="19">
        <v>0</v>
      </c>
      <c r="AA28" s="17" t="s">
        <v>76</v>
      </c>
      <c r="AB28" s="18" t="s">
        <v>2</v>
      </c>
      <c r="AC28" s="19" t="s">
        <v>19</v>
      </c>
      <c r="AD28" s="20"/>
      <c r="AE28" s="18"/>
      <c r="AF28" s="19"/>
      <c r="AG28" s="21">
        <v>10</v>
      </c>
      <c r="AH28" s="22">
        <v>380</v>
      </c>
      <c r="AI28" s="29">
        <v>21</v>
      </c>
      <c r="AJ28" s="24">
        <v>390</v>
      </c>
      <c r="AK28" s="25">
        <v>21</v>
      </c>
      <c r="AL28" s="1"/>
    </row>
    <row r="29" spans="1:38" ht="28.2" customHeight="1" thickBot="1" x14ac:dyDescent="0.3">
      <c r="A29" s="29">
        <v>22</v>
      </c>
      <c r="B29" s="21" t="s">
        <v>87</v>
      </c>
      <c r="C29" s="17"/>
      <c r="D29" s="18"/>
      <c r="E29" s="19"/>
      <c r="F29" s="17"/>
      <c r="G29" s="18"/>
      <c r="H29" s="87"/>
      <c r="I29" s="17"/>
      <c r="J29" s="18"/>
      <c r="K29" s="19"/>
      <c r="L29" s="17"/>
      <c r="M29" s="18"/>
      <c r="N29" s="68"/>
      <c r="O29" s="17"/>
      <c r="P29" s="18"/>
      <c r="Q29" s="19"/>
      <c r="R29" s="17"/>
      <c r="S29" s="18"/>
      <c r="T29" s="19"/>
      <c r="U29" s="17"/>
      <c r="V29" s="18"/>
      <c r="W29" s="19"/>
      <c r="X29" s="17"/>
      <c r="Y29" s="18"/>
      <c r="Z29" s="19"/>
      <c r="AA29" s="17"/>
      <c r="AB29" s="18"/>
      <c r="AC29" s="19"/>
      <c r="AD29" s="20"/>
      <c r="AE29" s="18"/>
      <c r="AF29" s="19"/>
      <c r="AG29" s="21">
        <v>0</v>
      </c>
      <c r="AH29" s="22">
        <v>330</v>
      </c>
      <c r="AI29" s="29">
        <v>22</v>
      </c>
      <c r="AJ29" s="24">
        <v>330</v>
      </c>
      <c r="AK29" s="25">
        <v>22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/>
      <c r="D30" s="18"/>
      <c r="E30" s="19"/>
      <c r="F30" s="17"/>
      <c r="G30" s="18"/>
      <c r="H30" s="87"/>
      <c r="I30" s="17"/>
      <c r="J30" s="18"/>
      <c r="K30" s="19"/>
      <c r="L30" s="17"/>
      <c r="M30" s="18"/>
      <c r="N30" s="68"/>
      <c r="O30" s="17"/>
      <c r="P30" s="18"/>
      <c r="Q30" s="19"/>
      <c r="R30" s="17"/>
      <c r="S30" s="18"/>
      <c r="T30" s="19"/>
      <c r="U30" s="17"/>
      <c r="V30" s="18"/>
      <c r="W30" s="19"/>
      <c r="X30" s="17"/>
      <c r="Y30" s="18"/>
      <c r="Z30" s="19"/>
      <c r="AA30" s="17"/>
      <c r="AB30" s="18"/>
      <c r="AC30" s="19"/>
      <c r="AD30" s="20"/>
      <c r="AE30" s="18"/>
      <c r="AF30" s="19"/>
      <c r="AG30" s="21">
        <v>0</v>
      </c>
      <c r="AH30" s="22">
        <v>310</v>
      </c>
      <c r="AI30" s="29">
        <v>23</v>
      </c>
      <c r="AJ30" s="24">
        <v>310</v>
      </c>
      <c r="AK30" s="25">
        <v>23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v>0</v>
      </c>
      <c r="AH31" s="22">
        <v>207</v>
      </c>
      <c r="AI31" s="29">
        <v>24</v>
      </c>
      <c r="AJ31" s="24">
        <v>207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2" rank="3"/>
  </conditionalFormatting>
  <conditionalFormatting sqref="AD1:AF3 C6:AF6 AC4:AF5 C4:C6 U4:W4 V1 I4:I6 D2:E3 K2:K3 F4:F6 L5:P6 M2:N3 O4 V2:W3 AB2:AB3 R5:AA6">
    <cfRule type="cellIs" dxfId="5" priority="2" operator="equal">
      <formula>"Schalke 04"</formula>
    </cfRule>
  </conditionalFormatting>
  <conditionalFormatting sqref="L4 C6 O6 U6 I6 X6 AA6 R4 X4 AA4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AE9" activePane="bottomRight" state="frozen"/>
      <selection activeCell="AN15" sqref="AN15"/>
      <selection pane="topRight" activeCell="AN15" sqref="AN15"/>
      <selection pane="bottomLeft" activeCell="AN15" sqref="AN15"/>
      <selection pane="bottomRight" activeCell="AR12" sqref="AR12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5</v>
      </c>
      <c r="X3" s="56">
        <f>'22.Spieltag'!$AG8</f>
        <v>23</v>
      </c>
      <c r="Y3" s="56">
        <f>'23.Spieltag'!$AG8</f>
        <v>4</v>
      </c>
      <c r="Z3" s="56">
        <f>'24.Spieltag'!$AG8</f>
        <v>9</v>
      </c>
      <c r="AA3" s="56">
        <f>'25.Spieltag'!$AG8</f>
        <v>31</v>
      </c>
      <c r="AB3" s="56">
        <f>'26.Spieltag'!$AG8</f>
        <v>5</v>
      </c>
      <c r="AC3" s="56">
        <f>'27.Spieltag'!$AG8</f>
        <v>7</v>
      </c>
      <c r="AD3" s="56">
        <f>'28.Spieltag'!$AG8</f>
        <v>10</v>
      </c>
      <c r="AE3" s="56">
        <f>'29.Spieltag'!$AG8</f>
        <v>15</v>
      </c>
      <c r="AF3" s="56">
        <f>'30.Spieltag'!$AG8</f>
        <v>15</v>
      </c>
      <c r="AG3" s="56">
        <f>'31.Spieltag'!$AG8</f>
        <v>29</v>
      </c>
      <c r="AH3" s="56">
        <f>'32.Spieltag'!$AG8</f>
        <v>11</v>
      </c>
      <c r="AI3" s="56">
        <f>'33.Spieltag'!$AG8</f>
        <v>7</v>
      </c>
      <c r="AJ3" s="56">
        <f>'34.Spieltag'!$AG8</f>
        <v>15</v>
      </c>
      <c r="AK3" s="60">
        <f t="shared" ref="AK3:AK30" si="0">SUM(C3:AJ3)</f>
        <v>469</v>
      </c>
      <c r="AL3" s="59">
        <f t="shared" ref="AL3:AL18" si="1">SMALL($C3:$AJ3,1)</f>
        <v>2</v>
      </c>
      <c r="AM3" s="59">
        <f t="shared" ref="AM3:AM8" si="2">SMALL($C3:$AJ3,2)</f>
        <v>4</v>
      </c>
      <c r="AN3" s="59">
        <f t="shared" ref="AN3:AN8" si="3">SMALL($C3:$AJ3,3)</f>
        <v>4</v>
      </c>
      <c r="AO3" s="59">
        <f t="shared" ref="AO3:AO8" si="4">SMALL($C3:$AJ3,4)</f>
        <v>5</v>
      </c>
      <c r="AP3" s="60">
        <f t="shared" ref="AP3:AP25" si="5">AK3-AO3-AN3-AM3-AL3</f>
        <v>454</v>
      </c>
      <c r="AQ3" s="65">
        <f t="shared" ref="AQ3:AQ22" si="6">SUM(AL3:AO3)</f>
        <v>15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9</v>
      </c>
      <c r="X4" s="56">
        <f>'22.Spieltag'!$AG9</f>
        <v>14</v>
      </c>
      <c r="Y4" s="56">
        <f>'23.Spieltag'!$AG9</f>
        <v>12</v>
      </c>
      <c r="Z4" s="56">
        <f>'24.Spieltag'!$AG9</f>
        <v>8</v>
      </c>
      <c r="AA4" s="56">
        <f>'25.Spieltag'!$AG9</f>
        <v>12</v>
      </c>
      <c r="AB4" s="56">
        <f>'26.Spieltag'!$AG9</f>
        <v>4</v>
      </c>
      <c r="AC4" s="56">
        <f>'27.Spieltag'!$AG9</f>
        <v>9</v>
      </c>
      <c r="AD4" s="56">
        <f>'28.Spieltag'!$AG9</f>
        <v>0</v>
      </c>
      <c r="AE4" s="56">
        <f>'29.Spieltag'!$AG9</f>
        <v>19</v>
      </c>
      <c r="AF4" s="56">
        <f>'30.Spieltag'!$AG9</f>
        <v>13</v>
      </c>
      <c r="AG4" s="56">
        <f>'31.Spieltag'!$AG9</f>
        <v>11</v>
      </c>
      <c r="AH4" s="56">
        <f>'32.Spieltag'!$AG9</f>
        <v>16</v>
      </c>
      <c r="AI4" s="56">
        <f>'33.Spieltag'!$AG9</f>
        <v>11</v>
      </c>
      <c r="AJ4" s="56">
        <f>'34.Spieltag'!$AG9</f>
        <v>15</v>
      </c>
      <c r="AK4" s="60">
        <f t="shared" si="0"/>
        <v>481</v>
      </c>
      <c r="AL4" s="59">
        <f t="shared" si="1"/>
        <v>0</v>
      </c>
      <c r="AM4" s="59">
        <f t="shared" si="2"/>
        <v>4</v>
      </c>
      <c r="AN4" s="59">
        <f t="shared" si="3"/>
        <v>8</v>
      </c>
      <c r="AO4" s="59">
        <f t="shared" si="4"/>
        <v>8</v>
      </c>
      <c r="AP4" s="60">
        <f t="shared" si="5"/>
        <v>461</v>
      </c>
      <c r="AQ4" s="65">
        <f t="shared" si="6"/>
        <v>20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5</v>
      </c>
      <c r="X5" s="56">
        <f>'22.Spieltag'!$AG10</f>
        <v>9</v>
      </c>
      <c r="Y5" s="56">
        <f>'23.Spieltag'!$AG10</f>
        <v>11</v>
      </c>
      <c r="Z5" s="56">
        <f>'24.Spieltag'!$AG10</f>
        <v>11</v>
      </c>
      <c r="AA5" s="56">
        <f>'25.Spieltag'!$AG10</f>
        <v>6</v>
      </c>
      <c r="AB5" s="56">
        <f>'26.Spieltag'!$AG10</f>
        <v>9</v>
      </c>
      <c r="AC5" s="56">
        <f>'27.Spieltag'!$AG10</f>
        <v>10</v>
      </c>
      <c r="AD5" s="56">
        <f>'28.Spieltag'!$AG10</f>
        <v>6</v>
      </c>
      <c r="AE5" s="56">
        <f>'29.Spieltag'!$AG10</f>
        <v>13</v>
      </c>
      <c r="AF5" s="56">
        <f>'30.Spieltag'!$AG10</f>
        <v>7</v>
      </c>
      <c r="AG5" s="56">
        <f>'31.Spieltag'!$AG10</f>
        <v>14</v>
      </c>
      <c r="AH5" s="56">
        <f>'32.Spieltag'!$AG10</f>
        <v>13</v>
      </c>
      <c r="AI5" s="56">
        <f>'33.Spieltag'!$AG10</f>
        <v>6</v>
      </c>
      <c r="AJ5" s="56">
        <f>'34.Spieltag'!$AG10</f>
        <v>18</v>
      </c>
      <c r="AK5" s="60">
        <f t="shared" si="0"/>
        <v>420</v>
      </c>
      <c r="AL5" s="59">
        <f t="shared" si="1"/>
        <v>4</v>
      </c>
      <c r="AM5" s="59">
        <f t="shared" si="2"/>
        <v>4</v>
      </c>
      <c r="AN5" s="59">
        <f t="shared" si="3"/>
        <v>5</v>
      </c>
      <c r="AO5" s="59">
        <f t="shared" si="4"/>
        <v>6</v>
      </c>
      <c r="AP5" s="60">
        <f t="shared" si="5"/>
        <v>401</v>
      </c>
      <c r="AQ5" s="65">
        <f t="shared" si="6"/>
        <v>19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11</v>
      </c>
      <c r="X6" s="56">
        <f>'22.Spieltag'!$AG11</f>
        <v>15</v>
      </c>
      <c r="Y6" s="56">
        <f>'23.Spieltag'!$AG11</f>
        <v>9</v>
      </c>
      <c r="Z6" s="56">
        <f>'24.Spieltag'!$AG11</f>
        <v>12</v>
      </c>
      <c r="AA6" s="56">
        <f>'25.Spieltag'!$AG11</f>
        <v>12</v>
      </c>
      <c r="AB6" s="56">
        <f>'26.Spieltag'!$AG11</f>
        <v>12</v>
      </c>
      <c r="AC6" s="56">
        <f>'27.Spieltag'!$AG11</f>
        <v>7</v>
      </c>
      <c r="AD6" s="56">
        <f>'28.Spieltag'!$AG11</f>
        <v>6</v>
      </c>
      <c r="AE6" s="56">
        <f>'29.Spieltag'!$AG11</f>
        <v>13</v>
      </c>
      <c r="AF6" s="56">
        <f>'30.Spieltag'!$AG11</f>
        <v>3</v>
      </c>
      <c r="AG6" s="56">
        <f>'31.Spieltag'!$AG11</f>
        <v>12</v>
      </c>
      <c r="AH6" s="56">
        <f>'32.Spieltag'!$AG11</f>
        <v>13</v>
      </c>
      <c r="AI6" s="56">
        <f>'33.Spieltag'!$AG11</f>
        <v>13</v>
      </c>
      <c r="AJ6" s="56">
        <f>'34.Spieltag'!$AG11</f>
        <v>16</v>
      </c>
      <c r="AK6" s="60">
        <f t="shared" si="0"/>
        <v>448</v>
      </c>
      <c r="AL6" s="59">
        <f t="shared" si="1"/>
        <v>3</v>
      </c>
      <c r="AM6" s="59">
        <f t="shared" si="2"/>
        <v>4</v>
      </c>
      <c r="AN6" s="59">
        <f t="shared" si="3"/>
        <v>6</v>
      </c>
      <c r="AO6" s="59">
        <f t="shared" si="4"/>
        <v>7</v>
      </c>
      <c r="AP6" s="60">
        <f t="shared" si="5"/>
        <v>428</v>
      </c>
      <c r="AQ6" s="65">
        <f t="shared" si="6"/>
        <v>20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10</v>
      </c>
      <c r="X7" s="56">
        <f>'22.Spieltag'!$AG12</f>
        <v>13</v>
      </c>
      <c r="Y7" s="56">
        <f>'23.Spieltag'!$AG12</f>
        <v>11</v>
      </c>
      <c r="Z7" s="56">
        <f>'24.Spieltag'!$AG12</f>
        <v>15</v>
      </c>
      <c r="AA7" s="56">
        <f>'25.Spieltag'!$AG12</f>
        <v>19</v>
      </c>
      <c r="AB7" s="56">
        <f>'26.Spieltag'!$AG12</f>
        <v>14</v>
      </c>
      <c r="AC7" s="56">
        <f>'27.Spieltag'!$AG12</f>
        <v>9</v>
      </c>
      <c r="AD7" s="56">
        <f>'28.Spieltag'!$AG12</f>
        <v>4</v>
      </c>
      <c r="AE7" s="56">
        <f>'29.Spieltag'!$AG12</f>
        <v>17</v>
      </c>
      <c r="AF7" s="56">
        <f>'30.Spieltag'!$AG12</f>
        <v>7</v>
      </c>
      <c r="AG7" s="56">
        <f>'31.Spieltag'!$AG12</f>
        <v>13</v>
      </c>
      <c r="AH7" s="56">
        <f>'32.Spieltag'!$AG12</f>
        <v>9</v>
      </c>
      <c r="AI7" s="56">
        <f>'33.Spieltag'!$AG12</f>
        <v>9</v>
      </c>
      <c r="AJ7" s="56">
        <f>'34.Spieltag'!$AG12</f>
        <v>14</v>
      </c>
      <c r="AK7" s="60">
        <f t="shared" si="0"/>
        <v>487</v>
      </c>
      <c r="AL7" s="59">
        <f t="shared" si="1"/>
        <v>2</v>
      </c>
      <c r="AM7" s="59">
        <f t="shared" si="2"/>
        <v>3</v>
      </c>
      <c r="AN7" s="59">
        <f t="shared" si="3"/>
        <v>4</v>
      </c>
      <c r="AO7" s="59">
        <f t="shared" si="4"/>
        <v>7</v>
      </c>
      <c r="AP7" s="60">
        <f t="shared" si="5"/>
        <v>471</v>
      </c>
      <c r="AQ7" s="65">
        <f t="shared" si="6"/>
        <v>16</v>
      </c>
      <c r="AS7" s="54">
        <v>5</v>
      </c>
      <c r="AT7" s="90" t="s">
        <v>96</v>
      </c>
      <c r="AU7" s="91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10</v>
      </c>
      <c r="X8" s="56">
        <f>'22.Spieltag'!$AG13</f>
        <v>12</v>
      </c>
      <c r="Y8" s="56">
        <f>'23.Spieltag'!$AG13</f>
        <v>9</v>
      </c>
      <c r="Z8" s="56">
        <f>'24.Spieltag'!$AG13</f>
        <v>13</v>
      </c>
      <c r="AA8" s="56">
        <f>'25.Spieltag'!$AG13</f>
        <v>12</v>
      </c>
      <c r="AB8" s="56">
        <f>'26.Spieltag'!$AG13</f>
        <v>0</v>
      </c>
      <c r="AC8" s="56">
        <f>'27.Spieltag'!$AG13</f>
        <v>0</v>
      </c>
      <c r="AD8" s="56">
        <f>'28.Spieltag'!$AG13</f>
        <v>0</v>
      </c>
      <c r="AE8" s="56">
        <f>'29.Spieltag'!$AG13</f>
        <v>0</v>
      </c>
      <c r="AF8" s="56">
        <f>'30.Spieltag'!$AG13</f>
        <v>0</v>
      </c>
      <c r="AG8" s="56">
        <f>'31.Spieltag'!$AG13</f>
        <v>0</v>
      </c>
      <c r="AH8" s="56">
        <f>'32.Spieltag'!$AG13</f>
        <v>0</v>
      </c>
      <c r="AI8" s="56">
        <f>'33.Spieltag'!$AG13</f>
        <v>0</v>
      </c>
      <c r="AJ8" s="56">
        <f>'34.Spieltag'!$AG13</f>
        <v>15</v>
      </c>
      <c r="AK8" s="60">
        <f t="shared" si="0"/>
        <v>345</v>
      </c>
      <c r="AL8" s="59">
        <f t="shared" si="1"/>
        <v>0</v>
      </c>
      <c r="AM8" s="59">
        <f t="shared" si="2"/>
        <v>0</v>
      </c>
      <c r="AN8" s="59">
        <f t="shared" si="3"/>
        <v>0</v>
      </c>
      <c r="AO8" s="59">
        <f t="shared" si="4"/>
        <v>0</v>
      </c>
      <c r="AP8" s="60">
        <f t="shared" si="5"/>
        <v>345</v>
      </c>
      <c r="AQ8" s="65">
        <f t="shared" si="6"/>
        <v>0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5</v>
      </c>
      <c r="X9" s="56">
        <f>'22.Spieltag'!$AG14</f>
        <v>9</v>
      </c>
      <c r="Y9" s="56">
        <f>'23.Spieltag'!$AG14</f>
        <v>12</v>
      </c>
      <c r="Z9" s="56">
        <f>'24.Spieltag'!$AG14</f>
        <v>8</v>
      </c>
      <c r="AA9" s="56">
        <f>'25.Spieltag'!$AG14</f>
        <v>6</v>
      </c>
      <c r="AB9" s="56">
        <f>'26.Spieltag'!$AG14</f>
        <v>4</v>
      </c>
      <c r="AC9" s="56">
        <f>'27.Spieltag'!$AG14</f>
        <v>11</v>
      </c>
      <c r="AD9" s="56">
        <f>'28.Spieltag'!$AG14</f>
        <v>11</v>
      </c>
      <c r="AE9" s="56">
        <f>'29.Spieltag'!$AG14</f>
        <v>14</v>
      </c>
      <c r="AF9" s="56">
        <f>'30.Spieltag'!$AG14</f>
        <v>24</v>
      </c>
      <c r="AG9" s="56">
        <f>'31.Spieltag'!$AG14</f>
        <v>8</v>
      </c>
      <c r="AH9" s="56">
        <f>'32.Spieltag'!$AG14</f>
        <v>15</v>
      </c>
      <c r="AI9" s="56">
        <f>'33.Spieltag'!$AG14</f>
        <v>9</v>
      </c>
      <c r="AJ9" s="56">
        <f>'34.Spieltag'!$AG14</f>
        <v>12</v>
      </c>
      <c r="AK9" s="60">
        <f t="shared" si="0"/>
        <v>456</v>
      </c>
      <c r="AL9" s="59">
        <f t="shared" si="1"/>
        <v>4</v>
      </c>
      <c r="AM9" s="59">
        <f t="shared" ref="AM9:AM18" si="7">SMALL($C9:$AJ9,2)</f>
        <v>5</v>
      </c>
      <c r="AN9" s="59">
        <f t="shared" ref="AN9:AN18" si="8">SMALL($C9:$AJ9,3)</f>
        <v>6</v>
      </c>
      <c r="AO9" s="59">
        <f t="shared" ref="AO9:AO18" si="9">SMALL($C9:$AJ9,4)</f>
        <v>6</v>
      </c>
      <c r="AP9" s="60">
        <f t="shared" si="5"/>
        <v>435</v>
      </c>
      <c r="AQ9" s="65">
        <f t="shared" si="6"/>
        <v>21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10</v>
      </c>
      <c r="X10" s="56">
        <f>'22.Spieltag'!$AG15</f>
        <v>14</v>
      </c>
      <c r="Y10" s="56">
        <f>'23.Spieltag'!$AG15</f>
        <v>10</v>
      </c>
      <c r="Z10" s="56">
        <f>'24.Spieltag'!$AG15</f>
        <v>14</v>
      </c>
      <c r="AA10" s="56">
        <f>'25.Spieltag'!$AG15</f>
        <v>16</v>
      </c>
      <c r="AB10" s="56">
        <f>'26.Spieltag'!$AG15</f>
        <v>10</v>
      </c>
      <c r="AC10" s="56">
        <f>'27.Spieltag'!$AG15</f>
        <v>14</v>
      </c>
      <c r="AD10" s="56">
        <f>'28.Spieltag'!$AG15</f>
        <v>2</v>
      </c>
      <c r="AE10" s="56">
        <f>'29.Spieltag'!$AG15</f>
        <v>14</v>
      </c>
      <c r="AF10" s="56">
        <f>'30.Spieltag'!$AG15</f>
        <v>4</v>
      </c>
      <c r="AG10" s="56">
        <f>'31.Spieltag'!$AG15</f>
        <v>7</v>
      </c>
      <c r="AH10" s="56">
        <f>'32.Spieltag'!$AG15</f>
        <v>14</v>
      </c>
      <c r="AI10" s="56">
        <f>'33.Spieltag'!$AG15</f>
        <v>8</v>
      </c>
      <c r="AJ10" s="56">
        <f>'34.Spieltag'!$AG15</f>
        <v>11</v>
      </c>
      <c r="AK10" s="60">
        <f t="shared" si="0"/>
        <v>500</v>
      </c>
      <c r="AL10" s="59">
        <f t="shared" si="1"/>
        <v>2</v>
      </c>
      <c r="AM10" s="59">
        <f t="shared" si="7"/>
        <v>4</v>
      </c>
      <c r="AN10" s="59">
        <f t="shared" si="8"/>
        <v>6</v>
      </c>
      <c r="AO10" s="59">
        <f t="shared" si="9"/>
        <v>7</v>
      </c>
      <c r="AP10" s="60">
        <f t="shared" si="5"/>
        <v>481</v>
      </c>
      <c r="AQ10" s="65">
        <f t="shared" si="6"/>
        <v>19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13</v>
      </c>
      <c r="X11" s="56">
        <f>'22.Spieltag'!$AG16</f>
        <v>19</v>
      </c>
      <c r="Y11" s="56">
        <f>'23.Spieltag'!$AG16</f>
        <v>9</v>
      </c>
      <c r="Z11" s="56">
        <f>'24.Spieltag'!$AG16</f>
        <v>7</v>
      </c>
      <c r="AA11" s="56">
        <f>'25.Spieltag'!$AG16</f>
        <v>10</v>
      </c>
      <c r="AB11" s="56">
        <f>'26.Spieltag'!$AG16</f>
        <v>10</v>
      </c>
      <c r="AC11" s="56">
        <f>'27.Spieltag'!$AG16</f>
        <v>18</v>
      </c>
      <c r="AD11" s="56">
        <f>'28.Spieltag'!$AG16</f>
        <v>0</v>
      </c>
      <c r="AE11" s="56">
        <f>'29.Spieltag'!$AG16</f>
        <v>13</v>
      </c>
      <c r="AF11" s="56">
        <f>'30.Spieltag'!$AG16</f>
        <v>17</v>
      </c>
      <c r="AG11" s="56">
        <f>'31.Spieltag'!$AG16</f>
        <v>9</v>
      </c>
      <c r="AH11" s="56">
        <f>'32.Spieltag'!$AG16</f>
        <v>6</v>
      </c>
      <c r="AI11" s="56">
        <f>'33.Spieltag'!$AG16</f>
        <v>8</v>
      </c>
      <c r="AJ11" s="56">
        <f>'34.Spieltag'!$AG16</f>
        <v>22</v>
      </c>
      <c r="AK11" s="60">
        <f t="shared" si="0"/>
        <v>475</v>
      </c>
      <c r="AL11" s="59">
        <f t="shared" si="1"/>
        <v>0</v>
      </c>
      <c r="AM11" s="59">
        <f t="shared" si="7"/>
        <v>5</v>
      </c>
      <c r="AN11" s="59">
        <f t="shared" si="8"/>
        <v>6</v>
      </c>
      <c r="AO11" s="59">
        <f t="shared" si="9"/>
        <v>6</v>
      </c>
      <c r="AP11" s="60">
        <f t="shared" si="5"/>
        <v>458</v>
      </c>
      <c r="AQ11" s="65">
        <f t="shared" si="6"/>
        <v>17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4</v>
      </c>
      <c r="X12" s="56">
        <f>'22.Spieltag'!$AG17</f>
        <v>14</v>
      </c>
      <c r="Y12" s="56">
        <f>'23.Spieltag'!$AG17</f>
        <v>14</v>
      </c>
      <c r="Z12" s="56">
        <f>'24.Spieltag'!$AG17</f>
        <v>9</v>
      </c>
      <c r="AA12" s="56">
        <f>'25.Spieltag'!$AG17</f>
        <v>16</v>
      </c>
      <c r="AB12" s="56">
        <f>'26.Spieltag'!$AG17</f>
        <v>2</v>
      </c>
      <c r="AC12" s="56">
        <f>'27.Spieltag'!$AG17</f>
        <v>8</v>
      </c>
      <c r="AD12" s="56">
        <f>'28.Spieltag'!$AG17</f>
        <v>7</v>
      </c>
      <c r="AE12" s="56">
        <f>'29.Spieltag'!$AG17</f>
        <v>17</v>
      </c>
      <c r="AF12" s="56">
        <f>'30.Spieltag'!$AG17</f>
        <v>5</v>
      </c>
      <c r="AG12" s="56">
        <f>'31.Spieltag'!$AG17</f>
        <v>11</v>
      </c>
      <c r="AH12" s="56">
        <f>'32.Spieltag'!$AG17</f>
        <v>10</v>
      </c>
      <c r="AI12" s="56">
        <f>'33.Spieltag'!$AG17</f>
        <v>14</v>
      </c>
      <c r="AJ12" s="56">
        <f>'34.Spieltag'!$AG17</f>
        <v>10</v>
      </c>
      <c r="AK12" s="60">
        <f t="shared" si="0"/>
        <v>431</v>
      </c>
      <c r="AL12" s="59">
        <f t="shared" si="1"/>
        <v>2</v>
      </c>
      <c r="AM12" s="59">
        <f t="shared" si="7"/>
        <v>4</v>
      </c>
      <c r="AN12" s="59">
        <f t="shared" si="8"/>
        <v>5</v>
      </c>
      <c r="AO12" s="59">
        <f t="shared" si="9"/>
        <v>6</v>
      </c>
      <c r="AP12" s="60">
        <f t="shared" si="5"/>
        <v>414</v>
      </c>
      <c r="AQ12" s="65">
        <f t="shared" si="6"/>
        <v>17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2</v>
      </c>
      <c r="X13" s="56">
        <f>'22.Spieltag'!$AG18</f>
        <v>13</v>
      </c>
      <c r="Y13" s="56">
        <f>'23.Spieltag'!$AG18</f>
        <v>9</v>
      </c>
      <c r="Z13" s="56">
        <f>'24.Spieltag'!$AG18</f>
        <v>13</v>
      </c>
      <c r="AA13" s="56">
        <f>'25.Spieltag'!$AG18</f>
        <v>12</v>
      </c>
      <c r="AB13" s="56">
        <f>'26.Spieltag'!$AG18</f>
        <v>14</v>
      </c>
      <c r="AC13" s="56">
        <f>'27.Spieltag'!$AG18</f>
        <v>0</v>
      </c>
      <c r="AD13" s="56">
        <f>'28.Spieltag'!$AG18</f>
        <v>0</v>
      </c>
      <c r="AE13" s="56">
        <f>'29.Spieltag'!$AG18</f>
        <v>0</v>
      </c>
      <c r="AF13" s="56">
        <f>'30.Spieltag'!$AG18</f>
        <v>0</v>
      </c>
      <c r="AG13" s="56">
        <f>'31.Spieltag'!$AG18</f>
        <v>0</v>
      </c>
      <c r="AH13" s="56">
        <f>'32.Spieltag'!$AG18</f>
        <v>0</v>
      </c>
      <c r="AI13" s="56">
        <f>'33.Spieltag'!$AG18</f>
        <v>0</v>
      </c>
      <c r="AJ13" s="56">
        <f>'34.Spieltag'!$AG18</f>
        <v>20</v>
      </c>
      <c r="AK13" s="60">
        <f t="shared" si="0"/>
        <v>419</v>
      </c>
      <c r="AL13" s="59">
        <f t="shared" si="1"/>
        <v>0</v>
      </c>
      <c r="AM13" s="59">
        <f t="shared" si="7"/>
        <v>0</v>
      </c>
      <c r="AN13" s="59">
        <f t="shared" si="8"/>
        <v>0</v>
      </c>
      <c r="AO13" s="59">
        <f t="shared" si="9"/>
        <v>0</v>
      </c>
      <c r="AP13" s="60">
        <f t="shared" si="5"/>
        <v>419</v>
      </c>
      <c r="AQ13" s="65">
        <f t="shared" si="6"/>
        <v>0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7</v>
      </c>
      <c r="X14" s="56">
        <f>'22.Spieltag'!$AG19</f>
        <v>14</v>
      </c>
      <c r="Y14" s="56">
        <f>'23.Spieltag'!$AG19</f>
        <v>12</v>
      </c>
      <c r="Z14" s="56">
        <f>'24.Spieltag'!$AG19</f>
        <v>13</v>
      </c>
      <c r="AA14" s="56">
        <f>'25.Spieltag'!$AG19</f>
        <v>11</v>
      </c>
      <c r="AB14" s="56">
        <f>'26.Spieltag'!$AG19</f>
        <v>8</v>
      </c>
      <c r="AC14" s="56">
        <f>'27.Spieltag'!$AG19</f>
        <v>9</v>
      </c>
      <c r="AD14" s="56">
        <f>'28.Spieltag'!$AG19</f>
        <v>5</v>
      </c>
      <c r="AE14" s="56">
        <f>'29.Spieltag'!$AG19</f>
        <v>16</v>
      </c>
      <c r="AF14" s="56">
        <f>'30.Spieltag'!$AG19</f>
        <v>10</v>
      </c>
      <c r="AG14" s="56">
        <f>'31.Spieltag'!$AG19</f>
        <v>9</v>
      </c>
      <c r="AH14" s="56">
        <f>'32.Spieltag'!$AG19</f>
        <v>14</v>
      </c>
      <c r="AI14" s="56">
        <f>'33.Spieltag'!$AG19</f>
        <v>14</v>
      </c>
      <c r="AJ14" s="56">
        <f>'34.Spieltag'!$AG19</f>
        <v>15</v>
      </c>
      <c r="AK14" s="60">
        <f t="shared" si="0"/>
        <v>523</v>
      </c>
      <c r="AL14" s="59">
        <f t="shared" si="1"/>
        <v>5</v>
      </c>
      <c r="AM14" s="59">
        <f t="shared" si="7"/>
        <v>7</v>
      </c>
      <c r="AN14" s="59">
        <f t="shared" si="8"/>
        <v>8</v>
      </c>
      <c r="AO14" s="59">
        <f t="shared" si="9"/>
        <v>8</v>
      </c>
      <c r="AP14" s="60">
        <f t="shared" si="5"/>
        <v>495</v>
      </c>
      <c r="AQ14" s="65">
        <f t="shared" si="6"/>
        <v>28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2</v>
      </c>
      <c r="X15" s="56">
        <f>'22.Spieltag'!$AG20</f>
        <v>9</v>
      </c>
      <c r="Y15" s="56">
        <f>'23.Spieltag'!$AG20</f>
        <v>9</v>
      </c>
      <c r="Z15" s="56">
        <f>'24.Spieltag'!$AG20</f>
        <v>0</v>
      </c>
      <c r="AA15" s="56">
        <f>'25.Spieltag'!$AG20</f>
        <v>9</v>
      </c>
      <c r="AB15" s="56">
        <f>'26.Spieltag'!$AG20</f>
        <v>13</v>
      </c>
      <c r="AC15" s="56">
        <f>'27.Spieltag'!$AG20</f>
        <v>6</v>
      </c>
      <c r="AD15" s="56">
        <f>'28.Spieltag'!$AG20</f>
        <v>2</v>
      </c>
      <c r="AE15" s="56">
        <f>'29.Spieltag'!$AG20</f>
        <v>13</v>
      </c>
      <c r="AF15" s="56">
        <f>'30.Spieltag'!$AG20</f>
        <v>7</v>
      </c>
      <c r="AG15" s="56">
        <f>'31.Spieltag'!$AG20</f>
        <v>12</v>
      </c>
      <c r="AH15" s="56">
        <f>'32.Spieltag'!$AG20</f>
        <v>12</v>
      </c>
      <c r="AI15" s="56">
        <f>'33.Spieltag'!$AG20</f>
        <v>10</v>
      </c>
      <c r="AJ15" s="56">
        <f>'34.Spieltag'!$AG20</f>
        <v>0</v>
      </c>
      <c r="AK15" s="60">
        <f t="shared" si="0"/>
        <v>380</v>
      </c>
      <c r="AL15" s="59">
        <f t="shared" si="1"/>
        <v>0</v>
      </c>
      <c r="AM15" s="59">
        <f t="shared" si="7"/>
        <v>0</v>
      </c>
      <c r="AN15" s="59">
        <f t="shared" si="8"/>
        <v>2</v>
      </c>
      <c r="AO15" s="59">
        <f t="shared" si="9"/>
        <v>2</v>
      </c>
      <c r="AP15" s="60">
        <f t="shared" si="5"/>
        <v>376</v>
      </c>
      <c r="AQ15" s="65">
        <f t="shared" si="6"/>
        <v>4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12</v>
      </c>
      <c r="X16" s="56">
        <f>'22.Spieltag'!$AG21</f>
        <v>14</v>
      </c>
      <c r="Y16" s="56">
        <f>'23.Spieltag'!$AG21</f>
        <v>5</v>
      </c>
      <c r="Z16" s="56">
        <f>'24.Spieltag'!$AG21</f>
        <v>13</v>
      </c>
      <c r="AA16" s="56">
        <f>'25.Spieltag'!$AG21</f>
        <v>11</v>
      </c>
      <c r="AB16" s="56">
        <f>'26.Spieltag'!$AG21</f>
        <v>14</v>
      </c>
      <c r="AC16" s="56">
        <f>'27.Spieltag'!$AG21</f>
        <v>8</v>
      </c>
      <c r="AD16" s="56">
        <f>'28.Spieltag'!$AG21</f>
        <v>4</v>
      </c>
      <c r="AE16" s="56">
        <f>'29.Spieltag'!$AG21</f>
        <v>18</v>
      </c>
      <c r="AF16" s="56">
        <f>'30.Spieltag'!$AG21</f>
        <v>11</v>
      </c>
      <c r="AG16" s="56">
        <f>'31.Spieltag'!$AG21</f>
        <v>14</v>
      </c>
      <c r="AH16" s="56">
        <f>'32.Spieltag'!$AG21</f>
        <v>0</v>
      </c>
      <c r="AI16" s="56">
        <f>'33.Spieltag'!$AG21</f>
        <v>10</v>
      </c>
      <c r="AJ16" s="56">
        <f>'34.Spieltag'!$AG21</f>
        <v>10</v>
      </c>
      <c r="AK16" s="60">
        <f t="shared" si="0"/>
        <v>424</v>
      </c>
      <c r="AL16" s="59">
        <f t="shared" si="1"/>
        <v>0</v>
      </c>
      <c r="AM16" s="59">
        <f t="shared" si="7"/>
        <v>2</v>
      </c>
      <c r="AN16" s="59">
        <f t="shared" si="8"/>
        <v>4</v>
      </c>
      <c r="AO16" s="59">
        <f t="shared" si="9"/>
        <v>5</v>
      </c>
      <c r="AP16" s="60">
        <f t="shared" si="5"/>
        <v>413</v>
      </c>
      <c r="AQ16" s="65">
        <f t="shared" si="6"/>
        <v>11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7</v>
      </c>
      <c r="Z17" s="56">
        <f>'24.Spieltag'!$AG22</f>
        <v>11</v>
      </c>
      <c r="AA17" s="56">
        <f>'25.Spieltag'!$AG22</f>
        <v>11</v>
      </c>
      <c r="AB17" s="56">
        <f>'26.Spieltag'!$AG22</f>
        <v>0</v>
      </c>
      <c r="AC17" s="56">
        <f>'27.Spieltag'!$AG22</f>
        <v>0</v>
      </c>
      <c r="AD17" s="56">
        <f>'28.Spieltag'!$AG22</f>
        <v>0</v>
      </c>
      <c r="AE17" s="56">
        <f>'29.Spieltag'!$AG22</f>
        <v>0</v>
      </c>
      <c r="AF17" s="56">
        <f>'30.Spieltag'!$AG22</f>
        <v>0</v>
      </c>
      <c r="AG17" s="56">
        <f>'31.Spieltag'!$AG22</f>
        <v>0</v>
      </c>
      <c r="AH17" s="56">
        <f>'32.Spieltag'!$AG22</f>
        <v>0</v>
      </c>
      <c r="AI17" s="56">
        <f>'33.Spieltag'!$AG22</f>
        <v>0</v>
      </c>
      <c r="AJ17" s="56">
        <f>'34.Spieltag'!$AG22</f>
        <v>8</v>
      </c>
      <c r="AK17" s="53">
        <f t="shared" si="0"/>
        <v>318</v>
      </c>
      <c r="AL17" s="59">
        <f t="shared" si="1"/>
        <v>0</v>
      </c>
      <c r="AM17" s="59">
        <f t="shared" si="7"/>
        <v>0</v>
      </c>
      <c r="AN17" s="59">
        <f t="shared" si="8"/>
        <v>0</v>
      </c>
      <c r="AO17" s="59">
        <f t="shared" si="9"/>
        <v>0</v>
      </c>
      <c r="AP17" s="60">
        <f t="shared" si="5"/>
        <v>318</v>
      </c>
      <c r="AQ17" s="65">
        <f t="shared" si="6"/>
        <v>0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10</v>
      </c>
      <c r="X18" s="56">
        <f>'22.Spieltag'!$AG23</f>
        <v>17</v>
      </c>
      <c r="Y18" s="56">
        <f>'23.Spieltag'!$AG23</f>
        <v>11</v>
      </c>
      <c r="Z18" s="56">
        <f>'24.Spieltag'!$AG23</f>
        <v>9</v>
      </c>
      <c r="AA18" s="56">
        <f>'25.Spieltag'!$AG23</f>
        <v>4</v>
      </c>
      <c r="AB18" s="56">
        <f>'26.Spieltag'!$AG23</f>
        <v>14</v>
      </c>
      <c r="AC18" s="56">
        <f>'27.Spieltag'!$AG23</f>
        <v>8</v>
      </c>
      <c r="AD18" s="56">
        <f>'28.Spieltag'!$AG23</f>
        <v>11</v>
      </c>
      <c r="AE18" s="56">
        <f>'29.Spieltag'!$AG23</f>
        <v>14</v>
      </c>
      <c r="AF18" s="56">
        <f>'30.Spieltag'!$AG23</f>
        <v>5</v>
      </c>
      <c r="AG18" s="56">
        <f>'31.Spieltag'!$AG23</f>
        <v>12</v>
      </c>
      <c r="AH18" s="56">
        <f>'32.Spieltag'!$AG23</f>
        <v>9</v>
      </c>
      <c r="AI18" s="56">
        <f>'33.Spieltag'!$AG23</f>
        <v>0</v>
      </c>
      <c r="AJ18" s="56">
        <f>'34.Spieltag'!$AG23</f>
        <v>15</v>
      </c>
      <c r="AK18" s="53">
        <f t="shared" si="0"/>
        <v>455</v>
      </c>
      <c r="AL18" s="59">
        <f t="shared" si="1"/>
        <v>0</v>
      </c>
      <c r="AM18" s="59">
        <f t="shared" si="7"/>
        <v>0</v>
      </c>
      <c r="AN18" s="59">
        <f t="shared" si="8"/>
        <v>2</v>
      </c>
      <c r="AO18" s="59">
        <f t="shared" si="9"/>
        <v>3</v>
      </c>
      <c r="AP18" s="60">
        <f t="shared" si="5"/>
        <v>450</v>
      </c>
      <c r="AQ18" s="65">
        <f t="shared" si="6"/>
        <v>5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4</v>
      </c>
      <c r="X19" s="56">
        <f>'22.Spieltag'!$AG24</f>
        <v>17</v>
      </c>
      <c r="Y19" s="56">
        <f>'23.Spieltag'!$AG24</f>
        <v>8</v>
      </c>
      <c r="Z19" s="56">
        <f>'24.Spieltag'!$AG24</f>
        <v>6</v>
      </c>
      <c r="AA19" s="56">
        <f>'25.Spieltag'!$AG24</f>
        <v>16</v>
      </c>
      <c r="AB19" s="56">
        <f>'26.Spieltag'!$AG24</f>
        <v>9</v>
      </c>
      <c r="AC19" s="56">
        <f>'27.Spieltag'!$AG24</f>
        <v>9</v>
      </c>
      <c r="AD19" s="56">
        <f>'28.Spieltag'!$AG24</f>
        <v>3</v>
      </c>
      <c r="AE19" s="56">
        <f>'29.Spieltag'!$AG24</f>
        <v>17</v>
      </c>
      <c r="AF19" s="56">
        <f>'30.Spieltag'!$AG24</f>
        <v>11</v>
      </c>
      <c r="AG19" s="56">
        <f>'31.Spieltag'!$AG24</f>
        <v>27</v>
      </c>
      <c r="AH19" s="56">
        <f>'32.Spieltag'!$AG24</f>
        <v>8</v>
      </c>
      <c r="AI19" s="56">
        <f>'33.Spieltag'!$AG24</f>
        <v>5</v>
      </c>
      <c r="AJ19" s="56">
        <f>'34.Spieltag'!$AG24</f>
        <v>21</v>
      </c>
      <c r="AK19" s="60">
        <f t="shared" si="0"/>
        <v>448</v>
      </c>
      <c r="AL19" s="59">
        <f>SMALL($C19:$AJ19,1)</f>
        <v>3</v>
      </c>
      <c r="AM19" s="59">
        <f>SMALL($C19:$AJ19,2)</f>
        <v>4</v>
      </c>
      <c r="AN19" s="59">
        <f>SMALL($C19:$AJ19,3)</f>
        <v>4</v>
      </c>
      <c r="AO19" s="59">
        <f>SMALL($C19:$AJ19,4)</f>
        <v>4</v>
      </c>
      <c r="AP19" s="60">
        <f t="shared" si="5"/>
        <v>433</v>
      </c>
      <c r="AQ19" s="65">
        <f t="shared" si="6"/>
        <v>15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5</v>
      </c>
      <c r="X20" s="56">
        <f>'22.Spieltag'!$AG25</f>
        <v>12</v>
      </c>
      <c r="Y20" s="56">
        <f>'23.Spieltag'!$AG25</f>
        <v>9</v>
      </c>
      <c r="Z20" s="56">
        <f>'24.Spieltag'!$AG25</f>
        <v>17</v>
      </c>
      <c r="AA20" s="56">
        <f>'25.Spieltag'!$AG25</f>
        <v>12</v>
      </c>
      <c r="AB20" s="56">
        <f>'26.Spieltag'!$AG25</f>
        <v>6</v>
      </c>
      <c r="AC20" s="56">
        <f>'27.Spieltag'!$AG25</f>
        <v>6</v>
      </c>
      <c r="AD20" s="56">
        <f>'28.Spieltag'!$AG25</f>
        <v>0</v>
      </c>
      <c r="AE20" s="56">
        <f>'29.Spieltag'!$AG25</f>
        <v>10</v>
      </c>
      <c r="AF20" s="56">
        <f>'30.Spieltag'!$AG25</f>
        <v>7</v>
      </c>
      <c r="AG20" s="56">
        <f>'31.Spieltag'!$AG25</f>
        <v>7</v>
      </c>
      <c r="AH20" s="56">
        <f>'32.Spieltag'!$AG25</f>
        <v>10</v>
      </c>
      <c r="AI20" s="56">
        <f>'33.Spieltag'!$AG25</f>
        <v>9</v>
      </c>
      <c r="AJ20" s="56">
        <f>'34.Spieltag'!$AG25</f>
        <v>15</v>
      </c>
      <c r="AK20" s="53">
        <f t="shared" si="0"/>
        <v>414</v>
      </c>
      <c r="AL20" s="59">
        <f>SMALL($C20:$AJ20,1)</f>
        <v>0</v>
      </c>
      <c r="AM20" s="59">
        <f>SMALL($C20:$AJ20,2)</f>
        <v>5</v>
      </c>
      <c r="AN20" s="59">
        <f>SMALL($C20:$AJ20,3)</f>
        <v>6</v>
      </c>
      <c r="AO20" s="59">
        <f>SMALL($C20:$AJ20,4)</f>
        <v>6</v>
      </c>
      <c r="AP20" s="60">
        <f t="shared" si="5"/>
        <v>397</v>
      </c>
      <c r="AQ20" s="65">
        <f t="shared" si="6"/>
        <v>17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4</v>
      </c>
      <c r="X21" s="56">
        <f>'22.Spieltag'!$AG26</f>
        <v>18</v>
      </c>
      <c r="Y21" s="56">
        <f>'23.Spieltag'!$AG26</f>
        <v>11</v>
      </c>
      <c r="Z21" s="56">
        <f>'24.Spieltag'!$AG26</f>
        <v>10</v>
      </c>
      <c r="AA21" s="56">
        <f>'25.Spieltag'!$AG26</f>
        <v>8</v>
      </c>
      <c r="AB21" s="56">
        <f>'26.Spieltag'!$AG26</f>
        <v>9</v>
      </c>
      <c r="AC21" s="56">
        <f>'27.Spieltag'!$AG26</f>
        <v>9</v>
      </c>
      <c r="AD21" s="56">
        <f>'28.Spieltag'!$AG26</f>
        <v>8</v>
      </c>
      <c r="AE21" s="56">
        <f>'29.Spieltag'!$AG26</f>
        <v>17</v>
      </c>
      <c r="AF21" s="56">
        <f>'30.Spieltag'!$AG26</f>
        <v>7</v>
      </c>
      <c r="AG21" s="56">
        <f>'31.Spieltag'!$AG26</f>
        <v>17</v>
      </c>
      <c r="AH21" s="56">
        <f>'32.Spieltag'!$AG26</f>
        <v>17</v>
      </c>
      <c r="AI21" s="56">
        <f>'33.Spieltag'!$AG26</f>
        <v>11</v>
      </c>
      <c r="AJ21" s="56">
        <f>'34.Spieltag'!$AG26</f>
        <v>12</v>
      </c>
      <c r="AK21" s="60">
        <f t="shared" si="0"/>
        <v>441</v>
      </c>
      <c r="AL21" s="59">
        <f>SMALL($C21:$AJ21,1)</f>
        <v>0</v>
      </c>
      <c r="AM21" s="59">
        <f>SMALL($C21:$AJ21,2)</f>
        <v>3</v>
      </c>
      <c r="AN21" s="59">
        <f>SMALL($C21:$AJ21,3)</f>
        <v>4</v>
      </c>
      <c r="AO21" s="59">
        <f>SMALL($C21:$AJ21,4)</f>
        <v>5</v>
      </c>
      <c r="AP21" s="60">
        <f t="shared" si="5"/>
        <v>429</v>
      </c>
      <c r="AQ21" s="65">
        <f t="shared" si="6"/>
        <v>12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5</v>
      </c>
      <c r="X22" s="56">
        <f>'22.Spieltag'!$AG27</f>
        <v>14</v>
      </c>
      <c r="Y22" s="56">
        <f>'23.Spieltag'!$AG27</f>
        <v>9</v>
      </c>
      <c r="Z22" s="56">
        <f>'24.Spieltag'!$AG27</f>
        <v>12</v>
      </c>
      <c r="AA22" s="56">
        <f>'25.Spieltag'!$AG27</f>
        <v>9</v>
      </c>
      <c r="AB22" s="56">
        <f>'26.Spieltag'!$AG27</f>
        <v>6</v>
      </c>
      <c r="AC22" s="56">
        <f>'27.Spieltag'!$AG27</f>
        <v>11</v>
      </c>
      <c r="AD22" s="56">
        <f>'28.Spieltag'!$AG27</f>
        <v>9</v>
      </c>
      <c r="AE22" s="56">
        <f>'29.Spieltag'!$AG27</f>
        <v>15</v>
      </c>
      <c r="AF22" s="56">
        <f>'30.Spieltag'!$AG27</f>
        <v>0</v>
      </c>
      <c r="AG22" s="56">
        <f>'31.Spieltag'!$AG27</f>
        <v>11</v>
      </c>
      <c r="AH22" s="56">
        <f>'32.Spieltag'!$AG27</f>
        <v>9</v>
      </c>
      <c r="AI22" s="56">
        <f>'33.Spieltag'!$AG27</f>
        <v>8</v>
      </c>
      <c r="AJ22" s="56">
        <f>'34.Spieltag'!$AG27</f>
        <v>0</v>
      </c>
      <c r="AK22" s="60">
        <f t="shared" si="0"/>
        <v>448</v>
      </c>
      <c r="AL22" s="59">
        <f>SMALL($C22:$AJ22,1)</f>
        <v>0</v>
      </c>
      <c r="AM22" s="59">
        <f>SMALL($C22:$AJ22,2)</f>
        <v>0</v>
      </c>
      <c r="AN22" s="59">
        <f>SMALL($C22:$AJ22,3)</f>
        <v>2</v>
      </c>
      <c r="AO22" s="59">
        <f>SMALL($C22:$AJ22,4)</f>
        <v>5</v>
      </c>
      <c r="AP22" s="60">
        <f t="shared" si="5"/>
        <v>441</v>
      </c>
      <c r="AQ22" s="65">
        <f t="shared" si="6"/>
        <v>7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9</v>
      </c>
      <c r="X23" s="56">
        <f>'22.Spieltag'!$AG28</f>
        <v>19</v>
      </c>
      <c r="Y23" s="56">
        <f>'23.Spieltag'!$AG28</f>
        <v>12</v>
      </c>
      <c r="Z23" s="56">
        <f>'24.Spieltag'!$AG28</f>
        <v>9</v>
      </c>
      <c r="AA23" s="56">
        <f>'25.Spieltag'!$AG28</f>
        <v>9</v>
      </c>
      <c r="AB23" s="56">
        <f>'26.Spieltag'!$AG28</f>
        <v>12</v>
      </c>
      <c r="AC23" s="56">
        <f>'27.Spieltag'!$AG28</f>
        <v>8</v>
      </c>
      <c r="AD23" s="56">
        <f>'28.Spieltag'!$AG28</f>
        <v>3</v>
      </c>
      <c r="AE23" s="56">
        <f>'29.Spieltag'!$AG28</f>
        <v>0</v>
      </c>
      <c r="AF23" s="56">
        <f>'30.Spieltag'!$AG28</f>
        <v>10</v>
      </c>
      <c r="AG23" s="56">
        <f>'31.Spieltag'!$AG28</f>
        <v>9</v>
      </c>
      <c r="AH23" s="56">
        <f>'32.Spieltag'!$AG28</f>
        <v>8</v>
      </c>
      <c r="AI23" s="56">
        <f>'33.Spieltag'!$AG28</f>
        <v>0</v>
      </c>
      <c r="AJ23" s="56">
        <f>'34.Spieltag'!$AG28</f>
        <v>10</v>
      </c>
      <c r="AK23" s="60">
        <f t="shared" si="0"/>
        <v>413</v>
      </c>
      <c r="AL23" s="59">
        <f>SMALL($C23:$AJ23,1)</f>
        <v>0</v>
      </c>
      <c r="AM23" s="59">
        <f>SMALL($C23:$AJ23,2)</f>
        <v>0</v>
      </c>
      <c r="AN23" s="59">
        <f>SMALL($C23:$AJ23,3)</f>
        <v>3</v>
      </c>
      <c r="AO23" s="59">
        <f>SMALL($C23:$AJ23,4)</f>
        <v>4</v>
      </c>
      <c r="AP23" s="60">
        <f t="shared" si="5"/>
        <v>406</v>
      </c>
      <c r="AQ23" s="65">
        <f t="shared" ref="AQ23:AQ30" si="10">SUM(AL23:AO23)</f>
        <v>7</v>
      </c>
      <c r="AS23" s="54">
        <v>21</v>
      </c>
      <c r="AT23" s="55" t="s">
        <v>97</v>
      </c>
      <c r="AU23" s="57">
        <v>13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4</v>
      </c>
      <c r="X24" s="56">
        <f>'22.Spieltag'!$AG29</f>
        <v>18</v>
      </c>
      <c r="Y24" s="56">
        <f>'23.Spieltag'!$AG29</f>
        <v>11</v>
      </c>
      <c r="Z24" s="56">
        <f>'24.Spieltag'!$AG29</f>
        <v>9</v>
      </c>
      <c r="AA24" s="56">
        <f>'25.Spieltag'!$AG29</f>
        <v>6</v>
      </c>
      <c r="AB24" s="56">
        <f>'26.Spieltag'!$AG29</f>
        <v>4</v>
      </c>
      <c r="AC24" s="56">
        <f>'27.Spieltag'!$AG29</f>
        <v>15</v>
      </c>
      <c r="AD24" s="56">
        <f>'28.Spieltag'!$AG29</f>
        <v>8</v>
      </c>
      <c r="AE24" s="56">
        <f>'29.Spieltag'!$AG29</f>
        <v>20</v>
      </c>
      <c r="AF24" s="56">
        <f>'30.Spieltag'!$AG29</f>
        <v>8</v>
      </c>
      <c r="AG24" s="56">
        <f>'31.Spieltag'!$AG29</f>
        <v>9</v>
      </c>
      <c r="AH24" s="56">
        <f>'32.Spieltag'!$AG29</f>
        <v>9</v>
      </c>
      <c r="AI24" s="56">
        <f>'33.Spieltag'!$AG29</f>
        <v>9</v>
      </c>
      <c r="AJ24" s="56">
        <f>'34.Spieltag'!$AG29</f>
        <v>0</v>
      </c>
      <c r="AK24" s="60">
        <f t="shared" si="0"/>
        <v>430</v>
      </c>
      <c r="AL24" s="59">
        <f t="shared" ref="AL24:AL26" si="11">SMALL($C24:$AJ24,1)</f>
        <v>0</v>
      </c>
      <c r="AM24" s="59">
        <f t="shared" ref="AM24:AM26" si="12">SMALL($C24:$AJ24,2)</f>
        <v>4</v>
      </c>
      <c r="AN24" s="59">
        <f t="shared" ref="AN24:AN26" si="13">SMALL($C24:$AJ24,3)</f>
        <v>4</v>
      </c>
      <c r="AO24" s="59">
        <f t="shared" ref="AO24:AO26" si="14">SMALL($C24:$AJ24,4)</f>
        <v>4</v>
      </c>
      <c r="AP24" s="60">
        <f t="shared" si="5"/>
        <v>418</v>
      </c>
      <c r="AQ24" s="65">
        <f t="shared" si="10"/>
        <v>12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6</v>
      </c>
      <c r="X25" s="56">
        <f>'22.Spieltag'!$AG30</f>
        <v>12</v>
      </c>
      <c r="Y25" s="56">
        <f>'23.Spieltag'!$AG30</f>
        <v>16</v>
      </c>
      <c r="Z25" s="56">
        <f>'24.Spieltag'!$AG30</f>
        <v>11</v>
      </c>
      <c r="AA25" s="56">
        <f>'25.Spieltag'!$AG30</f>
        <v>8</v>
      </c>
      <c r="AB25" s="56">
        <f>'26.Spieltag'!$AG30</f>
        <v>6</v>
      </c>
      <c r="AC25" s="56">
        <f>'27.Spieltag'!$AG30</f>
        <v>7</v>
      </c>
      <c r="AD25" s="56">
        <f>'28.Spieltag'!$AG30</f>
        <v>5</v>
      </c>
      <c r="AE25" s="56">
        <f>'29.Spieltag'!$AG30</f>
        <v>17</v>
      </c>
      <c r="AF25" s="56">
        <f>'30.Spieltag'!$AG30</f>
        <v>26</v>
      </c>
      <c r="AG25" s="56">
        <f>'31.Spieltag'!$AG30</f>
        <v>15</v>
      </c>
      <c r="AH25" s="56">
        <f>'32.Spieltag'!$AG30</f>
        <v>17</v>
      </c>
      <c r="AI25" s="56">
        <f>'33.Spieltag'!$AG30</f>
        <v>11</v>
      </c>
      <c r="AJ25" s="56">
        <f>'34.Spieltag'!$AG30</f>
        <v>0</v>
      </c>
      <c r="AK25" s="60">
        <f t="shared" si="0"/>
        <v>509</v>
      </c>
      <c r="AL25" s="59">
        <f t="shared" si="11"/>
        <v>0</v>
      </c>
      <c r="AM25" s="59">
        <f t="shared" si="12"/>
        <v>5</v>
      </c>
      <c r="AN25" s="59">
        <f t="shared" si="13"/>
        <v>6</v>
      </c>
      <c r="AO25" s="59">
        <f t="shared" si="14"/>
        <v>6</v>
      </c>
      <c r="AP25" s="60">
        <f t="shared" si="5"/>
        <v>492</v>
      </c>
      <c r="AQ25" s="65">
        <f t="shared" si="10"/>
        <v>17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12</v>
      </c>
      <c r="AA26" s="56">
        <f>'25.Spieltag'!$AG31</f>
        <v>13</v>
      </c>
      <c r="AB26" s="56">
        <f>'26.Spieltag'!$AG31</f>
        <v>7</v>
      </c>
      <c r="AC26" s="56">
        <f>'27.Spieltag'!$AG31</f>
        <v>0</v>
      </c>
      <c r="AD26" s="56">
        <f>'28.Spieltag'!$AG31</f>
        <v>8</v>
      </c>
      <c r="AE26" s="56">
        <f>'29.Spieltag'!$AG31</f>
        <v>21</v>
      </c>
      <c r="AF26" s="56">
        <f>'30.Spieltag'!$AG31</f>
        <v>4</v>
      </c>
      <c r="AG26" s="56">
        <f>'31.Spieltag'!$AG31</f>
        <v>14</v>
      </c>
      <c r="AH26" s="56">
        <f>'32.Spieltag'!$AG31</f>
        <v>10</v>
      </c>
      <c r="AI26" s="56">
        <f>'33.Spieltag'!$AG31</f>
        <v>10</v>
      </c>
      <c r="AJ26" s="56">
        <f>'34.Spieltag'!$AG31</f>
        <v>0</v>
      </c>
      <c r="AK26" s="60">
        <f t="shared" si="0"/>
        <v>207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207</v>
      </c>
      <c r="AQ26" s="65">
        <f t="shared" si="10"/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5"/>
      <c r="B27" s="55" t="s">
        <v>108</v>
      </c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18</v>
      </c>
      <c r="AI27" s="56">
        <f>'33.Spieltag'!$AG32</f>
        <v>0</v>
      </c>
      <c r="AJ27" s="56">
        <f>'34.Spieltag'!$AG32</f>
        <v>0</v>
      </c>
      <c r="AK27" s="53">
        <f t="shared" si="0"/>
        <v>18</v>
      </c>
      <c r="AL27" s="55"/>
      <c r="AM27" s="55"/>
      <c r="AN27" s="55"/>
      <c r="AO27" s="55"/>
      <c r="AP27" s="60">
        <f t="shared" si="15"/>
        <v>18</v>
      </c>
      <c r="AQ27" s="65">
        <f t="shared" si="10"/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 t="s">
        <v>105</v>
      </c>
      <c r="AU28" s="55">
        <v>14</v>
      </c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 t="s">
        <v>97</v>
      </c>
      <c r="AU29" s="55">
        <v>18</v>
      </c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 t="s">
        <v>107</v>
      </c>
      <c r="AU30" s="55">
        <v>11</v>
      </c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151</v>
      </c>
      <c r="X31">
        <f t="shared" si="16"/>
        <v>293</v>
      </c>
      <c r="Y31">
        <f t="shared" si="16"/>
        <v>203</v>
      </c>
      <c r="Z31">
        <f t="shared" si="16"/>
        <v>219</v>
      </c>
      <c r="AA31">
        <f t="shared" si="16"/>
        <v>252</v>
      </c>
      <c r="AB31">
        <f t="shared" si="16"/>
        <v>175</v>
      </c>
      <c r="AC31">
        <f t="shared" si="16"/>
        <v>167</v>
      </c>
      <c r="AD31">
        <f t="shared" si="16"/>
        <v>91</v>
      </c>
      <c r="AE31">
        <f t="shared" si="16"/>
        <v>255</v>
      </c>
      <c r="AF31">
        <f t="shared" si="16"/>
        <v>163</v>
      </c>
      <c r="AK31" s="66">
        <f t="shared" ref="AK31:AQ31" si="17">SUM(AK3:AK23)</f>
        <v>9195</v>
      </c>
      <c r="AL31" s="66">
        <f t="shared" si="17"/>
        <v>27</v>
      </c>
      <c r="AM31" s="66">
        <f t="shared" si="17"/>
        <v>58</v>
      </c>
      <c r="AN31" s="66">
        <f t="shared" si="17"/>
        <v>85</v>
      </c>
      <c r="AO31" s="66">
        <f t="shared" si="17"/>
        <v>100</v>
      </c>
      <c r="AP31" s="67">
        <f t="shared" si="17"/>
        <v>8925</v>
      </c>
      <c r="AQ31" s="67">
        <f t="shared" si="17"/>
        <v>270</v>
      </c>
      <c r="AS31" s="54">
        <v>29</v>
      </c>
      <c r="AT31" s="58" t="s">
        <v>100</v>
      </c>
      <c r="AU31" s="55">
        <v>21</v>
      </c>
    </row>
    <row r="32" spans="1:47" x14ac:dyDescent="0.25">
      <c r="AS32" s="54">
        <v>30</v>
      </c>
      <c r="AT32" s="58" t="s">
        <v>75</v>
      </c>
      <c r="AU32" s="55">
        <v>26</v>
      </c>
    </row>
    <row r="33" spans="45:47" x14ac:dyDescent="0.25">
      <c r="AS33" s="54">
        <v>31</v>
      </c>
      <c r="AT33" s="55" t="s">
        <v>90</v>
      </c>
      <c r="AU33" s="55">
        <v>29</v>
      </c>
    </row>
    <row r="34" spans="45:47" x14ac:dyDescent="0.25">
      <c r="AS34" s="54">
        <v>32</v>
      </c>
      <c r="AT34" s="55" t="s">
        <v>108</v>
      </c>
      <c r="AU34" s="55">
        <v>18</v>
      </c>
    </row>
    <row r="35" spans="45:47" x14ac:dyDescent="0.25">
      <c r="AS35" s="54">
        <v>33</v>
      </c>
      <c r="AT35" s="55" t="s">
        <v>110</v>
      </c>
      <c r="AU35" s="55">
        <v>14</v>
      </c>
    </row>
    <row r="36" spans="45:47" x14ac:dyDescent="0.25">
      <c r="AS36" s="54">
        <v>34</v>
      </c>
      <c r="AT36" s="55" t="s">
        <v>84</v>
      </c>
      <c r="AU36" s="55">
        <v>22</v>
      </c>
    </row>
  </sheetData>
  <sortState xmlns:xlrd2="http://schemas.microsoft.com/office/spreadsheetml/2017/richdata2" ref="B3:AK30">
    <sortCondition ref="B3:B30"/>
  </sortState>
  <conditionalFormatting sqref="C3:AJ30">
    <cfRule type="top10" dxfId="3" priority="34" bottom="1" rank="4"/>
  </conditionalFormatting>
  <conditionalFormatting sqref="AU3:AU36">
    <cfRule type="top10" dxfId="2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FB1C-DC79-4EE9-9676-4EE89D6130D9}">
  <sheetPr>
    <tabColor theme="3"/>
  </sheetPr>
  <dimension ref="A1:AU36"/>
  <sheetViews>
    <sheetView workbookViewId="0">
      <pane xSplit="2" ySplit="2" topLeftCell="Z3" activePane="bottomRight" state="frozen"/>
      <selection activeCell="AN15" sqref="AN15"/>
      <selection pane="topRight" activeCell="AN15" sqref="AN15"/>
      <selection pane="bottomLeft" activeCell="AN15" sqref="AN15"/>
      <selection pane="bottomRight" activeCell="AN28" sqref="AN28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>
        <v>1</v>
      </c>
      <c r="B3" s="55" t="s">
        <v>75</v>
      </c>
      <c r="C3" s="56">
        <v>26</v>
      </c>
      <c r="D3" s="56">
        <v>12</v>
      </c>
      <c r="E3" s="56">
        <v>20</v>
      </c>
      <c r="F3" s="56">
        <v>12</v>
      </c>
      <c r="G3" s="56">
        <v>21</v>
      </c>
      <c r="H3" s="56">
        <v>19</v>
      </c>
      <c r="I3" s="56">
        <v>7</v>
      </c>
      <c r="J3" s="56">
        <v>6</v>
      </c>
      <c r="K3" s="56">
        <v>15</v>
      </c>
      <c r="L3" s="56">
        <v>29</v>
      </c>
      <c r="M3" s="56">
        <v>20</v>
      </c>
      <c r="N3" s="56">
        <v>24</v>
      </c>
      <c r="O3" s="56">
        <v>17</v>
      </c>
      <c r="P3" s="56">
        <v>23</v>
      </c>
      <c r="Q3" s="56">
        <v>17</v>
      </c>
      <c r="R3" s="56">
        <v>8</v>
      </c>
      <c r="S3" s="56">
        <v>21</v>
      </c>
      <c r="T3" s="56">
        <v>25</v>
      </c>
      <c r="U3" s="56">
        <v>13</v>
      </c>
      <c r="V3" s="56">
        <v>17</v>
      </c>
      <c r="W3" s="56">
        <v>6</v>
      </c>
      <c r="X3" s="56">
        <v>12</v>
      </c>
      <c r="Y3" s="56">
        <v>16</v>
      </c>
      <c r="Z3" s="56">
        <v>11</v>
      </c>
      <c r="AA3" s="56">
        <v>8</v>
      </c>
      <c r="AB3" s="56">
        <v>6</v>
      </c>
      <c r="AC3" s="56">
        <v>7</v>
      </c>
      <c r="AD3" s="56">
        <v>5</v>
      </c>
      <c r="AE3" s="56">
        <v>17</v>
      </c>
      <c r="AF3" s="56">
        <v>26</v>
      </c>
      <c r="AG3" s="56">
        <v>15</v>
      </c>
      <c r="AH3" s="56">
        <v>17</v>
      </c>
      <c r="AI3" s="56">
        <v>11</v>
      </c>
      <c r="AJ3" s="56">
        <v>15</v>
      </c>
      <c r="AK3" s="60">
        <v>524</v>
      </c>
      <c r="AL3" s="59">
        <v>5</v>
      </c>
      <c r="AM3" s="59">
        <v>6</v>
      </c>
      <c r="AN3" s="59">
        <v>6</v>
      </c>
      <c r="AO3" s="59">
        <v>6</v>
      </c>
      <c r="AP3" s="60">
        <v>501</v>
      </c>
      <c r="AQ3" s="65">
        <v>15</v>
      </c>
      <c r="AS3" s="54">
        <v>1</v>
      </c>
      <c r="AT3" s="55" t="s">
        <v>75</v>
      </c>
      <c r="AU3" s="55">
        <v>26</v>
      </c>
    </row>
    <row r="4" spans="1:47" ht="15" x14ac:dyDescent="0.35">
      <c r="A4" s="56">
        <v>2</v>
      </c>
      <c r="B4" s="55" t="s">
        <v>96</v>
      </c>
      <c r="C4" s="56">
        <v>20</v>
      </c>
      <c r="D4" s="56">
        <v>27</v>
      </c>
      <c r="E4" s="56">
        <v>22</v>
      </c>
      <c r="F4" s="56">
        <v>15</v>
      </c>
      <c r="G4" s="56">
        <v>44</v>
      </c>
      <c r="H4" s="56">
        <v>9</v>
      </c>
      <c r="I4" s="56">
        <v>12</v>
      </c>
      <c r="J4" s="56">
        <v>8</v>
      </c>
      <c r="K4" s="56">
        <v>8</v>
      </c>
      <c r="L4" s="56">
        <v>26</v>
      </c>
      <c r="M4" s="56">
        <v>10</v>
      </c>
      <c r="N4" s="56">
        <v>26</v>
      </c>
      <c r="O4" s="56">
        <v>32</v>
      </c>
      <c r="P4" s="56">
        <v>9</v>
      </c>
      <c r="Q4" s="56">
        <v>16</v>
      </c>
      <c r="R4" s="56">
        <v>32</v>
      </c>
      <c r="S4" s="56">
        <v>12</v>
      </c>
      <c r="T4" s="56">
        <v>18</v>
      </c>
      <c r="U4" s="56">
        <v>8</v>
      </c>
      <c r="V4" s="56">
        <v>12</v>
      </c>
      <c r="W4" s="56">
        <v>7</v>
      </c>
      <c r="X4" s="56">
        <v>14</v>
      </c>
      <c r="Y4" s="56">
        <v>12</v>
      </c>
      <c r="Z4" s="56">
        <v>13</v>
      </c>
      <c r="AA4" s="56">
        <v>11</v>
      </c>
      <c r="AB4" s="56">
        <v>8</v>
      </c>
      <c r="AC4" s="56">
        <v>9</v>
      </c>
      <c r="AD4" s="56">
        <v>5</v>
      </c>
      <c r="AE4" s="56">
        <v>16</v>
      </c>
      <c r="AF4" s="56">
        <v>10</v>
      </c>
      <c r="AG4" s="56">
        <v>9</v>
      </c>
      <c r="AH4" s="56">
        <v>14</v>
      </c>
      <c r="AI4" s="56">
        <v>14</v>
      </c>
      <c r="AJ4" s="56">
        <v>15</v>
      </c>
      <c r="AK4" s="60">
        <v>523</v>
      </c>
      <c r="AL4" s="59">
        <v>5</v>
      </c>
      <c r="AM4" s="59">
        <v>7</v>
      </c>
      <c r="AN4" s="59">
        <v>8</v>
      </c>
      <c r="AO4" s="59">
        <v>8</v>
      </c>
      <c r="AP4" s="60">
        <v>495</v>
      </c>
      <c r="AQ4" s="65">
        <v>20</v>
      </c>
      <c r="AS4" s="54">
        <v>2</v>
      </c>
      <c r="AT4" s="58" t="s">
        <v>96</v>
      </c>
      <c r="AU4" s="57">
        <v>27</v>
      </c>
    </row>
    <row r="5" spans="1:47" ht="15" x14ac:dyDescent="0.35">
      <c r="A5" s="56">
        <v>3</v>
      </c>
      <c r="B5" s="55" t="s">
        <v>80</v>
      </c>
      <c r="C5" s="56">
        <v>21</v>
      </c>
      <c r="D5" s="56">
        <v>19</v>
      </c>
      <c r="E5" s="56">
        <v>18</v>
      </c>
      <c r="F5" s="56">
        <v>25</v>
      </c>
      <c r="G5" s="56">
        <v>24</v>
      </c>
      <c r="H5" s="56">
        <v>6</v>
      </c>
      <c r="I5" s="56">
        <v>11</v>
      </c>
      <c r="J5" s="56">
        <v>10</v>
      </c>
      <c r="K5" s="56">
        <v>14</v>
      </c>
      <c r="L5" s="56">
        <v>27</v>
      </c>
      <c r="M5" s="56">
        <v>16</v>
      </c>
      <c r="N5" s="56">
        <v>27</v>
      </c>
      <c r="O5" s="56">
        <v>31</v>
      </c>
      <c r="P5" s="56">
        <v>17</v>
      </c>
      <c r="Q5" s="56">
        <v>23</v>
      </c>
      <c r="R5" s="56">
        <v>13</v>
      </c>
      <c r="S5" s="56">
        <v>12</v>
      </c>
      <c r="T5" s="56">
        <v>14</v>
      </c>
      <c r="U5" s="56">
        <v>11</v>
      </c>
      <c r="V5" s="56">
        <v>13</v>
      </c>
      <c r="W5" s="56">
        <v>10</v>
      </c>
      <c r="X5" s="56">
        <v>14</v>
      </c>
      <c r="Y5" s="56">
        <v>10</v>
      </c>
      <c r="Z5" s="56">
        <v>14</v>
      </c>
      <c r="AA5" s="56">
        <v>16</v>
      </c>
      <c r="AB5" s="56">
        <v>10</v>
      </c>
      <c r="AC5" s="56">
        <v>14</v>
      </c>
      <c r="AD5" s="56">
        <v>2</v>
      </c>
      <c r="AE5" s="56">
        <v>14</v>
      </c>
      <c r="AF5" s="56">
        <v>4</v>
      </c>
      <c r="AG5" s="56">
        <v>7</v>
      </c>
      <c r="AH5" s="56">
        <v>14</v>
      </c>
      <c r="AI5" s="56">
        <v>8</v>
      </c>
      <c r="AJ5" s="56">
        <v>18</v>
      </c>
      <c r="AK5" s="60">
        <v>507</v>
      </c>
      <c r="AL5" s="59">
        <v>2</v>
      </c>
      <c r="AM5" s="59">
        <v>4</v>
      </c>
      <c r="AN5" s="59">
        <v>6</v>
      </c>
      <c r="AO5" s="59">
        <v>7</v>
      </c>
      <c r="AP5" s="60">
        <v>488</v>
      </c>
      <c r="AQ5" s="65">
        <v>19</v>
      </c>
      <c r="AS5" s="54">
        <v>3</v>
      </c>
      <c r="AT5" s="58" t="s">
        <v>85</v>
      </c>
      <c r="AU5" s="57">
        <v>24</v>
      </c>
    </row>
    <row r="6" spans="1:47" ht="15" x14ac:dyDescent="0.35">
      <c r="A6" s="56">
        <v>4</v>
      </c>
      <c r="B6" s="55" t="s">
        <v>92</v>
      </c>
      <c r="C6" s="56">
        <v>15</v>
      </c>
      <c r="D6" s="56">
        <v>16</v>
      </c>
      <c r="E6" s="56">
        <v>20</v>
      </c>
      <c r="F6" s="56">
        <v>13</v>
      </c>
      <c r="G6" s="56">
        <v>27</v>
      </c>
      <c r="H6" s="56">
        <v>27</v>
      </c>
      <c r="I6" s="56">
        <v>12</v>
      </c>
      <c r="J6" s="56">
        <v>3</v>
      </c>
      <c r="K6" s="56">
        <v>2</v>
      </c>
      <c r="L6" s="56">
        <v>19</v>
      </c>
      <c r="M6" s="56">
        <v>17</v>
      </c>
      <c r="N6" s="56">
        <v>26</v>
      </c>
      <c r="O6" s="56">
        <v>15</v>
      </c>
      <c r="P6" s="56">
        <v>19</v>
      </c>
      <c r="Q6" s="56">
        <v>18</v>
      </c>
      <c r="R6" s="56">
        <v>12</v>
      </c>
      <c r="S6" s="56">
        <v>17</v>
      </c>
      <c r="T6" s="56">
        <v>24</v>
      </c>
      <c r="U6" s="56">
        <v>10</v>
      </c>
      <c r="V6" s="56">
        <v>11</v>
      </c>
      <c r="W6" s="56">
        <v>10</v>
      </c>
      <c r="X6" s="56">
        <v>13</v>
      </c>
      <c r="Y6" s="56">
        <v>11</v>
      </c>
      <c r="Z6" s="56">
        <v>15</v>
      </c>
      <c r="AA6" s="56">
        <v>19</v>
      </c>
      <c r="AB6" s="56">
        <v>14</v>
      </c>
      <c r="AC6" s="56">
        <v>9</v>
      </c>
      <c r="AD6" s="56">
        <v>4</v>
      </c>
      <c r="AE6" s="56">
        <v>17</v>
      </c>
      <c r="AF6" s="56">
        <v>7</v>
      </c>
      <c r="AG6" s="56">
        <v>13</v>
      </c>
      <c r="AH6" s="56">
        <v>9</v>
      </c>
      <c r="AI6" s="56">
        <v>9</v>
      </c>
      <c r="AJ6" s="56">
        <v>16</v>
      </c>
      <c r="AK6" s="60">
        <v>489</v>
      </c>
      <c r="AL6" s="59">
        <v>2</v>
      </c>
      <c r="AM6" s="59">
        <v>3</v>
      </c>
      <c r="AN6" s="59">
        <v>4</v>
      </c>
      <c r="AO6" s="59">
        <v>7</v>
      </c>
      <c r="AP6" s="60">
        <v>473</v>
      </c>
      <c r="AQ6" s="65">
        <v>20</v>
      </c>
      <c r="AS6" s="54">
        <v>4</v>
      </c>
      <c r="AT6" s="55" t="s">
        <v>80</v>
      </c>
      <c r="AU6" s="57">
        <v>25</v>
      </c>
    </row>
    <row r="7" spans="1:47" ht="15" x14ac:dyDescent="0.35">
      <c r="A7" s="56">
        <v>5</v>
      </c>
      <c r="B7" s="55" t="s">
        <v>91</v>
      </c>
      <c r="C7" s="56">
        <v>10</v>
      </c>
      <c r="D7" s="56">
        <v>17</v>
      </c>
      <c r="E7" s="56">
        <v>18</v>
      </c>
      <c r="F7" s="56">
        <v>13</v>
      </c>
      <c r="G7" s="56">
        <v>25</v>
      </c>
      <c r="H7" s="56">
        <v>25</v>
      </c>
      <c r="I7" s="56">
        <v>12</v>
      </c>
      <c r="J7" s="56">
        <v>8</v>
      </c>
      <c r="K7" s="56">
        <v>9</v>
      </c>
      <c r="L7" s="56">
        <v>19</v>
      </c>
      <c r="M7" s="56">
        <v>9</v>
      </c>
      <c r="N7" s="56">
        <v>29</v>
      </c>
      <c r="O7" s="56">
        <v>24</v>
      </c>
      <c r="P7" s="56">
        <v>10</v>
      </c>
      <c r="Q7" s="56">
        <v>21</v>
      </c>
      <c r="R7" s="56">
        <v>14</v>
      </c>
      <c r="S7" s="56">
        <v>14</v>
      </c>
      <c r="T7" s="56">
        <v>27</v>
      </c>
      <c r="U7" s="56">
        <v>13</v>
      </c>
      <c r="V7" s="56">
        <v>11</v>
      </c>
      <c r="W7" s="56">
        <v>9</v>
      </c>
      <c r="X7" s="56">
        <v>14</v>
      </c>
      <c r="Y7" s="56">
        <v>12</v>
      </c>
      <c r="Z7" s="56">
        <v>8</v>
      </c>
      <c r="AA7" s="56">
        <v>12</v>
      </c>
      <c r="AB7" s="56">
        <v>4</v>
      </c>
      <c r="AC7" s="56">
        <v>9</v>
      </c>
      <c r="AD7" s="56">
        <v>0</v>
      </c>
      <c r="AE7" s="56">
        <v>19</v>
      </c>
      <c r="AF7" s="56">
        <v>13</v>
      </c>
      <c r="AG7" s="56">
        <v>11</v>
      </c>
      <c r="AH7" s="56">
        <v>16</v>
      </c>
      <c r="AI7" s="56">
        <v>11</v>
      </c>
      <c r="AJ7" s="56">
        <v>14</v>
      </c>
      <c r="AK7" s="60">
        <v>480</v>
      </c>
      <c r="AL7" s="59">
        <v>0</v>
      </c>
      <c r="AM7" s="59">
        <v>4</v>
      </c>
      <c r="AN7" s="59">
        <v>8</v>
      </c>
      <c r="AO7" s="59">
        <v>8</v>
      </c>
      <c r="AP7" s="60">
        <v>460</v>
      </c>
      <c r="AQ7" s="65">
        <v>16</v>
      </c>
      <c r="AS7" s="54">
        <v>5</v>
      </c>
      <c r="AT7" s="90" t="s">
        <v>96</v>
      </c>
      <c r="AU7" s="91">
        <v>44</v>
      </c>
    </row>
    <row r="8" spans="1:47" ht="15" x14ac:dyDescent="0.35">
      <c r="A8" s="56">
        <v>6</v>
      </c>
      <c r="B8" s="55" t="s">
        <v>90</v>
      </c>
      <c r="C8" s="56">
        <v>22</v>
      </c>
      <c r="D8" s="56">
        <v>12</v>
      </c>
      <c r="E8" s="56">
        <v>20</v>
      </c>
      <c r="F8" s="56">
        <v>12</v>
      </c>
      <c r="G8" s="56">
        <v>20</v>
      </c>
      <c r="H8" s="56">
        <v>9</v>
      </c>
      <c r="I8" s="56">
        <v>4</v>
      </c>
      <c r="J8" s="56">
        <v>2</v>
      </c>
      <c r="K8" s="56">
        <v>19</v>
      </c>
      <c r="L8" s="56">
        <v>14</v>
      </c>
      <c r="M8" s="56">
        <v>11</v>
      </c>
      <c r="N8" s="56">
        <v>12</v>
      </c>
      <c r="O8" s="56">
        <v>18</v>
      </c>
      <c r="P8" s="56">
        <v>11</v>
      </c>
      <c r="Q8" s="56">
        <v>13</v>
      </c>
      <c r="R8" s="56">
        <v>28</v>
      </c>
      <c r="S8" s="56">
        <v>21</v>
      </c>
      <c r="T8" s="56">
        <v>12</v>
      </c>
      <c r="U8" s="56">
        <v>7</v>
      </c>
      <c r="V8" s="56">
        <v>16</v>
      </c>
      <c r="W8" s="56">
        <v>5</v>
      </c>
      <c r="X8" s="56">
        <v>23</v>
      </c>
      <c r="Y8" s="56">
        <v>4</v>
      </c>
      <c r="Z8" s="56">
        <v>9</v>
      </c>
      <c r="AA8" s="56">
        <v>31</v>
      </c>
      <c r="AB8" s="56">
        <v>5</v>
      </c>
      <c r="AC8" s="56">
        <v>7</v>
      </c>
      <c r="AD8" s="56">
        <v>10</v>
      </c>
      <c r="AE8" s="56">
        <v>15</v>
      </c>
      <c r="AF8" s="56">
        <v>15</v>
      </c>
      <c r="AG8" s="56">
        <v>29</v>
      </c>
      <c r="AH8" s="56">
        <v>11</v>
      </c>
      <c r="AI8" s="56">
        <v>7</v>
      </c>
      <c r="AJ8" s="56">
        <v>15</v>
      </c>
      <c r="AK8" s="60">
        <v>469</v>
      </c>
      <c r="AL8" s="59">
        <v>2</v>
      </c>
      <c r="AM8" s="59">
        <v>4</v>
      </c>
      <c r="AN8" s="59">
        <v>4</v>
      </c>
      <c r="AO8" s="59">
        <v>5</v>
      </c>
      <c r="AP8" s="60">
        <v>454</v>
      </c>
      <c r="AQ8" s="65">
        <v>0</v>
      </c>
      <c r="AS8" s="54">
        <v>6</v>
      </c>
      <c r="AT8" s="58" t="s">
        <v>67</v>
      </c>
      <c r="AU8" s="55">
        <v>36</v>
      </c>
    </row>
    <row r="9" spans="1:47" ht="15" x14ac:dyDescent="0.35">
      <c r="A9" s="56">
        <v>7</v>
      </c>
      <c r="B9" s="55" t="s">
        <v>97</v>
      </c>
      <c r="C9" s="56">
        <v>20</v>
      </c>
      <c r="D9" s="56">
        <v>25</v>
      </c>
      <c r="E9" s="56">
        <v>13</v>
      </c>
      <c r="F9" s="56">
        <v>23</v>
      </c>
      <c r="G9" s="56">
        <v>20</v>
      </c>
      <c r="H9" s="56">
        <v>11</v>
      </c>
      <c r="I9" s="56">
        <v>14</v>
      </c>
      <c r="J9" s="56">
        <v>5</v>
      </c>
      <c r="K9" s="56">
        <v>9</v>
      </c>
      <c r="L9" s="56">
        <v>18</v>
      </c>
      <c r="M9" s="56">
        <v>12</v>
      </c>
      <c r="N9" s="56">
        <v>14</v>
      </c>
      <c r="O9" s="56">
        <v>15</v>
      </c>
      <c r="P9" s="56">
        <v>9</v>
      </c>
      <c r="Q9" s="56">
        <v>21</v>
      </c>
      <c r="R9" s="56">
        <v>29</v>
      </c>
      <c r="S9" s="56">
        <v>15</v>
      </c>
      <c r="T9" s="56">
        <v>21</v>
      </c>
      <c r="U9" s="56">
        <v>14</v>
      </c>
      <c r="V9" s="56">
        <v>6</v>
      </c>
      <c r="W9" s="56">
        <v>13</v>
      </c>
      <c r="X9" s="56">
        <v>19</v>
      </c>
      <c r="Y9" s="56">
        <v>9</v>
      </c>
      <c r="Z9" s="56">
        <v>7</v>
      </c>
      <c r="AA9" s="56">
        <v>10</v>
      </c>
      <c r="AB9" s="56">
        <v>10</v>
      </c>
      <c r="AC9" s="56">
        <v>18</v>
      </c>
      <c r="AD9" s="56">
        <v>0</v>
      </c>
      <c r="AE9" s="56">
        <v>13</v>
      </c>
      <c r="AF9" s="56">
        <v>17</v>
      </c>
      <c r="AG9" s="56">
        <v>9</v>
      </c>
      <c r="AH9" s="56">
        <v>6</v>
      </c>
      <c r="AI9" s="56">
        <v>8</v>
      </c>
      <c r="AJ9" s="56">
        <v>12</v>
      </c>
      <c r="AK9" s="60">
        <v>465</v>
      </c>
      <c r="AL9" s="59">
        <v>0</v>
      </c>
      <c r="AM9" s="59">
        <v>5</v>
      </c>
      <c r="AN9" s="59">
        <v>6</v>
      </c>
      <c r="AO9" s="59">
        <v>6</v>
      </c>
      <c r="AP9" s="60">
        <v>448</v>
      </c>
      <c r="AQ9" s="65">
        <v>21</v>
      </c>
      <c r="AS9" s="54">
        <v>7</v>
      </c>
      <c r="AT9" s="58" t="s">
        <v>67</v>
      </c>
      <c r="AU9" s="57">
        <v>20</v>
      </c>
    </row>
    <row r="10" spans="1:47" ht="15" x14ac:dyDescent="0.35">
      <c r="A10" s="56">
        <v>8</v>
      </c>
      <c r="B10" s="55" t="s">
        <v>67</v>
      </c>
      <c r="C10" s="56">
        <v>14</v>
      </c>
      <c r="D10" s="56">
        <v>25</v>
      </c>
      <c r="E10" s="56">
        <v>19</v>
      </c>
      <c r="F10" s="56">
        <v>23</v>
      </c>
      <c r="G10" s="56">
        <v>22</v>
      </c>
      <c r="H10" s="56">
        <v>36</v>
      </c>
      <c r="I10" s="56">
        <v>20</v>
      </c>
      <c r="J10" s="56">
        <v>5</v>
      </c>
      <c r="K10" s="56">
        <v>2</v>
      </c>
      <c r="L10" s="56">
        <v>14</v>
      </c>
      <c r="M10" s="56">
        <v>8</v>
      </c>
      <c r="N10" s="56">
        <v>15</v>
      </c>
      <c r="O10" s="56">
        <v>20</v>
      </c>
      <c r="P10" s="56">
        <v>11</v>
      </c>
      <c r="Q10" s="56">
        <v>21</v>
      </c>
      <c r="R10" s="56">
        <v>9</v>
      </c>
      <c r="S10" s="56">
        <v>11</v>
      </c>
      <c r="T10" s="56">
        <v>28</v>
      </c>
      <c r="U10" s="56">
        <v>14</v>
      </c>
      <c r="V10" s="56">
        <v>13</v>
      </c>
      <c r="W10" s="56">
        <v>5</v>
      </c>
      <c r="X10" s="56">
        <v>14</v>
      </c>
      <c r="Y10" s="56">
        <v>9</v>
      </c>
      <c r="Z10" s="56">
        <v>12</v>
      </c>
      <c r="AA10" s="56">
        <v>9</v>
      </c>
      <c r="AB10" s="56">
        <v>6</v>
      </c>
      <c r="AC10" s="56">
        <v>11</v>
      </c>
      <c r="AD10" s="56">
        <v>9</v>
      </c>
      <c r="AE10" s="56">
        <v>15</v>
      </c>
      <c r="AF10" s="56">
        <v>0</v>
      </c>
      <c r="AG10" s="56">
        <v>11</v>
      </c>
      <c r="AH10" s="56">
        <v>9</v>
      </c>
      <c r="AI10" s="56">
        <v>8</v>
      </c>
      <c r="AJ10" s="56">
        <v>11</v>
      </c>
      <c r="AK10" s="60">
        <v>459</v>
      </c>
      <c r="AL10" s="59">
        <v>0</v>
      </c>
      <c r="AM10" s="59">
        <v>2</v>
      </c>
      <c r="AN10" s="59">
        <v>5</v>
      </c>
      <c r="AO10" s="59">
        <v>5</v>
      </c>
      <c r="AP10" s="60">
        <v>447</v>
      </c>
      <c r="AQ10" s="65">
        <v>19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>
        <v>9</v>
      </c>
      <c r="B11" s="55" t="s">
        <v>85</v>
      </c>
      <c r="C11" s="56">
        <v>23</v>
      </c>
      <c r="D11" s="56">
        <v>26</v>
      </c>
      <c r="E11" s="56">
        <v>24</v>
      </c>
      <c r="F11" s="56">
        <v>13</v>
      </c>
      <c r="G11" s="56">
        <v>37</v>
      </c>
      <c r="H11" s="56">
        <v>12</v>
      </c>
      <c r="I11" s="56">
        <v>2</v>
      </c>
      <c r="J11" s="56">
        <v>10</v>
      </c>
      <c r="K11" s="56">
        <v>10</v>
      </c>
      <c r="L11" s="56">
        <v>22</v>
      </c>
      <c r="M11" s="56">
        <v>0</v>
      </c>
      <c r="N11" s="56">
        <v>24</v>
      </c>
      <c r="O11" s="56">
        <v>17</v>
      </c>
      <c r="P11" s="56">
        <v>13</v>
      </c>
      <c r="Q11" s="56">
        <v>23</v>
      </c>
      <c r="R11" s="56">
        <v>3</v>
      </c>
      <c r="S11" s="56">
        <v>12</v>
      </c>
      <c r="T11" s="56">
        <v>20</v>
      </c>
      <c r="U11" s="56">
        <v>16</v>
      </c>
      <c r="V11" s="56">
        <v>9</v>
      </c>
      <c r="W11" s="56">
        <v>10</v>
      </c>
      <c r="X11" s="56">
        <v>17</v>
      </c>
      <c r="Y11" s="56">
        <v>11</v>
      </c>
      <c r="Z11" s="56">
        <v>9</v>
      </c>
      <c r="AA11" s="56">
        <v>4</v>
      </c>
      <c r="AB11" s="56">
        <v>14</v>
      </c>
      <c r="AC11" s="56">
        <v>8</v>
      </c>
      <c r="AD11" s="56">
        <v>11</v>
      </c>
      <c r="AE11" s="56">
        <v>14</v>
      </c>
      <c r="AF11" s="56">
        <v>5</v>
      </c>
      <c r="AG11" s="56">
        <v>12</v>
      </c>
      <c r="AH11" s="56">
        <v>9</v>
      </c>
      <c r="AI11" s="56">
        <v>0</v>
      </c>
      <c r="AJ11" s="56">
        <v>0</v>
      </c>
      <c r="AK11" s="53">
        <v>440</v>
      </c>
      <c r="AL11" s="59">
        <v>0</v>
      </c>
      <c r="AM11" s="59">
        <v>0</v>
      </c>
      <c r="AN11" s="59">
        <v>0</v>
      </c>
      <c r="AO11" s="59">
        <v>2</v>
      </c>
      <c r="AP11" s="60">
        <v>438</v>
      </c>
      <c r="AQ11" s="65">
        <v>17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>
        <v>10</v>
      </c>
      <c r="B12" s="55" t="s">
        <v>84</v>
      </c>
      <c r="C12" s="56">
        <v>22</v>
      </c>
      <c r="D12" s="56">
        <v>12</v>
      </c>
      <c r="E12" s="56">
        <v>14</v>
      </c>
      <c r="F12" s="56">
        <v>10</v>
      </c>
      <c r="G12" s="56">
        <v>17</v>
      </c>
      <c r="H12" s="56">
        <v>20</v>
      </c>
      <c r="I12" s="56">
        <v>14</v>
      </c>
      <c r="J12" s="56">
        <v>14</v>
      </c>
      <c r="K12" s="56">
        <v>4</v>
      </c>
      <c r="L12" s="56">
        <v>21</v>
      </c>
      <c r="M12" s="56">
        <v>11</v>
      </c>
      <c r="N12" s="56">
        <v>27</v>
      </c>
      <c r="O12" s="56">
        <v>16</v>
      </c>
      <c r="P12" s="56">
        <v>9</v>
      </c>
      <c r="Q12" s="56">
        <v>17</v>
      </c>
      <c r="R12" s="56">
        <v>9</v>
      </c>
      <c r="S12" s="56">
        <v>13</v>
      </c>
      <c r="T12" s="56">
        <v>24</v>
      </c>
      <c r="U12" s="56">
        <v>9</v>
      </c>
      <c r="V12" s="56">
        <v>11</v>
      </c>
      <c r="W12" s="56">
        <v>11</v>
      </c>
      <c r="X12" s="56">
        <v>15</v>
      </c>
      <c r="Y12" s="56">
        <v>9</v>
      </c>
      <c r="Z12" s="56">
        <v>12</v>
      </c>
      <c r="AA12" s="56">
        <v>12</v>
      </c>
      <c r="AB12" s="56">
        <v>12</v>
      </c>
      <c r="AC12" s="56">
        <v>7</v>
      </c>
      <c r="AD12" s="56">
        <v>6</v>
      </c>
      <c r="AE12" s="56">
        <v>13</v>
      </c>
      <c r="AF12" s="56">
        <v>3</v>
      </c>
      <c r="AG12" s="56">
        <v>12</v>
      </c>
      <c r="AH12" s="56">
        <v>13</v>
      </c>
      <c r="AI12" s="56">
        <v>13</v>
      </c>
      <c r="AJ12" s="56">
        <v>22</v>
      </c>
      <c r="AK12" s="60">
        <v>454</v>
      </c>
      <c r="AL12" s="59">
        <v>3</v>
      </c>
      <c r="AM12" s="59">
        <v>4</v>
      </c>
      <c r="AN12" s="59">
        <v>6</v>
      </c>
      <c r="AO12" s="59">
        <v>7</v>
      </c>
      <c r="AP12" s="60">
        <v>434</v>
      </c>
      <c r="AQ12" s="65">
        <v>17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>
        <v>11</v>
      </c>
      <c r="B13" s="55" t="s">
        <v>95</v>
      </c>
      <c r="C13" s="56">
        <v>13</v>
      </c>
      <c r="D13" s="56">
        <v>11</v>
      </c>
      <c r="E13" s="56">
        <v>21</v>
      </c>
      <c r="F13" s="56">
        <v>8</v>
      </c>
      <c r="G13" s="56">
        <v>20</v>
      </c>
      <c r="H13" s="56">
        <v>8</v>
      </c>
      <c r="I13" s="56">
        <v>12</v>
      </c>
      <c r="J13" s="56">
        <v>6</v>
      </c>
      <c r="K13" s="56">
        <v>12</v>
      </c>
      <c r="L13" s="56">
        <v>27</v>
      </c>
      <c r="M13" s="56">
        <v>9</v>
      </c>
      <c r="N13" s="56">
        <v>29</v>
      </c>
      <c r="O13" s="56">
        <v>25</v>
      </c>
      <c r="P13" s="56">
        <v>7</v>
      </c>
      <c r="Q13" s="56">
        <v>16</v>
      </c>
      <c r="R13" s="56">
        <v>18</v>
      </c>
      <c r="S13" s="56">
        <v>17</v>
      </c>
      <c r="T13" s="56">
        <v>19</v>
      </c>
      <c r="U13" s="56">
        <v>9</v>
      </c>
      <c r="V13" s="56">
        <v>21</v>
      </c>
      <c r="W13" s="56">
        <v>5</v>
      </c>
      <c r="X13" s="56">
        <v>9</v>
      </c>
      <c r="Y13" s="56">
        <v>12</v>
      </c>
      <c r="Z13" s="56">
        <v>8</v>
      </c>
      <c r="AA13" s="56">
        <v>6</v>
      </c>
      <c r="AB13" s="56">
        <v>4</v>
      </c>
      <c r="AC13" s="56">
        <v>11</v>
      </c>
      <c r="AD13" s="56">
        <v>11</v>
      </c>
      <c r="AE13" s="56">
        <v>14</v>
      </c>
      <c r="AF13" s="56">
        <v>24</v>
      </c>
      <c r="AG13" s="56">
        <v>8</v>
      </c>
      <c r="AH13" s="56">
        <v>15</v>
      </c>
      <c r="AI13" s="56">
        <v>9</v>
      </c>
      <c r="AJ13" s="56">
        <v>10</v>
      </c>
      <c r="AK13" s="60">
        <v>454</v>
      </c>
      <c r="AL13" s="59">
        <v>4</v>
      </c>
      <c r="AM13" s="59">
        <v>5</v>
      </c>
      <c r="AN13" s="59">
        <v>6</v>
      </c>
      <c r="AO13" s="59">
        <v>6</v>
      </c>
      <c r="AP13" s="60">
        <v>433</v>
      </c>
      <c r="AQ13" s="65">
        <v>0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>
        <v>12</v>
      </c>
      <c r="B14" s="58" t="s">
        <v>83</v>
      </c>
      <c r="C14" s="56">
        <v>10</v>
      </c>
      <c r="D14" s="56">
        <v>15</v>
      </c>
      <c r="E14" s="56">
        <v>21</v>
      </c>
      <c r="F14" s="56">
        <v>15</v>
      </c>
      <c r="G14" s="56">
        <v>33</v>
      </c>
      <c r="H14" s="56">
        <v>4</v>
      </c>
      <c r="I14" s="56">
        <v>6</v>
      </c>
      <c r="J14" s="56">
        <v>7</v>
      </c>
      <c r="K14" s="56">
        <v>6</v>
      </c>
      <c r="L14" s="56">
        <v>22</v>
      </c>
      <c r="M14" s="56">
        <v>8</v>
      </c>
      <c r="N14" s="56">
        <v>8</v>
      </c>
      <c r="O14" s="56">
        <v>34</v>
      </c>
      <c r="P14" s="56">
        <v>9</v>
      </c>
      <c r="Q14" s="56">
        <v>18</v>
      </c>
      <c r="R14" s="56">
        <v>4</v>
      </c>
      <c r="S14" s="56">
        <v>25</v>
      </c>
      <c r="T14" s="56">
        <v>17</v>
      </c>
      <c r="U14" s="56">
        <v>11</v>
      </c>
      <c r="V14" s="56">
        <v>14</v>
      </c>
      <c r="W14" s="56">
        <v>4</v>
      </c>
      <c r="X14" s="56">
        <v>17</v>
      </c>
      <c r="Y14" s="56">
        <v>8</v>
      </c>
      <c r="Z14" s="56">
        <v>6</v>
      </c>
      <c r="AA14" s="56">
        <v>16</v>
      </c>
      <c r="AB14" s="56">
        <v>9</v>
      </c>
      <c r="AC14" s="56">
        <v>9</v>
      </c>
      <c r="AD14" s="56">
        <v>3</v>
      </c>
      <c r="AE14" s="56">
        <v>17</v>
      </c>
      <c r="AF14" s="56">
        <v>11</v>
      </c>
      <c r="AG14" s="56">
        <v>27</v>
      </c>
      <c r="AH14" s="56">
        <v>8</v>
      </c>
      <c r="AI14" s="56">
        <v>5</v>
      </c>
      <c r="AJ14" s="56">
        <v>20</v>
      </c>
      <c r="AK14" s="60">
        <v>447</v>
      </c>
      <c r="AL14" s="59">
        <v>3</v>
      </c>
      <c r="AM14" s="59">
        <v>4</v>
      </c>
      <c r="AN14" s="59">
        <v>4</v>
      </c>
      <c r="AO14" s="59">
        <v>4</v>
      </c>
      <c r="AP14" s="60">
        <v>432</v>
      </c>
      <c r="AQ14" s="65">
        <v>28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>
        <v>13</v>
      </c>
      <c r="B15" s="55" t="s">
        <v>93</v>
      </c>
      <c r="C15" s="56">
        <v>8</v>
      </c>
      <c r="D15" s="56">
        <v>17</v>
      </c>
      <c r="E15" s="56">
        <v>19</v>
      </c>
      <c r="F15" s="56">
        <v>13</v>
      </c>
      <c r="G15" s="56">
        <v>18</v>
      </c>
      <c r="H15" s="56">
        <v>19</v>
      </c>
      <c r="I15" s="56">
        <v>14</v>
      </c>
      <c r="J15" s="56">
        <v>3</v>
      </c>
      <c r="K15" s="56">
        <v>5</v>
      </c>
      <c r="L15" s="56">
        <v>21</v>
      </c>
      <c r="M15" s="56">
        <v>16</v>
      </c>
      <c r="N15" s="56">
        <v>15</v>
      </c>
      <c r="O15" s="56">
        <v>34</v>
      </c>
      <c r="P15" s="56">
        <v>8</v>
      </c>
      <c r="Q15" s="56">
        <v>17</v>
      </c>
      <c r="R15" s="56">
        <v>8</v>
      </c>
      <c r="S15" s="56">
        <v>9</v>
      </c>
      <c r="T15" s="56">
        <v>28</v>
      </c>
      <c r="U15" s="56">
        <v>11</v>
      </c>
      <c r="V15" s="56">
        <v>0</v>
      </c>
      <c r="W15" s="56">
        <v>4</v>
      </c>
      <c r="X15" s="56">
        <v>18</v>
      </c>
      <c r="Y15" s="56">
        <v>11</v>
      </c>
      <c r="Z15" s="56">
        <v>10</v>
      </c>
      <c r="AA15" s="56">
        <v>8</v>
      </c>
      <c r="AB15" s="56">
        <v>9</v>
      </c>
      <c r="AC15" s="56">
        <v>9</v>
      </c>
      <c r="AD15" s="56">
        <v>8</v>
      </c>
      <c r="AE15" s="56">
        <v>17</v>
      </c>
      <c r="AF15" s="56">
        <v>7</v>
      </c>
      <c r="AG15" s="56">
        <v>17</v>
      </c>
      <c r="AH15" s="56">
        <v>17</v>
      </c>
      <c r="AI15" s="56">
        <v>11</v>
      </c>
      <c r="AJ15" s="56">
        <v>10</v>
      </c>
      <c r="AK15" s="60">
        <v>439</v>
      </c>
      <c r="AL15" s="59">
        <v>0</v>
      </c>
      <c r="AM15" s="59">
        <v>3</v>
      </c>
      <c r="AN15" s="59">
        <v>4</v>
      </c>
      <c r="AO15" s="59">
        <v>5</v>
      </c>
      <c r="AP15" s="60">
        <v>427</v>
      </c>
      <c r="AQ15" s="65">
        <v>8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>
        <v>13</v>
      </c>
      <c r="B16" s="58" t="s">
        <v>82</v>
      </c>
      <c r="C16" s="56">
        <v>10</v>
      </c>
      <c r="D16" s="56">
        <v>10</v>
      </c>
      <c r="E16" s="56">
        <v>19</v>
      </c>
      <c r="F16" s="56">
        <v>17</v>
      </c>
      <c r="G16" s="56">
        <v>26</v>
      </c>
      <c r="H16" s="56">
        <v>16</v>
      </c>
      <c r="I16" s="56">
        <v>12</v>
      </c>
      <c r="J16" s="56">
        <v>9</v>
      </c>
      <c r="K16" s="56">
        <v>6</v>
      </c>
      <c r="L16" s="56">
        <v>19</v>
      </c>
      <c r="M16" s="56">
        <v>10</v>
      </c>
      <c r="N16" s="56">
        <v>27</v>
      </c>
      <c r="O16" s="56">
        <v>15</v>
      </c>
      <c r="P16" s="56">
        <v>4</v>
      </c>
      <c r="Q16" s="56">
        <v>25</v>
      </c>
      <c r="R16" s="56">
        <v>10</v>
      </c>
      <c r="S16" s="56">
        <v>18</v>
      </c>
      <c r="T16" s="56">
        <v>34</v>
      </c>
      <c r="U16" s="56">
        <v>7</v>
      </c>
      <c r="V16" s="56">
        <v>6</v>
      </c>
      <c r="W16" s="56">
        <v>4</v>
      </c>
      <c r="X16" s="56">
        <v>18</v>
      </c>
      <c r="Y16" s="56">
        <v>11</v>
      </c>
      <c r="Z16" s="56">
        <v>9</v>
      </c>
      <c r="AA16" s="56">
        <v>6</v>
      </c>
      <c r="AB16" s="56">
        <v>4</v>
      </c>
      <c r="AC16" s="56">
        <v>15</v>
      </c>
      <c r="AD16" s="56">
        <v>8</v>
      </c>
      <c r="AE16" s="56">
        <v>20</v>
      </c>
      <c r="AF16" s="56">
        <v>8</v>
      </c>
      <c r="AG16" s="56">
        <v>9</v>
      </c>
      <c r="AH16" s="56">
        <v>9</v>
      </c>
      <c r="AI16" s="56">
        <v>9</v>
      </c>
      <c r="AJ16" s="56">
        <v>15</v>
      </c>
      <c r="AK16" s="60">
        <v>445</v>
      </c>
      <c r="AL16" s="59">
        <v>4</v>
      </c>
      <c r="AM16" s="59">
        <v>4</v>
      </c>
      <c r="AN16" s="59">
        <v>4</v>
      </c>
      <c r="AO16" s="59">
        <v>6</v>
      </c>
      <c r="AP16" s="60">
        <v>427</v>
      </c>
      <c r="AQ16" s="65">
        <v>11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>
        <v>15</v>
      </c>
      <c r="B17" s="55" t="s">
        <v>78</v>
      </c>
      <c r="C17" s="56">
        <v>9</v>
      </c>
      <c r="D17" s="56">
        <v>16</v>
      </c>
      <c r="E17" s="56">
        <v>20</v>
      </c>
      <c r="F17" s="56">
        <v>15</v>
      </c>
      <c r="G17" s="56">
        <v>14</v>
      </c>
      <c r="H17" s="56">
        <v>27</v>
      </c>
      <c r="I17" s="56">
        <v>7</v>
      </c>
      <c r="J17" s="56">
        <v>9</v>
      </c>
      <c r="K17" s="56">
        <v>2</v>
      </c>
      <c r="L17" s="56">
        <v>14</v>
      </c>
      <c r="M17" s="56">
        <v>11</v>
      </c>
      <c r="N17" s="56">
        <v>30</v>
      </c>
      <c r="O17" s="56">
        <v>10</v>
      </c>
      <c r="P17" s="56">
        <v>6</v>
      </c>
      <c r="Q17" s="56">
        <v>18</v>
      </c>
      <c r="R17" s="56">
        <v>9</v>
      </c>
      <c r="S17" s="56">
        <v>9</v>
      </c>
      <c r="T17" s="56">
        <v>37</v>
      </c>
      <c r="U17" s="56">
        <v>9</v>
      </c>
      <c r="V17" s="56">
        <v>8</v>
      </c>
      <c r="W17" s="56">
        <v>12</v>
      </c>
      <c r="X17" s="56">
        <v>14</v>
      </c>
      <c r="Y17" s="56">
        <v>5</v>
      </c>
      <c r="Z17" s="56">
        <v>13</v>
      </c>
      <c r="AA17" s="56">
        <v>11</v>
      </c>
      <c r="AB17" s="56">
        <v>14</v>
      </c>
      <c r="AC17" s="56">
        <v>8</v>
      </c>
      <c r="AD17" s="56">
        <v>4</v>
      </c>
      <c r="AE17" s="56">
        <v>18</v>
      </c>
      <c r="AF17" s="56">
        <v>11</v>
      </c>
      <c r="AG17" s="56">
        <v>14</v>
      </c>
      <c r="AH17" s="56">
        <v>0</v>
      </c>
      <c r="AI17" s="56">
        <v>10</v>
      </c>
      <c r="AJ17" s="56">
        <v>15</v>
      </c>
      <c r="AK17" s="60">
        <v>429</v>
      </c>
      <c r="AL17" s="59">
        <v>0</v>
      </c>
      <c r="AM17" s="59">
        <v>2</v>
      </c>
      <c r="AN17" s="59">
        <v>4</v>
      </c>
      <c r="AO17" s="59">
        <v>5</v>
      </c>
      <c r="AP17" s="60">
        <v>418</v>
      </c>
      <c r="AQ17" s="65">
        <v>0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>
        <v>16</v>
      </c>
      <c r="B18" s="55" t="s">
        <v>66</v>
      </c>
      <c r="C18" s="56">
        <v>13</v>
      </c>
      <c r="D18" s="56">
        <v>13</v>
      </c>
      <c r="E18" s="56">
        <v>18</v>
      </c>
      <c r="F18" s="56">
        <v>12</v>
      </c>
      <c r="G18" s="56">
        <v>27</v>
      </c>
      <c r="H18" s="56">
        <v>22</v>
      </c>
      <c r="I18" s="56">
        <v>7</v>
      </c>
      <c r="J18" s="56">
        <v>8</v>
      </c>
      <c r="K18" s="56">
        <v>6</v>
      </c>
      <c r="L18" s="56">
        <v>19</v>
      </c>
      <c r="M18" s="56">
        <v>10</v>
      </c>
      <c r="N18" s="56">
        <v>13</v>
      </c>
      <c r="O18" s="56">
        <v>20</v>
      </c>
      <c r="P18" s="56">
        <v>10</v>
      </c>
      <c r="Q18" s="56">
        <v>17</v>
      </c>
      <c r="R18" s="56">
        <v>10</v>
      </c>
      <c r="S18" s="56">
        <v>20</v>
      </c>
      <c r="T18" s="56">
        <v>19</v>
      </c>
      <c r="U18" s="56">
        <v>12</v>
      </c>
      <c r="V18" s="56">
        <v>14</v>
      </c>
      <c r="W18" s="56">
        <v>4</v>
      </c>
      <c r="X18" s="56">
        <v>14</v>
      </c>
      <c r="Y18" s="56">
        <v>14</v>
      </c>
      <c r="Z18" s="56">
        <v>9</v>
      </c>
      <c r="AA18" s="56">
        <v>16</v>
      </c>
      <c r="AB18" s="56">
        <v>2</v>
      </c>
      <c r="AC18" s="56">
        <v>8</v>
      </c>
      <c r="AD18" s="56">
        <v>7</v>
      </c>
      <c r="AE18" s="56">
        <v>17</v>
      </c>
      <c r="AF18" s="56">
        <v>5</v>
      </c>
      <c r="AG18" s="56">
        <v>11</v>
      </c>
      <c r="AH18" s="56">
        <v>10</v>
      </c>
      <c r="AI18" s="56">
        <v>14</v>
      </c>
      <c r="AJ18" s="56">
        <v>8</v>
      </c>
      <c r="AK18" s="60">
        <v>429</v>
      </c>
      <c r="AL18" s="59">
        <v>2</v>
      </c>
      <c r="AM18" s="59">
        <v>4</v>
      </c>
      <c r="AN18" s="59">
        <v>5</v>
      </c>
      <c r="AO18" s="59">
        <v>6</v>
      </c>
      <c r="AP18" s="60">
        <v>412</v>
      </c>
      <c r="AQ18" s="65">
        <v>2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>
        <v>17</v>
      </c>
      <c r="B19" s="55" t="s">
        <v>88</v>
      </c>
      <c r="C19" s="56">
        <v>15</v>
      </c>
      <c r="D19" s="56">
        <v>6</v>
      </c>
      <c r="E19" s="56">
        <v>13</v>
      </c>
      <c r="F19" s="56">
        <v>13</v>
      </c>
      <c r="G19" s="56">
        <v>25</v>
      </c>
      <c r="H19" s="56">
        <v>22</v>
      </c>
      <c r="I19" s="56">
        <v>11</v>
      </c>
      <c r="J19" s="56">
        <v>9</v>
      </c>
      <c r="K19" s="56">
        <v>4</v>
      </c>
      <c r="L19" s="56">
        <v>27</v>
      </c>
      <c r="M19" s="56">
        <v>7</v>
      </c>
      <c r="N19" s="56">
        <v>27</v>
      </c>
      <c r="O19" s="56">
        <v>19</v>
      </c>
      <c r="P19" s="56">
        <v>17</v>
      </c>
      <c r="Q19" s="56">
        <v>22</v>
      </c>
      <c r="R19" s="56">
        <v>9</v>
      </c>
      <c r="S19" s="56">
        <v>7</v>
      </c>
      <c r="T19" s="56">
        <v>19</v>
      </c>
      <c r="U19" s="56">
        <v>12</v>
      </c>
      <c r="V19" s="56">
        <v>11</v>
      </c>
      <c r="W19" s="56">
        <v>9</v>
      </c>
      <c r="X19" s="56">
        <v>19</v>
      </c>
      <c r="Y19" s="56">
        <v>12</v>
      </c>
      <c r="Z19" s="56">
        <v>9</v>
      </c>
      <c r="AA19" s="56">
        <v>9</v>
      </c>
      <c r="AB19" s="56">
        <v>12</v>
      </c>
      <c r="AC19" s="56">
        <v>8</v>
      </c>
      <c r="AD19" s="56">
        <v>3</v>
      </c>
      <c r="AE19" s="56">
        <v>0</v>
      </c>
      <c r="AF19" s="56">
        <v>10</v>
      </c>
      <c r="AG19" s="56">
        <v>9</v>
      </c>
      <c r="AH19" s="56">
        <v>8</v>
      </c>
      <c r="AI19" s="56">
        <v>0</v>
      </c>
      <c r="AJ19" s="56">
        <v>12</v>
      </c>
      <c r="AK19" s="60">
        <v>415</v>
      </c>
      <c r="AL19" s="59">
        <v>0</v>
      </c>
      <c r="AM19" s="59">
        <v>0</v>
      </c>
      <c r="AN19" s="59">
        <v>3</v>
      </c>
      <c r="AO19" s="59">
        <v>4</v>
      </c>
      <c r="AP19" s="60">
        <v>408</v>
      </c>
      <c r="AQ19" s="65">
        <v>15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>
        <v>18</v>
      </c>
      <c r="B20" s="55" t="s">
        <v>89</v>
      </c>
      <c r="C20" s="56">
        <v>10</v>
      </c>
      <c r="D20" s="56">
        <v>14</v>
      </c>
      <c r="E20" s="56">
        <v>17</v>
      </c>
      <c r="F20" s="56">
        <v>13</v>
      </c>
      <c r="G20" s="56">
        <v>23</v>
      </c>
      <c r="H20" s="56">
        <v>33</v>
      </c>
      <c r="I20" s="56">
        <v>14</v>
      </c>
      <c r="J20" s="56">
        <v>10</v>
      </c>
      <c r="K20" s="56">
        <v>10</v>
      </c>
      <c r="L20" s="56">
        <v>20</v>
      </c>
      <c r="M20" s="56">
        <v>8</v>
      </c>
      <c r="N20" s="56">
        <v>12</v>
      </c>
      <c r="O20" s="56">
        <v>15</v>
      </c>
      <c r="P20" s="56">
        <v>11</v>
      </c>
      <c r="Q20" s="56">
        <v>21</v>
      </c>
      <c r="R20" s="56">
        <v>10</v>
      </c>
      <c r="S20" s="56">
        <v>8</v>
      </c>
      <c r="T20" s="56">
        <v>26</v>
      </c>
      <c r="U20" s="56">
        <v>8</v>
      </c>
      <c r="V20" s="56">
        <v>6</v>
      </c>
      <c r="W20" s="56">
        <v>5</v>
      </c>
      <c r="X20" s="56">
        <v>12</v>
      </c>
      <c r="Y20" s="56">
        <v>9</v>
      </c>
      <c r="Z20" s="56">
        <v>17</v>
      </c>
      <c r="AA20" s="56">
        <v>12</v>
      </c>
      <c r="AB20" s="56">
        <v>6</v>
      </c>
      <c r="AC20" s="56">
        <v>6</v>
      </c>
      <c r="AD20" s="56">
        <v>0</v>
      </c>
      <c r="AE20" s="56">
        <v>10</v>
      </c>
      <c r="AF20" s="56">
        <v>7</v>
      </c>
      <c r="AG20" s="56">
        <v>7</v>
      </c>
      <c r="AH20" s="56">
        <v>10</v>
      </c>
      <c r="AI20" s="56">
        <v>9</v>
      </c>
      <c r="AJ20" s="56">
        <v>21</v>
      </c>
      <c r="AK20" s="53">
        <v>420</v>
      </c>
      <c r="AL20" s="59">
        <v>0</v>
      </c>
      <c r="AM20" s="59">
        <v>5</v>
      </c>
      <c r="AN20" s="59">
        <v>6</v>
      </c>
      <c r="AO20" s="59">
        <v>6</v>
      </c>
      <c r="AP20" s="60">
        <v>403</v>
      </c>
      <c r="AQ20" s="65">
        <v>17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>
        <v>19</v>
      </c>
      <c r="B21" s="55" t="s">
        <v>81</v>
      </c>
      <c r="C21" s="56">
        <v>16</v>
      </c>
      <c r="D21" s="56">
        <v>17</v>
      </c>
      <c r="E21" s="56">
        <v>18</v>
      </c>
      <c r="F21" s="56">
        <v>18</v>
      </c>
      <c r="G21" s="56">
        <v>39</v>
      </c>
      <c r="H21" s="56">
        <v>16</v>
      </c>
      <c r="I21" s="56">
        <v>11</v>
      </c>
      <c r="J21" s="56">
        <v>7</v>
      </c>
      <c r="K21" s="56">
        <v>4</v>
      </c>
      <c r="L21" s="56">
        <v>18</v>
      </c>
      <c r="M21" s="56">
        <v>14</v>
      </c>
      <c r="N21" s="56">
        <v>25</v>
      </c>
      <c r="O21" s="56">
        <v>31</v>
      </c>
      <c r="P21" s="56">
        <v>9</v>
      </c>
      <c r="Q21" s="56">
        <v>27</v>
      </c>
      <c r="R21" s="56">
        <v>13</v>
      </c>
      <c r="S21" s="56">
        <v>11</v>
      </c>
      <c r="T21" s="56">
        <v>22</v>
      </c>
      <c r="U21" s="56">
        <v>9</v>
      </c>
      <c r="V21" s="56">
        <v>11</v>
      </c>
      <c r="W21" s="56">
        <v>2</v>
      </c>
      <c r="X21" s="56">
        <v>13</v>
      </c>
      <c r="Y21" s="56">
        <v>9</v>
      </c>
      <c r="Z21" s="56">
        <v>13</v>
      </c>
      <c r="AA21" s="56">
        <v>12</v>
      </c>
      <c r="AB21" s="56">
        <v>14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60">
        <v>399</v>
      </c>
      <c r="AL21" s="59">
        <v>0</v>
      </c>
      <c r="AM21" s="59">
        <v>0</v>
      </c>
      <c r="AN21" s="59">
        <v>0</v>
      </c>
      <c r="AO21" s="59">
        <v>0</v>
      </c>
      <c r="AP21" s="60">
        <v>399</v>
      </c>
      <c r="AQ21" s="65">
        <v>12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>
        <v>20</v>
      </c>
      <c r="B22" s="55" t="s">
        <v>94</v>
      </c>
      <c r="C22" s="56">
        <v>8</v>
      </c>
      <c r="D22" s="56">
        <v>13</v>
      </c>
      <c r="E22" s="56">
        <v>20</v>
      </c>
      <c r="F22" s="56">
        <v>12</v>
      </c>
      <c r="G22" s="56">
        <v>23</v>
      </c>
      <c r="H22" s="56">
        <v>20</v>
      </c>
      <c r="I22" s="56">
        <v>17</v>
      </c>
      <c r="J22" s="56">
        <v>7</v>
      </c>
      <c r="K22" s="56">
        <v>4</v>
      </c>
      <c r="L22" s="56">
        <v>22</v>
      </c>
      <c r="M22" s="56">
        <v>9</v>
      </c>
      <c r="N22" s="56">
        <v>16</v>
      </c>
      <c r="O22" s="56">
        <v>18</v>
      </c>
      <c r="P22" s="56">
        <v>15</v>
      </c>
      <c r="Q22" s="56">
        <v>17</v>
      </c>
      <c r="R22" s="56">
        <v>9</v>
      </c>
      <c r="S22" s="56">
        <v>16</v>
      </c>
      <c r="T22" s="56">
        <v>22</v>
      </c>
      <c r="U22" s="56">
        <v>4</v>
      </c>
      <c r="V22" s="56">
        <v>10</v>
      </c>
      <c r="W22" s="56">
        <v>5</v>
      </c>
      <c r="X22" s="56">
        <v>9</v>
      </c>
      <c r="Y22" s="56">
        <v>11</v>
      </c>
      <c r="Z22" s="56">
        <v>11</v>
      </c>
      <c r="AA22" s="56">
        <v>6</v>
      </c>
      <c r="AB22" s="56">
        <v>9</v>
      </c>
      <c r="AC22" s="56">
        <v>10</v>
      </c>
      <c r="AD22" s="56">
        <v>6</v>
      </c>
      <c r="AE22" s="56">
        <v>13</v>
      </c>
      <c r="AF22" s="56">
        <v>7</v>
      </c>
      <c r="AG22" s="56">
        <v>14</v>
      </c>
      <c r="AH22" s="56">
        <v>13</v>
      </c>
      <c r="AI22" s="56">
        <v>6</v>
      </c>
      <c r="AJ22" s="56">
        <v>15</v>
      </c>
      <c r="AK22" s="60">
        <v>417</v>
      </c>
      <c r="AL22" s="59">
        <v>4</v>
      </c>
      <c r="AM22" s="59">
        <v>4</v>
      </c>
      <c r="AN22" s="59">
        <v>5</v>
      </c>
      <c r="AO22" s="59">
        <v>6</v>
      </c>
      <c r="AP22" s="60">
        <v>398</v>
      </c>
      <c r="AQ22" s="65">
        <v>12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>
        <v>21</v>
      </c>
      <c r="B23" s="56" t="s">
        <v>65</v>
      </c>
      <c r="C23" s="56">
        <v>12</v>
      </c>
      <c r="D23" s="56">
        <v>5</v>
      </c>
      <c r="E23" s="56">
        <v>18</v>
      </c>
      <c r="F23" s="56">
        <v>22</v>
      </c>
      <c r="G23" s="56">
        <v>23</v>
      </c>
      <c r="H23" s="56">
        <v>16</v>
      </c>
      <c r="I23" s="56">
        <v>10</v>
      </c>
      <c r="J23" s="56">
        <v>13</v>
      </c>
      <c r="K23" s="56">
        <v>4</v>
      </c>
      <c r="L23" s="56">
        <v>19</v>
      </c>
      <c r="M23" s="56">
        <v>5</v>
      </c>
      <c r="N23" s="56">
        <v>26</v>
      </c>
      <c r="O23" s="56">
        <v>12</v>
      </c>
      <c r="P23" s="56">
        <v>18</v>
      </c>
      <c r="Q23" s="56">
        <v>17</v>
      </c>
      <c r="R23" s="56">
        <v>6</v>
      </c>
      <c r="S23" s="56">
        <v>17</v>
      </c>
      <c r="T23" s="56">
        <v>20</v>
      </c>
      <c r="U23" s="56">
        <v>9</v>
      </c>
      <c r="V23" s="56">
        <v>4</v>
      </c>
      <c r="W23" s="56">
        <v>2</v>
      </c>
      <c r="X23" s="56">
        <v>9</v>
      </c>
      <c r="Y23" s="56">
        <v>9</v>
      </c>
      <c r="Z23" s="56">
        <v>0</v>
      </c>
      <c r="AA23" s="56">
        <v>9</v>
      </c>
      <c r="AB23" s="56">
        <v>13</v>
      </c>
      <c r="AC23" s="56">
        <v>6</v>
      </c>
      <c r="AD23" s="56">
        <v>2</v>
      </c>
      <c r="AE23" s="56">
        <v>13</v>
      </c>
      <c r="AF23" s="56">
        <v>7</v>
      </c>
      <c r="AG23" s="56">
        <v>12</v>
      </c>
      <c r="AH23" s="56">
        <v>12</v>
      </c>
      <c r="AI23" s="56">
        <v>10</v>
      </c>
      <c r="AJ23" s="56">
        <v>10</v>
      </c>
      <c r="AK23" s="60">
        <v>390</v>
      </c>
      <c r="AL23" s="59">
        <v>0</v>
      </c>
      <c r="AM23" s="59">
        <v>2</v>
      </c>
      <c r="AN23" s="59">
        <v>2</v>
      </c>
      <c r="AO23" s="59">
        <v>4</v>
      </c>
      <c r="AP23" s="60">
        <v>382</v>
      </c>
      <c r="AQ23" s="65">
        <v>7</v>
      </c>
      <c r="AS23" s="54">
        <v>21</v>
      </c>
      <c r="AT23" s="55" t="s">
        <v>97</v>
      </c>
      <c r="AU23" s="57">
        <v>13</v>
      </c>
    </row>
    <row r="24" spans="1:47" ht="15" x14ac:dyDescent="0.35">
      <c r="A24" s="56">
        <v>22</v>
      </c>
      <c r="B24" s="55" t="s">
        <v>87</v>
      </c>
      <c r="C24" s="56">
        <v>11</v>
      </c>
      <c r="D24" s="56">
        <v>23</v>
      </c>
      <c r="E24" s="56">
        <v>17</v>
      </c>
      <c r="F24" s="56">
        <v>10</v>
      </c>
      <c r="G24" s="56">
        <v>26</v>
      </c>
      <c r="H24" s="56">
        <v>33</v>
      </c>
      <c r="I24" s="56">
        <v>0</v>
      </c>
      <c r="J24" s="56">
        <v>7</v>
      </c>
      <c r="K24" s="56">
        <v>7</v>
      </c>
      <c r="L24" s="56">
        <v>21</v>
      </c>
      <c r="M24" s="56">
        <v>7</v>
      </c>
      <c r="N24" s="56">
        <v>18</v>
      </c>
      <c r="O24" s="56">
        <v>13</v>
      </c>
      <c r="P24" s="56">
        <v>7</v>
      </c>
      <c r="Q24" s="56">
        <v>14</v>
      </c>
      <c r="R24" s="56">
        <v>9</v>
      </c>
      <c r="S24" s="56">
        <v>10</v>
      </c>
      <c r="T24" s="56">
        <v>22</v>
      </c>
      <c r="U24" s="56">
        <v>10</v>
      </c>
      <c r="V24" s="56">
        <v>9</v>
      </c>
      <c r="W24" s="56">
        <v>10</v>
      </c>
      <c r="X24" s="56">
        <v>12</v>
      </c>
      <c r="Y24" s="56">
        <v>9</v>
      </c>
      <c r="Z24" s="56">
        <v>13</v>
      </c>
      <c r="AA24" s="56">
        <v>12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60">
        <v>330</v>
      </c>
      <c r="AL24" s="59">
        <v>0</v>
      </c>
      <c r="AM24" s="59">
        <v>0</v>
      </c>
      <c r="AN24" s="59">
        <v>0</v>
      </c>
      <c r="AO24" s="59">
        <v>0</v>
      </c>
      <c r="AP24" s="60">
        <v>330</v>
      </c>
      <c r="AQ24" s="65">
        <v>18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>
        <v>23</v>
      </c>
      <c r="B25" s="55" t="s">
        <v>86</v>
      </c>
      <c r="C25" s="56">
        <v>6</v>
      </c>
      <c r="D25" s="56">
        <v>5</v>
      </c>
      <c r="E25" s="56">
        <v>12</v>
      </c>
      <c r="F25" s="56">
        <v>16</v>
      </c>
      <c r="G25" s="56">
        <v>22</v>
      </c>
      <c r="H25" s="56">
        <v>5</v>
      </c>
      <c r="I25" s="56">
        <v>15</v>
      </c>
      <c r="J25" s="56">
        <v>10</v>
      </c>
      <c r="K25" s="56">
        <v>7</v>
      </c>
      <c r="L25" s="56">
        <v>21</v>
      </c>
      <c r="M25" s="56">
        <v>7</v>
      </c>
      <c r="N25" s="56">
        <v>27</v>
      </c>
      <c r="O25" s="56">
        <v>23</v>
      </c>
      <c r="P25" s="56">
        <v>12</v>
      </c>
      <c r="Q25" s="56">
        <v>24</v>
      </c>
      <c r="R25" s="56">
        <v>10</v>
      </c>
      <c r="S25" s="56">
        <v>8</v>
      </c>
      <c r="T25" s="56">
        <v>16</v>
      </c>
      <c r="U25" s="56">
        <v>6</v>
      </c>
      <c r="V25" s="56">
        <v>16</v>
      </c>
      <c r="W25" s="56">
        <v>9</v>
      </c>
      <c r="X25" s="56">
        <v>4</v>
      </c>
      <c r="Y25" s="56">
        <v>7</v>
      </c>
      <c r="Z25" s="56">
        <v>11</v>
      </c>
      <c r="AA25" s="56">
        <v>11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3">
        <v>310</v>
      </c>
      <c r="AL25" s="59">
        <v>0</v>
      </c>
      <c r="AM25" s="59">
        <v>0</v>
      </c>
      <c r="AN25" s="59">
        <v>0</v>
      </c>
      <c r="AO25" s="59">
        <v>0</v>
      </c>
      <c r="AP25" s="60">
        <v>310</v>
      </c>
      <c r="AQ25" s="65">
        <v>23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6">
        <v>24</v>
      </c>
      <c r="B26" s="55" t="s">
        <v>100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13</v>
      </c>
      <c r="M26" s="56">
        <v>11</v>
      </c>
      <c r="N26" s="56">
        <v>20</v>
      </c>
      <c r="O26" s="56">
        <v>15</v>
      </c>
      <c r="P26" s="56">
        <v>2</v>
      </c>
      <c r="Q26" s="56">
        <v>14</v>
      </c>
      <c r="R26" s="56">
        <v>5</v>
      </c>
      <c r="S26" s="56">
        <v>9</v>
      </c>
      <c r="T26" s="56">
        <v>19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12</v>
      </c>
      <c r="AA26" s="56">
        <v>13</v>
      </c>
      <c r="AB26" s="56">
        <v>7</v>
      </c>
      <c r="AC26" s="56">
        <v>0</v>
      </c>
      <c r="AD26" s="56">
        <v>8</v>
      </c>
      <c r="AE26" s="56">
        <v>21</v>
      </c>
      <c r="AF26" s="56">
        <v>4</v>
      </c>
      <c r="AG26" s="56">
        <v>14</v>
      </c>
      <c r="AH26" s="56">
        <v>10</v>
      </c>
      <c r="AI26" s="56">
        <v>10</v>
      </c>
      <c r="AJ26" s="56">
        <v>0</v>
      </c>
      <c r="AK26" s="60">
        <v>207</v>
      </c>
      <c r="AL26" s="59">
        <v>0</v>
      </c>
      <c r="AM26" s="59">
        <v>0</v>
      </c>
      <c r="AN26" s="59">
        <v>0</v>
      </c>
      <c r="AO26" s="59">
        <v>0</v>
      </c>
      <c r="AP26" s="60">
        <v>207</v>
      </c>
      <c r="AQ26" s="65"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6">
        <v>25</v>
      </c>
      <c r="B27" s="55" t="s">
        <v>108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18</v>
      </c>
      <c r="AI27" s="56">
        <v>0</v>
      </c>
      <c r="AJ27" s="56">
        <v>0</v>
      </c>
      <c r="AK27" s="53">
        <v>18</v>
      </c>
      <c r="AL27" s="55"/>
      <c r="AM27" s="55"/>
      <c r="AN27" s="55"/>
      <c r="AO27" s="55"/>
      <c r="AP27" s="60">
        <v>18</v>
      </c>
      <c r="AQ27" s="65"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3">
        <v>0</v>
      </c>
      <c r="AL28" s="55"/>
      <c r="AM28" s="55"/>
      <c r="AN28" s="55"/>
      <c r="AO28" s="55"/>
      <c r="AP28" s="60">
        <v>0</v>
      </c>
      <c r="AQ28" s="65">
        <v>0</v>
      </c>
      <c r="AS28" s="54">
        <v>26</v>
      </c>
      <c r="AT28" s="55" t="s">
        <v>105</v>
      </c>
      <c r="AU28" s="55">
        <v>14</v>
      </c>
    </row>
    <row r="29" spans="1:47" x14ac:dyDescent="0.25">
      <c r="A29" s="55"/>
      <c r="B29" s="55"/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3">
        <v>0</v>
      </c>
      <c r="AL29" s="55"/>
      <c r="AM29" s="55"/>
      <c r="AN29" s="55"/>
      <c r="AO29" s="55"/>
      <c r="AP29" s="60">
        <v>0</v>
      </c>
      <c r="AQ29" s="65">
        <v>0</v>
      </c>
      <c r="AS29" s="54">
        <v>27</v>
      </c>
      <c r="AT29" s="55" t="s">
        <v>97</v>
      </c>
      <c r="AU29" s="55">
        <v>18</v>
      </c>
    </row>
    <row r="30" spans="1:47" x14ac:dyDescent="0.25">
      <c r="A30" s="55"/>
      <c r="B30" s="55"/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3">
        <v>0</v>
      </c>
      <c r="AL30" s="55"/>
      <c r="AM30" s="55"/>
      <c r="AN30" s="55"/>
      <c r="AO30" s="55"/>
      <c r="AP30" s="60">
        <v>0</v>
      </c>
      <c r="AQ30" s="65">
        <v>0</v>
      </c>
      <c r="AS30" s="54">
        <v>28</v>
      </c>
      <c r="AT30" s="55" t="s">
        <v>107</v>
      </c>
      <c r="AU30" s="55">
        <v>11</v>
      </c>
    </row>
    <row r="31" spans="1:47" x14ac:dyDescent="0.25">
      <c r="C31" s="66">
        <v>298</v>
      </c>
      <c r="D31">
        <v>334</v>
      </c>
      <c r="E31">
        <v>382</v>
      </c>
      <c r="F31">
        <v>314</v>
      </c>
      <c r="G31">
        <v>529</v>
      </c>
      <c r="H31">
        <v>380</v>
      </c>
      <c r="I31">
        <v>225</v>
      </c>
      <c r="J31">
        <v>161</v>
      </c>
      <c r="K31">
        <v>148</v>
      </c>
      <c r="L31">
        <v>431</v>
      </c>
      <c r="M31">
        <v>205</v>
      </c>
      <c r="N31">
        <v>446</v>
      </c>
      <c r="O31">
        <v>442</v>
      </c>
      <c r="P31">
        <v>237</v>
      </c>
      <c r="Q31">
        <v>401</v>
      </c>
      <c r="R31">
        <v>264</v>
      </c>
      <c r="S31">
        <v>284</v>
      </c>
      <c r="T31">
        <v>455</v>
      </c>
      <c r="U31">
        <v>212</v>
      </c>
      <c r="V31">
        <v>226</v>
      </c>
      <c r="W31">
        <v>151</v>
      </c>
      <c r="X31">
        <v>293</v>
      </c>
      <c r="Y31">
        <v>203</v>
      </c>
      <c r="Z31">
        <v>219</v>
      </c>
      <c r="AA31">
        <v>252</v>
      </c>
      <c r="AB31">
        <v>175</v>
      </c>
      <c r="AC31">
        <v>167</v>
      </c>
      <c r="AD31">
        <v>91</v>
      </c>
      <c r="AE31">
        <v>255</v>
      </c>
      <c r="AF31">
        <v>163</v>
      </c>
      <c r="AK31" s="66">
        <v>9165</v>
      </c>
      <c r="AL31" s="66">
        <v>27</v>
      </c>
      <c r="AM31" s="66">
        <v>62</v>
      </c>
      <c r="AN31" s="66">
        <v>86</v>
      </c>
      <c r="AO31" s="66">
        <v>101</v>
      </c>
      <c r="AP31" s="67">
        <v>8889</v>
      </c>
      <c r="AQ31" s="67">
        <v>276</v>
      </c>
      <c r="AS31" s="54">
        <v>29</v>
      </c>
      <c r="AT31" s="58" t="s">
        <v>100</v>
      </c>
      <c r="AU31" s="55">
        <v>21</v>
      </c>
    </row>
    <row r="32" spans="1:47" x14ac:dyDescent="0.25">
      <c r="AS32" s="54">
        <v>30</v>
      </c>
      <c r="AT32" s="58" t="s">
        <v>75</v>
      </c>
      <c r="AU32" s="55">
        <v>26</v>
      </c>
    </row>
    <row r="33" spans="45:47" x14ac:dyDescent="0.25">
      <c r="AS33" s="54">
        <v>31</v>
      </c>
      <c r="AT33" s="55" t="s">
        <v>90</v>
      </c>
      <c r="AU33" s="55">
        <v>29</v>
      </c>
    </row>
    <row r="34" spans="45:47" x14ac:dyDescent="0.25">
      <c r="AS34" s="54">
        <v>32</v>
      </c>
      <c r="AT34" s="55" t="s">
        <v>108</v>
      </c>
      <c r="AU34" s="55">
        <v>18</v>
      </c>
    </row>
    <row r="35" spans="45:47" x14ac:dyDescent="0.25">
      <c r="AS35" s="54">
        <v>33</v>
      </c>
      <c r="AT35" s="55" t="s">
        <v>110</v>
      </c>
      <c r="AU35" s="55">
        <v>14</v>
      </c>
    </row>
    <row r="36" spans="45:47" x14ac:dyDescent="0.25">
      <c r="AS36" s="54">
        <v>34</v>
      </c>
      <c r="AT36" s="55" t="s">
        <v>84</v>
      </c>
      <c r="AU36" s="55">
        <v>22</v>
      </c>
    </row>
  </sheetData>
  <sortState xmlns:xlrd2="http://schemas.microsoft.com/office/spreadsheetml/2017/richdata2" ref="A3:AP30">
    <sortCondition descending="1" ref="AP3:AP30"/>
  </sortState>
  <conditionalFormatting sqref="C3:AJ30">
    <cfRule type="top10" dxfId="1" priority="2" bottom="1" rank="4"/>
  </conditionalFormatting>
  <conditionalFormatting sqref="AU3:AU36">
    <cfRule type="top10" dxfId="0" priority="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76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76</v>
      </c>
      <c r="V7" s="78" t="s">
        <v>76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7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7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7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7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7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7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7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7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7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7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7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7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7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7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7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7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7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9" priority="124" rank="3"/>
  </conditionalFormatting>
  <conditionalFormatting sqref="C4 C5:AB5 C6 F4:AB4 F6:AB6">
    <cfRule type="cellIs" dxfId="118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2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19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7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7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7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7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7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7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7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7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7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7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7" priority="123" rank="3"/>
  </conditionalFormatting>
  <conditionalFormatting sqref="C4:AB6">
    <cfRule type="cellIs" dxfId="116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77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2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7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7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7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7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7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7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7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7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7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7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7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7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7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7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7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7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7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7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7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7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7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7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7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5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2" rank="3"/>
  </conditionalFormatting>
  <conditionalFormatting sqref="C5:AB5 AA6:AB6 C4:F4 C6:F6 AA4:AB4 I6 K4:X4 I4 K6:X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76</v>
      </c>
      <c r="T7" s="79" t="s">
        <v>1</v>
      </c>
      <c r="U7" s="78" t="s">
        <v>20</v>
      </c>
      <c r="V7" s="78" t="s">
        <v>76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19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7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7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7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7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7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7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7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7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7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7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7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7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7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7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7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7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7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7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7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7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7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7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12" priority="21">
      <formula>($AG8&gt;40)</formula>
    </cfRule>
  </conditionalFormatting>
  <conditionalFormatting sqref="B16">
    <cfRule type="expression" dxfId="111" priority="9">
      <formula>($AG16&gt;40)</formula>
    </cfRule>
  </conditionalFormatting>
  <conditionalFormatting sqref="B30:B31">
    <cfRule type="expression" dxfId="110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9" priority="121" rank="3"/>
  </conditionalFormatting>
  <conditionalFormatting sqref="C4:AB6">
    <cfRule type="cellIs" dxfId="10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77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2</v>
      </c>
      <c r="Y7" s="78" t="s">
        <v>77</v>
      </c>
      <c r="Z7" s="79" t="s">
        <v>1</v>
      </c>
      <c r="AA7" s="78" t="s">
        <v>19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7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7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7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7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7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7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7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7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7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7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7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7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7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7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7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7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7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7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7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7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7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7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7" priority="19">
      <formula>($AG8&gt;40)</formula>
    </cfRule>
  </conditionalFormatting>
  <conditionalFormatting sqref="B14">
    <cfRule type="expression" dxfId="106" priority="9">
      <formula>($AG14&gt;40)</formula>
    </cfRule>
  </conditionalFormatting>
  <conditionalFormatting sqref="B30:B31">
    <cfRule type="expression" dxfId="105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4" priority="120" rank="3"/>
  </conditionalFormatting>
  <conditionalFormatting sqref="C4:AB6">
    <cfRule type="cellIs" dxfId="103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77</v>
      </c>
      <c r="Y7" s="78" t="s">
        <v>77</v>
      </c>
      <c r="Z7" s="79" t="s">
        <v>1</v>
      </c>
      <c r="AA7" s="78" t="s">
        <v>79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7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7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7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7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7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7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7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7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7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7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7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7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102" priority="20">
      <formula>($AG8&gt;40)</formula>
    </cfRule>
  </conditionalFormatting>
  <conditionalFormatting sqref="B28:B29">
    <cfRule type="expression" dxfId="101" priority="9">
      <formula>($AG28&gt;40)</formula>
    </cfRule>
  </conditionalFormatting>
  <conditionalFormatting sqref="B30:B31">
    <cfRule type="expression" dxfId="100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9" priority="119" rank="3"/>
  </conditionalFormatting>
  <conditionalFormatting sqref="C4:AB6">
    <cfRule type="cellIs" dxfId="9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28</vt:i4>
      </vt:variant>
    </vt:vector>
  </HeadingPairs>
  <TitlesOfParts>
    <vt:vector size="64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Ergebnisse</vt:lpstr>
      <vt:lpstr>Endergebnisse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'30.Spieltag'!Druckbereich</vt:lpstr>
      <vt:lpstr>'32.Spieltag'!Druckbereich</vt:lpstr>
      <vt:lpstr>'34.Spieltag'!Druckbereich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2020-06-29T07:06:02Z</cp:lastPrinted>
  <dcterms:created xsi:type="dcterms:W3CDTF">1998-11-12T06:25:58Z</dcterms:created>
  <dcterms:modified xsi:type="dcterms:W3CDTF">2020-06-29T07:06:57Z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