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AB5B622E-5FF8-4CC1-8161-7566E4D0F861}" xr6:coauthVersionLast="45" xr6:coauthVersionMax="45" xr10:uidLastSave="{00000000-0000-0000-0000-000000000000}"/>
  <bookViews>
    <workbookView xWindow="-108" yWindow="-108" windowWidth="23256" windowHeight="12576" tabRatio="512" firstSheet="10" activeTab="10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'12.Spieltag'!$A$1:$AK$26</definedName>
    <definedName name="_xlnm.Print_Area" localSheetId="12">'13.Spieltag'!$A$4:$AK$26</definedName>
    <definedName name="_xlnm.Print_Area" localSheetId="14">'15.Spieltag'!$A$1:$AK$26</definedName>
    <definedName name="_xlnm.Print_Area" localSheetId="15">'16.Spieltag'!$A$1:$AK$26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3">'24.Spieltag'!$A$1:$AK$26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23" i="28" l="1"/>
  <c r="Z8" i="28"/>
  <c r="Z23" i="28"/>
  <c r="Q8" i="28"/>
  <c r="Z16" i="28"/>
  <c r="Z15" i="28"/>
  <c r="Z14" i="28"/>
  <c r="Z19" i="28"/>
  <c r="Z13" i="28"/>
  <c r="Z11" i="28"/>
  <c r="Z20" i="28"/>
  <c r="Z22" i="28"/>
  <c r="Z25" i="28"/>
  <c r="Z17" i="28"/>
  <c r="Z10" i="28"/>
  <c r="Z26" i="28"/>
  <c r="Z18" i="28"/>
  <c r="Z12" i="28"/>
  <c r="Z21" i="28"/>
  <c r="Z9" i="28"/>
  <c r="Z27" i="29" l="1"/>
  <c r="Z10" i="29" l="1"/>
  <c r="Q10" i="29"/>
  <c r="T14" i="29"/>
  <c r="Z14" i="29"/>
  <c r="Z16" i="29" l="1"/>
  <c r="E16" i="29"/>
  <c r="Z20" i="29"/>
  <c r="K20" i="29"/>
  <c r="Z19" i="29" l="1"/>
  <c r="T19" i="29"/>
  <c r="Z9" i="29"/>
  <c r="Z11" i="29"/>
  <c r="Z12" i="29"/>
  <c r="Z13" i="29"/>
  <c r="Z15" i="29"/>
  <c r="Z17" i="29"/>
  <c r="Z18" i="29"/>
  <c r="Z21" i="29"/>
  <c r="Z22" i="29"/>
  <c r="Z23" i="29"/>
  <c r="Z24" i="29"/>
  <c r="Z25" i="29"/>
  <c r="Z26" i="29"/>
  <c r="Z8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7" i="29"/>
  <c r="H27" i="29"/>
  <c r="K27" i="29"/>
  <c r="N27" i="29"/>
  <c r="Q27" i="29"/>
  <c r="T27" i="29"/>
  <c r="W27" i="29"/>
  <c r="AC27" i="29"/>
  <c r="E21" i="28"/>
  <c r="H21" i="28"/>
  <c r="K21" i="28"/>
  <c r="N21" i="28"/>
  <c r="Q21" i="28"/>
  <c r="T21" i="28"/>
  <c r="W21" i="28"/>
  <c r="AC21" i="28"/>
  <c r="E27" i="26"/>
  <c r="H27" i="26"/>
  <c r="K27" i="26"/>
  <c r="N27" i="26"/>
  <c r="Q27" i="26"/>
  <c r="T27" i="26"/>
  <c r="W27" i="26"/>
  <c r="Z27" i="26"/>
  <c r="AC27" i="26"/>
  <c r="E27" i="25"/>
  <c r="H27" i="25"/>
  <c r="K27" i="25"/>
  <c r="N27" i="25"/>
  <c r="Q27" i="25"/>
  <c r="T27" i="25"/>
  <c r="W27" i="25"/>
  <c r="Z27" i="25"/>
  <c r="AC27" i="25"/>
  <c r="E27" i="24"/>
  <c r="H27" i="24"/>
  <c r="K27" i="24"/>
  <c r="N27" i="24"/>
  <c r="Q27" i="24"/>
  <c r="T27" i="24"/>
  <c r="W27" i="24"/>
  <c r="Z27" i="24"/>
  <c r="AC27" i="24"/>
  <c r="E27" i="23"/>
  <c r="H27" i="23"/>
  <c r="K27" i="23"/>
  <c r="N27" i="23"/>
  <c r="Q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AC27" i="22"/>
  <c r="E27" i="21"/>
  <c r="H27" i="21"/>
  <c r="K27" i="21"/>
  <c r="N27" i="21"/>
  <c r="Q27" i="21"/>
  <c r="T27" i="21"/>
  <c r="W27" i="21"/>
  <c r="Z27" i="21"/>
  <c r="AC27" i="21"/>
  <c r="E27" i="20"/>
  <c r="H27" i="20"/>
  <c r="K27" i="20"/>
  <c r="N27" i="20"/>
  <c r="Q27" i="20"/>
  <c r="T27" i="20"/>
  <c r="W27" i="20"/>
  <c r="Z27" i="20"/>
  <c r="AC27" i="20"/>
  <c r="E27" i="10"/>
  <c r="H27" i="10"/>
  <c r="K27" i="10"/>
  <c r="N27" i="10"/>
  <c r="Q27" i="10"/>
  <c r="T27" i="10"/>
  <c r="W27" i="10"/>
  <c r="Z27" i="10"/>
  <c r="AC27" i="10"/>
  <c r="E27" i="18"/>
  <c r="H27" i="18"/>
  <c r="K27" i="18"/>
  <c r="N27" i="18"/>
  <c r="Q27" i="18"/>
  <c r="T27" i="18"/>
  <c r="W27" i="18"/>
  <c r="Z27" i="18"/>
  <c r="AC27" i="18"/>
  <c r="E27" i="7"/>
  <c r="H27" i="7"/>
  <c r="K27" i="7"/>
  <c r="N27" i="7"/>
  <c r="Q27" i="7"/>
  <c r="T27" i="7"/>
  <c r="W27" i="7"/>
  <c r="Z27" i="7"/>
  <c r="AC27" i="7"/>
  <c r="E27" i="15"/>
  <c r="H27" i="15"/>
  <c r="K27" i="15"/>
  <c r="N27" i="15"/>
  <c r="Q27" i="15"/>
  <c r="T27" i="15"/>
  <c r="W27" i="15"/>
  <c r="Z27" i="15"/>
  <c r="AC27" i="15"/>
  <c r="E27" i="14"/>
  <c r="H27" i="14"/>
  <c r="K27" i="14"/>
  <c r="N27" i="14"/>
  <c r="Q27" i="14"/>
  <c r="T27" i="14"/>
  <c r="W27" i="14"/>
  <c r="Z27" i="14"/>
  <c r="AC27" i="14"/>
  <c r="E27" i="13"/>
  <c r="H27" i="13"/>
  <c r="K27" i="13"/>
  <c r="N27" i="13"/>
  <c r="Q27" i="13"/>
  <c r="T27" i="13"/>
  <c r="W27" i="13"/>
  <c r="Z27" i="13"/>
  <c r="AC27" i="13"/>
  <c r="E27" i="12"/>
  <c r="H27" i="12"/>
  <c r="K27" i="12"/>
  <c r="N27" i="12"/>
  <c r="Q27" i="12"/>
  <c r="T27" i="12"/>
  <c r="W27" i="12"/>
  <c r="Z27" i="12"/>
  <c r="AC27" i="12"/>
  <c r="E27" i="11"/>
  <c r="H27" i="11"/>
  <c r="K27" i="11"/>
  <c r="N27" i="11"/>
  <c r="Q27" i="11"/>
  <c r="T27" i="11"/>
  <c r="W27" i="11"/>
  <c r="Z27" i="11"/>
  <c r="AC27" i="11"/>
  <c r="E27" i="6"/>
  <c r="H27" i="6"/>
  <c r="K27" i="6"/>
  <c r="N27" i="6"/>
  <c r="Q27" i="6"/>
  <c r="T27" i="6"/>
  <c r="W27" i="6"/>
  <c r="Z27" i="6"/>
  <c r="AC27" i="6"/>
  <c r="E27" i="2"/>
  <c r="H27" i="2"/>
  <c r="K27" i="2"/>
  <c r="N27" i="2"/>
  <c r="Q27" i="2"/>
  <c r="T27" i="2"/>
  <c r="W27" i="2"/>
  <c r="Z27" i="2"/>
  <c r="AC27" i="2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B23" i="35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24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B25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W11" i="1"/>
  <c r="AC11" i="1"/>
  <c r="Z11" i="1"/>
  <c r="T11" i="1"/>
  <c r="Q11" i="1"/>
  <c r="N11" i="1"/>
  <c r="K11" i="1"/>
  <c r="H11" i="1"/>
  <c r="E11" i="1"/>
  <c r="AG27" i="34" l="1"/>
  <c r="AG27" i="6"/>
  <c r="AG27" i="10"/>
  <c r="AG21" i="28"/>
  <c r="AM23" i="35"/>
  <c r="AK24" i="35"/>
  <c r="AN23" i="35"/>
  <c r="AL23" i="35"/>
  <c r="AN24" i="35"/>
  <c r="AL24" i="35"/>
  <c r="AK25" i="35"/>
  <c r="AG27" i="4"/>
  <c r="AG27" i="15"/>
  <c r="AG27" i="24"/>
  <c r="P22" i="35" s="1"/>
  <c r="AG27" i="33"/>
  <c r="H22" i="35" s="1"/>
  <c r="AG27" i="3"/>
  <c r="AE22" i="35" s="1"/>
  <c r="AG27" i="11"/>
  <c r="AB22" i="35" s="1"/>
  <c r="AG27" i="7"/>
  <c r="W22" i="35" s="1"/>
  <c r="AG27" i="20"/>
  <c r="AG27" i="25"/>
  <c r="O22" i="35" s="1"/>
  <c r="AG27" i="29"/>
  <c r="L22" i="35" s="1"/>
  <c r="AG27" i="8"/>
  <c r="G22" i="35" s="1"/>
  <c r="AG27" i="16"/>
  <c r="AG27" i="18"/>
  <c r="V22" i="35" s="1"/>
  <c r="AG27" i="38"/>
  <c r="D22" i="35" s="1"/>
  <c r="AG27" i="12"/>
  <c r="AG27" i="21"/>
  <c r="S22" i="35" s="1"/>
  <c r="AG27" i="30"/>
  <c r="K22" i="35" s="1"/>
  <c r="AG27" i="27"/>
  <c r="AG27" i="13"/>
  <c r="Z22" i="35" s="1"/>
  <c r="AG27" i="22"/>
  <c r="AG27" i="31"/>
  <c r="J22" i="35" s="1"/>
  <c r="AG27" i="2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F22" i="35"/>
  <c r="X22" i="35"/>
  <c r="T22" i="35"/>
  <c r="AC22" i="35"/>
  <c r="U22" i="35"/>
  <c r="AD22" i="35"/>
  <c r="AJ22" i="35"/>
  <c r="AA22" i="35"/>
  <c r="R22" i="35"/>
  <c r="AI22" i="35"/>
  <c r="AH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H20" i="29"/>
  <c r="E20" i="29"/>
  <c r="AC19" i="29"/>
  <c r="W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AC15" i="29"/>
  <c r="W15" i="29"/>
  <c r="T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W8" i="29"/>
  <c r="T8" i="29"/>
  <c r="Q8" i="29"/>
  <c r="N8" i="29"/>
  <c r="K8" i="29"/>
  <c r="H8" i="29"/>
  <c r="E8" i="29"/>
  <c r="AC12" i="28"/>
  <c r="W12" i="28"/>
  <c r="T12" i="28"/>
  <c r="Q12" i="28"/>
  <c r="N12" i="28"/>
  <c r="K12" i="28"/>
  <c r="H12" i="28"/>
  <c r="E12" i="28"/>
  <c r="AC18" i="28"/>
  <c r="W18" i="28"/>
  <c r="T18" i="28"/>
  <c r="Q18" i="28"/>
  <c r="N18" i="28"/>
  <c r="K18" i="28"/>
  <c r="H18" i="28"/>
  <c r="E18" i="28"/>
  <c r="AC26" i="28"/>
  <c r="W26" i="28"/>
  <c r="T26" i="28"/>
  <c r="Q26" i="28"/>
  <c r="N26" i="28"/>
  <c r="K26" i="28"/>
  <c r="H26" i="28"/>
  <c r="E26" i="28"/>
  <c r="AC10" i="28"/>
  <c r="W10" i="28"/>
  <c r="T10" i="28"/>
  <c r="Q10" i="28"/>
  <c r="N10" i="28"/>
  <c r="K10" i="28"/>
  <c r="H10" i="28"/>
  <c r="E10" i="28"/>
  <c r="AC17" i="28"/>
  <c r="W17" i="28"/>
  <c r="T17" i="28"/>
  <c r="Q17" i="28"/>
  <c r="N17" i="28"/>
  <c r="K17" i="28"/>
  <c r="H17" i="28"/>
  <c r="E17" i="28"/>
  <c r="AC23" i="28"/>
  <c r="T23" i="28"/>
  <c r="Q23" i="28"/>
  <c r="N23" i="28"/>
  <c r="K23" i="28"/>
  <c r="H23" i="28"/>
  <c r="E23" i="28"/>
  <c r="AC25" i="28"/>
  <c r="W25" i="28"/>
  <c r="T25" i="28"/>
  <c r="Q25" i="28"/>
  <c r="N25" i="28"/>
  <c r="K25" i="28"/>
  <c r="H25" i="28"/>
  <c r="AC22" i="28"/>
  <c r="W22" i="28"/>
  <c r="T22" i="28"/>
  <c r="Q22" i="28"/>
  <c r="N22" i="28"/>
  <c r="K22" i="28"/>
  <c r="H22" i="28"/>
  <c r="E22" i="28"/>
  <c r="AC20" i="28"/>
  <c r="W20" i="28"/>
  <c r="T20" i="28"/>
  <c r="Q20" i="28"/>
  <c r="N20" i="28"/>
  <c r="K20" i="28"/>
  <c r="H20" i="28"/>
  <c r="E20" i="28"/>
  <c r="AC11" i="28"/>
  <c r="W11" i="28"/>
  <c r="T11" i="28"/>
  <c r="Q11" i="28"/>
  <c r="N11" i="28"/>
  <c r="K11" i="28"/>
  <c r="H11" i="28"/>
  <c r="E11" i="28"/>
  <c r="AC13" i="28"/>
  <c r="W13" i="28"/>
  <c r="T13" i="28"/>
  <c r="Q13" i="28"/>
  <c r="N13" i="28"/>
  <c r="K13" i="28"/>
  <c r="H13" i="28"/>
  <c r="E13" i="28"/>
  <c r="AC19" i="28"/>
  <c r="W19" i="28"/>
  <c r="T19" i="28"/>
  <c r="Q19" i="28"/>
  <c r="N19" i="28"/>
  <c r="K19" i="28"/>
  <c r="H19" i="28"/>
  <c r="E19" i="28"/>
  <c r="AC8" i="28"/>
  <c r="W8" i="28"/>
  <c r="T8" i="28"/>
  <c r="N8" i="28"/>
  <c r="K8" i="28"/>
  <c r="H8" i="28"/>
  <c r="E8" i="28"/>
  <c r="AC14" i="28"/>
  <c r="W14" i="28"/>
  <c r="T14" i="28"/>
  <c r="Q14" i="28"/>
  <c r="N14" i="28"/>
  <c r="K14" i="28"/>
  <c r="H14" i="28"/>
  <c r="E14" i="28"/>
  <c r="AC15" i="28"/>
  <c r="W15" i="28"/>
  <c r="T15" i="28"/>
  <c r="Q15" i="28"/>
  <c r="N15" i="28"/>
  <c r="K15" i="28"/>
  <c r="H15" i="28"/>
  <c r="E15" i="28"/>
  <c r="AC16" i="28"/>
  <c r="W16" i="28"/>
  <c r="T16" i="28"/>
  <c r="Q16" i="28"/>
  <c r="N16" i="28"/>
  <c r="K16" i="28"/>
  <c r="H16" i="28"/>
  <c r="E16" i="28"/>
  <c r="AC9" i="28"/>
  <c r="W9" i="28"/>
  <c r="T9" i="28"/>
  <c r="Q9" i="28"/>
  <c r="N9" i="28"/>
  <c r="K9" i="28"/>
  <c r="H9" i="28"/>
  <c r="E9" i="28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Z10" i="26"/>
  <c r="W10" i="26"/>
  <c r="T10" i="26"/>
  <c r="Q10" i="26"/>
  <c r="N10" i="26"/>
  <c r="K10" i="26"/>
  <c r="H10" i="26"/>
  <c r="E10" i="26"/>
  <c r="AC9" i="26"/>
  <c r="Z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E21" i="35" s="1"/>
  <c r="AG26" i="7"/>
  <c r="W21" i="35" s="1"/>
  <c r="AG26" i="25"/>
  <c r="O21" i="35" s="1"/>
  <c r="AG25" i="8"/>
  <c r="G20" i="35" s="1"/>
  <c r="AG26" i="4"/>
  <c r="AF21" i="35" s="1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12" i="28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3" i="28"/>
  <c r="M9" i="35" s="1"/>
  <c r="AG23" i="28"/>
  <c r="AG14" i="28"/>
  <c r="AG27" i="28"/>
  <c r="AG11" i="28"/>
  <c r="AG22" i="28"/>
  <c r="AG24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16" i="28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18" i="28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17" i="28"/>
  <c r="AG8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25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10" i="28"/>
  <c r="M16" i="35" s="1"/>
  <c r="AG19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6" i="28"/>
  <c r="M19" i="35" s="1"/>
  <c r="AG20" i="28"/>
  <c r="M11" i="35" s="1"/>
  <c r="AG15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M12" i="35" l="1"/>
  <c r="M10" i="35"/>
  <c r="M18" i="35"/>
  <c r="M22" i="35"/>
  <c r="M20" i="35"/>
  <c r="M6" i="35"/>
  <c r="M15" i="35"/>
  <c r="M14" i="35"/>
  <c r="M21" i="35"/>
  <c r="AD28" i="35"/>
  <c r="AC28" i="35"/>
  <c r="AA28" i="35"/>
  <c r="AJ28" i="35"/>
  <c r="AE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1" i="28" s="1"/>
  <c r="AJ21" i="28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15" i="1" l="1"/>
  <c r="C10" i="35" s="1"/>
  <c r="AG17" i="1"/>
  <c r="C11" i="35" l="1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G8" i="4"/>
  <c r="AF3" i="35" s="1"/>
  <c r="AG8" i="12"/>
  <c r="AA3" i="35" s="1"/>
  <c r="AG8" i="20"/>
  <c r="T3" i="35" s="1"/>
  <c r="AG8" i="3"/>
  <c r="AE3" i="35" s="1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9" i="28"/>
  <c r="AG8" i="30"/>
  <c r="K3" i="35" s="1"/>
  <c r="AJ17" i="1"/>
  <c r="M3" i="35" l="1"/>
  <c r="M4" i="35"/>
  <c r="AO11" i="35"/>
  <c r="AN11" i="35"/>
  <c r="C28" i="35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AO4" i="35" l="1"/>
  <c r="AN4" i="35"/>
  <c r="AM4" i="35"/>
  <c r="AK4" i="35"/>
  <c r="AL4" i="35"/>
  <c r="AQ4" i="35" s="1"/>
  <c r="AQ11" i="35"/>
  <c r="AP11" i="35"/>
  <c r="AO28" i="35"/>
  <c r="AM28" i="35"/>
  <c r="AN28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P4" i="35" l="1"/>
  <c r="A16" i="38"/>
  <c r="AP28" i="35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20" i="28"/>
  <c r="AJ20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8" i="30"/>
  <c r="AJ8" i="30" s="1"/>
  <c r="AH23" i="28" l="1"/>
  <c r="AJ23" i="28" s="1"/>
  <c r="AH15" i="29"/>
  <c r="AJ15" i="29" s="1"/>
  <c r="AH8" i="29"/>
  <c r="AJ8" i="29" s="1"/>
  <c r="AH9" i="28" s="1"/>
  <c r="AJ9" i="28" s="1"/>
  <c r="AH24" i="28"/>
  <c r="AJ24" i="28" s="1"/>
  <c r="AH10" i="29"/>
  <c r="AJ10" i="29" s="1"/>
  <c r="AH16" i="28"/>
  <c r="AJ16" i="28" s="1"/>
  <c r="AH16" i="26" s="1"/>
  <c r="AJ16" i="26" s="1"/>
  <c r="AH13" i="29"/>
  <c r="AJ13" i="29" s="1"/>
  <c r="AH11" i="29"/>
  <c r="AJ11" i="29" s="1"/>
  <c r="AH8" i="28"/>
  <c r="AJ8" i="28" s="1"/>
  <c r="AH23" i="29"/>
  <c r="AJ23" i="29" s="1"/>
  <c r="AH17" i="29"/>
  <c r="AJ17" i="29" s="1"/>
  <c r="AH16" i="25" l="1"/>
  <c r="AJ16" i="25" s="1"/>
  <c r="AH11" i="28"/>
  <c r="AJ11" i="28" s="1"/>
  <c r="AH14" i="28"/>
  <c r="AJ14" i="28" s="1"/>
  <c r="AH9" i="26"/>
  <c r="AJ9" i="26" s="1"/>
  <c r="AH22" i="26"/>
  <c r="AJ22" i="26" s="1"/>
  <c r="AH19" i="28"/>
  <c r="AJ19" i="28" s="1"/>
  <c r="AH19" i="26" s="1"/>
  <c r="AJ19" i="26" s="1"/>
  <c r="AH27" i="28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8" i="26"/>
  <c r="AJ8" i="26" s="1"/>
  <c r="AH22" i="28"/>
  <c r="AJ22" i="28" s="1"/>
  <c r="AH15" i="28"/>
  <c r="AJ15" i="28" s="1"/>
  <c r="AJ26" i="19"/>
  <c r="AH9" i="25" l="1"/>
  <c r="AJ9" i="25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11" i="26"/>
  <c r="AJ11" i="26" s="1"/>
  <c r="AH15" i="26"/>
  <c r="AJ15" i="26" s="1"/>
  <c r="AH8" i="25"/>
  <c r="AH22" i="25"/>
  <c r="AJ22" i="25" s="1"/>
  <c r="AH27" i="34"/>
  <c r="AJ27" i="34" s="1"/>
  <c r="AH11" i="25" l="1"/>
  <c r="AJ11" i="25" s="1"/>
  <c r="AI27" i="9"/>
  <c r="A27" i="19"/>
  <c r="AH16" i="23"/>
  <c r="AJ16" i="23" s="1"/>
  <c r="AH22" i="24"/>
  <c r="AJ22" i="24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9" i="24"/>
  <c r="AJ9" i="24" s="1"/>
  <c r="AH19" i="24"/>
  <c r="AJ1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22" i="22"/>
  <c r="AJ22" i="22" s="1"/>
  <c r="AI27" i="33"/>
  <c r="A27" i="8"/>
  <c r="AH16" i="21"/>
  <c r="AJ16" i="21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22" i="21"/>
  <c r="AJ22" i="21" s="1"/>
  <c r="AH24" i="31"/>
  <c r="AJ24" i="31" s="1"/>
  <c r="AK24" i="32"/>
  <c r="A24" i="32" s="1"/>
  <c r="AH26" i="31"/>
  <c r="AJ26" i="31" s="1"/>
  <c r="AK26" i="32"/>
  <c r="A26" i="32" s="1"/>
  <c r="AH20" i="31"/>
  <c r="AJ20" i="31" s="1"/>
  <c r="AK20" i="32"/>
  <c r="AI20" i="3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K23" i="30"/>
  <c r="A23" i="30" s="1"/>
  <c r="AK9" i="30"/>
  <c r="AI9" i="29" s="1"/>
  <c r="AH13" i="28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18" i="28"/>
  <c r="AJ18" i="28" s="1"/>
  <c r="AI27" i="30"/>
  <c r="A27" i="31"/>
  <c r="AH10" i="28"/>
  <c r="AJ10" i="28" s="1"/>
  <c r="AH10" i="26" s="1"/>
  <c r="AJ10" i="26" s="1"/>
  <c r="AH10" i="25" s="1"/>
  <c r="AJ10" i="25" s="1"/>
  <c r="AH10" i="24" s="1"/>
  <c r="AJ10" i="24" s="1"/>
  <c r="AH10" i="23" s="1"/>
  <c r="AJ10" i="23" s="1"/>
  <c r="AH10" i="22" s="1"/>
  <c r="AJ10" i="22" s="1"/>
  <c r="AH10" i="21" s="1"/>
  <c r="AJ10" i="21" s="1"/>
  <c r="AH10" i="20" s="1"/>
  <c r="AJ10" i="20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12" i="28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K26" i="29"/>
  <c r="AH25" i="28"/>
  <c r="AJ25" i="28" s="1"/>
  <c r="AK18" i="29"/>
  <c r="AK23" i="29"/>
  <c r="AK13" i="29"/>
  <c r="AH19" i="18"/>
  <c r="AJ19" i="18" s="1"/>
  <c r="AK14" i="29"/>
  <c r="AH10" i="10"/>
  <c r="AJ10" i="10" s="1"/>
  <c r="AH21" i="26"/>
  <c r="AJ21" i="26" s="1"/>
  <c r="AH17" i="28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6" i="28"/>
  <c r="AJ26" i="28" s="1"/>
  <c r="AK11" i="29"/>
  <c r="AK17" i="29"/>
  <c r="AK21" i="29"/>
  <c r="A27" i="30"/>
  <c r="AI27" i="29"/>
  <c r="AK16" i="29"/>
  <c r="AK15" i="29"/>
  <c r="AH8" i="23"/>
  <c r="AJ8" i="23" s="1"/>
  <c r="AK23" i="28" l="1"/>
  <c r="AK14" i="28"/>
  <c r="AI15" i="28"/>
  <c r="AI24" i="28"/>
  <c r="AK11" i="28"/>
  <c r="A11" i="28" s="1"/>
  <c r="AI23" i="28"/>
  <c r="AK22" i="28"/>
  <c r="A22" i="28" s="1"/>
  <c r="AK19" i="28"/>
  <c r="A19" i="28" s="1"/>
  <c r="AK13" i="28"/>
  <c r="A13" i="28" s="1"/>
  <c r="AK27" i="28"/>
  <c r="A27" i="28" s="1"/>
  <c r="AK21" i="28"/>
  <c r="AK24" i="28"/>
  <c r="A24" i="28" s="1"/>
  <c r="AK15" i="28"/>
  <c r="AK20" i="28"/>
  <c r="A20" i="28" s="1"/>
  <c r="AK16" i="28"/>
  <c r="AI9" i="26" s="1"/>
  <c r="AK9" i="28"/>
  <c r="AH23" i="18"/>
  <c r="AJ23" i="18" s="1"/>
  <c r="AH15" i="18"/>
  <c r="AJ15" i="18" s="1"/>
  <c r="A25" i="29"/>
  <c r="AI18" i="28"/>
  <c r="AH18" i="26"/>
  <c r="AJ18" i="26" s="1"/>
  <c r="AK25" i="28"/>
  <c r="A27" i="29"/>
  <c r="AI21" i="28"/>
  <c r="AI11" i="28"/>
  <c r="A15" i="29"/>
  <c r="A20" i="29"/>
  <c r="AI17" i="28"/>
  <c r="A17" i="29"/>
  <c r="AI22" i="28"/>
  <c r="AH9" i="7"/>
  <c r="AJ9" i="7" s="1"/>
  <c r="AH20" i="26"/>
  <c r="AJ20" i="26" s="1"/>
  <c r="AK17" i="28"/>
  <c r="AH19" i="7"/>
  <c r="AJ19" i="7" s="1"/>
  <c r="AH12" i="7"/>
  <c r="AJ12" i="7" s="1"/>
  <c r="AH13" i="18"/>
  <c r="AJ13" i="18" s="1"/>
  <c r="AH22" i="7"/>
  <c r="AJ22" i="7" s="1"/>
  <c r="A11" i="29"/>
  <c r="AI14" i="28"/>
  <c r="AH16" i="15"/>
  <c r="AJ16" i="15" s="1"/>
  <c r="AK10" i="28"/>
  <c r="AI19" i="28"/>
  <c r="A13" i="29"/>
  <c r="A26" i="29"/>
  <c r="AI12" i="28"/>
  <c r="AH17" i="18"/>
  <c r="AJ17" i="18" s="1"/>
  <c r="A16" i="29"/>
  <c r="AI20" i="28"/>
  <c r="AH24" i="26"/>
  <c r="AJ24" i="26" s="1"/>
  <c r="AK26" i="28"/>
  <c r="AH14" i="25"/>
  <c r="AJ14" i="25" s="1"/>
  <c r="AH21" i="25"/>
  <c r="AJ21" i="25" s="1"/>
  <c r="A23" i="29"/>
  <c r="AI27" i="28"/>
  <c r="AH26" i="26"/>
  <c r="AJ26" i="26" s="1"/>
  <c r="AK12" i="28"/>
  <c r="AI13" i="28"/>
  <c r="A14" i="29"/>
  <c r="A21" i="29"/>
  <c r="AI10" i="28"/>
  <c r="A24" i="29"/>
  <c r="AI26" i="28"/>
  <c r="A8" i="29"/>
  <c r="AI9" i="28"/>
  <c r="A12" i="29"/>
  <c r="AI8" i="28"/>
  <c r="AK18" i="28"/>
  <c r="A18" i="29"/>
  <c r="AI25" i="28"/>
  <c r="AK8" i="28"/>
  <c r="AI16" i="28"/>
  <c r="A9" i="29"/>
  <c r="AH25" i="25"/>
  <c r="AJ25" i="25" s="1"/>
  <c r="AH10" i="18"/>
  <c r="AJ10" i="18" s="1"/>
  <c r="AH11" i="18"/>
  <c r="AJ11" i="18" s="1"/>
  <c r="AH8" i="22"/>
  <c r="AJ8" i="22" s="1"/>
  <c r="AI8" i="26" l="1"/>
  <c r="AI27" i="26"/>
  <c r="AI11" i="26"/>
  <c r="AI19" i="26"/>
  <c r="AI10" i="26"/>
  <c r="A15" i="28"/>
  <c r="A23" i="28"/>
  <c r="AI14" i="26"/>
  <c r="AI22" i="26"/>
  <c r="A14" i="28"/>
  <c r="AI15" i="26"/>
  <c r="A21" i="28"/>
  <c r="AI17" i="26"/>
  <c r="AI13" i="26"/>
  <c r="A16" i="28"/>
  <c r="AI16" i="26"/>
  <c r="AI23" i="26"/>
  <c r="AK14" i="26"/>
  <c r="A14" i="26" s="1"/>
  <c r="AK25" i="26"/>
  <c r="A25" i="26" s="1"/>
  <c r="A9" i="28"/>
  <c r="AK17" i="26"/>
  <c r="A17" i="26" s="1"/>
  <c r="AK8" i="26"/>
  <c r="A8" i="26" s="1"/>
  <c r="AK22" i="26"/>
  <c r="A22" i="26" s="1"/>
  <c r="A8" i="28"/>
  <c r="AI12" i="26"/>
  <c r="A12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10" i="28"/>
  <c r="AH12" i="15"/>
  <c r="AJ12" i="15" s="1"/>
  <c r="AK19" i="26"/>
  <c r="AH25" i="24"/>
  <c r="AJ25" i="24" s="1"/>
  <c r="AK15" i="26"/>
  <c r="AK21" i="26"/>
  <c r="A26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17" i="28"/>
  <c r="AI20" i="26"/>
  <c r="AK11" i="26"/>
  <c r="A25" i="28"/>
  <c r="AI18" i="26"/>
  <c r="A18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K10" i="21"/>
  <c r="AH22" i="6"/>
  <c r="AJ22" i="6" s="1"/>
  <c r="AH10" i="11"/>
  <c r="AJ10" i="11" s="1"/>
  <c r="AH18" i="20"/>
  <c r="AJ18" i="20" s="1"/>
  <c r="AK18" i="21"/>
  <c r="AH19" i="6"/>
  <c r="AJ19" i="6" s="1"/>
  <c r="AH20" i="20"/>
  <c r="AJ20" i="20" s="1"/>
  <c r="AK20" i="21"/>
  <c r="AK15" i="21"/>
  <c r="AK11" i="21"/>
  <c r="AK21" i="21"/>
  <c r="A20" i="22"/>
  <c r="AI20" i="21"/>
  <c r="AH16" i="2"/>
  <c r="AJ16" i="2" s="1"/>
  <c r="AH17" i="11"/>
  <c r="AJ17" i="11" s="1"/>
  <c r="AK25" i="21"/>
  <c r="AH12" i="6"/>
  <c r="AJ12" i="6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J16" i="3" s="1"/>
  <c r="AI20" i="20"/>
  <c r="A20" i="21"/>
  <c r="AH10" i="6"/>
  <c r="AJ10" i="6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22" i="2"/>
  <c r="AJ22" i="2" s="1"/>
  <c r="AH21" i="18"/>
  <c r="AJ21" i="18" s="1"/>
  <c r="AK16" i="20"/>
  <c r="AK12" i="20"/>
  <c r="AH15" i="6"/>
  <c r="AJ15" i="6" s="1"/>
  <c r="AH12" i="2"/>
  <c r="AJ12" i="2" s="1"/>
  <c r="A21" i="21"/>
  <c r="AI21" i="20"/>
  <c r="AH19" i="2"/>
  <c r="AJ19" i="2" s="1"/>
  <c r="AI10" i="20"/>
  <c r="A10" i="21"/>
  <c r="AK19" i="20"/>
  <c r="A26" i="21"/>
  <c r="AI26" i="20"/>
  <c r="A9" i="21"/>
  <c r="AI9" i="20"/>
  <c r="A25" i="21"/>
  <c r="AI25" i="20"/>
  <c r="AK27" i="20"/>
  <c r="AH26" i="10"/>
  <c r="AJ26" i="10" s="1"/>
  <c r="AK26" i="20"/>
  <c r="AH13" i="6"/>
  <c r="AJ13" i="6" s="1"/>
  <c r="AI16" i="20"/>
  <c r="A16" i="21"/>
  <c r="A23" i="21"/>
  <c r="AI23" i="20"/>
  <c r="A12" i="21"/>
  <c r="AI12" i="20"/>
  <c r="A18" i="21"/>
  <c r="AI18" i="20"/>
  <c r="AH9" i="2"/>
  <c r="AJ9" i="2" s="1"/>
  <c r="AK9" i="20"/>
  <c r="A27" i="21"/>
  <c r="AI27" i="20"/>
  <c r="A14" i="21"/>
  <c r="AI14" i="20"/>
  <c r="AH17" i="6"/>
  <c r="AJ17" i="6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5" i="20" l="1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J9" i="3" s="1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J12" i="3" s="1"/>
  <c r="A18" i="20"/>
  <c r="AI18" i="10"/>
  <c r="AI21" i="10"/>
  <c r="A21" i="20"/>
  <c r="AH23" i="2"/>
  <c r="AJ23" i="2" s="1"/>
  <c r="AH24" i="18"/>
  <c r="AJ24" i="18" s="1"/>
  <c r="AK24" i="10"/>
  <c r="AH10" i="2"/>
  <c r="AJ10" i="2" s="1"/>
  <c r="AH25" i="7"/>
  <c r="AJ25" i="7" s="1"/>
  <c r="AH17" i="2"/>
  <c r="AJ17" i="2" s="1"/>
  <c r="AI19" i="10"/>
  <c r="A19" i="20"/>
  <c r="AH18" i="18"/>
  <c r="AJ18" i="18" s="1"/>
  <c r="AK18" i="10"/>
  <c r="AK9" i="10"/>
  <c r="AK13" i="10"/>
  <c r="AI27" i="10"/>
  <c r="A27" i="20"/>
  <c r="AH15" i="2"/>
  <c r="AJ15" i="2" s="1"/>
  <c r="AH22" i="3"/>
  <c r="AJ22" i="3" s="1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9" i="3" s="1"/>
  <c r="AH11" i="2"/>
  <c r="AJ11" i="2" s="1"/>
  <c r="AI20" i="10"/>
  <c r="A20" i="20"/>
  <c r="AH21" i="7"/>
  <c r="AJ21" i="7" s="1"/>
  <c r="A8" i="20"/>
  <c r="AI8" i="10"/>
  <c r="A9" i="20"/>
  <c r="AI9" i="10"/>
  <c r="AH13" i="2"/>
  <c r="AJ13" i="2" s="1"/>
  <c r="AK19" i="10"/>
  <c r="AK27" i="10"/>
  <c r="A12" i="20"/>
  <c r="AI12" i="10"/>
  <c r="AH20" i="18"/>
  <c r="AJ20" i="18" s="1"/>
  <c r="AK20" i="10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H22" i="4"/>
  <c r="AJ22" i="4" s="1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H9" i="4"/>
  <c r="AJ9" i="4" s="1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2" i="4"/>
  <c r="AJ12" i="4" s="1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H19" i="4"/>
  <c r="AJ19" i="4" s="1"/>
  <c r="AI18" i="18"/>
  <c r="A18" i="10"/>
  <c r="AK11" i="18"/>
  <c r="AK12" i="18"/>
  <c r="A12" i="10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8" i="14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H21" i="2"/>
  <c r="AJ21" i="2" s="1"/>
  <c r="AI21" i="11"/>
  <c r="A21" i="12"/>
  <c r="AH14" i="2"/>
  <c r="AJ14" i="2" s="1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H25" i="2"/>
  <c r="AJ25" i="2" s="1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H26" i="2"/>
  <c r="AJ26" i="2" s="1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H20" i="2"/>
  <c r="AJ20" i="2" s="1"/>
  <c r="AK20" i="6"/>
  <c r="AK25" i="6"/>
  <c r="AH18" i="2"/>
  <c r="AJ18" i="2" s="1"/>
  <c r="AK18" i="6"/>
  <c r="AH24" i="2"/>
  <c r="AJ24" i="2" s="1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1" i="4"/>
  <c r="AJ21" i="4" s="1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H25" i="4"/>
  <c r="AJ25" i="4" s="1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14" i="4"/>
  <c r="AJ14" i="4" s="1"/>
  <c r="AH8" i="34"/>
  <c r="AJ8" i="34" s="1"/>
  <c r="AI8" i="3" l="1"/>
  <c r="AI23" i="3"/>
  <c r="A22" i="2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H26" i="4"/>
  <c r="AJ26" i="4" s="1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H18" i="4"/>
  <c r="AJ18" i="4" s="1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H24" i="4"/>
  <c r="AJ24" i="4" s="1"/>
  <c r="AK24" i="3"/>
  <c r="A9" i="2"/>
  <c r="AI9" i="3"/>
  <c r="AI25" i="3"/>
  <c r="A25" i="2"/>
  <c r="AK8" i="3"/>
  <c r="AK13" i="3"/>
  <c r="A12" i="2"/>
  <c r="AI12" i="3"/>
  <c r="AH20" i="4"/>
  <c r="AJ20" i="4" s="1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<sst xmlns="http://schemas.openxmlformats.org/spreadsheetml/2006/main" count="6350" uniqueCount="104">
  <si>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</si>
  <si>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</si>
  <si>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</si>
  <si>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</si>
  <si>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</si>
  <si>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</si>
  <si>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</si>
  <si>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</si>
  <si>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</si>
  <si>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</si>
  <si>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</si>
  <si>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</si>
  <si>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</si>
  <si>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</si>
  <si>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</si>
  <si>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</si>
  <si>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</si>
  <si>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</si>
  <si>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</si>
  <si>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</si>
  <si>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</si>
  <si>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</si>
  <si>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</si>
  <si>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</si>
  <si>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</si>
  <si>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</si>
  <si>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</si>
  <si>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</si>
  <si>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</si>
  <si>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</si>
  <si>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</si>
  <si>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</si>
  <si>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</si>
  <si>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</si>
  <si>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</si>
  <si>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</si>
  <si>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</si>
  <si>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</si>
  <si>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</si>
  <si>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</si>
  <si>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</si>
  <si>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</si>
  <si>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</si>
  <si>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</si>
  <si>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</si>
  <si>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</si>
  <si>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</si>
  <si>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</si>
  <si>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</si>
  <si>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</si>
  <si>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</si>
  <si>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</si>
  <si>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</si>
  <si>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</si>
  <si>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</si>
  <si>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</si>
  <si>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</si>
  <si>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</si>
  <si>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</si>
  <si>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</si>
  <si>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</si>
  <si>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</si>
  <si>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</si>
  <si>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</si>
  <si>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</si>
  <si>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</si>
  <si>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</si>
  <si>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</si>
  <si>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</si>
  <si>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</si>
  <si>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</si>
  <si>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</si>
  <si>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</si>
  <si>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</si>
  <si>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</si>
  <si>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</si>
  <si>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</si>
  <si>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</si>
  <si>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</si>
  <si>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</si>
  <si>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</si>
  <si>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</si>
  <si>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</si>
  <si>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</si>
  <si>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</si>
  <si>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</si>
  <si>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</si>
  <si>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</si>
  <si>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</si>
  <si>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</si>
  <si>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</si>
  <si>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</si>
  <si>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</si>
  <si>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</si>
  <si>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</si>
  <si>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</si>
  <si>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</si>
  <si>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</si>
  <si>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</si>
  <si>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</si>
  <si>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</si>
  <si>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</si>
  <si>
    <t>12</t>
  </si>
  <si>
    <t>fabian 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</si>
</sst>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</cellXfs>
  <cellStyles count="1">
    <cellStyle name="Standard" xfId="0" builtinId="0"/>
  </cellStyles>
  <dxfs count="157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P14" sqref="AP14"/>
      <selection pane="bottomLeft"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56" priority="11">
      <formula>($AG8&gt;40)</formula>
    </cfRule>
  </conditionalFormatting>
  <conditionalFormatting sqref="C4 C6 U4 X4 AA4 L6 R4 R6 I6 F6 O4 O6 L4 AA6 I4 X6 F4 U6">
    <cfRule type="cellIs" dxfId="155" priority="5" operator="equal">
      <formula>"Schalke 04"</formula>
    </cfRule>
  </conditionalFormatting>
  <conditionalFormatting sqref="AL6:AL10">
    <cfRule type="top10" dxfId="154" priority="4" rank="3"/>
  </conditionalFormatting>
  <conditionalFormatting sqref="A27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53" priority="3" rank="3"/>
  </conditionalFormatting>
  <conditionalFormatting sqref="A31:A1048576 A1:A3 A5:A26">
    <cfRule type="colorScale" priority="6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:AG1048576 AG5:AG26">
    <cfRule type="top10" dxfId="152" priority="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6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51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50" priority="6" rank="3"/>
  </conditionalFormatting>
  <conditionalFormatting sqref="B8:B27">
    <cfRule type="expression" dxfId="149" priority="3">
      <formula>($AG8&gt;40)</formula>
    </cfRule>
  </conditionalFormatting>
  <conditionalFormatting sqref="A31:A1048576 A1:A3 A5:A26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48" priority="11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4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47" priority="8" operator="equal">
      <formula>"Schalke 04"</formula>
    </cfRule>
  </conditionalFormatting>
  <conditionalFormatting sqref="L6 F6 I6 X4 R6 AA6 O4 C6 X6 O6">
    <cfRule type="cellIs" dxfId="146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5" priority="6" rank="3"/>
  </conditionalFormatting>
  <conditionalFormatting sqref="B8:B27">
    <cfRule type="expression" dxfId="144" priority="3">
      <formula>($AG8&gt;40)</formula>
    </cfRule>
  </conditionalFormatting>
  <conditionalFormatting sqref="A31:A1048576 A1:A3 A5:A26">
    <cfRule type="colorScale" priority="10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43" priority="10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19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42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1" priority="5" rank="3"/>
  </conditionalFormatting>
  <conditionalFormatting sqref="B8:B27">
    <cfRule type="expression" dxfId="140" priority="3">
      <formula>($AG8&gt;40)</formula>
    </cfRule>
  </conditionalFormatting>
  <conditionalFormatting sqref="A31:A1048576 A1:A3 A5:A26">
    <cfRule type="colorScale" priority="10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9" priority="108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16" workbookViewId="0">
      <selection activeCell="J12" sqref="J1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38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37" priority="5" rank="3"/>
  </conditionalFormatting>
  <conditionalFormatting sqref="B8:B27">
    <cfRule type="expression" dxfId="136" priority="3">
      <formula>($AG8&gt;40)</formula>
    </cfRule>
  </conditionalFormatting>
  <conditionalFormatting sqref="A31:A1048576 A1:A3 A5:A26">
    <cfRule type="colorScale" priority="10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5" priority="10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workbookViewId="0">
      <selection activeCell="R24" sqref="R2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34" priority="8" operator="equal">
      <formula>"Schalke 04"</formula>
    </cfRule>
  </conditionalFormatting>
  <conditionalFormatting sqref="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3" priority="4">
      <formula>($AG8&gt;40)</formula>
    </cfRule>
  </conditionalFormatting>
  <conditionalFormatting sqref="A31:A1048576 A1:A3 A5:A26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2" priority="1066" rank="3"/>
  </conditionalFormatting>
  <conditionalFormatting sqref="AG27">
    <cfRule type="top10" dxfId="131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workbookViewId="0">
      <selection activeCell="F13" sqref="F1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3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8" priority="3">
      <formula>($AG8&gt;40)</formula>
    </cfRule>
  </conditionalFormatting>
  <conditionalFormatting sqref="A31:A1048576 A1:A3 A5:A26">
    <cfRule type="colorScale" priority="10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7" priority="1050" rank="3"/>
  </conditionalFormatting>
  <conditionalFormatting sqref="AI8:AI26">
    <cfRule type="colorScale" priority="13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Z29" sqref="Z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2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4" priority="3">
      <formula>($AG8&gt;40)</formula>
    </cfRule>
  </conditionalFormatting>
  <conditionalFormatting sqref="A31:A1048576 A1:A3 A5:A26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3" priority="1035" rank="3"/>
  </conditionalFormatting>
  <conditionalFormatting sqref="AI8:AI26">
    <cfRule type="colorScale" priority="13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B29" sqref="AB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2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0" priority="3">
      <formula>($AG8&gt;40)</formula>
    </cfRule>
  </conditionalFormatting>
  <conditionalFormatting sqref="A31:A1048576 A1:A3 A5:A26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9" priority="1020" rank="3"/>
  </conditionalFormatting>
  <conditionalFormatting sqref="AI8:AI26">
    <cfRule type="colorScale" priority="13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opLeftCell="A10" workbookViewId="0">
      <selection activeCell="N21" sqref="N21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19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19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'9.Spieltag'!AJ8</f>
        <v>117</v>
      </c>
      <c r="AI8" s="29">
        <f>'9.Spieltag'!AK8</f>
        <v>4</v>
      </c>
      <c r="AJ8" s="24">
        <f t="shared" ref="AJ8" si="10">AG8+AH8</f>
        <v>130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 t="s">
        <v>19</v>
      </c>
      <c r="S9" s="18" t="s">
        <v>74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 t="shared" si="7"/>
        <v>2</v>
      </c>
      <c r="X9" s="17" t="s">
        <v>74</v>
      </c>
      <c r="Y9" s="18" t="s">
        <v>76</v>
      </c>
      <c r="Z9" s="85">
        <f t="shared" ref="Z9:Z26" si="19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15</v>
      </c>
      <c r="AH9" s="22">
        <f>'9.Spieltag'!AJ9</f>
        <v>73</v>
      </c>
      <c r="AI9" s="29">
        <f>'9.Spieltag'!AK9</f>
        <v>18</v>
      </c>
      <c r="AJ9" s="24">
        <f t="shared" ref="AJ9:AJ25" si="22">AG9+AH9</f>
        <v>88</v>
      </c>
      <c r="AK9" s="25">
        <f t="shared" si="11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74</v>
      </c>
      <c r="P10" s="18" t="s">
        <v>19</v>
      </c>
      <c r="Q10" s="85">
        <f>IF(OR(EXACT($O$7,O10)*(EXACT($P$7,P10)))=TRUE,$AO$9,IF(($P$7-$O$7=P10-O10),$AO$8,IF(OR(EXACT($O$7&gt;$P$7,O10&gt;P10)*EXACT($O$7=$P$7,O10=P10)*EXACT($O$7&lt;$P$7,O10&lt;P10)),$AO$7,0)))*2</f>
        <v>0</v>
      </c>
      <c r="R10" s="17" t="s">
        <v>2</v>
      </c>
      <c r="S10" s="18" t="s">
        <v>74</v>
      </c>
      <c r="T10" s="19">
        <f t="shared" si="18"/>
        <v>0</v>
      </c>
      <c r="U10" s="17" t="s">
        <v>19</v>
      </c>
      <c r="V10" s="18" t="s">
        <v>19</v>
      </c>
      <c r="W10" s="66">
        <f t="shared" si="7"/>
        <v>0</v>
      </c>
      <c r="X10" s="17" t="s">
        <v>74</v>
      </c>
      <c r="Y10" s="18" t="s">
        <v>19</v>
      </c>
      <c r="Z10" s="66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6</v>
      </c>
      <c r="AH10" s="22">
        <f>'9.Spieltag'!AJ10</f>
        <v>101</v>
      </c>
      <c r="AI10" s="29">
        <f>'9.Spieltag'!AK10</f>
        <v>8</v>
      </c>
      <c r="AJ10" s="24">
        <f t="shared" si="22"/>
        <v>107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>
        <f t="shared" si="14"/>
        <v>0</v>
      </c>
      <c r="I11" s="17" t="s">
        <v>19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74</v>
      </c>
      <c r="P11" s="18" t="s">
        <v>19</v>
      </c>
      <c r="Q11" s="19">
        <f t="shared" si="17"/>
        <v>0</v>
      </c>
      <c r="R11" s="17" t="s">
        <v>2</v>
      </c>
      <c r="S11" s="18" t="s">
        <v>74</v>
      </c>
      <c r="T11" s="19">
        <f t="shared" si="18"/>
        <v>0</v>
      </c>
      <c r="U11" s="17" t="s">
        <v>74</v>
      </c>
      <c r="V11" s="18" t="s">
        <v>2</v>
      </c>
      <c r="W11" s="66" t="str">
        <f t="shared" si="7"/>
        <v>2</v>
      </c>
      <c r="X11" s="17" t="s">
        <v>19</v>
      </c>
      <c r="Y11" s="18" t="s">
        <v>74</v>
      </c>
      <c r="Z11" s="85">
        <f t="shared" si="19"/>
        <v>0</v>
      </c>
      <c r="AA11" s="17" t="s">
        <v>19</v>
      </c>
      <c r="AB11" s="18" t="s">
        <v>76</v>
      </c>
      <c r="AC11" s="19" t="str">
        <f t="shared" si="20"/>
        <v>3</v>
      </c>
      <c r="AD11" s="28"/>
      <c r="AE11" s="26"/>
      <c r="AF11" s="19"/>
      <c r="AG11" s="21">
        <f t="shared" si="21"/>
        <v>5</v>
      </c>
      <c r="AH11" s="22">
        <f>'9.Spieltag'!AJ11</f>
        <v>105</v>
      </c>
      <c r="AI11" s="29">
        <f>'9.Spieltag'!AK11</f>
        <v>7</v>
      </c>
      <c r="AJ11" s="24">
        <f t="shared" si="22"/>
        <v>110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74</v>
      </c>
      <c r="D12" s="18" t="s">
        <v>19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 t="str">
        <f t="shared" si="15"/>
        <v>5</v>
      </c>
      <c r="L12" s="17" t="s">
        <v>74</v>
      </c>
      <c r="M12" s="18" t="s">
        <v>2</v>
      </c>
      <c r="N12" s="66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19</v>
      </c>
      <c r="S12" s="18" t="s">
        <v>74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19</v>
      </c>
      <c r="Y12" s="18" t="s">
        <v>74</v>
      </c>
      <c r="Z12" s="85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10</v>
      </c>
      <c r="AH12" s="22">
        <f>'9.Spieltag'!AJ12</f>
        <v>140</v>
      </c>
      <c r="AI12" s="29">
        <f>'9.Spieltag'!AK12</f>
        <v>1</v>
      </c>
      <c r="AJ12" s="24">
        <f t="shared" si="22"/>
        <v>150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74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74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19</v>
      </c>
      <c r="V13" s="18" t="s">
        <v>74</v>
      </c>
      <c r="W13" s="66">
        <f t="shared" si="7"/>
        <v>0</v>
      </c>
      <c r="X13" s="17" t="s">
        <v>74</v>
      </c>
      <c r="Y13" s="18" t="s">
        <v>74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10</v>
      </c>
      <c r="AH13" s="22">
        <f>'9.Spieltag'!AJ13</f>
        <v>91</v>
      </c>
      <c r="AI13" s="29">
        <f>'9.Spieltag'!AK13</f>
        <v>11</v>
      </c>
      <c r="AJ13" s="24">
        <f t="shared" si="22"/>
        <v>101</v>
      </c>
      <c r="AK13" s="25">
        <f t="shared" si="11"/>
        <v>11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19</v>
      </c>
      <c r="M14" s="18" t="s">
        <v>19</v>
      </c>
      <c r="N14" s="66" t="str">
        <f t="shared" si="16"/>
        <v>3</v>
      </c>
      <c r="O14" s="17" t="s">
        <v>74</v>
      </c>
      <c r="P14" s="18" t="s">
        <v>2</v>
      </c>
      <c r="Q14" s="19">
        <f t="shared" si="17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19</v>
      </c>
      <c r="V14" s="18" t="s">
        <v>19</v>
      </c>
      <c r="W14" s="66">
        <f t="shared" si="7"/>
        <v>0</v>
      </c>
      <c r="X14" s="17" t="s">
        <v>74</v>
      </c>
      <c r="Y14" s="18" t="s">
        <v>77</v>
      </c>
      <c r="Z14" s="66">
        <f>IF(OR(EXACT($X$7,X14)*(EXACT($Y$7,Y14)))=TRUE,$AO$9,IF(($Y$7-$X$7=Y14-X14),$AO$8,IF(OR(EXACT($X$7&gt;$Y$7,X14&gt;Y14)*EXACT($X$7=$Y$7,X14=Y14)*EXACT($X$7&lt;$Y$7,X14&lt;Y14)),$AO$7,0)))*2</f>
        <v>6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11</v>
      </c>
      <c r="AH14" s="22">
        <f>'9.Spieltag'!AJ14</f>
        <v>115</v>
      </c>
      <c r="AI14" s="29">
        <f>'9.Spieltag'!AK14</f>
        <v>5</v>
      </c>
      <c r="AJ14" s="24">
        <f t="shared" si="22"/>
        <v>126</v>
      </c>
      <c r="AK14" s="25">
        <f t="shared" si="11"/>
        <v>6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3"/>
        <v>3</v>
      </c>
      <c r="F15" s="17" t="s">
        <v>19</v>
      </c>
      <c r="G15" s="18" t="s">
        <v>74</v>
      </c>
      <c r="H15" s="19" t="str">
        <f t="shared" si="14"/>
        <v>5</v>
      </c>
      <c r="I15" s="17" t="s">
        <v>74</v>
      </c>
      <c r="J15" s="18" t="s">
        <v>74</v>
      </c>
      <c r="K15" s="19" t="str">
        <f t="shared" si="15"/>
        <v>3</v>
      </c>
      <c r="L15" s="17" t="s">
        <v>74</v>
      </c>
      <c r="M15" s="18" t="s">
        <v>2</v>
      </c>
      <c r="N15" s="66">
        <f t="shared" si="16"/>
        <v>0</v>
      </c>
      <c r="O15" s="17" t="s">
        <v>74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>
        <f t="shared" si="18"/>
        <v>0</v>
      </c>
      <c r="U15" s="17" t="s">
        <v>74</v>
      </c>
      <c r="V15" s="18" t="s">
        <v>19</v>
      </c>
      <c r="W15" s="66" t="str">
        <f t="shared" si="7"/>
        <v>5</v>
      </c>
      <c r="X15" s="17" t="s">
        <v>74</v>
      </c>
      <c r="Y15" s="18" t="s">
        <v>74</v>
      </c>
      <c r="Z15" s="85">
        <f t="shared" si="19"/>
        <v>0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19</v>
      </c>
      <c r="AH15" s="22">
        <f>'9.Spieltag'!AJ15</f>
        <v>111</v>
      </c>
      <c r="AI15" s="29">
        <f>'9.Spieltag'!AK15</f>
        <v>6</v>
      </c>
      <c r="AJ15" s="24">
        <f t="shared" si="22"/>
        <v>130</v>
      </c>
      <c r="AK15" s="25">
        <f t="shared" si="11"/>
        <v>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</f>
        <v>4</v>
      </c>
      <c r="F16" s="17" t="s">
        <v>74</v>
      </c>
      <c r="G16" s="18" t="s">
        <v>74</v>
      </c>
      <c r="H16" s="19">
        <f t="shared" si="14"/>
        <v>0</v>
      </c>
      <c r="I16" s="17" t="s">
        <v>74</v>
      </c>
      <c r="J16" s="18" t="s">
        <v>19</v>
      </c>
      <c r="K16" s="19">
        <f t="shared" si="15"/>
        <v>0</v>
      </c>
      <c r="L16" s="17" t="s">
        <v>74</v>
      </c>
      <c r="M16" s="18" t="s">
        <v>2</v>
      </c>
      <c r="N16" s="66">
        <f t="shared" si="16"/>
        <v>0</v>
      </c>
      <c r="O16" s="17" t="s">
        <v>74</v>
      </c>
      <c r="P16" s="18" t="s">
        <v>2</v>
      </c>
      <c r="Q16" s="19">
        <f t="shared" si="17"/>
        <v>0</v>
      </c>
      <c r="R16" s="17" t="s">
        <v>19</v>
      </c>
      <c r="S16" s="18" t="s">
        <v>74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76</v>
      </c>
      <c r="Y16" s="18" t="s">
        <v>77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'9.Spieltag'!AJ16</f>
        <v>88</v>
      </c>
      <c r="AI16" s="29">
        <f>'9.Spieltag'!AK16</f>
        <v>13</v>
      </c>
      <c r="AJ16" s="24">
        <f t="shared" si="22"/>
        <v>98</v>
      </c>
      <c r="AK16" s="25">
        <f t="shared" si="11"/>
        <v>13</v>
      </c>
      <c r="AL16" s="1"/>
    </row>
    <row r="17" spans="1:38" ht="24.9" customHeight="1" thickBot="1">
      <c r="A17" s="29">
        <f t="shared" si="12"/>
        <v>13</v>
      </c>
      <c r="B17" s="21" t="s">
        <v>80</v>
      </c>
      <c r="C17" s="17" t="s">
        <v>19</v>
      </c>
      <c r="D17" s="18" t="s">
        <v>74</v>
      </c>
      <c r="E17" s="19" t="str">
        <f t="shared" si="13"/>
        <v>2</v>
      </c>
      <c r="F17" s="17" t="s">
        <v>19</v>
      </c>
      <c r="G17" s="18" t="s">
        <v>74</v>
      </c>
      <c r="H17" s="19" t="str">
        <f t="shared" si="14"/>
        <v>5</v>
      </c>
      <c r="I17" s="17" t="s">
        <v>74</v>
      </c>
      <c r="J17" s="18" t="s">
        <v>2</v>
      </c>
      <c r="K17" s="19">
        <f t="shared" si="15"/>
        <v>0</v>
      </c>
      <c r="L17" s="17" t="s">
        <v>2</v>
      </c>
      <c r="M17" s="18" t="s">
        <v>19</v>
      </c>
      <c r="N17" s="66">
        <f t="shared" si="16"/>
        <v>0</v>
      </c>
      <c r="O17" s="17" t="s">
        <v>19</v>
      </c>
      <c r="P17" s="18" t="s">
        <v>20</v>
      </c>
      <c r="Q17" s="19">
        <f t="shared" si="17"/>
        <v>0</v>
      </c>
      <c r="R17" s="17" t="s">
        <v>74</v>
      </c>
      <c r="S17" s="18" t="s">
        <v>2</v>
      </c>
      <c r="T17" s="19">
        <f t="shared" si="18"/>
        <v>0</v>
      </c>
      <c r="U17" s="17" t="s">
        <v>2</v>
      </c>
      <c r="V17" s="18" t="s">
        <v>74</v>
      </c>
      <c r="W17" s="66">
        <f t="shared" si="7"/>
        <v>0</v>
      </c>
      <c r="X17" s="17" t="s">
        <v>99</v>
      </c>
      <c r="Y17" s="18" t="s">
        <v>74</v>
      </c>
      <c r="Z17" s="85">
        <f t="shared" si="19"/>
        <v>0</v>
      </c>
      <c r="AA17" s="17" t="s">
        <v>2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9</v>
      </c>
      <c r="AH17" s="22">
        <f>'9.Spieltag'!AJ17</f>
        <v>89</v>
      </c>
      <c r="AI17" s="29">
        <f>'9.Spieltag'!AK17</f>
        <v>12</v>
      </c>
      <c r="AJ17" s="24">
        <f t="shared" si="22"/>
        <v>98</v>
      </c>
      <c r="AK17" s="25">
        <f t="shared" si="11"/>
        <v>13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74</v>
      </c>
      <c r="M18" s="18" t="s">
        <v>2</v>
      </c>
      <c r="N18" s="66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19</v>
      </c>
      <c r="S18" s="18" t="s">
        <v>76</v>
      </c>
      <c r="T18" s="19">
        <f t="shared" si="18"/>
        <v>0</v>
      </c>
      <c r="U18" s="17" t="s">
        <v>19</v>
      </c>
      <c r="V18" s="18" t="s">
        <v>19</v>
      </c>
      <c r="W18" s="66">
        <f t="shared" si="7"/>
        <v>0</v>
      </c>
      <c r="X18" s="17" t="s">
        <v>19</v>
      </c>
      <c r="Y18" s="18" t="s">
        <v>74</v>
      </c>
      <c r="Z18" s="85">
        <f t="shared" si="19"/>
        <v>0</v>
      </c>
      <c r="AA18" s="17" t="s">
        <v>2</v>
      </c>
      <c r="AB18" s="18" t="s">
        <v>74</v>
      </c>
      <c r="AC18" s="19" t="str">
        <f t="shared" si="20"/>
        <v>5</v>
      </c>
      <c r="AD18" s="28"/>
      <c r="AE18" s="26"/>
      <c r="AF18" s="19"/>
      <c r="AG18" s="21">
        <f t="shared" si="21"/>
        <v>5</v>
      </c>
      <c r="AH18" s="22">
        <f>'9.Spieltag'!AJ18</f>
        <v>69</v>
      </c>
      <c r="AI18" s="29">
        <f>'9.Spieltag'!AK18</f>
        <v>19</v>
      </c>
      <c r="AJ18" s="24">
        <f t="shared" si="22"/>
        <v>74</v>
      </c>
      <c r="AK18" s="25">
        <f t="shared" si="11"/>
        <v>19</v>
      </c>
      <c r="AL18" s="1"/>
    </row>
    <row r="19" spans="1:38" ht="24.9" customHeight="1" thickBot="1">
      <c r="A19" s="29">
        <f t="shared" si="12"/>
        <v>12</v>
      </c>
      <c r="B19" s="21" t="s">
        <v>89</v>
      </c>
      <c r="C19" s="17" t="s">
        <v>74</v>
      </c>
      <c r="D19" s="18" t="s">
        <v>74</v>
      </c>
      <c r="E19" s="19">
        <f t="shared" si="13"/>
        <v>0</v>
      </c>
      <c r="F19" s="17" t="s">
        <v>19</v>
      </c>
      <c r="G19" s="18" t="s">
        <v>74</v>
      </c>
      <c r="H19" s="19" t="str">
        <f t="shared" si="14"/>
        <v>5</v>
      </c>
      <c r="I19" s="17" t="s">
        <v>74</v>
      </c>
      <c r="J19" s="18" t="s">
        <v>2</v>
      </c>
      <c r="K19" s="19">
        <f t="shared" si="15"/>
        <v>0</v>
      </c>
      <c r="L19" s="17" t="s">
        <v>74</v>
      </c>
      <c r="M19" s="18" t="s">
        <v>2</v>
      </c>
      <c r="N19" s="66">
        <f t="shared" si="16"/>
        <v>0</v>
      </c>
      <c r="O19" s="17" t="s">
        <v>74</v>
      </c>
      <c r="P19" s="18" t="s">
        <v>74</v>
      </c>
      <c r="Q19" s="19" t="str">
        <f t="shared" si="17"/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 t="shared" si="7"/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12</v>
      </c>
      <c r="AH19" s="22">
        <f>'9.Spieltag'!AJ19</f>
        <v>88</v>
      </c>
      <c r="AI19" s="29">
        <f>'9.Spieltag'!AK19</f>
        <v>13</v>
      </c>
      <c r="AJ19" s="24">
        <f t="shared" si="22"/>
        <v>100</v>
      </c>
      <c r="AK19" s="25">
        <f t="shared" si="11"/>
        <v>12</v>
      </c>
      <c r="AL19" s="1"/>
    </row>
    <row r="20" spans="1:38" ht="24.9" customHeight="1" thickBot="1">
      <c r="A20" s="29">
        <f t="shared" si="12"/>
        <v>8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19</v>
      </c>
      <c r="G20" s="18" t="s">
        <v>74</v>
      </c>
      <c r="H20" s="19" t="str">
        <f t="shared" si="14"/>
        <v>5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</f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74</v>
      </c>
      <c r="P20" s="18" t="s">
        <v>19</v>
      </c>
      <c r="Q20" s="19">
        <f t="shared" si="17"/>
        <v>0</v>
      </c>
      <c r="R20" s="17" t="s">
        <v>19</v>
      </c>
      <c r="S20" s="18" t="s">
        <v>74</v>
      </c>
      <c r="T20" s="19">
        <f t="shared" si="18"/>
        <v>0</v>
      </c>
      <c r="U20" s="17" t="s">
        <v>74</v>
      </c>
      <c r="V20" s="18" t="s">
        <v>74</v>
      </c>
      <c r="W20" s="66">
        <f t="shared" si="7"/>
        <v>0</v>
      </c>
      <c r="X20" s="17" t="s">
        <v>74</v>
      </c>
      <c r="Y20" s="18" t="s">
        <v>74</v>
      </c>
      <c r="Z20" s="66">
        <f>IF(OR(EXACT($X$7,X20)*(EXACT($Y$7,Y20)))=TRUE,$AO$9,IF(($Y$7-$X$7=Y20-X20),$AO$8,IF(OR(EXACT($X$7&gt;$Y$7,X20&gt;Y20)*EXACT($X$7=$Y$7,X20=Y20)*EXACT($X$7&lt;$Y$7,X20&lt;Y20)),$AO$7,0)))*2</f>
        <v>0</v>
      </c>
      <c r="AA20" s="17" t="s">
        <v>76</v>
      </c>
      <c r="AB20" s="18" t="s">
        <v>19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'9.Spieltag'!AJ20</f>
        <v>99</v>
      </c>
      <c r="AI20" s="29">
        <f>'9.Spieltag'!AK20</f>
        <v>9</v>
      </c>
      <c r="AJ20" s="24">
        <f t="shared" si="22"/>
        <v>109</v>
      </c>
      <c r="AK20" s="25">
        <f t="shared" si="11"/>
        <v>8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>
        <f t="shared" si="17"/>
        <v>0</v>
      </c>
      <c r="R21" s="17" t="s">
        <v>19</v>
      </c>
      <c r="S21" s="18" t="s">
        <v>74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5</v>
      </c>
      <c r="X21" s="17" t="s">
        <v>19</v>
      </c>
      <c r="Y21" s="18" t="s">
        <v>74</v>
      </c>
      <c r="Z21" s="85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5</v>
      </c>
      <c r="AH21" s="22">
        <f>'9.Spieltag'!AJ21</f>
        <v>124</v>
      </c>
      <c r="AI21" s="29">
        <f>'9.Spieltag'!AK21</f>
        <v>2</v>
      </c>
      <c r="AJ21" s="24">
        <f t="shared" si="22"/>
        <v>129</v>
      </c>
      <c r="AK21" s="25">
        <f t="shared" si="11"/>
        <v>4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74</v>
      </c>
      <c r="D22" s="18" t="s">
        <v>2</v>
      </c>
      <c r="E22" s="19">
        <f t="shared" si="13"/>
        <v>0</v>
      </c>
      <c r="F22" s="17" t="s">
        <v>76</v>
      </c>
      <c r="G22" s="18" t="s">
        <v>74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2</v>
      </c>
      <c r="Q22" s="19">
        <f t="shared" si="17"/>
        <v>0</v>
      </c>
      <c r="R22" s="17" t="s">
        <v>77</v>
      </c>
      <c r="S22" s="18" t="s">
        <v>2</v>
      </c>
      <c r="T22" s="19">
        <f t="shared" si="18"/>
        <v>0</v>
      </c>
      <c r="U22" s="17" t="s">
        <v>19</v>
      </c>
      <c r="V22" s="18" t="s">
        <v>19</v>
      </c>
      <c r="W22" s="66">
        <f t="shared" si="7"/>
        <v>0</v>
      </c>
      <c r="X22" s="17" t="s">
        <v>74</v>
      </c>
      <c r="Y22" s="18" t="s">
        <v>76</v>
      </c>
      <c r="Z22" s="85">
        <f t="shared" si="19"/>
        <v>0</v>
      </c>
      <c r="AA22" s="17" t="s">
        <v>2</v>
      </c>
      <c r="AB22" s="18" t="s">
        <v>74</v>
      </c>
      <c r="AC22" s="19" t="str">
        <f t="shared" si="20"/>
        <v>5</v>
      </c>
      <c r="AD22" s="28"/>
      <c r="AE22" s="26"/>
      <c r="AF22" s="19"/>
      <c r="AG22" s="21">
        <f t="shared" si="21"/>
        <v>5</v>
      </c>
      <c r="AH22" s="22">
        <f>'9.Spieltag'!AJ22</f>
        <v>84</v>
      </c>
      <c r="AI22" s="29">
        <f>'9.Spieltag'!AK22</f>
        <v>15</v>
      </c>
      <c r="AJ22" s="24">
        <f t="shared" si="22"/>
        <v>89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 t="s">
        <v>76</v>
      </c>
      <c r="G23" s="18" t="s">
        <v>74</v>
      </c>
      <c r="H23" s="19">
        <f t="shared" si="14"/>
        <v>0</v>
      </c>
      <c r="I23" s="17" t="s">
        <v>19</v>
      </c>
      <c r="J23" s="18" t="s">
        <v>76</v>
      </c>
      <c r="K23" s="19">
        <f t="shared" si="15"/>
        <v>0</v>
      </c>
      <c r="L23" s="17" t="s">
        <v>74</v>
      </c>
      <c r="M23" s="18" t="s">
        <v>2</v>
      </c>
      <c r="N23" s="66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2</v>
      </c>
      <c r="S23" s="18" t="s">
        <v>19</v>
      </c>
      <c r="T23" s="19">
        <f t="shared" si="18"/>
        <v>0</v>
      </c>
      <c r="U23" s="17" t="s">
        <v>74</v>
      </c>
      <c r="V23" s="18" t="s">
        <v>74</v>
      </c>
      <c r="W23" s="66">
        <f t="shared" si="7"/>
        <v>0</v>
      </c>
      <c r="X23" s="17" t="s">
        <v>74</v>
      </c>
      <c r="Y23" s="18" t="s">
        <v>74</v>
      </c>
      <c r="Z23" s="85">
        <f t="shared" si="19"/>
        <v>0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2</v>
      </c>
      <c r="AH23" s="22">
        <f>'9.Spieltag'!AJ23</f>
        <v>75</v>
      </c>
      <c r="AI23" s="29">
        <f>'9.Spieltag'!AK23</f>
        <v>17</v>
      </c>
      <c r="AJ23" s="24">
        <f t="shared" si="22"/>
        <v>77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 t="s">
        <v>19</v>
      </c>
      <c r="D24" s="18" t="s">
        <v>74</v>
      </c>
      <c r="E24" s="19" t="str">
        <f t="shared" si="13"/>
        <v>2</v>
      </c>
      <c r="F24" s="17" t="s">
        <v>19</v>
      </c>
      <c r="G24" s="18" t="s">
        <v>74</v>
      </c>
      <c r="H24" s="19" t="str">
        <f t="shared" si="14"/>
        <v>5</v>
      </c>
      <c r="I24" s="17" t="s">
        <v>74</v>
      </c>
      <c r="J24" s="18" t="s">
        <v>2</v>
      </c>
      <c r="K24" s="19">
        <f t="shared" si="15"/>
        <v>0</v>
      </c>
      <c r="L24" s="17" t="s">
        <v>74</v>
      </c>
      <c r="M24" s="18" t="s">
        <v>77</v>
      </c>
      <c r="N24" s="66">
        <f t="shared" si="16"/>
        <v>0</v>
      </c>
      <c r="O24" s="17" t="s">
        <v>74</v>
      </c>
      <c r="P24" s="18" t="s">
        <v>19</v>
      </c>
      <c r="Q24" s="19">
        <f t="shared" si="17"/>
        <v>0</v>
      </c>
      <c r="R24" s="17" t="s">
        <v>2</v>
      </c>
      <c r="S24" s="18" t="s">
        <v>74</v>
      </c>
      <c r="T24" s="19">
        <f t="shared" si="18"/>
        <v>0</v>
      </c>
      <c r="U24" s="17" t="s">
        <v>74</v>
      </c>
      <c r="V24" s="18" t="s">
        <v>77</v>
      </c>
      <c r="W24" s="66" t="str">
        <f t="shared" si="7"/>
        <v>2</v>
      </c>
      <c r="X24" s="17" t="s">
        <v>19</v>
      </c>
      <c r="Y24" s="18" t="s">
        <v>74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9</v>
      </c>
      <c r="AH24" s="22">
        <f>'9.Spieltag'!AJ24</f>
        <v>65</v>
      </c>
      <c r="AI24" s="29">
        <f>'9.Spieltag'!AK24</f>
        <v>20</v>
      </c>
      <c r="AJ24" s="24">
        <f t="shared" si="22"/>
        <v>74</v>
      </c>
      <c r="AK24" s="25">
        <f t="shared" si="11"/>
        <v>19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74</v>
      </c>
      <c r="D25" s="18" t="s">
        <v>19</v>
      </c>
      <c r="E25" s="19">
        <f t="shared" si="13"/>
        <v>0</v>
      </c>
      <c r="F25" s="17" t="s">
        <v>76</v>
      </c>
      <c r="G25" s="18" t="s">
        <v>76</v>
      </c>
      <c r="H25" s="19">
        <f t="shared" si="14"/>
        <v>0</v>
      </c>
      <c r="I25" s="17" t="s">
        <v>76</v>
      </c>
      <c r="J25" s="18" t="s">
        <v>2</v>
      </c>
      <c r="K25" s="19">
        <f t="shared" si="15"/>
        <v>0</v>
      </c>
      <c r="L25" s="17" t="s">
        <v>74</v>
      </c>
      <c r="M25" s="18" t="s">
        <v>77</v>
      </c>
      <c r="N25" s="66">
        <f t="shared" si="16"/>
        <v>0</v>
      </c>
      <c r="O25" s="17" t="s">
        <v>74</v>
      </c>
      <c r="P25" s="18" t="s">
        <v>76</v>
      </c>
      <c r="Q25" s="19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74</v>
      </c>
      <c r="V25" s="18" t="s">
        <v>19</v>
      </c>
      <c r="W25" s="66" t="str">
        <f t="shared" si="7"/>
        <v>5</v>
      </c>
      <c r="X25" s="17" t="s">
        <v>2</v>
      </c>
      <c r="Y25" s="18" t="s">
        <v>74</v>
      </c>
      <c r="Z25" s="85">
        <f t="shared" si="19"/>
        <v>0</v>
      </c>
      <c r="AA25" s="17" t="s">
        <v>19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8</v>
      </c>
      <c r="AH25" s="22">
        <f>'9.Spieltag'!AJ25</f>
        <v>99</v>
      </c>
      <c r="AI25" s="29">
        <f>'9.Spieltag'!AK25</f>
        <v>9</v>
      </c>
      <c r="AJ25" s="24">
        <f t="shared" si="22"/>
        <v>107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>
        <f t="shared" si="14"/>
        <v>0</v>
      </c>
      <c r="I26" s="17" t="s">
        <v>19</v>
      </c>
      <c r="J26" s="18" t="s">
        <v>74</v>
      </c>
      <c r="K26" s="19">
        <f t="shared" si="15"/>
        <v>0</v>
      </c>
      <c r="L26" s="17" t="s">
        <v>76</v>
      </c>
      <c r="M26" s="18" t="s">
        <v>19</v>
      </c>
      <c r="N26" s="66">
        <f t="shared" si="16"/>
        <v>0</v>
      </c>
      <c r="O26" s="17" t="s">
        <v>74</v>
      </c>
      <c r="P26" s="18" t="s">
        <v>74</v>
      </c>
      <c r="Q26" s="19" t="str">
        <f t="shared" si="17"/>
        <v>3</v>
      </c>
      <c r="R26" s="17" t="s">
        <v>2</v>
      </c>
      <c r="S26" s="18" t="s">
        <v>74</v>
      </c>
      <c r="T26" s="19">
        <f t="shared" si="18"/>
        <v>0</v>
      </c>
      <c r="U26" s="17" t="s">
        <v>74</v>
      </c>
      <c r="V26" s="18" t="s">
        <v>74</v>
      </c>
      <c r="W26" s="66">
        <f t="shared" si="7"/>
        <v>0</v>
      </c>
      <c r="X26" s="17" t="s">
        <v>19</v>
      </c>
      <c r="Y26" s="18" t="s">
        <v>76</v>
      </c>
      <c r="Z26" s="85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'9.Spieltag'!AJ26</f>
        <v>120</v>
      </c>
      <c r="AI26" s="29">
        <f>'9.Spieltag'!AK26</f>
        <v>3</v>
      </c>
      <c r="AJ26" s="24">
        <f t="shared" ref="AJ26" si="24">AG26+AH26</f>
        <v>127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19</v>
      </c>
      <c r="T27" s="19" t="str">
        <f t="shared" si="18"/>
        <v>3</v>
      </c>
      <c r="U27" s="17" t="s">
        <v>19</v>
      </c>
      <c r="V27" s="18" t="s">
        <v>74</v>
      </c>
      <c r="W27" s="66">
        <f t="shared" si="7"/>
        <v>0</v>
      </c>
      <c r="X27" s="17" t="s">
        <v>74</v>
      </c>
      <c r="Y27" s="18" t="s">
        <v>2</v>
      </c>
      <c r="Z27" s="85">
        <f>IF(OR(EXACT($X$7,X27)*(EXACT($Y$7,Y27)))=TRUE,$AO$9,IF(($Y$7-$X$7=Y27-X27),$AO$8,IF(OR(EXACT($X$7&gt;$Y$7,X27&gt;Y27)*EXACT($X$7=$Y$7,X27=Y27)*EXACT($X$7&lt;$Y$7,X27&lt;Y27)),$AO$7,0)))*2</f>
        <v>4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9</v>
      </c>
      <c r="AH27" s="22">
        <f>'9.Spieltag'!AJ27</f>
        <v>84</v>
      </c>
      <c r="AI27" s="29">
        <f>'9.Spieltag'!AK27</f>
        <v>15</v>
      </c>
      <c r="AJ27" s="24">
        <f t="shared" ref="AJ27" si="27">AG27+AH27</f>
        <v>93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18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17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3">
      <formula>($AG8&gt;40)</formula>
    </cfRule>
  </conditionalFormatting>
  <conditionalFormatting sqref="A31:A1048576 A1:A3 A5:A26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5" priority="1005" rank="3"/>
  </conditionalFormatting>
  <conditionalFormatting sqref="AI8:AI26">
    <cfRule type="colorScale" priority="13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tabSelected="1" workbookViewId="0">
      <selection activeCell="S11" sqref="S11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76</v>
      </c>
      <c r="Q7" s="77" t="s">
        <v>1</v>
      </c>
      <c r="R7" s="76" t="s">
        <v>74</v>
      </c>
      <c r="S7" s="76" t="s">
        <v>20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19</v>
      </c>
      <c r="Y7" s="76" t="s">
        <v>19</v>
      </c>
      <c r="Z7" s="77" t="s">
        <v>1</v>
      </c>
      <c r="AA7" s="76" t="s">
        <v>77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>AK8</f>
        <v>1</v>
      </c>
      <c r="B8" s="21" t="s">
        <v>88</v>
      </c>
      <c r="C8" s="17" t="s">
        <v>19</v>
      </c>
      <c r="D8" s="18" t="s">
        <v>74</v>
      </c>
      <c r="E8" s="19" t="str">
        <f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74</v>
      </c>
      <c r="H8" s="19" t="str">
        <f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>
        <f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74</v>
      </c>
      <c r="N8" s="66">
        <f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</f>
        <v>4</v>
      </c>
      <c r="R8" s="17" t="s">
        <v>2</v>
      </c>
      <c r="S8" s="18" t="s">
        <v>76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74</v>
      </c>
      <c r="Z8" s="66">
        <f>IF(OR(EXACT($X$7,X8)*(EXACT($Y$7,Y8)))=TRUE,$AO$9,IF(($Y$7-$X$7=Y8-X8),$AO$8,IF(OR(EXACT($X$7&gt;$Y$7,X8&gt;Y8)*EXACT($X$7=$Y$7,X8=Y8)*EXACT($X$7&lt;$Y$7,X8&lt;Y8)),$AO$7,0)))*2</f>
        <v>0</v>
      </c>
      <c r="AA8" s="17" t="s">
        <v>2</v>
      </c>
      <c r="AB8" s="18" t="s">
        <v>74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>E8+H8+K8+N8+Q8+T8+W8+Z8+AC8+AF8</f>
        <v>13</v>
      </c>
      <c r="AH8" s="22">
        <f>'10.Spieltag'!AJ12</f>
        <v>150</v>
      </c>
      <c r="AI8" s="29">
        <f>'10.Spieltag'!AK12</f>
        <v>1</v>
      </c>
      <c r="AJ8" s="24">
        <f>AG8+AH8</f>
        <v>163</v>
      </c>
      <c r="AK8" s="25">
        <f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>AK9</f>
        <v>2</v>
      </c>
      <c r="B9" s="21" t="s">
        <v>85</v>
      </c>
      <c r="C9" s="17" t="s">
        <v>19</v>
      </c>
      <c r="D9" s="18" t="s">
        <v>74</v>
      </c>
      <c r="E9" s="19" t="str">
        <f>IF(OR(EXACT($C$7,C9)*(EXACT($D$7,D9)))=TRUE,$AO$9,IF(($D$7-$C$7=D9-C9),$AO$8,IF(OR(EXACT($C$7&gt;$D$7,C9&gt;D9)*EXACT($C$7=$D$7,C9=D9)*EXACT($C$7&lt;$D$7,C9&lt;D9)),$AO$7,0)))</f>
        <v>5</v>
      </c>
      <c r="F9" s="17" t="s">
        <v>19</v>
      </c>
      <c r="G9" s="18" t="s">
        <v>74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74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>IF(OR(EXACT($L$7,L9)*(EXACT($M$7,M9)))=TRUE,$AO$9,IF(($M$7-$L$7=M9-L9),$AO$8,IF(OR(EXACT($L$7&gt;$M$7,L9&gt;M9)*EXACT($L$7=$M$7,L9=M9)*EXACT($L$7&lt;$M$7,L9&lt;M9)),$AO$7,0)))</f>
        <v>3</v>
      </c>
      <c r="O9" s="17" t="s">
        <v>2</v>
      </c>
      <c r="P9" s="18" t="s">
        <v>74</v>
      </c>
      <c r="Q9" s="19" t="str">
        <f>IF(OR(EXACT($O$7,O9)*(EXACT($P$7,P9)))=TRUE,$AO$9,IF(($P$7-$O$7=P9-O9),$AO$8,IF(OR(EXACT($O$7&gt;$P$7,O9&gt;P9)*EXACT($O$7=$P$7,O9=P9)*EXACT($O$7&lt;$P$7,O9&lt;P9)),$AO$7,0)))</f>
        <v>3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19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74</v>
      </c>
      <c r="Y9" s="18" t="s">
        <v>2</v>
      </c>
      <c r="Z9" s="85">
        <f>IF(OR(EXACT($X$7,X9)*(EXACT($Y$7,Y9)))=TRUE,$AO$9,IF(($Y$7-$X$7=Y9-X9),$AO$8,IF(OR(EXACT($X$7&gt;$Y$7,X9&gt;Y9)*EXACT($X$7=$Y$7,X9=Y9)*EXACT($X$7&lt;$Y$7,X9&lt;Y9)),$AO$7,0)))*2*2</f>
        <v>0</v>
      </c>
      <c r="AA9" s="17" t="s">
        <v>77</v>
      </c>
      <c r="AB9" s="18" t="s">
        <v>19</v>
      </c>
      <c r="AC9" s="19" t="str">
        <f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>E9+H9+K9+N9+Q9+T9+W9+Z9+AC9+AF9</f>
        <v>15</v>
      </c>
      <c r="AH9" s="22">
        <f>'10.Spieltag'!AJ8</f>
        <v>130</v>
      </c>
      <c r="AI9" s="29">
        <f>'10.Spieltag'!AK8</f>
        <v>2</v>
      </c>
      <c r="AJ9" s="24">
        <f>AG9+AH9</f>
        <v>145</v>
      </c>
      <c r="AK9" s="25">
        <f>RANK(AJ9,$AJ$8:$AJ$27)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2</v>
      </c>
      <c r="B10" s="21" t="s">
        <v>86</v>
      </c>
      <c r="C10" s="17" t="s">
        <v>19</v>
      </c>
      <c r="D10" s="18" t="s">
        <v>74</v>
      </c>
      <c r="E10" s="19" t="str">
        <f>IF(OR(EXACT($C$7,C10)*(EXACT($D$7,D10)))=TRUE,$AO$9,IF(($D$7-$C$7=D10-C10),$AO$8,IF(OR(EXACT($C$7&gt;$D$7,C10&gt;D10)*EXACT($C$7=$D$7,C10=D10)*EXACT($C$7&lt;$D$7,C10&lt;D10)),$AO$7,0)))</f>
        <v>5</v>
      </c>
      <c r="F10" s="17" t="s">
        <v>19</v>
      </c>
      <c r="G10" s="18" t="s">
        <v>74</v>
      </c>
      <c r="H10" s="19" t="str">
        <f>IF(OR(EXACT($F$7,F10)*(EXACT($G$7,G10)))=TRUE,$AO$9,IF(($G$7-$F$7=G10-F10),$AO$8,IF(OR(EXACT($F$7&gt;$G$7,F10&gt;G10)*EXACT($F$7=$G$7,F10=G10)*EXACT($F$7&lt;$G$7,F10&lt;G10)),$AO$7,0)))</f>
        <v>2</v>
      </c>
      <c r="I10" s="17" t="s">
        <v>19</v>
      </c>
      <c r="J10" s="18" t="s">
        <v>74</v>
      </c>
      <c r="K10" s="19">
        <f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74</v>
      </c>
      <c r="N10" s="66" t="str">
        <f>IF(OR(EXACT($L$7,L10)*(EXACT($M$7,M10)))=TRUE,$AO$9,IF(($M$7-$L$7=M10-L10),$AO$8,IF(OR(EXACT($L$7&gt;$M$7,L10&gt;M10)*EXACT($L$7=$M$7,L10=M10)*EXACT($L$7&lt;$M$7,L10&lt;M10)),$AO$7,0)))</f>
        <v>5</v>
      </c>
      <c r="O10" s="17" t="s">
        <v>19</v>
      </c>
      <c r="P10" s="18" t="s">
        <v>74</v>
      </c>
      <c r="Q10" s="19" t="str">
        <f>IF(OR(EXACT($O$7,O10)*(EXACT($P$7,P10)))=TRUE,$AO$9,IF(($P$7-$O$7=P10-O10),$AO$8,IF(OR(EXACT($O$7&gt;$P$7,O10&gt;P10)*EXACT($O$7=$P$7,O10=P10)*EXACT($O$7&lt;$P$7,O10&lt;P10)),$AO$7,0)))</f>
        <v>2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76</v>
      </c>
      <c r="V10" s="18" t="s">
        <v>19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85">
        <f>IF(OR(EXACT($X$7,X10)*(EXACT($Y$7,Y10)))=TRUE,$AO$9,IF(($Y$7-$X$7=Y10-X10),$AO$8,IF(OR(EXACT($X$7&gt;$Y$7,X10&gt;Y10)*EXACT($X$7=$Y$7,X10=Y10)*EXACT($X$7&lt;$Y$7,X10&lt;Y10)),$AO$7,0)))*2*2</f>
        <v>0</v>
      </c>
      <c r="AA10" s="17" t="s">
        <v>19</v>
      </c>
      <c r="AB10" s="18" t="s">
        <v>74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>E10+H10+K10+N10+Q10+T10+W10+Z10+AC10+AF10</f>
        <v>16</v>
      </c>
      <c r="AH10" s="22">
        <f>'10.Spieltag'!AJ21</f>
        <v>129</v>
      </c>
      <c r="AI10" s="29">
        <f>'10.Spieltag'!AK21</f>
        <v>4</v>
      </c>
      <c r="AJ10" s="24">
        <f>AG10+AH10</f>
        <v>145</v>
      </c>
      <c r="AK10" s="25">
        <f>RANK(AJ10,$AJ$8:$AJ$27)</f>
        <v>2</v>
      </c>
      <c r="AL10" s="80"/>
      <c r="AM10" s="81"/>
      <c r="AN10" s="81"/>
      <c r="AO10" s="82"/>
    </row>
    <row r="11" spans="1:42" ht="24.9" customHeight="1" thickBot="1">
      <c r="A11" s="29">
        <f>AK11</f>
        <v>4</v>
      </c>
      <c r="B11" s="21" t="s">
        <v>81</v>
      </c>
      <c r="C11" s="17" t="s">
        <v>74</v>
      </c>
      <c r="D11" s="18" t="s">
        <v>74</v>
      </c>
      <c r="E11" s="19">
        <f>IF(OR(EXACT($C$7,C11)*(EXACT($D$7,D11)))=TRUE,$AO$9,IF(($D$7-$C$7=D11-C11),$AO$8,IF(OR(EXACT($C$7&gt;$D$7,C11&gt;D11)*EXACT($C$7=$D$7,C11=D11)*EXACT($C$7&lt;$D$7,C11&lt;D11)),$AO$7,0)))</f>
        <v>0</v>
      </c>
      <c r="F11" s="17" t="s">
        <v>19</v>
      </c>
      <c r="G11" s="18" t="s">
        <v>76</v>
      </c>
      <c r="H11" s="19" t="str">
        <f>IF(OR(EXACT($F$7,F11)*(EXACT($G$7,G11)))=TRUE,$AO$9,IF(($G$7-$F$7=G11-F11),$AO$8,IF(OR(EXACT($F$7&gt;$G$7,F11&gt;G11)*EXACT($F$7=$G$7,F11=G11)*EXACT($F$7&lt;$G$7,F11&lt;G11)),$AO$7,0)))</f>
        <v>5</v>
      </c>
      <c r="I11" s="17" t="s">
        <v>19</v>
      </c>
      <c r="J11" s="18" t="s">
        <v>74</v>
      </c>
      <c r="K11" s="19">
        <f>IF(OR(EXACT($I$7,I11)*(EXACT($J$7,J11)))=TRUE,$AO$9,IF(($J$7-$I$7=J11-I11),$AO$8,IF(OR(EXACT($I$7&gt;$J$7,I11&gt;J11)*EXACT($I$7=$J$7,I11=J11)*EXACT($I$7&lt;$J$7,I11&lt;J11)),$AO$7,0)))</f>
        <v>0</v>
      </c>
      <c r="L11" s="17" t="s">
        <v>2</v>
      </c>
      <c r="M11" s="18" t="s">
        <v>74</v>
      </c>
      <c r="N11" s="66">
        <f>IF(OR(EXACT($L$7,L11)*(EXACT($M$7,M11)))=TRUE,$AO$9,IF(($M$7-$L$7=M11-L11),$AO$8,IF(OR(EXACT($L$7&gt;$M$7,L11&gt;M11)*EXACT($L$7=$M$7,L11=M11)*EXACT($L$7&lt;$M$7,L11&lt;M11)),$AO$7,0)))</f>
        <v>0</v>
      </c>
      <c r="O11" s="17" t="s">
        <v>2</v>
      </c>
      <c r="P11" s="18" t="s">
        <v>76</v>
      </c>
      <c r="Q11" s="19" t="str">
        <f>IF(OR(EXACT($O$7,O11)*(EXACT($P$7,P11)))=TRUE,$AO$9,IF(($P$7-$O$7=P11-O11),$AO$8,IF(OR(EXACT($O$7&gt;$P$7,O11&gt;P11)*EXACT($O$7=$P$7,O11=P11)*EXACT($O$7&lt;$P$7,O11&lt;P11)),$AO$7,0)))</f>
        <v>2</v>
      </c>
      <c r="R11" s="17" t="s">
        <v>19</v>
      </c>
      <c r="S11" s="18" t="s">
        <v>76</v>
      </c>
      <c r="T11" s="19">
        <f>IF(OR(EXACT($R$7,R11)*(EXACT($S$7,S11)))=TRUE,$AO$9,IF(($S$7-$R$7=S11-R11),$AO$8,IF(OR(EXACT($R$7&gt;$S$7,R11&gt;S11)*EXACT($R$7=$S$7,R11=S11)*EXACT($R$7&lt;$S$7,R11&lt;S11)),$AO$7,0)))</f>
        <v>0</v>
      </c>
      <c r="U11" s="17" t="s">
        <v>76</v>
      </c>
      <c r="V11" s="18" t="s">
        <v>2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76</v>
      </c>
      <c r="Y11" s="18" t="s">
        <v>19</v>
      </c>
      <c r="Z11" s="85">
        <f>IF(OR(EXACT($X$7,X11)*(EXACT($Y$7,Y11)))=TRUE,$AO$9,IF(($Y$7-$X$7=Y11-X11),$AO$8,IF(OR(EXACT($X$7&gt;$Y$7,X11&gt;Y11)*EXACT($X$7=$Y$7,X11=Y11)*EXACT($X$7&lt;$Y$7,X11&lt;Y11)),$AO$7,0)))*2*2</f>
        <v>0</v>
      </c>
      <c r="AA11" s="17" t="s">
        <v>19</v>
      </c>
      <c r="AB11" s="18" t="s">
        <v>74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2</v>
      </c>
      <c r="AD11" s="28"/>
      <c r="AE11" s="26"/>
      <c r="AF11" s="19"/>
      <c r="AG11" s="21">
        <f>E11+H11+K11+N11+Q11+T11+W11+Z11+AC11+AF11</f>
        <v>9</v>
      </c>
      <c r="AH11" s="22">
        <f>'10.Spieltag'!AJ15</f>
        <v>130</v>
      </c>
      <c r="AI11" s="29">
        <f>'10.Spieltag'!AK15</f>
        <v>2</v>
      </c>
      <c r="AJ11" s="24">
        <f>AG11+AH11</f>
        <v>139</v>
      </c>
      <c r="AK11" s="25">
        <f>RANK(AJ11,$AJ$8:$AJ$27)</f>
        <v>4</v>
      </c>
      <c r="AL11" s="1"/>
      <c r="AP11" s="67"/>
    </row>
    <row r="12" spans="1:42" ht="24.9" customHeight="1" thickBot="1">
      <c r="A12" s="29">
        <f>AK12</f>
        <v>4</v>
      </c>
      <c r="B12" s="21" t="s">
        <v>82</v>
      </c>
      <c r="C12" s="17" t="s">
        <v>19</v>
      </c>
      <c r="D12" s="18" t="s">
        <v>74</v>
      </c>
      <c r="E12" s="19" t="str">
        <f>IF(OR(EXACT($C$7,C12)*(EXACT($D$7,D12)))=TRUE,$AO$9,IF(($D$7-$C$7=D12-C12),$AO$8,IF(OR(EXACT($C$7&gt;$D$7,C12&gt;D12)*EXACT($C$7=$D$7,C12=D12)*EXACT($C$7&lt;$D$7,C12&lt;D12)),$AO$7,0)))</f>
        <v>5</v>
      </c>
      <c r="F12" s="17" t="s">
        <v>19</v>
      </c>
      <c r="G12" s="18" t="s">
        <v>74</v>
      </c>
      <c r="H12" s="19" t="str">
        <f>IF(OR(EXACT($F$7,F12)*(EXACT($G$7,G12)))=TRUE,$AO$9,IF(($G$7-$F$7=G12-F12),$AO$8,IF(OR(EXACT($F$7&gt;$G$7,F12&gt;G12)*EXACT($F$7=$G$7,F12=G12)*EXACT($F$7&lt;$G$7,F12&lt;G12)),$AO$7,0)))</f>
        <v>2</v>
      </c>
      <c r="I12" s="17" t="s">
        <v>74</v>
      </c>
      <c r="J12" s="18" t="s">
        <v>74</v>
      </c>
      <c r="K12" s="19">
        <f>IF(OR(EXACT($I$7,I12)*(EXACT($J$7,J12)))=TRUE,$AO$9,IF(($J$7-$I$7=J12-I12),$AO$8,IF(OR(EXACT($I$7&gt;$J$7,I12&gt;J12)*EXACT($I$7=$J$7,I12=J12)*EXACT($I$7&lt;$J$7,I12&lt;J12)),$AO$7,0)))</f>
        <v>0</v>
      </c>
      <c r="L12" s="17" t="s">
        <v>19</v>
      </c>
      <c r="M12" s="18" t="s">
        <v>76</v>
      </c>
      <c r="N12" s="66">
        <f>IF(OR(EXACT($L$7,L12)*(EXACT($M$7,M12)))=TRUE,$AO$9,IF(($M$7-$L$7=M12-L12),$AO$8,IF(OR(EXACT($L$7&gt;$M$7,L12&gt;M12)*EXACT($L$7=$M$7,L12=M12)*EXACT($L$7&lt;$M$7,L12&lt;M12)),$AO$7,0)))</f>
        <v>0</v>
      </c>
      <c r="O12" s="17" t="s">
        <v>2</v>
      </c>
      <c r="P12" s="18" t="s">
        <v>74</v>
      </c>
      <c r="Q12" s="19" t="str">
        <f>IF(OR(EXACT($O$7,O12)*(EXACT($P$7,P12)))=TRUE,$AO$9,IF(($P$7-$O$7=P12-O12),$AO$8,IF(OR(EXACT($O$7&gt;$P$7,O12&gt;P12)*EXACT($O$7=$P$7,O12=P12)*EXACT($O$7&lt;$P$7,O12&lt;P12)),$AO$7,0)))</f>
        <v>3</v>
      </c>
      <c r="R12" s="17" t="s">
        <v>19</v>
      </c>
      <c r="S12" s="18" t="s">
        <v>74</v>
      </c>
      <c r="T12" s="19">
        <f>IF(OR(EXACT($R$7,R12)*(EXACT($S$7,S12)))=TRUE,$AO$9,IF(($S$7-$R$7=S12-R12),$AO$8,IF(OR(EXACT($R$7&gt;$S$7,R12&gt;S12)*EXACT($R$7=$S$7,R12=S12)*EXACT($R$7&lt;$S$7,R12&lt;S12)),$AO$7,0)))</f>
        <v>0</v>
      </c>
      <c r="U12" s="17" t="s">
        <v>76</v>
      </c>
      <c r="V12" s="18" t="s">
        <v>77</v>
      </c>
      <c r="W12" s="66">
        <f>IF(OR(EXACT($U$7,U12)*(EXACT($V$7,V12)))=TRUE,$AO$9,IF(($V$7-$U$7=V12-U12),$AO$8,IF(OR(EXACT($U$7&gt;$V$7,U12&gt;V12)*EXACT($U$7=$V$7,U12=V12)*EXACT($U$7&lt;$V$7,U12&lt;V12)),$AO$7,0)))</f>
        <v>0</v>
      </c>
      <c r="X12" s="17" t="s">
        <v>74</v>
      </c>
      <c r="Y12" s="18" t="s">
        <v>2</v>
      </c>
      <c r="Z12" s="85">
        <f>IF(OR(EXACT($X$7,X12)*(EXACT($Y$7,Y12)))=TRUE,$AO$9,IF(($Y$7-$X$7=Y12-X12),$AO$8,IF(OR(EXACT($X$7&gt;$Y$7,X12&gt;Y12)*EXACT($X$7=$Y$7,X12=Y12)*EXACT($X$7&lt;$Y$7,X12&lt;Y12)),$AO$7,0)))*2*2</f>
        <v>0</v>
      </c>
      <c r="AA12" s="17" t="s">
        <v>19</v>
      </c>
      <c r="AB12" s="18" t="s">
        <v>76</v>
      </c>
      <c r="AC12" s="19" t="str">
        <f>IF(OR(EXACT($AA$7,AA12)*(EXACT($AB$7,AB12)))=TRUE,$AO$9,IF(($AB$7-$AA$7=AB12-AA12),$AO$8,IF(OR(EXACT($AA$7&gt;$AB$7,AA12&gt;AB12)*EXACT($AA$7=$AB$7,AA12=AB12)*EXACT($AA$7&lt;$AB$7,AA12&lt;AB12)),$AO$7,0)))</f>
        <v>2</v>
      </c>
      <c r="AD12" s="28"/>
      <c r="AE12" s="26"/>
      <c r="AF12" s="19"/>
      <c r="AG12" s="21">
        <f>E12+H12+K12+N12+Q12+T12+W12+Z12+AC12+AF12</f>
        <v>12</v>
      </c>
      <c r="AH12" s="22">
        <f>'10.Spieltag'!AJ26</f>
        <v>127</v>
      </c>
      <c r="AI12" s="29">
        <f>'10.Spieltag'!AK26</f>
        <v>5</v>
      </c>
      <c r="AJ12" s="24">
        <f>AG12+AH12</f>
        <v>139</v>
      </c>
      <c r="AK12" s="25">
        <f>RANK(AJ12,$AJ$8:$AJ$27)</f>
        <v>4</v>
      </c>
      <c r="AL12" s="1"/>
    </row>
    <row r="13" spans="1:42" ht="24.9" customHeight="1" thickBot="1">
      <c r="A13" s="29">
        <f>AK13</f>
        <v>6</v>
      </c>
      <c r="B13" s="21" t="s">
        <v>93</v>
      </c>
      <c r="C13" s="17" t="s">
        <v>74</v>
      </c>
      <c r="D13" s="18" t="s">
        <v>74</v>
      </c>
      <c r="E13" s="19">
        <f>IF(OR(EXACT($C$7,C13)*(EXACT($D$7,D13)))=TRUE,$AO$9,IF(($D$7-$C$7=D13-C13),$AO$8,IF(OR(EXACT($C$7&gt;$D$7,C13&gt;D13)*EXACT($C$7=$D$7,C13=D13)*EXACT($C$7&lt;$D$7,C13&lt;D13)),$AO$7,0)))</f>
        <v>0</v>
      </c>
      <c r="F13" s="17" t="s">
        <v>19</v>
      </c>
      <c r="G13" s="18" t="s">
        <v>74</v>
      </c>
      <c r="H13" s="19" t="str">
        <f>IF(OR(EXACT($F$7,F13)*(EXACT($G$7,G13)))=TRUE,$AO$9,IF(($G$7-$F$7=G13-F13),$AO$8,IF(OR(EXACT($F$7&gt;$G$7,F13&gt;G13)*EXACT($F$7=$G$7,F13=G13)*EXACT($F$7&lt;$G$7,F13&lt;G13)),$AO$7,0)))</f>
        <v>2</v>
      </c>
      <c r="I13" s="17" t="s">
        <v>19</v>
      </c>
      <c r="J13" s="18" t="s">
        <v>74</v>
      </c>
      <c r="K13" s="19">
        <f>IF(OR(EXACT($I$7,I13)*(EXACT($J$7,J13)))=TRUE,$AO$9,IF(($J$7-$I$7=J13-I13),$AO$8,IF(OR(EXACT($I$7&gt;$J$7,I13&gt;J13)*EXACT($I$7=$J$7,I13=J13)*EXACT($I$7&lt;$J$7,I13&lt;J13)),$AO$7,0)))</f>
        <v>0</v>
      </c>
      <c r="L13" s="17" t="s">
        <v>2</v>
      </c>
      <c r="M13" s="18" t="s">
        <v>74</v>
      </c>
      <c r="N13" s="66">
        <f>IF(OR(EXACT($L$7,L13)*(EXACT($M$7,M13)))=TRUE,$AO$9,IF(($M$7-$L$7=M13-L13),$AO$8,IF(OR(EXACT($L$7&gt;$M$7,L13&gt;M13)*EXACT($L$7=$M$7,L13=M13)*EXACT($L$7&lt;$M$7,L13&lt;M13)),$AO$7,0)))</f>
        <v>0</v>
      </c>
      <c r="O13" s="17" t="s">
        <v>19</v>
      </c>
      <c r="P13" s="18" t="s">
        <v>76</v>
      </c>
      <c r="Q13" s="19" t="str">
        <f>IF(OR(EXACT($O$7,O13)*(EXACT($P$7,P13)))=TRUE,$AO$9,IF(($P$7-$O$7=P13-O13),$AO$8,IF(OR(EXACT($O$7&gt;$P$7,O13&gt;P13)*EXACT($O$7=$P$7,O13=P13)*EXACT($O$7&lt;$P$7,O13&lt;P13)),$AO$7,0)))</f>
        <v>5</v>
      </c>
      <c r="R13" s="17" t="s">
        <v>19</v>
      </c>
      <c r="S13" s="18" t="s">
        <v>74</v>
      </c>
      <c r="T13" s="19">
        <f>IF(OR(EXACT($R$7,R13)*(EXACT($S$7,S13)))=TRUE,$AO$9,IF(($S$7-$R$7=S13-R13),$AO$8,IF(OR(EXACT($R$7&gt;$S$7,R13&gt;S13)*EXACT($R$7=$S$7,R13=S13)*EXACT($R$7&lt;$S$7,R13&lt;S13)),$AO$7,0)))</f>
        <v>0</v>
      </c>
      <c r="U13" s="17" t="s">
        <v>74</v>
      </c>
      <c r="V13" s="18" t="s">
        <v>2</v>
      </c>
      <c r="W13" s="66">
        <f>IF(OR(EXACT($U$7,U13)*(EXACT($V$7,V13)))=TRUE,$AO$9,IF(($V$7-$U$7=V13-U13),$AO$8,IF(OR(EXACT($U$7&gt;$V$7,U13&gt;V13)*EXACT($U$7=$V$7,U13=V13)*EXACT($U$7&lt;$V$7,U13&lt;V13)),$AO$7,0)))</f>
        <v>0</v>
      </c>
      <c r="X13" s="17" t="s">
        <v>74</v>
      </c>
      <c r="Y13" s="18" t="s">
        <v>19</v>
      </c>
      <c r="Z13" s="85">
        <f>IF(OR(EXACT($X$7,X13)*(EXACT($Y$7,Y13)))=TRUE,$AO$9,IF(($Y$7-$X$7=Y13-X13),$AO$8,IF(OR(EXACT($X$7&gt;$Y$7,X13&gt;Y13)*EXACT($X$7=$Y$7,X13=Y13)*EXACT($X$7&lt;$Y$7,X13&lt;Y13)),$AO$7,0)))*2*2</f>
        <v>0</v>
      </c>
      <c r="AA13" s="17" t="s">
        <v>19</v>
      </c>
      <c r="AB13" s="18" t="s">
        <v>74</v>
      </c>
      <c r="AC13" s="19" t="str">
        <f>IF(OR(EXACT($AA$7,AA13)*(EXACT($AB$7,AB13)))=TRUE,$AO$9,IF(($AB$7-$AA$7=AB13-AA13),$AO$8,IF(OR(EXACT($AA$7&gt;$AB$7,AA13&gt;AB13)*EXACT($AA$7=$AB$7,AA13=AB13)*EXACT($AA$7&lt;$AB$7,AA13&lt;AB13)),$AO$7,0)))</f>
        <v>2</v>
      </c>
      <c r="AD13" s="28"/>
      <c r="AE13" s="26"/>
      <c r="AF13" s="19"/>
      <c r="AG13" s="21">
        <f>E13+H13+K13+N13+Q13+T13+W13+Z13+AC13+AF13</f>
        <v>9</v>
      </c>
      <c r="AH13" s="22">
        <f>'10.Spieltag'!AJ14</f>
        <v>126</v>
      </c>
      <c r="AI13" s="29">
        <f>'10.Spieltag'!AK14</f>
        <v>6</v>
      </c>
      <c r="AJ13" s="24">
        <f>AG13+AH13</f>
        <v>135</v>
      </c>
      <c r="AK13" s="25">
        <f>RANK(AJ13,$AJ$8:$AJ$27)</f>
        <v>6</v>
      </c>
      <c r="AL13" s="1"/>
    </row>
    <row r="14" spans="1:42" ht="24.9" customHeight="1" thickBot="1">
      <c r="A14" s="29">
        <f>AK14</f>
        <v>7</v>
      </c>
      <c r="B14" s="21" t="s">
        <v>98</v>
      </c>
      <c r="C14" s="17" t="s">
        <v>19</v>
      </c>
      <c r="D14" s="18" t="s">
        <v>19</v>
      </c>
      <c r="E14" s="19">
        <f>IF(OR(EXACT($C$7,C14)*(EXACT($D$7,D14)))=TRUE,$AO$9,IF(($D$7-$C$7=D14-C14),$AO$8,IF(OR(EXACT($C$7&gt;$D$7,C14&gt;D14)*EXACT($C$7=$D$7,C14=D14)*EXACT($C$7&lt;$D$7,C14&lt;D14)),$AO$7,0)))</f>
        <v>0</v>
      </c>
      <c r="F14" s="17" t="s">
        <v>2</v>
      </c>
      <c r="G14" s="18" t="s">
        <v>19</v>
      </c>
      <c r="H14" s="19" t="str">
        <f>IF(OR(EXACT($F$7,F14)*(EXACT($G$7,G14)))=TRUE,$AO$9,IF(($G$7-$F$7=G14-F14),$AO$8,IF(OR(EXACT($F$7&gt;$G$7,F14&gt;G14)*EXACT($F$7=$G$7,F14=G14)*EXACT($F$7&lt;$G$7,F14&lt;G14)),$AO$7,0)))</f>
        <v>2</v>
      </c>
      <c r="I14" s="17" t="s">
        <v>74</v>
      </c>
      <c r="J14" s="18" t="s">
        <v>74</v>
      </c>
      <c r="K14" s="19">
        <f>IF(OR(EXACT($I$7,I14)*(EXACT($J$7,J14)))=TRUE,$AO$9,IF(($J$7-$I$7=J14-I14),$AO$8,IF(OR(EXACT($I$7&gt;$J$7,I14&gt;J14)*EXACT($I$7=$J$7,I14=J14)*EXACT($I$7&lt;$J$7,I14&lt;J14)),$AO$7,0)))</f>
        <v>0</v>
      </c>
      <c r="L14" s="17" t="s">
        <v>2</v>
      </c>
      <c r="M14" s="18" t="s">
        <v>74</v>
      </c>
      <c r="N14" s="66">
        <f>IF(OR(EXACT($L$7,L14)*(EXACT($M$7,M14)))=TRUE,$AO$9,IF(($M$7-$L$7=M14-L14),$AO$8,IF(OR(EXACT($L$7&gt;$M$7,L14&gt;M14)*EXACT($L$7=$M$7,L14=M14)*EXACT($L$7&lt;$M$7,L14&lt;M14)),$AO$7,0)))</f>
        <v>0</v>
      </c>
      <c r="O14" s="17" t="s">
        <v>2</v>
      </c>
      <c r="P14" s="18" t="s">
        <v>19</v>
      </c>
      <c r="Q14" s="19" t="str">
        <f>IF(OR(EXACT($O$7,O14)*(EXACT($P$7,P14)))=TRUE,$AO$9,IF(($P$7-$O$7=P14-O14),$AO$8,IF(OR(EXACT($O$7&gt;$P$7,O14&gt;P14)*EXACT($O$7=$P$7,O14=P14)*EXACT($O$7&lt;$P$7,O14&lt;P14)),$AO$7,0)))</f>
        <v>2</v>
      </c>
      <c r="R14" s="17" t="s">
        <v>19</v>
      </c>
      <c r="S14" s="18" t="s">
        <v>74</v>
      </c>
      <c r="T14" s="19">
        <f>IF(OR(EXACT($R$7,R14)*(EXACT($S$7,S14)))=TRUE,$AO$9,IF(($S$7-$R$7=S14-R14),$AO$8,IF(OR(EXACT($R$7&gt;$S$7,R14&gt;S14)*EXACT($R$7=$S$7,R14=S14)*EXACT($R$7&lt;$S$7,R14&lt;S14)),$AO$7,0)))</f>
        <v>0</v>
      </c>
      <c r="U14" s="17" t="s">
        <v>19</v>
      </c>
      <c r="V14" s="18" t="s">
        <v>19</v>
      </c>
      <c r="W14" s="66" t="str">
        <f>IF(OR(EXACT($U$7,U14)*(EXACT($V$7,V14)))=TRUE,$AO$9,IF(($V$7-$U$7=V14-U14),$AO$8,IF(OR(EXACT($U$7&gt;$V$7,U14&gt;V14)*EXACT($U$7=$V$7,U14=V14)*EXACT($U$7&lt;$V$7,U14&lt;V14)),$AO$7,0)))</f>
        <v>3</v>
      </c>
      <c r="X14" s="17" t="s">
        <v>74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IF(OR(EXACT($X$7,X14)*(EXACT($Y$7,Y14)))=TRUE,$AO$9,IF(($Y$7-$X$7=Y14-X14),$AO$8,IF(OR(EXACT($X$7&gt;$Y$7,X14&gt;Y14)*EXACT($X$7=$Y$7,X14=Y14)*EXACT($X$7&lt;$Y$7,X14&lt;Y14)),$AO$7,0)))*2*2</f>
        <v>12</v>
      </c>
      <c r="AA14" s="17" t="s">
        <v>2</v>
      </c>
      <c r="AB14" s="18" t="s">
        <v>74</v>
      </c>
      <c r="AC14" s="19" t="str">
        <f>IF(OR(EXACT($AA$7,AA14)*(EXACT($AB$7,AB14)))=TRUE,$AO$9,IF(($AB$7-$AA$7=AB14-AA14),$AO$8,IF(OR(EXACT($AA$7&gt;$AB$7,AA14&gt;AB14)*EXACT($AA$7=$AB$7,AA14=AB14)*EXACT($AA$7&lt;$AB$7,AA14&lt;AB14)),$AO$7,0)))</f>
        <v>2</v>
      </c>
      <c r="AD14" s="28"/>
      <c r="AE14" s="26"/>
      <c r="AF14" s="19"/>
      <c r="AG14" s="21">
        <f>E14+H14+K14+N14+Q14+T14+W14+Z14+AC14+AF14</f>
        <v>21</v>
      </c>
      <c r="AH14" s="22">
        <f>'10.Spieltag'!AJ11</f>
        <v>110</v>
      </c>
      <c r="AI14" s="29">
        <f>'10.Spieltag'!AK11</f>
        <v>7</v>
      </c>
      <c r="AJ14" s="24">
        <f>AG14+AH14</f>
        <v>131</v>
      </c>
      <c r="AK14" s="25">
        <f>RANK(AJ14,$AJ$8:$AJ$27)</f>
        <v>7</v>
      </c>
      <c r="AL14" s="1"/>
    </row>
    <row r="15" spans="1:42" ht="24.9" customHeight="1" thickBot="1">
      <c r="A15" s="29">
        <f>AK15</f>
        <v>8</v>
      </c>
      <c r="B15" s="21" t="s">
        <v>95</v>
      </c>
      <c r="C15" s="17" t="s">
        <v>19</v>
      </c>
      <c r="D15" s="18" t="s">
        <v>74</v>
      </c>
      <c r="E15" s="19" t="str">
        <f>IF(OR(EXACT($C$7,C15)*(EXACT($D$7,D15)))=TRUE,$AO$9,IF(($D$7-$C$7=D15-C15),$AO$8,IF(OR(EXACT($C$7&gt;$D$7,C15&gt;D15)*EXACT($C$7=$D$7,C15=D15)*EXACT($C$7&lt;$D$7,C15&lt;D15)),$AO$7,0)))</f>
        <v>5</v>
      </c>
      <c r="F15" s="17" t="s">
        <v>19</v>
      </c>
      <c r="G15" s="18" t="s">
        <v>76</v>
      </c>
      <c r="H15" s="19" t="str">
        <f>IF(OR(EXACT($F$7,F15)*(EXACT($G$7,G15)))=TRUE,$AO$9,IF(($G$7-$F$7=G15-F15),$AO$8,IF(OR(EXACT($F$7&gt;$G$7,F15&gt;G15)*EXACT($F$7=$G$7,F15=G15)*EXACT($F$7&lt;$G$7,F15&lt;G15)),$AO$7,0)))</f>
        <v>5</v>
      </c>
      <c r="I15" s="17" t="s">
        <v>19</v>
      </c>
      <c r="J15" s="18" t="s">
        <v>19</v>
      </c>
      <c r="K15" s="19">
        <f>IF(OR(EXACT($I$7,I15)*(EXACT($J$7,J15)))=TRUE,$AO$9,IF(($J$7-$I$7=J15-I15),$AO$8,IF(OR(EXACT($I$7&gt;$J$7,I15&gt;J15)*EXACT($I$7=$J$7,I15=J15)*EXACT($I$7&lt;$J$7,I15&lt;J15)),$AO$7,0)))</f>
        <v>0</v>
      </c>
      <c r="L15" s="17" t="s">
        <v>19</v>
      </c>
      <c r="M15" s="18" t="s">
        <v>74</v>
      </c>
      <c r="N15" s="66">
        <f>IF(OR(EXACT($L$7,L15)*(EXACT($M$7,M15)))=TRUE,$AO$9,IF(($M$7-$L$7=M15-L15),$AO$8,IF(OR(EXACT($L$7&gt;$M$7,L15&gt;M15)*EXACT($L$7=$M$7,L15=M15)*EXACT($L$7&lt;$M$7,L15&lt;M15)),$AO$7,0)))</f>
        <v>0</v>
      </c>
      <c r="O15" s="17" t="s">
        <v>2</v>
      </c>
      <c r="P15" s="18" t="s">
        <v>74</v>
      </c>
      <c r="Q15" s="19" t="str">
        <f>IF(OR(EXACT($O$7,O15)*(EXACT($P$7,P15)))=TRUE,$AO$9,IF(($P$7-$O$7=P15-O15),$AO$8,IF(OR(EXACT($O$7&gt;$P$7,O15&gt;P15)*EXACT($O$7=$P$7,O15=P15)*EXACT($O$7&lt;$P$7,O15&lt;P15)),$AO$7,0)))</f>
        <v>3</v>
      </c>
      <c r="R15" s="17" t="s">
        <v>2</v>
      </c>
      <c r="S15" s="18" t="s">
        <v>74</v>
      </c>
      <c r="T15" s="19">
        <f>IF(OR(EXACT($R$7,R15)*(EXACT($S$7,S15)))=TRUE,$AO$9,IF(($S$7-$R$7=S15-R15),$AO$8,IF(OR(EXACT($R$7&gt;$S$7,R15&gt;S15)*EXACT($R$7=$S$7,R15=S15)*EXACT($R$7&lt;$S$7,R15&lt;S15)),$AO$7,0)))</f>
        <v>0</v>
      </c>
      <c r="U15" s="17" t="s">
        <v>74</v>
      </c>
      <c r="V15" s="18" t="s">
        <v>77</v>
      </c>
      <c r="W15" s="66">
        <f>IF(OR(EXACT($U$7,U15)*(EXACT($V$7,V15)))=TRUE,$AO$9,IF(($V$7-$U$7=V15-U15),$AO$8,IF(OR(EXACT($U$7&gt;$V$7,U15&gt;V15)*EXACT($U$7=$V$7,U15=V15)*EXACT($U$7&lt;$V$7,U15&lt;V15)),$AO$7,0)))</f>
        <v>0</v>
      </c>
      <c r="X15" s="17" t="s">
        <v>19</v>
      </c>
      <c r="Y15" s="18" t="s">
        <v>74</v>
      </c>
      <c r="Z15" s="85">
        <f>IF(OR(EXACT($X$7,X15)*(EXACT($Y$7,Y15)))=TRUE,$AO$9,IF(($Y$7-$X$7=Y15-X15),$AO$8,IF(OR(EXACT($X$7&gt;$Y$7,X15&gt;Y15)*EXACT($X$7=$Y$7,X15=Y15)*EXACT($X$7&lt;$Y$7,X15&lt;Y15)),$AO$7,0)))*2*2</f>
        <v>0</v>
      </c>
      <c r="AA15" s="17" t="s">
        <v>19</v>
      </c>
      <c r="AB15" s="18" t="s">
        <v>74</v>
      </c>
      <c r="AC15" s="19" t="str">
        <f>IF(OR(EXACT($AA$7,AA15)*(EXACT($AB$7,AB15)))=TRUE,$AO$9,IF(($AB$7-$AA$7=AB15-AA15),$AO$8,IF(OR(EXACT($AA$7&gt;$AB$7,AA15&gt;AB15)*EXACT($AA$7=$AB$7,AA15=AB15)*EXACT($AA$7&lt;$AB$7,AA15&lt;AB15)),$AO$7,0)))</f>
        <v>2</v>
      </c>
      <c r="AD15" s="28"/>
      <c r="AE15" s="26"/>
      <c r="AF15" s="19"/>
      <c r="AG15" s="21">
        <f>E15+H15+K15+N15+Q15+T15+W15+Z15+AC15+AF15</f>
        <v>15</v>
      </c>
      <c r="AH15" s="22">
        <f>'10.Spieltag'!AJ10</f>
        <v>107</v>
      </c>
      <c r="AI15" s="29">
        <f>'10.Spieltag'!AK10</f>
        <v>9</v>
      </c>
      <c r="AJ15" s="24">
        <f>AG15+AH15</f>
        <v>122</v>
      </c>
      <c r="AK15" s="25">
        <f>RANK(AJ15,$AJ$8:$AJ$27)</f>
        <v>8</v>
      </c>
      <c r="AL15" s="1"/>
    </row>
    <row r="16" spans="1:42" ht="24.9" customHeight="1" thickBot="1">
      <c r="A16" s="29">
        <f>AK16</f>
        <v>9</v>
      </c>
      <c r="B16" s="21" t="s">
        <v>90</v>
      </c>
      <c r="C16" s="17" t="s">
        <v>2</v>
      </c>
      <c r="D16" s="18" t="s">
        <v>74</v>
      </c>
      <c r="E16" s="19" t="str">
        <f>IF(OR(EXACT($C$7,C16)*(EXACT($D$7,D16)))=TRUE,$AO$9,IF(($D$7-$C$7=D16-C16),$AO$8,IF(OR(EXACT($C$7&gt;$D$7,C16&gt;D16)*EXACT($C$7=$D$7,C16=D16)*EXACT($C$7&lt;$D$7,C16&lt;D16)),$AO$7,0)))</f>
        <v>2</v>
      </c>
      <c r="F16" s="17" t="s">
        <v>19</v>
      </c>
      <c r="G16" s="18" t="s">
        <v>19</v>
      </c>
      <c r="H16" s="19">
        <f>IF(OR(EXACT($F$7,F16)*(EXACT($G$7,G16)))=TRUE,$AO$9,IF(($G$7-$F$7=G16-F16),$AO$8,IF(OR(EXACT($F$7&gt;$G$7,F16&gt;G16)*EXACT($F$7=$G$7,F16=G16)*EXACT($F$7&lt;$G$7,F16&lt;G16)),$AO$7,0)))</f>
        <v>0</v>
      </c>
      <c r="I16" s="17" t="s">
        <v>74</v>
      </c>
      <c r="J16" s="18" t="s">
        <v>19</v>
      </c>
      <c r="K16" s="19" t="str">
        <f>IF(OR(EXACT($I$7,I16)*(EXACT($J$7,J16)))=TRUE,$AO$9,IF(($J$7-$I$7=J16-I16),$AO$8,IF(OR(EXACT($I$7&gt;$J$7,I16&gt;J16)*EXACT($I$7=$J$7,I16=J16)*EXACT($I$7&lt;$J$7,I16&lt;J16)),$AO$7,0)))</f>
        <v>3</v>
      </c>
      <c r="L16" s="17" t="s">
        <v>2</v>
      </c>
      <c r="M16" s="18" t="s">
        <v>74</v>
      </c>
      <c r="N16" s="66">
        <f>IF(OR(EXACT($L$7,L16)*(EXACT($M$7,M16)))=TRUE,$AO$9,IF(($M$7-$L$7=M16-L16),$AO$8,IF(OR(EXACT($L$7&gt;$M$7,L16&gt;M16)*EXACT($L$7=$M$7,L16=M16)*EXACT($L$7&lt;$M$7,L16&lt;M16)),$AO$7,0)))</f>
        <v>0</v>
      </c>
      <c r="O16" s="17" t="s">
        <v>77</v>
      </c>
      <c r="P16" s="18" t="s">
        <v>76</v>
      </c>
      <c r="Q16" s="19" t="str">
        <f>IF(OR(EXACT($O$7,O16)*(EXACT($P$7,P16)))=TRUE,$AO$9,IF(($P$7-$O$7=P16-O16),$AO$8,IF(OR(EXACT($O$7&gt;$P$7,O16&gt;P16)*EXACT($O$7=$P$7,O16=P16)*EXACT($O$7&lt;$P$7,O16&lt;P16)),$AO$7,0)))</f>
        <v>2</v>
      </c>
      <c r="R16" s="17" t="s">
        <v>2</v>
      </c>
      <c r="S16" s="18" t="s">
        <v>76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74</v>
      </c>
      <c r="V16" s="18" t="s">
        <v>77</v>
      </c>
      <c r="W16" s="66">
        <f>IF(OR(EXACT($U$7,U16)*(EXACT($V$7,V16)))=TRUE,$AO$9,IF(($V$7-$U$7=V16-U16),$AO$8,IF(OR(EXACT($U$7&gt;$V$7,U16&gt;V16)*EXACT($U$7=$V$7,U16=V16)*EXACT($U$7&lt;$V$7,U16&lt;V16)),$AO$7,0)))</f>
        <v>0</v>
      </c>
      <c r="X16" s="17" t="s">
        <v>19</v>
      </c>
      <c r="Y16" s="18" t="s">
        <v>19</v>
      </c>
      <c r="Z16" s="85">
        <f>IF(OR(EXACT($X$7,X16)*(EXACT($Y$7,Y16)))=TRUE,$AO$9,IF(($Y$7-$X$7=Y16-X16),$AO$8,IF(OR(EXACT($X$7&gt;$Y$7,X16&gt;Y16)*EXACT($X$7=$Y$7,X16=Y16)*EXACT($X$7&lt;$Y$7,X16&lt;Y16)),$AO$7,0)))*2*2</f>
        <v>20</v>
      </c>
      <c r="AA16" s="17" t="s">
        <v>2</v>
      </c>
      <c r="AB16" s="18" t="s">
        <v>19</v>
      </c>
      <c r="AC16" s="19" t="str">
        <f>IF(OR(EXACT($AA$7,AA16)*(EXACT($AB$7,AB16)))=TRUE,$AO$9,IF(($AB$7-$AA$7=AB16-AA16),$AO$8,IF(OR(EXACT($AA$7&gt;$AB$7,AA16&gt;AB16)*EXACT($AA$7=$AB$7,AA16=AB16)*EXACT($AA$7&lt;$AB$7,AA16&lt;AB16)),$AO$7,0)))</f>
        <v>2</v>
      </c>
      <c r="AD16" s="28"/>
      <c r="AE16" s="26"/>
      <c r="AF16" s="19"/>
      <c r="AG16" s="21">
        <f>E16+H16+K16+N16+Q16+T16+W16+Z16+AC16+AF16</f>
        <v>29</v>
      </c>
      <c r="AH16" s="22">
        <f>'10.Spieltag'!AJ9</f>
        <v>88</v>
      </c>
      <c r="AI16" s="29">
        <f>'10.Spieltag'!AK9</f>
        <v>17</v>
      </c>
      <c r="AJ16" s="24">
        <f>AG16+AH16</f>
        <v>117</v>
      </c>
      <c r="AK16" s="25">
        <f>RANK(AJ16,$AJ$8:$AJ$27)</f>
        <v>9</v>
      </c>
      <c r="AL16" s="1"/>
    </row>
    <row r="17" spans="1:38" ht="24.9" customHeight="1" thickBot="1">
      <c r="A17" s="29">
        <f>AK17</f>
        <v>10</v>
      </c>
      <c r="B17" s="21" t="s">
        <v>83</v>
      </c>
      <c r="C17" s="17" t="s">
        <v>74</v>
      </c>
      <c r="D17" s="18" t="s">
        <v>74</v>
      </c>
      <c r="E17" s="19">
        <f>IF(OR(EXACT($C$7,C17)*(EXACT($D$7,D17)))=TRUE,$AO$9,IF(($D$7-$C$7=D17-C17),$AO$8,IF(OR(EXACT($C$7&gt;$D$7,C17&gt;D17)*EXACT($C$7=$D$7,C17=D17)*EXACT($C$7&lt;$D$7,C17&lt;D17)),$AO$7,0)))</f>
        <v>0</v>
      </c>
      <c r="F17" s="17" t="s">
        <v>76</v>
      </c>
      <c r="G17" s="18" t="s">
        <v>74</v>
      </c>
      <c r="H17" s="19">
        <f>IF(OR(EXACT($F$7,F17)*(EXACT($G$7,G17)))=TRUE,$AO$9,IF(($G$7-$F$7=G17-F17),$AO$8,IF(OR(EXACT($F$7&gt;$G$7,F17&gt;G17)*EXACT($F$7=$G$7,F17=G17)*EXACT($F$7&lt;$G$7,F17&lt;G17)),$AO$7,0)))</f>
        <v>0</v>
      </c>
      <c r="I17" s="17" t="s">
        <v>19</v>
      </c>
      <c r="J17" s="18" t="s">
        <v>74</v>
      </c>
      <c r="K17" s="19">
        <f>IF(OR(EXACT($I$7,I17)*(EXACT($J$7,J17)))=TRUE,$AO$9,IF(($J$7-$I$7=J17-I17),$AO$8,IF(OR(EXACT($I$7&gt;$J$7,I17&gt;J17)*EXACT($I$7=$J$7,I17=J17)*EXACT($I$7&lt;$J$7,I17&lt;J17)),$AO$7,0)))</f>
        <v>0</v>
      </c>
      <c r="L17" s="17" t="s">
        <v>74</v>
      </c>
      <c r="M17" s="18" t="s">
        <v>74</v>
      </c>
      <c r="N17" s="66" t="str">
        <f>IF(OR(EXACT($L$7,L17)*(EXACT($M$7,M17)))=TRUE,$AO$9,IF(($M$7-$L$7=M17-L17),$AO$8,IF(OR(EXACT($L$7&gt;$M$7,L17&gt;M17)*EXACT($L$7=$M$7,L17=M17)*EXACT($L$7&lt;$M$7,L17&lt;M17)),$AO$7,0)))</f>
        <v>5</v>
      </c>
      <c r="O17" s="17" t="s">
        <v>2</v>
      </c>
      <c r="P17" s="18" t="s">
        <v>76</v>
      </c>
      <c r="Q17" s="19" t="str">
        <f>IF(OR(EXACT($O$7,O17)*(EXACT($P$7,P17)))=TRUE,$AO$9,IF(($P$7-$O$7=P17-O17),$AO$8,IF(OR(EXACT($O$7&gt;$P$7,O17&gt;P17)*EXACT($O$7=$P$7,O17=P17)*EXACT($O$7&lt;$P$7,O17&lt;P17)),$AO$7,0)))</f>
        <v>2</v>
      </c>
      <c r="R17" s="17" t="s">
        <v>74</v>
      </c>
      <c r="S17" s="18" t="s">
        <v>76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74</v>
      </c>
      <c r="V17" s="18" t="s">
        <v>19</v>
      </c>
      <c r="W17" s="66">
        <f>IF(OR(EXACT($U$7,U17)*(EXACT($V$7,V17)))=TRUE,$AO$9,IF(($V$7-$U$7=V17-U17),$AO$8,IF(OR(EXACT($U$7&gt;$V$7,U17&gt;V17)*EXACT($U$7=$V$7,U17=V17)*EXACT($U$7&lt;$V$7,U17&lt;V17)),$AO$7,0)))</f>
        <v>0</v>
      </c>
      <c r="X17" s="17" t="s">
        <v>76</v>
      </c>
      <c r="Y17" s="18" t="s">
        <v>19</v>
      </c>
      <c r="Z17" s="85">
        <f>IF(OR(EXACT($X$7,X17)*(EXACT($Y$7,Y17)))=TRUE,$AO$9,IF(($Y$7-$X$7=Y17-X17),$AO$8,IF(OR(EXACT($X$7&gt;$Y$7,X17&gt;Y17)*EXACT($X$7=$Y$7,X17=Y17)*EXACT($X$7&lt;$Y$7,X17&lt;Y17)),$AO$7,0)))*2*2</f>
        <v>0</v>
      </c>
      <c r="AA17" s="17" t="s">
        <v>74</v>
      </c>
      <c r="AB17" s="18" t="s">
        <v>74</v>
      </c>
      <c r="AC17" s="19">
        <f>IF(OR(EXACT($AA$7,AA17)*(EXACT($AB$7,AB17)))=TRUE,$AO$9,IF(($AB$7-$AA$7=AB17-AA17),$AO$8,IF(OR(EXACT($AA$7&gt;$AB$7,AA17&gt;AB17)*EXACT($AA$7=$AB$7,AA17=AB17)*EXACT($AA$7&lt;$AB$7,AA17&lt;AB17)),$AO$7,0)))</f>
        <v>0</v>
      </c>
      <c r="AD17" s="28"/>
      <c r="AE17" s="26"/>
      <c r="AF17" s="19"/>
      <c r="AG17" s="21">
        <f>E17+H17+K17+N17+Q17+T17+W17+Z17+AC17+AF17</f>
        <v>7</v>
      </c>
      <c r="AH17" s="22">
        <f>'10.Spieltag'!AJ20</f>
        <v>109</v>
      </c>
      <c r="AI17" s="29">
        <f>'10.Spieltag'!AK20</f>
        <v>8</v>
      </c>
      <c r="AJ17" s="24">
        <f>AG17+AH17</f>
        <v>116</v>
      </c>
      <c r="AK17" s="25">
        <f>RANK(AJ17,$AJ$8:$AJ$27)</f>
        <v>10</v>
      </c>
      <c r="AL17" s="1"/>
    </row>
    <row r="18" spans="1:38" ht="24.9" customHeight="1" thickBot="1">
      <c r="A18" s="29">
        <f>AK18</f>
        <v>11</v>
      </c>
      <c r="B18" s="21" t="s">
        <v>78</v>
      </c>
      <c r="C18" s="17" t="s">
        <v>19</v>
      </c>
      <c r="D18" s="18" t="s">
        <v>76</v>
      </c>
      <c r="E18" s="19" t="str">
        <f>IF(OR(EXACT($C$7,C18)*(EXACT($D$7,D18)))=TRUE,$AO$9,IF(($D$7-$C$7=D18-C18),$AO$8,IF(OR(EXACT($C$7&gt;$D$7,C18&gt;D18)*EXACT($C$7=$D$7,C18=D18)*EXACT($C$7&lt;$D$7,C18&lt;D18)),$AO$7,0)))</f>
        <v>2</v>
      </c>
      <c r="F18" s="17" t="s">
        <v>74</v>
      </c>
      <c r="G18" s="18" t="s">
        <v>76</v>
      </c>
      <c r="H18" s="19" t="str">
        <f>IF(OR(EXACT($F$7,F18)*(EXACT($G$7,G18)))=TRUE,$AO$9,IF(($G$7-$F$7=G18-F18),$AO$8,IF(OR(EXACT($F$7&gt;$G$7,F18&gt;G18)*EXACT($F$7=$G$7,F18=G18)*EXACT($F$7&lt;$G$7,F18&lt;G18)),$AO$7,0)))</f>
        <v>2</v>
      </c>
      <c r="I18" s="17" t="s">
        <v>74</v>
      </c>
      <c r="J18" s="18" t="s">
        <v>74</v>
      </c>
      <c r="K18" s="19">
        <f>IF(OR(EXACT($I$7,I18)*(EXACT($J$7,J18)))=TRUE,$AO$9,IF(($J$7-$I$7=J18-I18),$AO$8,IF(OR(EXACT($I$7&gt;$J$7,I18&gt;J18)*EXACT($I$7=$J$7,I18=J18)*EXACT($I$7&lt;$J$7,I18&lt;J18)),$AO$7,0)))</f>
        <v>0</v>
      </c>
      <c r="L18" s="17" t="s">
        <v>19</v>
      </c>
      <c r="M18" s="18" t="s">
        <v>74</v>
      </c>
      <c r="N18" s="66">
        <f>IF(OR(EXACT($L$7,L18)*(EXACT($M$7,M18)))=TRUE,$AO$9,IF(($M$7-$L$7=M18-L18),$AO$8,IF(OR(EXACT($L$7&gt;$M$7,L18&gt;M18)*EXACT($L$7=$M$7,L18=M18)*EXACT($L$7&lt;$M$7,L18&lt;M18)),$AO$7,0)))</f>
        <v>0</v>
      </c>
      <c r="O18" s="17" t="s">
        <v>2</v>
      </c>
      <c r="P18" s="18" t="s">
        <v>76</v>
      </c>
      <c r="Q18" s="19" t="str">
        <f>IF(OR(EXACT($O$7,O18)*(EXACT($P$7,P18)))=TRUE,$AO$9,IF(($P$7-$O$7=P18-O18),$AO$8,IF(OR(EXACT($O$7&gt;$P$7,O18&gt;P18)*EXACT($O$7=$P$7,O18=P18)*EXACT($O$7&lt;$P$7,O18&lt;P18)),$AO$7,0)))</f>
        <v>2</v>
      </c>
      <c r="R18" s="17" t="s">
        <v>2</v>
      </c>
      <c r="S18" s="18" t="s">
        <v>74</v>
      </c>
      <c r="T18" s="19">
        <f>IF(OR(EXACT($R$7,R18)*(EXACT($S$7,S18)))=TRUE,$AO$9,IF(($S$7-$R$7=S18-R18),$AO$8,IF(OR(EXACT($R$7&gt;$S$7,R18&gt;S18)*EXACT($R$7=$S$7,R18=S18)*EXACT($R$7&lt;$S$7,R18&lt;S18)),$AO$7,0)))</f>
        <v>0</v>
      </c>
      <c r="U18" s="17" t="s">
        <v>76</v>
      </c>
      <c r="V18" s="18" t="s">
        <v>2</v>
      </c>
      <c r="W18" s="66">
        <f>IF(OR(EXACT($U$7,U18)*(EXACT($V$7,V18)))=TRUE,$AO$9,IF(($V$7-$U$7=V18-U18),$AO$8,IF(OR(EXACT($U$7&gt;$V$7,U18&gt;V18)*EXACT($U$7=$V$7,U18=V18)*EXACT($U$7&lt;$V$7,U18&lt;V18)),$AO$7,0)))</f>
        <v>0</v>
      </c>
      <c r="X18" s="17" t="s">
        <v>19</v>
      </c>
      <c r="Y18" s="18" t="s">
        <v>2</v>
      </c>
      <c r="Z18" s="85">
        <f>IF(OR(EXACT($X$7,X18)*(EXACT($Y$7,Y18)))=TRUE,$AO$9,IF(($Y$7-$X$7=Y18-X18),$AO$8,IF(OR(EXACT($X$7&gt;$Y$7,X18&gt;Y18)*EXACT($X$7=$Y$7,X18=Y18)*EXACT($X$7&lt;$Y$7,X18&lt;Y18)),$AO$7,0)))*2*2</f>
        <v>0</v>
      </c>
      <c r="AA18" s="17" t="s">
        <v>2</v>
      </c>
      <c r="AB18" s="18" t="s">
        <v>74</v>
      </c>
      <c r="AC18" s="19" t="str">
        <f>IF(OR(EXACT($AA$7,AA18)*(EXACT($AB$7,AB18)))=TRUE,$AO$9,IF(($AB$7-$AA$7=AB18-AA18),$AO$8,IF(OR(EXACT($AA$7&gt;$AB$7,AA18&gt;AB18)*EXACT($AA$7=$AB$7,AA18=AB18)*EXACT($AA$7&lt;$AB$7,AA18&lt;AB18)),$AO$7,0)))</f>
        <v>2</v>
      </c>
      <c r="AD18" s="28"/>
      <c r="AE18" s="26"/>
      <c r="AF18" s="19"/>
      <c r="AG18" s="21">
        <f>E18+H18+K18+N18+Q18+T18+W18+Z18+AC18+AF18</f>
        <v>8</v>
      </c>
      <c r="AH18" s="22">
        <f>'10.Spieltag'!AJ25</f>
        <v>107</v>
      </c>
      <c r="AI18" s="29">
        <f>'10.Spieltag'!AK25</f>
        <v>9</v>
      </c>
      <c r="AJ18" s="24">
        <f>AG18+AH18</f>
        <v>115</v>
      </c>
      <c r="AK18" s="25">
        <f>RANK(AJ18,$AJ$8:$AJ$27)</f>
        <v>11</v>
      </c>
      <c r="AL18" s="1"/>
    </row>
    <row r="19" spans="1:38" ht="24.9" customHeight="1" thickBot="1">
      <c r="A19" s="29">
        <f>AK19</f>
        <v>12</v>
      </c>
      <c r="B19" s="21" t="s">
        <v>75</v>
      </c>
      <c r="C19" s="17" t="s">
        <v>19</v>
      </c>
      <c r="D19" s="18" t="s">
        <v>74</v>
      </c>
      <c r="E19" s="19" t="str">
        <f>IF(OR(EXACT($C$7,C19)*(EXACT($D$7,D19)))=TRUE,$AO$9,IF(($D$7-$C$7=D19-C19),$AO$8,IF(OR(EXACT($C$7&gt;$D$7,C19&gt;D19)*EXACT($C$7=$D$7,C19=D19)*EXACT($C$7&lt;$D$7,C19&lt;D19)),$AO$7,0)))</f>
        <v>5</v>
      </c>
      <c r="F19" s="17" t="s">
        <v>19</v>
      </c>
      <c r="G19" s="18" t="s">
        <v>74</v>
      </c>
      <c r="H19" s="19" t="str">
        <f>IF(OR(EXACT($F$7,F19)*(EXACT($G$7,G19)))=TRUE,$AO$9,IF(($G$7-$F$7=G19-F19),$AO$8,IF(OR(EXACT($F$7&gt;$G$7,F19&gt;G19)*EXACT($F$7=$G$7,F19=G19)*EXACT($F$7&lt;$G$7,F19&lt;G19)),$AO$7,0)))</f>
        <v>2</v>
      </c>
      <c r="I19" s="17" t="s">
        <v>19</v>
      </c>
      <c r="J19" s="18" t="s">
        <v>74</v>
      </c>
      <c r="K19" s="19">
        <f>IF(OR(EXACT($I$7,I19)*(EXACT($J$7,J19)))=TRUE,$AO$9,IF(($J$7-$I$7=J19-I19),$AO$8,IF(OR(EXACT($I$7&gt;$J$7,I19&gt;J19)*EXACT($I$7=$J$7,I19=J19)*EXACT($I$7&lt;$J$7,I19&lt;J19)),$AO$7,0)))</f>
        <v>0</v>
      </c>
      <c r="L19" s="17" t="s">
        <v>19</v>
      </c>
      <c r="M19" s="18" t="s">
        <v>74</v>
      </c>
      <c r="N19" s="66">
        <f>IF(OR(EXACT($L$7,L19)*(EXACT($M$7,M19)))=TRUE,$AO$9,IF(($M$7-$L$7=M19-L19),$AO$8,IF(OR(EXACT($L$7&gt;$M$7,L19&gt;M19)*EXACT($L$7=$M$7,L19=M19)*EXACT($L$7&lt;$M$7,L19&lt;M19)),$AO$7,0)))</f>
        <v>0</v>
      </c>
      <c r="O19" s="17" t="s">
        <v>19</v>
      </c>
      <c r="P19" s="18" t="s">
        <v>74</v>
      </c>
      <c r="Q19" s="19" t="str">
        <f>IF(OR(EXACT($O$7,O19)*(EXACT($P$7,P19)))=TRUE,$AO$9,IF(($P$7-$O$7=P19-O19),$AO$8,IF(OR(EXACT($O$7&gt;$P$7,O19&gt;P19)*EXACT($O$7=$P$7,O19=P19)*EXACT($O$7&lt;$P$7,O19&lt;P19)),$AO$7,0)))</f>
        <v>2</v>
      </c>
      <c r="R19" s="17" t="s">
        <v>19</v>
      </c>
      <c r="S19" s="18" t="s">
        <v>74</v>
      </c>
      <c r="T19" s="19">
        <f>IF(OR(EXACT($R$7,R19)*(EXACT($S$7,S19)))=TRUE,$AO$9,IF(($S$7-$R$7=S19-R19),$AO$8,IF(OR(EXACT($R$7&gt;$S$7,R19&gt;S19)*EXACT($R$7=$S$7,R19=S19)*EXACT($R$7&lt;$S$7,R19&lt;S19)),$AO$7,0)))</f>
        <v>0</v>
      </c>
      <c r="U19" s="17" t="s">
        <v>74</v>
      </c>
      <c r="V19" s="18" t="s">
        <v>19</v>
      </c>
      <c r="W19" s="66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19</v>
      </c>
      <c r="Z19" s="85">
        <f>IF(OR(EXACT($X$7,X19)*(EXACT($Y$7,Y19)))=TRUE,$AO$9,IF(($Y$7-$X$7=Y19-X19),$AO$8,IF(OR(EXACT($X$7&gt;$Y$7,X19&gt;Y19)*EXACT($X$7=$Y$7,X19=Y19)*EXACT($X$7&lt;$Y$7,X19&lt;Y19)),$AO$7,0)))*2*2</f>
        <v>0</v>
      </c>
      <c r="AA19" s="17" t="s">
        <v>19</v>
      </c>
      <c r="AB19" s="18" t="s">
        <v>74</v>
      </c>
      <c r="AC19" s="19" t="str">
        <f>IF(OR(EXACT($AA$7,AA19)*(EXACT($AB$7,AB19)))=TRUE,$AO$9,IF(($AB$7-$AA$7=AB19-AA19),$AO$8,IF(OR(EXACT($AA$7&gt;$AB$7,AA19&gt;AB19)*EXACT($AA$7=$AB$7,AA19=AB19)*EXACT($AA$7&lt;$AB$7,AA19&lt;AB19)),$AO$7,0)))</f>
        <v>2</v>
      </c>
      <c r="AD19" s="27"/>
      <c r="AE19" s="26"/>
      <c r="AF19" s="19"/>
      <c r="AG19" s="21">
        <f>E19+H19+K19+N19+Q19+T19+W19+Z19+AC19+AF19</f>
        <v>11</v>
      </c>
      <c r="AH19" s="22">
        <f>'10.Spieltag'!AJ13</f>
        <v>101</v>
      </c>
      <c r="AI19" s="29">
        <f>'10.Spieltag'!AK13</f>
        <v>11</v>
      </c>
      <c r="AJ19" s="24">
        <f>AG19+AH19</f>
        <v>112</v>
      </c>
      <c r="AK19" s="25">
        <f>RANK(AJ19,$AJ$8:$AJ$27)</f>
        <v>12</v>
      </c>
      <c r="AL19" s="1"/>
    </row>
    <row r="20" spans="1:38" ht="24.9" customHeight="1" thickBot="1">
      <c r="A20" s="29">
        <f>AK20</f>
        <v>13</v>
      </c>
      <c r="B20" s="21" t="s">
        <v>87</v>
      </c>
      <c r="C20" s="17" t="s">
        <v>19</v>
      </c>
      <c r="D20" s="18" t="s">
        <v>74</v>
      </c>
      <c r="E20" s="19" t="str">
        <f>IF(OR(EXACT($C$7,C20)*(EXACT($D$7,D20)))=TRUE,$AO$9,IF(($D$7-$C$7=D20-C20),$AO$8,IF(OR(EXACT($C$7&gt;$D$7,C20&gt;D20)*EXACT($C$7=$D$7,C20=D20)*EXACT($C$7&lt;$D$7,C20&lt;D20)),$AO$7,0)))</f>
        <v>5</v>
      </c>
      <c r="F20" s="17" t="s">
        <v>74</v>
      </c>
      <c r="G20" s="18" t="s">
        <v>76</v>
      </c>
      <c r="H20" s="19" t="str">
        <f>IF(OR(EXACT($F$7,F20)*(EXACT($G$7,G20)))=TRUE,$AO$9,IF(($G$7-$F$7=G20-F20),$AO$8,IF(OR(EXACT($F$7&gt;$G$7,F20&gt;G20)*EXACT($F$7=$G$7,F20=G20)*EXACT($F$7&lt;$G$7,F20&lt;G20)),$AO$7,0)))</f>
        <v>2</v>
      </c>
      <c r="I20" s="17" t="s">
        <v>19</v>
      </c>
      <c r="J20" s="18" t="s">
        <v>74</v>
      </c>
      <c r="K20" s="19">
        <f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76</v>
      </c>
      <c r="N20" s="66">
        <f>IF(OR(EXACT($L$7,L20)*(EXACT($M$7,M20)))=TRUE,$AO$9,IF(($M$7-$L$7=M20-L20),$AO$8,IF(OR(EXACT($L$7&gt;$M$7,L20&gt;M20)*EXACT($L$7=$M$7,L20=M20)*EXACT($L$7&lt;$M$7,L20&lt;M20)),$AO$7,0)))</f>
        <v>0</v>
      </c>
      <c r="O20" s="17" t="s">
        <v>77</v>
      </c>
      <c r="P20" s="18" t="s">
        <v>76</v>
      </c>
      <c r="Q20" s="19" t="str">
        <f>IF(OR(EXACT($O$7,O20)*(EXACT($P$7,P20)))=TRUE,$AO$9,IF(($P$7-$O$7=P20-O20),$AO$8,IF(OR(EXACT($O$7&gt;$P$7,O20&gt;P20)*EXACT($O$7=$P$7,O20=P20)*EXACT($O$7&lt;$P$7,O20&lt;P20)),$AO$7,0)))</f>
        <v>2</v>
      </c>
      <c r="R20" s="17" t="s">
        <v>2</v>
      </c>
      <c r="S20" s="18" t="s">
        <v>74</v>
      </c>
      <c r="T20" s="19">
        <f>IF(OR(EXACT($R$7,R20)*(EXACT($S$7,S20)))=TRUE,$AO$9,IF(($S$7-$R$7=S20-R20),$AO$8,IF(OR(EXACT($R$7&gt;$S$7,R20&gt;S20)*EXACT($R$7=$S$7,R20=S20)*EXACT($R$7&lt;$S$7,R20&lt;S20)),$AO$7,0)))</f>
        <v>0</v>
      </c>
      <c r="U20" s="17" t="s">
        <v>74</v>
      </c>
      <c r="V20" s="18" t="s">
        <v>2</v>
      </c>
      <c r="W20" s="66">
        <f>IF(OR(EXACT($U$7,U20)*(EXACT($V$7,V20)))=TRUE,$AO$9,IF(($V$7-$U$7=V20-U20),$AO$8,IF(OR(EXACT($U$7&gt;$V$7,U20&gt;V20)*EXACT($U$7=$V$7,U20=V20)*EXACT($U$7&lt;$V$7,U20&lt;V20)),$AO$7,0)))</f>
        <v>0</v>
      </c>
      <c r="X20" s="17" t="s">
        <v>19</v>
      </c>
      <c r="Y20" s="18" t="s">
        <v>74</v>
      </c>
      <c r="Z20" s="85">
        <f>IF(OR(EXACT($X$7,X20)*(EXACT($Y$7,Y20)))=TRUE,$AO$9,IF(($Y$7-$X$7=Y20-X20),$AO$8,IF(OR(EXACT($X$7&gt;$Y$7,X20&gt;Y20)*EXACT($X$7=$Y$7,X20=Y20)*EXACT($X$7&lt;$Y$7,X20&lt;Y20)),$AO$7,0)))*2*2</f>
        <v>0</v>
      </c>
      <c r="AA20" s="17" t="s">
        <v>19</v>
      </c>
      <c r="AB20" s="18" t="s">
        <v>76</v>
      </c>
      <c r="AC20" s="19" t="str">
        <f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11</v>
      </c>
      <c r="AH20" s="22">
        <f>'10.Spieltag'!AJ16</f>
        <v>98</v>
      </c>
      <c r="AI20" s="29">
        <f>'10.Spieltag'!AK16</f>
        <v>13</v>
      </c>
      <c r="AJ20" s="24">
        <f>AG20+AH20</f>
        <v>109</v>
      </c>
      <c r="AK20" s="25">
        <f>RANK(AJ20,$AJ$8:$AJ$27)</f>
        <v>13</v>
      </c>
      <c r="AL20" s="1"/>
    </row>
    <row r="21" spans="1:38" ht="24.9" customHeight="1" thickBot="1">
      <c r="A21" s="29">
        <f>AK21</f>
        <v>14</v>
      </c>
      <c r="B21" s="21" t="s">
        <v>73</v>
      </c>
      <c r="C21" s="17" t="s">
        <v>19</v>
      </c>
      <c r="D21" s="18" t="s">
        <v>74</v>
      </c>
      <c r="E21" s="19" t="str">
        <f>IF(OR(EXACT($C$7,C21)*(EXACT($D$7,D21)))=TRUE,$AO$9,IF(($D$7-$C$7=D21-C21),$AO$8,IF(OR(EXACT($C$7&gt;$D$7,C21&gt;D21)*EXACT($C$7=$D$7,C21=D21)*EXACT($C$7&lt;$D$7,C21&lt;D21)),$AO$7,0)))</f>
        <v>5</v>
      </c>
      <c r="F21" s="17" t="s">
        <v>19</v>
      </c>
      <c r="G21" s="18" t="s">
        <v>74</v>
      </c>
      <c r="H21" s="19" t="str">
        <f>IF(OR(EXACT($F$7,F21)*(EXACT($G$7,G21)))=TRUE,$AO$9,IF(($G$7-$F$7=G21-F21),$AO$8,IF(OR(EXACT($F$7&gt;$G$7,F21&gt;G21)*EXACT($F$7=$G$7,F21=G21)*EXACT($F$7&lt;$G$7,F21&lt;G21)),$AO$7,0)))</f>
        <v>2</v>
      </c>
      <c r="I21" s="17" t="s">
        <v>74</v>
      </c>
      <c r="J21" s="18" t="s">
        <v>19</v>
      </c>
      <c r="K21" s="19" t="str">
        <f>IF(OR(EXACT($I$7,I21)*(EXACT($J$7,J21)))=TRUE,$AO$9,IF(($J$7-$I$7=J21-I21),$AO$8,IF(OR(EXACT($I$7&gt;$J$7,I21&gt;J21)*EXACT($I$7=$J$7,I21=J21)*EXACT($I$7&lt;$J$7,I21&lt;J21)),$AO$7,0)))</f>
        <v>3</v>
      </c>
      <c r="L21" s="17" t="s">
        <v>2</v>
      </c>
      <c r="M21" s="18" t="s">
        <v>74</v>
      </c>
      <c r="N21" s="66">
        <f>IF(OR(EXACT($L$7,L21)*(EXACT($M$7,M21)))=TRUE,$AO$9,IF(($M$7-$L$7=M21-L21),$AO$8,IF(OR(EXACT($L$7&gt;$M$7,L21&gt;M21)*EXACT($L$7=$M$7,L21=M21)*EXACT($L$7&lt;$M$7,L21&lt;M21)),$AO$7,0)))</f>
        <v>0</v>
      </c>
      <c r="O21" s="17" t="s">
        <v>2</v>
      </c>
      <c r="P21" s="18" t="s">
        <v>74</v>
      </c>
      <c r="Q21" s="19" t="str">
        <f>IF(OR(EXACT($O$7,O21)*(EXACT($P$7,P21)))=TRUE,$AO$9,IF(($P$7-$O$7=P21-O21),$AO$8,IF(OR(EXACT($O$7&gt;$P$7,O21&gt;P21)*EXACT($O$7=$P$7,O21=P21)*EXACT($O$7&lt;$P$7,O21&lt;P21)),$AO$7,0)))</f>
        <v>3</v>
      </c>
      <c r="R21" s="17" t="s">
        <v>19</v>
      </c>
      <c r="S21" s="18" t="s">
        <v>76</v>
      </c>
      <c r="T21" s="19">
        <f>IF(OR(EXACT($R$7,R21)*(EXACT($S$7,S21)))=TRUE,$AO$9,IF(($S$7-$R$7=S21-R21),$AO$8,IF(OR(EXACT($R$7&gt;$S$7,R21&gt;S21)*EXACT($R$7=$S$7,R21=S21)*EXACT($R$7&lt;$S$7,R21&lt;S21)),$AO$7,0)))</f>
        <v>0</v>
      </c>
      <c r="U21" s="17" t="s">
        <v>74</v>
      </c>
      <c r="V21" s="18" t="s">
        <v>19</v>
      </c>
      <c r="W21" s="66">
        <f>IF(OR(EXACT($U$7,U21)*(EXACT($V$7,V21)))=TRUE,$AO$9,IF(($V$7-$U$7=V21-U21),$AO$8,IF(OR(EXACT($U$7&gt;$V$7,U21&gt;V21)*EXACT($U$7=$V$7,U21=V21)*EXACT($U$7&lt;$V$7,U21&lt;V21)),$AO$7,0)))</f>
        <v>0</v>
      </c>
      <c r="X21" s="17" t="s">
        <v>19</v>
      </c>
      <c r="Y21" s="18" t="s">
        <v>74</v>
      </c>
      <c r="Z21" s="85">
        <f>IF(OR(EXACT($X$7,X21)*(EXACT($Y$7,Y21)))=TRUE,$AO$9,IF(($Y$7-$X$7=Y21-X21),$AO$8,IF(OR(EXACT($X$7&gt;$Y$7,X21&gt;Y21)*EXACT($X$7=$Y$7,X21=Y21)*EXACT($X$7&lt;$Y$7,X21&lt;Y21)),$AO$7,0)))*2*2</f>
        <v>0</v>
      </c>
      <c r="AA21" s="17" t="s">
        <v>2</v>
      </c>
      <c r="AB21" s="18" t="s">
        <v>74</v>
      </c>
      <c r="AC21" s="19" t="str">
        <f>IF(OR(EXACT($AA$7,AA21)*(EXACT($AB$7,AB21)))=TRUE,$AO$9,IF(($AB$7-$AA$7=AB21-AA21),$AO$8,IF(OR(EXACT($AA$7&gt;$AB$7,AA21&gt;AB21)*EXACT($AA$7=$AB$7,AA21=AB21)*EXACT($AA$7&lt;$AB$7,AA21&lt;AB21)),$AO$7,0)))</f>
        <v>2</v>
      </c>
      <c r="AD21" s="28"/>
      <c r="AE21" s="26"/>
      <c r="AF21" s="19"/>
      <c r="AG21" s="21">
        <f>E21+H21+K21+N21+Q21+T21+W21+Z21+AC21+AF21</f>
        <v>15</v>
      </c>
      <c r="AH21" s="22">
        <f>'10.Spieltag'!AJ27</f>
        <v>93</v>
      </c>
      <c r="AI21" s="29">
        <f>'10.Spieltag'!AK27</f>
        <v>15</v>
      </c>
      <c r="AJ21" s="24">
        <f>AG21+AH21</f>
        <v>108</v>
      </c>
      <c r="AK21" s="25">
        <f>RANK(AJ21,$AJ$8:$AJ$27)</f>
        <v>14</v>
      </c>
      <c r="AL21" s="1"/>
    </row>
    <row r="22" spans="1:38" ht="24.9" customHeight="1" thickBot="1">
      <c r="A22" s="29">
        <f>AK22</f>
        <v>15</v>
      </c>
      <c r="B22" s="21" t="s">
        <v>80</v>
      </c>
      <c r="C22" s="17" t="s">
        <v>19</v>
      </c>
      <c r="D22" s="18" t="s">
        <v>19</v>
      </c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74</v>
      </c>
      <c r="G22" s="18" t="s">
        <v>76</v>
      </c>
      <c r="H22" s="19" t="str">
        <f>IF(OR(EXACT($F$7,F22)*(EXACT($G$7,G22)))=TRUE,$AO$9,IF(($G$7-$F$7=G22-F22),$AO$8,IF(OR(EXACT($F$7&gt;$G$7,F22&gt;G22)*EXACT($F$7=$G$7,F22=G22)*EXACT($F$7&lt;$G$7,F22&lt;G22)),$AO$7,0)))</f>
        <v>2</v>
      </c>
      <c r="I22" s="17" t="s">
        <v>76</v>
      </c>
      <c r="J22" s="18" t="s">
        <v>76</v>
      </c>
      <c r="K22" s="19">
        <f>IF(OR(EXACT($I$7,I22)*(EXACT($J$7,J22)))=TRUE,$AO$9,IF(($J$7-$I$7=J22-I22),$AO$8,IF(OR(EXACT($I$7&gt;$J$7,I22&gt;J22)*EXACT($I$7=$J$7,I22=J22)*EXACT($I$7&lt;$J$7,I22&lt;J22)),$AO$7,0)))</f>
        <v>0</v>
      </c>
      <c r="L22" s="17" t="s">
        <v>77</v>
      </c>
      <c r="M22" s="18" t="s">
        <v>2</v>
      </c>
      <c r="N22" s="66">
        <f>IF(OR(EXACT($L$7,L22)*(EXACT($M$7,M22)))=TRUE,$AO$9,IF(($M$7-$L$7=M22-L22),$AO$8,IF(OR(EXACT($L$7&gt;$M$7,L22&gt;M22)*EXACT($L$7=$M$7,L22=M22)*EXACT($L$7&lt;$M$7,L22&lt;M22)),$AO$7,0)))</f>
        <v>0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74</v>
      </c>
      <c r="S22" s="18" t="s">
        <v>74</v>
      </c>
      <c r="T22" s="19">
        <f>IF(OR(EXACT($R$7,R22)*(EXACT($S$7,S22)))=TRUE,$AO$9,IF(($S$7-$R$7=S22-R22),$AO$8,IF(OR(EXACT($R$7&gt;$S$7,R22&gt;S22)*EXACT($R$7=$S$7,R22=S22)*EXACT($R$7&lt;$S$7,R22&lt;S22)),$AO$7,0)))</f>
        <v>0</v>
      </c>
      <c r="U22" s="17" t="s">
        <v>19</v>
      </c>
      <c r="V22" s="18" t="s">
        <v>74</v>
      </c>
      <c r="W22" s="66">
        <f>IF(OR(EXACT($U$7,U22)*(EXACT($V$7,V22)))=TRUE,$AO$9,IF(($V$7-$U$7=V22-U22),$AO$8,IF(OR(EXACT($U$7&gt;$V$7,U22&gt;V22)*EXACT($U$7=$V$7,U22=V22)*EXACT($U$7&lt;$V$7,U22&lt;V22)),$AO$7,0)))</f>
        <v>0</v>
      </c>
      <c r="X22" s="17" t="s">
        <v>74</v>
      </c>
      <c r="Y22" s="18" t="s">
        <v>102</v>
      </c>
      <c r="Z22" s="85">
        <f>IF(OR(EXACT($X$7,X22)*(EXACT($Y$7,Y22)))=TRUE,$AO$9,IF(($Y$7-$X$7=Y22-X22),$AO$8,IF(OR(EXACT($X$7&gt;$Y$7,X22&gt;Y22)*EXACT($X$7=$Y$7,X22=Y22)*EXACT($X$7&lt;$Y$7,X22&lt;Y22)),$AO$7,0)))*2*2</f>
        <v>0</v>
      </c>
      <c r="AA22" s="17" t="s">
        <v>77</v>
      </c>
      <c r="AB22" s="18" t="s">
        <v>19</v>
      </c>
      <c r="AC22" s="19" t="str">
        <f>IF(OR(EXACT($AA$7,AA22)*(EXACT($AB$7,AB22)))=TRUE,$AO$9,IF(($AB$7-$AA$7=AB22-AA22),$AO$8,IF(OR(EXACT($AA$7&gt;$AB$7,AA22&gt;AB22)*EXACT($AA$7=$AB$7,AA22=AB22)*EXACT($AA$7&lt;$AB$7,AA22&lt;AB22)),$AO$7,0)))</f>
        <v>2</v>
      </c>
      <c r="AD22" s="28"/>
      <c r="AE22" s="26"/>
      <c r="AF22" s="19"/>
      <c r="AG22" s="21">
        <f>E22+H22+K22+N22+Q22+T22+W22+Z22+AC22+AF22</f>
        <v>6</v>
      </c>
      <c r="AH22" s="22">
        <f>'10.Spieltag'!AJ17</f>
        <v>98</v>
      </c>
      <c r="AI22" s="29">
        <f>'10.Spieltag'!AK17</f>
        <v>13</v>
      </c>
      <c r="AJ22" s="24">
        <f>AG22+AH22</f>
        <v>104</v>
      </c>
      <c r="AK22" s="25">
        <f>RANK(AJ22,$AJ$8:$AJ$27)</f>
        <v>15</v>
      </c>
      <c r="AL22" s="1"/>
    </row>
    <row r="23" spans="1:38" ht="24.9" customHeight="1" thickBot="1">
      <c r="A23" s="29">
        <f>AK23</f>
        <v>16</v>
      </c>
      <c r="B23" s="21" t="s">
        <v>89</v>
      </c>
      <c r="C23" s="17" t="s">
        <v>74</v>
      </c>
      <c r="D23" s="18" t="s">
        <v>2</v>
      </c>
      <c r="E23" s="19">
        <f>IF(OR(EXACT($C$7,C23)*(EXACT($D$7,D23)))=TRUE,$AO$9,IF(($D$7-$C$7=D23-C23),$AO$8,IF(OR(EXACT($C$7&gt;$D$7,C23&gt;D23)*EXACT($C$7=$D$7,C23=D23)*EXACT($C$7&lt;$D$7,C23&lt;D23)),$AO$7,0)))</f>
        <v>0</v>
      </c>
      <c r="F23" s="17" t="s">
        <v>76</v>
      </c>
      <c r="G23" s="18" t="s">
        <v>76</v>
      </c>
      <c r="H23" s="19">
        <f>IF(OR(EXACT($F$7,F23)*(EXACT($G$7,G23)))=TRUE,$AO$9,IF(($G$7-$F$7=G23-F23),$AO$8,IF(OR(EXACT($F$7&gt;$G$7,F23&gt;G23)*EXACT($F$7=$G$7,F23=G23)*EXACT($F$7&lt;$G$7,F23&lt;G23)),$AO$7,0)))</f>
        <v>0</v>
      </c>
      <c r="I23" s="17" t="s">
        <v>74</v>
      </c>
      <c r="J23" s="18" t="s">
        <v>74</v>
      </c>
      <c r="K23" s="19">
        <f>IF(OR(EXACT($I$7,I23)*(EXACT($J$7,J23)))=TRUE,$AO$9,IF(($J$7-$I$7=J23-I23),$AO$8,IF(OR(EXACT($I$7&gt;$J$7,I23&gt;J23)*EXACT($I$7=$J$7,I23=J23)*EXACT($I$7&lt;$J$7,I23&lt;J23)),$AO$7,0)))</f>
        <v>0</v>
      </c>
      <c r="L23" s="17" t="s">
        <v>19</v>
      </c>
      <c r="M23" s="18" t="s">
        <v>74</v>
      </c>
      <c r="N23" s="66">
        <f>IF(OR(EXACT($L$7,L23)*(EXACT($M$7,M23)))=TRUE,$AO$9,IF(($M$7-$L$7=M23-L23),$AO$8,IF(OR(EXACT($L$7&gt;$M$7,L23&gt;M23)*EXACT($L$7=$M$7,L23=M23)*EXACT($L$7&lt;$M$7,L23&lt;M23)),$AO$7,0)))</f>
        <v>0</v>
      </c>
      <c r="O23" s="17" t="s">
        <v>2</v>
      </c>
      <c r="P23" s="18" t="s">
        <v>74</v>
      </c>
      <c r="Q23" s="19" t="str">
        <f>IF(OR(EXACT($O$7,O23)*(EXACT($P$7,P23)))=TRUE,$AO$9,IF(($P$7-$O$7=P23-O23),$AO$8,IF(OR(EXACT($O$7&gt;$P$7,O23&gt;P23)*EXACT($O$7=$P$7,O23=P23)*EXACT($O$7&lt;$P$7,O23&lt;P23)),$AO$7,0)))</f>
        <v>3</v>
      </c>
      <c r="R23" s="17" t="s">
        <v>74</v>
      </c>
      <c r="S23" s="18" t="s">
        <v>76</v>
      </c>
      <c r="T23" s="19">
        <f>IF(OR(EXACT($R$7,R23)*(EXACT($S$7,S23)))=TRUE,$AO$9,IF(($S$7-$R$7=S23-R23),$AO$8,IF(OR(EXACT($R$7&gt;$S$7,R23&gt;S23)*EXACT($R$7=$S$7,R23=S23)*EXACT($R$7&lt;$S$7,R23&lt;S23)),$AO$7,0)))</f>
        <v>0</v>
      </c>
      <c r="U23" s="17" t="s">
        <v>76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</f>
        <v>0</v>
      </c>
      <c r="X23" s="17" t="s">
        <v>74</v>
      </c>
      <c r="Y23" s="18" t="s">
        <v>19</v>
      </c>
      <c r="Z23" s="66">
        <f>IF(OR(EXACT($X$7,X23)*(EXACT($Y$7,Y23)))=TRUE,$AO$9,IF(($Y$7-$X$7=Y23-X23),$AO$8,IF(OR(EXACT($X$7&gt;$Y$7,X23&gt;Y23)*EXACT($X$7=$Y$7,X23=Y23)*EXACT($X$7&lt;$Y$7,X23&lt;Y23)),$AO$7,0)))*2</f>
        <v>0</v>
      </c>
      <c r="AA23" s="17" t="s">
        <v>19</v>
      </c>
      <c r="AB23" s="18" t="s">
        <v>19</v>
      </c>
      <c r="AC23" s="19">
        <f>IF(OR(EXACT($AA$7,AA23)*(EXACT($AB$7,AB23)))=TRUE,$AO$9,IF(($AB$7-$AA$7=AB23-AA23),$AO$8,IF(OR(EXACT($AA$7&gt;$AB$7,AA23&gt;AB23)*EXACT($AA$7=$AB$7,AA23=AB23)*EXACT($AA$7&lt;$AB$7,AA23&lt;AB23)),$AO$7,0)))</f>
        <v>0</v>
      </c>
      <c r="AD23" s="28"/>
      <c r="AE23" s="26"/>
      <c r="AF23" s="19"/>
      <c r="AG23" s="21">
        <f>E23+H23+K23+N23+Q23+T23+W23+Z23+AC23+AF23</f>
        <v>3</v>
      </c>
      <c r="AH23" s="22">
        <f>'10.Spieltag'!AJ19</f>
        <v>100</v>
      </c>
      <c r="AI23" s="29">
        <f>'10.Spieltag'!AK19</f>
        <v>12</v>
      </c>
      <c r="AJ23" s="24">
        <f>AG23+AH23</f>
        <v>103</v>
      </c>
      <c r="AK23" s="25">
        <f>RANK(AJ23,$AJ$8:$AJ$27)</f>
        <v>16</v>
      </c>
      <c r="AL23" s="1"/>
    </row>
    <row r="24" spans="1:38" ht="24.9" customHeight="1" thickBot="1">
      <c r="A24" s="29">
        <f>AK24</f>
        <v>17</v>
      </c>
      <c r="B24" s="21" t="s">
        <v>96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85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'10.Spieltag'!AJ22</f>
        <v>89</v>
      </c>
      <c r="AI24" s="29">
        <f>'10.Spieltag'!AK22</f>
        <v>16</v>
      </c>
      <c r="AJ24" s="24">
        <f>AG24+AH24</f>
        <v>89</v>
      </c>
      <c r="AK24" s="25">
        <f>RANK(AJ24,$AJ$8:$AJ$27)</f>
        <v>17</v>
      </c>
      <c r="AL24" s="1"/>
    </row>
    <row r="25" spans="1:38" ht="24.9" customHeight="1" thickBot="1">
      <c r="A25" s="29">
        <f>AK25</f>
        <v>18</v>
      </c>
      <c r="B25" s="21" t="s">
        <v>84</v>
      </c>
      <c r="C25" s="17"/>
      <c r="D25" s="18"/>
      <c r="E25" s="19"/>
      <c r="F25" s="17" t="s">
        <v>74</v>
      </c>
      <c r="G25" s="18" t="s">
        <v>76</v>
      </c>
      <c r="H25" s="19" t="str">
        <f>IF(OR(EXACT($F$7,F25)*(EXACT($G$7,G25)))=TRUE,$AO$9,IF(($G$7-$F$7=G25-F25),$AO$8,IF(OR(EXACT($F$7&gt;$G$7,F25&gt;G25)*EXACT($F$7=$G$7,F25=G25)*EXACT($F$7&lt;$G$7,F25&lt;G25)),$AO$7,0)))</f>
        <v>2</v>
      </c>
      <c r="I25" s="17" t="s">
        <v>74</v>
      </c>
      <c r="J25" s="18" t="s">
        <v>19</v>
      </c>
      <c r="K25" s="19" t="str">
        <f>IF(OR(EXACT($I$7,I25)*(EXACT($J$7,J25)))=TRUE,$AO$9,IF(($J$7-$I$7=J25-I25),$AO$8,IF(OR(EXACT($I$7&gt;$J$7,I25&gt;J25)*EXACT($I$7=$J$7,I25=J25)*EXACT($I$7&lt;$J$7,I25&lt;J25)),$AO$7,0)))</f>
        <v>3</v>
      </c>
      <c r="L25" s="17" t="s">
        <v>19</v>
      </c>
      <c r="M25" s="18" t="s">
        <v>74</v>
      </c>
      <c r="N25" s="66">
        <f>IF(OR(EXACT($L$7,L25)*(EXACT($M$7,M25)))=TRUE,$AO$9,IF(($M$7-$L$7=M25-L25),$AO$8,IF(OR(EXACT($L$7&gt;$M$7,L25&gt;M25)*EXACT($L$7=$M$7,L25=M25)*EXACT($L$7&lt;$M$7,L25&lt;M25)),$AO$7,0)))</f>
        <v>0</v>
      </c>
      <c r="O25" s="17" t="s">
        <v>2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2</v>
      </c>
      <c r="S25" s="18" t="s">
        <v>74</v>
      </c>
      <c r="T25" s="19">
        <f>IF(OR(EXACT($R$7,R25)*(EXACT($S$7,S25)))=TRUE,$AO$9,IF(($S$7-$R$7=S25-R25),$AO$8,IF(OR(EXACT($R$7&gt;$S$7,R25&gt;S25)*EXACT($R$7=$S$7,R25=S25)*EXACT($R$7&lt;$S$7,R25&lt;S25)),$AO$7,0)))</f>
        <v>0</v>
      </c>
      <c r="U25" s="17" t="s">
        <v>76</v>
      </c>
      <c r="V25" s="18" t="s">
        <v>20</v>
      </c>
      <c r="W25" s="66">
        <f>IF(OR(EXACT($U$7,U25)*(EXACT($V$7,V25)))=TRUE,$AO$9,IF(($V$7-$U$7=V25-U25),$AO$8,IF(OR(EXACT($U$7&gt;$V$7,U25&gt;V25)*EXACT($U$7=$V$7,U25=V25)*EXACT($U$7&lt;$V$7,U25&lt;V25)),$AO$7,0)))</f>
        <v>0</v>
      </c>
      <c r="X25" s="17" t="s">
        <v>74</v>
      </c>
      <c r="Y25" s="18" t="s">
        <v>2</v>
      </c>
      <c r="Z25" s="85">
        <f>IF(OR(EXACT($X$7,X25)*(EXACT($Y$7,Y25)))=TRUE,$AO$9,IF(($Y$7-$X$7=Y25-X25),$AO$8,IF(OR(EXACT($X$7&gt;$Y$7,X25&gt;Y25)*EXACT($X$7=$Y$7,X25=Y25)*EXACT($X$7&lt;$Y$7,X25&lt;Y25)),$AO$7,0)))*2*2</f>
        <v>0</v>
      </c>
      <c r="AA25" s="17" t="s">
        <v>19</v>
      </c>
      <c r="AB25" s="18" t="s">
        <v>19</v>
      </c>
      <c r="AC25" s="19">
        <f>IF(OR(EXACT($AA$7,AA25)*(EXACT($AB$7,AB25)))=TRUE,$AO$9,IF(($AB$7-$AA$7=AB25-AA25),$AO$8,IF(OR(EXACT($AA$7&gt;$AB$7,AA25&gt;AB25)*EXACT($AA$7=$AB$7,AA25=AB25)*EXACT($AA$7&lt;$AB$7,AA25&lt;AB25)),$AO$7,0)))</f>
        <v>0</v>
      </c>
      <c r="AD25" s="28"/>
      <c r="AE25" s="26"/>
      <c r="AF25" s="19"/>
      <c r="AG25" s="21">
        <f>E25+H25+K25+N25+Q25+T25+W25+Z25+AC25+AF25</f>
        <v>7</v>
      </c>
      <c r="AH25" s="22">
        <f>'10.Spieltag'!AJ18</f>
        <v>74</v>
      </c>
      <c r="AI25" s="29">
        <f>'10.Spieltag'!AK18</f>
        <v>19</v>
      </c>
      <c r="AJ25" s="24">
        <f>AG25+AH25</f>
        <v>81</v>
      </c>
      <c r="AK25" s="25">
        <f>RANK(AJ25,$AJ$8:$AJ$27)</f>
        <v>18</v>
      </c>
      <c r="AL25" s="1"/>
    </row>
    <row r="26" spans="1:38" ht="28.2" customHeight="1" thickBot="1">
      <c r="A26" s="29">
        <f>AK26</f>
        <v>18</v>
      </c>
      <c r="B26" s="21" t="s">
        <v>92</v>
      </c>
      <c r="C26" s="17" t="s">
        <v>74</v>
      </c>
      <c r="D26" s="18" t="s">
        <v>2</v>
      </c>
      <c r="E26" s="19">
        <f>IF(OR(EXACT($C$7,C26)*(EXACT($D$7,D26)))=TRUE,$AO$9,IF(($D$7-$C$7=D26-C26),$AO$8,IF(OR(EXACT($C$7&gt;$D$7,C26&gt;D26)*EXACT($C$7=$D$7,C26=D26)*EXACT($C$7&lt;$D$7,C26&lt;D26)),$AO$7,0)))</f>
        <v>0</v>
      </c>
      <c r="F26" s="17" t="s">
        <v>19</v>
      </c>
      <c r="G26" s="18" t="s">
        <v>74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74</v>
      </c>
      <c r="J26" s="18" t="s">
        <v>2</v>
      </c>
      <c r="K26" s="19" t="str">
        <f>IF(OR(EXACT($I$7,I26)*(EXACT($J$7,J26)))=TRUE,$AO$9,IF(($J$7-$I$7=J26-I26),$AO$8,IF(OR(EXACT($I$7&gt;$J$7,I26&gt;J26)*EXACT($I$7=$J$7,I26=J26)*EXACT($I$7&lt;$J$7,I26&lt;J26)),$AO$7,0)))</f>
        <v>2</v>
      </c>
      <c r="L26" s="17" t="s">
        <v>19</v>
      </c>
      <c r="M26" s="18" t="s">
        <v>74</v>
      </c>
      <c r="N26" s="66">
        <f>IF(OR(EXACT($L$7,L26)*(EXACT($M$7,M26)))=TRUE,$AO$9,IF(($M$7-$L$7=M26-L26),$AO$8,IF(OR(EXACT($L$7&gt;$M$7,L26&gt;M26)*EXACT($L$7=$M$7,L26=M26)*EXACT($L$7&lt;$M$7,L26&lt;M26)),$AO$7,0)))</f>
        <v>0</v>
      </c>
      <c r="O26" s="17" t="s">
        <v>2</v>
      </c>
      <c r="P26" s="18" t="s">
        <v>74</v>
      </c>
      <c r="Q26" s="19" t="str">
        <f>IF(OR(EXACT($O$7,O26)*(EXACT($P$7,P26)))=TRUE,$AO$9,IF(($P$7-$O$7=P26-O26),$AO$8,IF(OR(EXACT($O$7&gt;$P$7,O26&gt;P26)*EXACT($O$7=$P$7,O26=P26)*EXACT($O$7&lt;$P$7,O26&lt;P26)),$AO$7,0)))</f>
        <v>3</v>
      </c>
      <c r="R26" s="17" t="s">
        <v>77</v>
      </c>
      <c r="S26" s="18" t="s">
        <v>76</v>
      </c>
      <c r="T26" s="19">
        <f>IF(OR(EXACT($R$7,R26)*(EXACT($S$7,S26)))=TRUE,$AO$9,IF(($S$7-$R$7=S26-R26),$AO$8,IF(OR(EXACT($R$7&gt;$S$7,R26&gt;S26)*EXACT($R$7=$S$7,R26=S26)*EXACT($R$7&lt;$S$7,R26&lt;S26)),$AO$7,0)))</f>
        <v>0</v>
      </c>
      <c r="U26" s="17" t="s">
        <v>74</v>
      </c>
      <c r="V26" s="18" t="s">
        <v>20</v>
      </c>
      <c r="W26" s="66">
        <f>IF(OR(EXACT($U$7,U26)*(EXACT($V$7,V26)))=TRUE,$AO$9,IF(($V$7-$U$7=V26-U26),$AO$8,IF(OR(EXACT($U$7&gt;$V$7,U26&gt;V26)*EXACT($U$7=$V$7,U26=V26)*EXACT($U$7&lt;$V$7,U26&lt;V26)),$AO$7,0)))</f>
        <v>0</v>
      </c>
      <c r="X26" s="17" t="s">
        <v>74</v>
      </c>
      <c r="Y26" s="18" t="s">
        <v>19</v>
      </c>
      <c r="Z26" s="85">
        <f>IF(OR(EXACT($X$7,X26)*(EXACT($Y$7,Y26)))=TRUE,$AO$9,IF(($Y$7-$X$7=Y26-X26),$AO$8,IF(OR(EXACT($X$7&gt;$Y$7,X26&gt;Y26)*EXACT($X$7=$Y$7,X26=Y26)*EXACT($X$7&lt;$Y$7,X26&lt;Y26)),$AO$7,0)))*2*2</f>
        <v>0</v>
      </c>
      <c r="AA26" s="17" t="s">
        <v>74</v>
      </c>
      <c r="AB26" s="18" t="s">
        <v>19</v>
      </c>
      <c r="AC26" s="19">
        <f>IF(OR(EXACT($AA$7,AA26)*(EXACT($AB$7,AB26)))=TRUE,$AO$9,IF(($AB$7-$AA$7=AB26-AA26),$AO$8,IF(OR(EXACT($AA$7&gt;$AB$7,AA26&gt;AB26)*EXACT($AA$7=$AB$7,AA26=AB26)*EXACT($AA$7&lt;$AB$7,AA26&lt;AB26)),$AO$7,0)))</f>
        <v>0</v>
      </c>
      <c r="AD26" s="28"/>
      <c r="AE26" s="26"/>
      <c r="AF26" s="19"/>
      <c r="AG26" s="21">
        <f>E26+H26+K26+N26+Q26+T26+W26+Z26+AC26+AF26</f>
        <v>7</v>
      </c>
      <c r="AH26" s="22">
        <f>'10.Spieltag'!AJ24</f>
        <v>74</v>
      </c>
      <c r="AI26" s="29">
        <f>'10.Spieltag'!AK24</f>
        <v>19</v>
      </c>
      <c r="AJ26" s="24">
        <f>AG26+AH26</f>
        <v>81</v>
      </c>
      <c r="AK26" s="25">
        <f>RANK(AJ26,$AJ$8:$AJ$27)</f>
        <v>18</v>
      </c>
      <c r="AL26" s="1"/>
    </row>
    <row r="27" spans="1:38" ht="28.2" customHeight="1" thickBot="1">
      <c r="A27" s="29">
        <f>AK27</f>
        <v>20</v>
      </c>
      <c r="B27" s="21" t="s">
        <v>94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85"/>
      <c r="AA27" s="17"/>
      <c r="AB27" s="18"/>
      <c r="AC27" s="19"/>
      <c r="AD27" s="28"/>
      <c r="AE27" s="26"/>
      <c r="AF27" s="19"/>
      <c r="AG27" s="21">
        <f>E27+H27+K27+N27+Q27+T27+W27+Z27+AC27+AF27</f>
        <v>0</v>
      </c>
      <c r="AH27" s="22">
        <f>'10.Spieltag'!AJ23</f>
        <v>77</v>
      </c>
      <c r="AI27" s="29">
        <f>'10.Spieltag'!AK23</f>
        <v>18</v>
      </c>
      <c r="AJ27" s="24">
        <f>AG27+AH27</f>
        <v>77</v>
      </c>
      <c r="AK27" s="25">
        <f>RANK(AJ27,$AJ$8:$AJ$27)</f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7">
    <sortCondition ref="A8:A27"/>
  </sortState>
  <phoneticPr fontId="0" type="noConversion"/>
  <conditionalFormatting sqref="F4 I6 X4 C6 L6 O4 O6 AA4 U6 R4 L4 R6 C4 F6 I4 X6 U4 AA6">
    <cfRule type="cellIs" dxfId="114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13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3">
      <formula>($AG8&gt;40)</formula>
    </cfRule>
  </conditionalFormatting>
  <conditionalFormatting sqref="A31:A1048576 A1:A3 A5:A26">
    <cfRule type="colorScale" priority="9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1" priority="990" rank="3"/>
  </conditionalFormatting>
  <conditionalFormatting sqref="AI8:AI26">
    <cfRule type="colorScale" priority="13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'11.Spieltag'!AJ8</f>
        <v>163</v>
      </c>
      <c r="AI8" s="29">
        <f>'11.Spieltag'!AK8</f>
        <v>1</v>
      </c>
      <c r="AJ8" s="24">
        <f t="shared" ref="AJ8" si="11">AG8+AH8</f>
        <v>208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'11.Spieltag'!AJ9</f>
        <v>145</v>
      </c>
      <c r="AI9" s="29">
        <f>'11.Spieltag'!AK9</f>
        <v>2</v>
      </c>
      <c r="AJ9" s="24">
        <f t="shared" ref="AJ9:AJ25" si="23">AG9+AH9</f>
        <v>190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'11.Spieltag'!AJ10</f>
        <v>145</v>
      </c>
      <c r="AI10" s="29">
        <f>'11.Spieltag'!AK10</f>
        <v>2</v>
      </c>
      <c r="AJ10" s="24">
        <f t="shared" si="23"/>
        <v>190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'11.Spieltag'!AJ11</f>
        <v>139</v>
      </c>
      <c r="AI11" s="29">
        <f>'11.Spieltag'!AK11</f>
        <v>4</v>
      </c>
      <c r="AJ11" s="24">
        <f t="shared" si="23"/>
        <v>184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'11.Spieltag'!AJ12</f>
        <v>139</v>
      </c>
      <c r="AI12" s="29">
        <f>'11.Spieltag'!AK12</f>
        <v>4</v>
      </c>
      <c r="AJ12" s="24">
        <f t="shared" si="23"/>
        <v>184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'11.Spieltag'!AJ13</f>
        <v>135</v>
      </c>
      <c r="AI13" s="29">
        <f>'11.Spieltag'!AK13</f>
        <v>6</v>
      </c>
      <c r="AJ13" s="24">
        <f t="shared" si="23"/>
        <v>180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'11.Spieltag'!AJ14</f>
        <v>131</v>
      </c>
      <c r="AI14" s="29">
        <f>'11.Spieltag'!AK14</f>
        <v>7</v>
      </c>
      <c r="AJ14" s="24">
        <f t="shared" si="23"/>
        <v>176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'11.Spieltag'!AJ15</f>
        <v>122</v>
      </c>
      <c r="AI15" s="29">
        <f>'11.Spieltag'!AK15</f>
        <v>8</v>
      </c>
      <c r="AJ15" s="24">
        <f t="shared" si="23"/>
        <v>167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'11.Spieltag'!AJ16</f>
        <v>117</v>
      </c>
      <c r="AI16" s="29">
        <f>'11.Spieltag'!AK16</f>
        <v>9</v>
      </c>
      <c r="AJ16" s="24">
        <f t="shared" si="23"/>
        <v>162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'11.Spieltag'!AJ17</f>
        <v>116</v>
      </c>
      <c r="AI17" s="29">
        <f>'11.Spieltag'!AK17</f>
        <v>10</v>
      </c>
      <c r="AJ17" s="24">
        <f t="shared" si="23"/>
        <v>161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'11.Spieltag'!AJ18</f>
        <v>115</v>
      </c>
      <c r="AI18" s="29">
        <f>'11.Spieltag'!AK18</f>
        <v>11</v>
      </c>
      <c r="AJ18" s="24">
        <f t="shared" si="23"/>
        <v>160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'11.Spieltag'!AJ19</f>
        <v>112</v>
      </c>
      <c r="AI19" s="29">
        <f>'11.Spieltag'!AK19</f>
        <v>12</v>
      </c>
      <c r="AJ19" s="24">
        <f t="shared" si="23"/>
        <v>157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'11.Spieltag'!AJ20</f>
        <v>109</v>
      </c>
      <c r="AI20" s="29">
        <f>'11.Spieltag'!AK20</f>
        <v>13</v>
      </c>
      <c r="AJ20" s="24">
        <f t="shared" si="23"/>
        <v>154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'11.Spieltag'!AJ21</f>
        <v>108</v>
      </c>
      <c r="AI21" s="29">
        <f>'11.Spieltag'!AK21</f>
        <v>14</v>
      </c>
      <c r="AJ21" s="24">
        <f t="shared" si="23"/>
        <v>153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'11.Spieltag'!AJ22</f>
        <v>104</v>
      </c>
      <c r="AI22" s="29">
        <f>'11.Spieltag'!AK22</f>
        <v>15</v>
      </c>
      <c r="AJ22" s="24">
        <f t="shared" si="23"/>
        <v>149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'11.Spieltag'!AJ23</f>
        <v>103</v>
      </c>
      <c r="AI23" s="29">
        <f>'11.Spieltag'!AK23</f>
        <v>16</v>
      </c>
      <c r="AJ23" s="24">
        <f t="shared" si="23"/>
        <v>148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'11.Spieltag'!AJ24</f>
        <v>89</v>
      </c>
      <c r="AI24" s="29">
        <f>'11.Spieltag'!AK24</f>
        <v>17</v>
      </c>
      <c r="AJ24" s="24">
        <f t="shared" si="23"/>
        <v>134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'11.Spieltag'!AJ25</f>
        <v>81</v>
      </c>
      <c r="AI25" s="29">
        <f>'11.Spieltag'!AK25</f>
        <v>18</v>
      </c>
      <c r="AJ25" s="24">
        <f t="shared" si="23"/>
        <v>126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'11.Spieltag'!AJ26</f>
        <v>81</v>
      </c>
      <c r="AI26" s="29">
        <f>'11.Spieltag'!AK26</f>
        <v>18</v>
      </c>
      <c r="AJ26" s="24">
        <f t="shared" ref="AJ26" si="25">AG26+AH26</f>
        <v>126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'11.Spieltag'!AJ27</f>
        <v>77</v>
      </c>
      <c r="AI27" s="29">
        <f>'11.Spieltag'!AK27</f>
        <v>20</v>
      </c>
      <c r="AJ27" s="24">
        <f t="shared" ref="AJ27" si="28">AG27+AH27</f>
        <v>122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1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8" priority="3">
      <formula>($AG8&gt;40)</formula>
    </cfRule>
  </conditionalFormatting>
  <conditionalFormatting sqref="A31:A1048576 A1:A3 A5:A26">
    <cfRule type="colorScale" priority="9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07" priority="975" rank="3"/>
  </conditionalFormatting>
  <conditionalFormatting sqref="AI8:AI26">
    <cfRule type="colorScale" priority="13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'12.Spieltag'!AJ8</f>
        <v>208</v>
      </c>
      <c r="AI8" s="29">
        <f>'12.Spieltag'!AK8</f>
        <v>1</v>
      </c>
      <c r="AJ8" s="24">
        <f t="shared" ref="AJ8" si="11">AG8+AH8</f>
        <v>253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'12.Spieltag'!AJ9</f>
        <v>190</v>
      </c>
      <c r="AI9" s="29">
        <f>'12.Spieltag'!AK9</f>
        <v>2</v>
      </c>
      <c r="AJ9" s="24">
        <f t="shared" ref="AJ9:AJ25" si="23">AG9+AH9</f>
        <v>235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'12.Spieltag'!AJ10</f>
        <v>190</v>
      </c>
      <c r="AI10" s="29">
        <f>'12.Spieltag'!AK10</f>
        <v>2</v>
      </c>
      <c r="AJ10" s="24">
        <f t="shared" si="23"/>
        <v>235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'12.Spieltag'!AJ11</f>
        <v>184</v>
      </c>
      <c r="AI11" s="29">
        <f>'12.Spieltag'!AK11</f>
        <v>4</v>
      </c>
      <c r="AJ11" s="24">
        <f t="shared" si="23"/>
        <v>229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'12.Spieltag'!AJ12</f>
        <v>184</v>
      </c>
      <c r="AI12" s="29">
        <f>'12.Spieltag'!AK12</f>
        <v>4</v>
      </c>
      <c r="AJ12" s="24">
        <f t="shared" si="23"/>
        <v>229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'12.Spieltag'!AJ13</f>
        <v>180</v>
      </c>
      <c r="AI13" s="29">
        <f>'12.Spieltag'!AK13</f>
        <v>6</v>
      </c>
      <c r="AJ13" s="24">
        <f t="shared" si="23"/>
        <v>225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'12.Spieltag'!AJ14</f>
        <v>176</v>
      </c>
      <c r="AI14" s="29">
        <f>'12.Spieltag'!AK14</f>
        <v>7</v>
      </c>
      <c r="AJ14" s="24">
        <f t="shared" si="23"/>
        <v>221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'12.Spieltag'!AJ15</f>
        <v>167</v>
      </c>
      <c r="AI15" s="29">
        <f>'12.Spieltag'!AK15</f>
        <v>8</v>
      </c>
      <c r="AJ15" s="24">
        <f t="shared" si="23"/>
        <v>212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'12.Spieltag'!AJ16</f>
        <v>162</v>
      </c>
      <c r="AI16" s="29">
        <f>'12.Spieltag'!AK16</f>
        <v>9</v>
      </c>
      <c r="AJ16" s="24">
        <f t="shared" si="23"/>
        <v>207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'12.Spieltag'!AJ17</f>
        <v>161</v>
      </c>
      <c r="AI17" s="29">
        <f>'12.Spieltag'!AK17</f>
        <v>10</v>
      </c>
      <c r="AJ17" s="24">
        <f t="shared" si="23"/>
        <v>206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'12.Spieltag'!AJ18</f>
        <v>160</v>
      </c>
      <c r="AI18" s="29">
        <f>'12.Spieltag'!AK18</f>
        <v>11</v>
      </c>
      <c r="AJ18" s="24">
        <f t="shared" si="23"/>
        <v>205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'12.Spieltag'!AJ19</f>
        <v>157</v>
      </c>
      <c r="AI19" s="29">
        <f>'12.Spieltag'!AK19</f>
        <v>12</v>
      </c>
      <c r="AJ19" s="24">
        <f t="shared" si="23"/>
        <v>202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'12.Spieltag'!AJ20</f>
        <v>154</v>
      </c>
      <c r="AI20" s="29">
        <f>'12.Spieltag'!AK20</f>
        <v>13</v>
      </c>
      <c r="AJ20" s="24">
        <f t="shared" si="23"/>
        <v>199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'12.Spieltag'!AJ21</f>
        <v>153</v>
      </c>
      <c r="AI21" s="29">
        <f>'12.Spieltag'!AK21</f>
        <v>14</v>
      </c>
      <c r="AJ21" s="24">
        <f t="shared" si="23"/>
        <v>198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'12.Spieltag'!AJ22</f>
        <v>149</v>
      </c>
      <c r="AI22" s="29">
        <f>'12.Spieltag'!AK22</f>
        <v>15</v>
      </c>
      <c r="AJ22" s="24">
        <f t="shared" si="23"/>
        <v>194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'12.Spieltag'!AJ23</f>
        <v>148</v>
      </c>
      <c r="AI23" s="29">
        <f>'12.Spieltag'!AK23</f>
        <v>16</v>
      </c>
      <c r="AJ23" s="24">
        <f t="shared" si="23"/>
        <v>193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'12.Spieltag'!AJ24</f>
        <v>134</v>
      </c>
      <c r="AI24" s="29">
        <f>'12.Spieltag'!AK24</f>
        <v>17</v>
      </c>
      <c r="AJ24" s="24">
        <f t="shared" si="23"/>
        <v>179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'12.Spieltag'!AJ25</f>
        <v>126</v>
      </c>
      <c r="AI25" s="29">
        <f>'12.Spieltag'!AK25</f>
        <v>18</v>
      </c>
      <c r="AJ25" s="24">
        <f t="shared" si="23"/>
        <v>171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'12.Spieltag'!AJ26</f>
        <v>126</v>
      </c>
      <c r="AI26" s="29">
        <f>'12.Spieltag'!AK26</f>
        <v>18</v>
      </c>
      <c r="AJ26" s="24">
        <f t="shared" ref="AJ26" si="25">AG26+AH26</f>
        <v>171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'12.Spieltag'!AJ27</f>
        <v>122</v>
      </c>
      <c r="AI27" s="29">
        <f>'12.Spieltag'!AK27</f>
        <v>20</v>
      </c>
      <c r="AJ27" s="24">
        <f t="shared" ref="AJ27" si="28">AG27+AH27</f>
        <v>167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6 C4 I6 I4 AA4 U4 X4 L6 O6 R6 F4 C6 O4 U6 R4 X6 L4 AA6">
    <cfRule type="cellIs" dxfId="10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4" priority="3">
      <formula>($AG8&gt;40)</formula>
    </cfRule>
  </conditionalFormatting>
  <conditionalFormatting sqref="A31:A1048576 A1:A3 A5:A26">
    <cfRule type="colorScale" priority="9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03" priority="960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Y3" sqref="Y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'13.Spieltag'!AJ8</f>
        <v>253</v>
      </c>
      <c r="AI8" s="29">
        <f>'13.Spieltag'!AK8</f>
        <v>1</v>
      </c>
      <c r="AJ8" s="24">
        <f t="shared" ref="AJ8" si="11">AG8+AH8</f>
        <v>298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'13.Spieltag'!AJ9</f>
        <v>235</v>
      </c>
      <c r="AI9" s="29">
        <f>'13.Spieltag'!AK9</f>
        <v>2</v>
      </c>
      <c r="AJ9" s="24">
        <f t="shared" ref="AJ9:AJ25" si="23">AG9+AH9</f>
        <v>280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'13.Spieltag'!AJ10</f>
        <v>235</v>
      </c>
      <c r="AI10" s="29">
        <f>'13.Spieltag'!AK10</f>
        <v>2</v>
      </c>
      <c r="AJ10" s="24">
        <f t="shared" si="23"/>
        <v>280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'13.Spieltag'!AJ11</f>
        <v>229</v>
      </c>
      <c r="AI11" s="29">
        <f>'13.Spieltag'!AK11</f>
        <v>4</v>
      </c>
      <c r="AJ11" s="24">
        <f t="shared" si="23"/>
        <v>274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'13.Spieltag'!AJ12</f>
        <v>229</v>
      </c>
      <c r="AI12" s="29">
        <f>'13.Spieltag'!AK12</f>
        <v>4</v>
      </c>
      <c r="AJ12" s="24">
        <f t="shared" si="23"/>
        <v>274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'13.Spieltag'!AJ13</f>
        <v>225</v>
      </c>
      <c r="AI13" s="29">
        <f>'13.Spieltag'!AK13</f>
        <v>6</v>
      </c>
      <c r="AJ13" s="24">
        <f t="shared" si="23"/>
        <v>270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'13.Spieltag'!AJ14</f>
        <v>221</v>
      </c>
      <c r="AI14" s="29">
        <f>'13.Spieltag'!AK14</f>
        <v>7</v>
      </c>
      <c r="AJ14" s="24">
        <f t="shared" si="23"/>
        <v>266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'13.Spieltag'!AJ15</f>
        <v>212</v>
      </c>
      <c r="AI15" s="29">
        <f>'13.Spieltag'!AK15</f>
        <v>8</v>
      </c>
      <c r="AJ15" s="24">
        <f t="shared" si="23"/>
        <v>257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'13.Spieltag'!AJ16</f>
        <v>207</v>
      </c>
      <c r="AI16" s="29">
        <f>'13.Spieltag'!AK16</f>
        <v>9</v>
      </c>
      <c r="AJ16" s="24">
        <f t="shared" si="23"/>
        <v>252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'13.Spieltag'!AJ17</f>
        <v>206</v>
      </c>
      <c r="AI17" s="29">
        <f>'13.Spieltag'!AK17</f>
        <v>10</v>
      </c>
      <c r="AJ17" s="24">
        <f t="shared" si="23"/>
        <v>251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'13.Spieltag'!AJ18</f>
        <v>205</v>
      </c>
      <c r="AI18" s="29">
        <f>'13.Spieltag'!AK18</f>
        <v>11</v>
      </c>
      <c r="AJ18" s="24">
        <f t="shared" si="23"/>
        <v>250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'13.Spieltag'!AJ19</f>
        <v>202</v>
      </c>
      <c r="AI19" s="29">
        <f>'13.Spieltag'!AK19</f>
        <v>12</v>
      </c>
      <c r="AJ19" s="24">
        <f t="shared" si="23"/>
        <v>247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'13.Spieltag'!AJ20</f>
        <v>199</v>
      </c>
      <c r="AI20" s="29">
        <f>'13.Spieltag'!AK20</f>
        <v>13</v>
      </c>
      <c r="AJ20" s="24">
        <f t="shared" si="23"/>
        <v>244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'13.Spieltag'!AJ21</f>
        <v>198</v>
      </c>
      <c r="AI21" s="29">
        <f>'13.Spieltag'!AK21</f>
        <v>14</v>
      </c>
      <c r="AJ21" s="24">
        <f t="shared" si="23"/>
        <v>243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'13.Spieltag'!AJ22</f>
        <v>194</v>
      </c>
      <c r="AI22" s="29">
        <f>'13.Spieltag'!AK22</f>
        <v>15</v>
      </c>
      <c r="AJ22" s="24">
        <f t="shared" si="23"/>
        <v>239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'13.Spieltag'!AJ23</f>
        <v>193</v>
      </c>
      <c r="AI23" s="29">
        <f>'13.Spieltag'!AK23</f>
        <v>16</v>
      </c>
      <c r="AJ23" s="24">
        <f t="shared" si="23"/>
        <v>238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'13.Spieltag'!AJ24</f>
        <v>179</v>
      </c>
      <c r="AI24" s="29">
        <f>'13.Spieltag'!AK24</f>
        <v>17</v>
      </c>
      <c r="AJ24" s="24">
        <f t="shared" si="23"/>
        <v>224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'13.Spieltag'!AJ25</f>
        <v>171</v>
      </c>
      <c r="AI25" s="29">
        <f>'13.Spieltag'!AK25</f>
        <v>18</v>
      </c>
      <c r="AJ25" s="24">
        <f t="shared" si="23"/>
        <v>216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'13.Spieltag'!AJ26</f>
        <v>171</v>
      </c>
      <c r="AI26" s="29">
        <f>'13.Spieltag'!AK26</f>
        <v>18</v>
      </c>
      <c r="AJ26" s="24">
        <f t="shared" ref="AJ26" si="25">AG26+AH26</f>
        <v>216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'13.Spieltag'!AJ27</f>
        <v>167</v>
      </c>
      <c r="AI27" s="29">
        <f>'13.Spieltag'!AK27</f>
        <v>20</v>
      </c>
      <c r="AJ27" s="24">
        <f t="shared" ref="AJ27" si="28">AG27+AH27</f>
        <v>212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0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0" priority="3">
      <formula>($AG8&gt;40)</formula>
    </cfRule>
  </conditionalFormatting>
  <conditionalFormatting sqref="A31:A1048576 A1:A3 A5:A26">
    <cfRule type="colorScale" priority="9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9" priority="945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59</v>
      </c>
      <c r="F1" s="68" t="s">
        <v>71</v>
      </c>
      <c r="I1" s="68" t="s">
        <v>58</v>
      </c>
      <c r="L1" s="68" t="s">
        <v>56</v>
      </c>
      <c r="O1" s="68" t="s">
        <v>13</v>
      </c>
      <c r="R1" s="68" t="s">
        <v>21</v>
      </c>
      <c r="U1" s="68" t="s">
        <v>11</v>
      </c>
      <c r="X1" s="68" t="s">
        <v>68</v>
      </c>
      <c r="AA1" s="68" t="s">
        <v>17</v>
      </c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C3" s="68" t="s">
        <v>15</v>
      </c>
      <c r="F3" s="68" t="s">
        <v>67</v>
      </c>
      <c r="I3" s="68" t="s">
        <v>69</v>
      </c>
      <c r="L3" s="68" t="s">
        <v>70</v>
      </c>
      <c r="O3" s="68" t="s">
        <v>14</v>
      </c>
      <c r="R3" s="68" t="s">
        <v>57</v>
      </c>
      <c r="U3" s="68" t="s">
        <v>18</v>
      </c>
      <c r="X3" s="68" t="s">
        <v>16</v>
      </c>
      <c r="AA3" s="68" t="s">
        <v>12</v>
      </c>
      <c r="AC3" s="69"/>
      <c r="AD3" s="68"/>
      <c r="AE3" s="69"/>
      <c r="AF3" s="69"/>
    </row>
    <row r="4" spans="1:42" ht="16.2" thickBot="1">
      <c r="A4" s="2" t="s">
        <v>36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'14.Spieltag'!AJ8</f>
        <v>298</v>
      </c>
      <c r="AI8" s="29">
        <f>'14.Spieltag'!AK8</f>
        <v>1</v>
      </c>
      <c r="AJ8" s="24">
        <f t="shared" ref="AJ8" si="11">AG8+AH8</f>
        <v>343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'14.Spieltag'!AJ9</f>
        <v>280</v>
      </c>
      <c r="AI9" s="29">
        <f>'14.Spieltag'!AK9</f>
        <v>2</v>
      </c>
      <c r="AJ9" s="24">
        <f t="shared" ref="AJ9:AJ25" si="23">AG9+AH9</f>
        <v>325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'14.Spieltag'!AJ10</f>
        <v>280</v>
      </c>
      <c r="AI10" s="29">
        <f>'14.Spieltag'!AK10</f>
        <v>2</v>
      </c>
      <c r="AJ10" s="24">
        <f t="shared" si="23"/>
        <v>325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'14.Spieltag'!AJ11</f>
        <v>274</v>
      </c>
      <c r="AI11" s="29">
        <f>'14.Spieltag'!AK11</f>
        <v>4</v>
      </c>
      <c r="AJ11" s="24">
        <f t="shared" si="23"/>
        <v>319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'14.Spieltag'!AJ12</f>
        <v>274</v>
      </c>
      <c r="AI12" s="29">
        <f>'14.Spieltag'!AK12</f>
        <v>4</v>
      </c>
      <c r="AJ12" s="24">
        <f t="shared" si="23"/>
        <v>319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'14.Spieltag'!AJ13</f>
        <v>270</v>
      </c>
      <c r="AI13" s="29">
        <f>'14.Spieltag'!AK13</f>
        <v>6</v>
      </c>
      <c r="AJ13" s="24">
        <f t="shared" si="23"/>
        <v>315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'14.Spieltag'!AJ14</f>
        <v>266</v>
      </c>
      <c r="AI14" s="29">
        <f>'14.Spieltag'!AK14</f>
        <v>7</v>
      </c>
      <c r="AJ14" s="24">
        <f t="shared" si="23"/>
        <v>311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'14.Spieltag'!AJ15</f>
        <v>257</v>
      </c>
      <c r="AI15" s="29">
        <f>'14.Spieltag'!AK15</f>
        <v>8</v>
      </c>
      <c r="AJ15" s="24">
        <f t="shared" si="23"/>
        <v>302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'14.Spieltag'!AJ16</f>
        <v>252</v>
      </c>
      <c r="AI16" s="29">
        <f>'14.Spieltag'!AK16</f>
        <v>9</v>
      </c>
      <c r="AJ16" s="24">
        <f t="shared" si="23"/>
        <v>297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'14.Spieltag'!AJ17</f>
        <v>251</v>
      </c>
      <c r="AI17" s="29">
        <f>'14.Spieltag'!AK17</f>
        <v>10</v>
      </c>
      <c r="AJ17" s="24">
        <f t="shared" si="23"/>
        <v>296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'14.Spieltag'!AJ18</f>
        <v>250</v>
      </c>
      <c r="AI18" s="29">
        <f>'14.Spieltag'!AK18</f>
        <v>11</v>
      </c>
      <c r="AJ18" s="24">
        <f t="shared" si="23"/>
        <v>295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'14.Spieltag'!AJ19</f>
        <v>247</v>
      </c>
      <c r="AI19" s="29">
        <f>'14.Spieltag'!AK19</f>
        <v>12</v>
      </c>
      <c r="AJ19" s="24">
        <f t="shared" si="23"/>
        <v>292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'14.Spieltag'!AJ20</f>
        <v>244</v>
      </c>
      <c r="AI20" s="29">
        <f>'14.Spieltag'!AK20</f>
        <v>13</v>
      </c>
      <c r="AJ20" s="24">
        <f t="shared" si="23"/>
        <v>289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'14.Spieltag'!AJ21</f>
        <v>243</v>
      </c>
      <c r="AI21" s="29">
        <f>'14.Spieltag'!AK21</f>
        <v>14</v>
      </c>
      <c r="AJ21" s="24">
        <f t="shared" si="23"/>
        <v>288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'14.Spieltag'!AJ22</f>
        <v>239</v>
      </c>
      <c r="AI22" s="29">
        <f>'14.Spieltag'!AK22</f>
        <v>15</v>
      </c>
      <c r="AJ22" s="24">
        <f t="shared" si="23"/>
        <v>284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'14.Spieltag'!AJ23</f>
        <v>238</v>
      </c>
      <c r="AI23" s="29">
        <f>'14.Spieltag'!AK23</f>
        <v>16</v>
      </c>
      <c r="AJ23" s="24">
        <f t="shared" si="23"/>
        <v>283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'14.Spieltag'!AJ24</f>
        <v>224</v>
      </c>
      <c r="AI24" s="29">
        <f>'14.Spieltag'!AK24</f>
        <v>17</v>
      </c>
      <c r="AJ24" s="24">
        <f t="shared" si="23"/>
        <v>269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'14.Spieltag'!AJ25</f>
        <v>216</v>
      </c>
      <c r="AI25" s="29">
        <f>'14.Spieltag'!AK25</f>
        <v>18</v>
      </c>
      <c r="AJ25" s="24">
        <f t="shared" si="23"/>
        <v>261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'14.Spieltag'!AJ26</f>
        <v>216</v>
      </c>
      <c r="AI26" s="29">
        <f>'14.Spieltag'!AK26</f>
        <v>18</v>
      </c>
      <c r="AJ26" s="24">
        <f t="shared" ref="AJ26" si="25">AG26+AH26</f>
        <v>261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'14.Spieltag'!AJ27</f>
        <v>212</v>
      </c>
      <c r="AI27" s="29">
        <f>'14.Spieltag'!AK27</f>
        <v>20</v>
      </c>
      <c r="AJ27" s="24">
        <f t="shared" ref="AJ27" si="28">AG27+AH27</f>
        <v>257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L1 F1 I1 I3 F3 L3 U1 O1 R1 O3 R3 U3 X1 X3 AA1 AA3">
    <cfRule type="cellIs" dxfId="98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7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6" priority="3">
      <formula>($AG8&gt;40)</formula>
    </cfRule>
  </conditionalFormatting>
  <conditionalFormatting sqref="A31:A1048576 A1:A3 A5:A26">
    <cfRule type="colorScale" priority="9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5" priority="930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18</v>
      </c>
      <c r="F1" s="68" t="s">
        <v>16</v>
      </c>
      <c r="I1" s="68" t="s">
        <v>69</v>
      </c>
      <c r="L1" s="68" t="s">
        <v>68</v>
      </c>
      <c r="O1" s="68" t="s">
        <v>15</v>
      </c>
      <c r="R1" s="68" t="s">
        <v>12</v>
      </c>
      <c r="U1" s="68" t="s">
        <v>14</v>
      </c>
      <c r="X1" s="68" t="s">
        <v>70</v>
      </c>
      <c r="AA1" s="68" t="s">
        <v>57</v>
      </c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C3" s="68" t="s">
        <v>71</v>
      </c>
      <c r="F3" s="68" t="s">
        <v>59</v>
      </c>
      <c r="I3" s="68" t="s">
        <v>67</v>
      </c>
      <c r="L3" s="68" t="s">
        <v>13</v>
      </c>
      <c r="O3" s="68" t="s">
        <v>21</v>
      </c>
      <c r="R3" s="68" t="s">
        <v>58</v>
      </c>
      <c r="U3" s="68" t="s">
        <v>56</v>
      </c>
      <c r="X3" s="68" t="s">
        <v>17</v>
      </c>
      <c r="AA3" s="68" t="s">
        <v>11</v>
      </c>
      <c r="AD3" s="67"/>
      <c r="AE3" s="69"/>
      <c r="AF3" s="69"/>
    </row>
    <row r="4" spans="1:42" ht="16.2" thickBot="1">
      <c r="A4" s="2" t="s">
        <v>37</v>
      </c>
      <c r="B4" s="16"/>
      <c r="AE4" s="71"/>
      <c r="AF4" s="71"/>
      <c r="AK4" s="45"/>
    </row>
    <row r="5" spans="1:42" ht="13.8" thickBot="1">
      <c r="B5" s="16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'15.Spieltag'!AJ8</f>
        <v>343</v>
      </c>
      <c r="AI8" s="29">
        <f>'15.Spieltag'!AK8</f>
        <v>1</v>
      </c>
      <c r="AJ8" s="24">
        <f t="shared" ref="AJ8" si="11">AG8+AH8</f>
        <v>388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'15.Spieltag'!AJ9</f>
        <v>325</v>
      </c>
      <c r="AI9" s="29">
        <f>'15.Spieltag'!AK9</f>
        <v>2</v>
      </c>
      <c r="AJ9" s="24">
        <f t="shared" ref="AJ9:AJ25" si="23">AG9+AH9</f>
        <v>370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'15.Spieltag'!AJ10</f>
        <v>325</v>
      </c>
      <c r="AI10" s="29">
        <f>'15.Spieltag'!AK10</f>
        <v>2</v>
      </c>
      <c r="AJ10" s="24">
        <f t="shared" si="23"/>
        <v>370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'15.Spieltag'!AJ11</f>
        <v>319</v>
      </c>
      <c r="AI11" s="29">
        <f>'15.Spieltag'!AK11</f>
        <v>4</v>
      </c>
      <c r="AJ11" s="24">
        <f t="shared" si="23"/>
        <v>364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'15.Spieltag'!AJ12</f>
        <v>319</v>
      </c>
      <c r="AI12" s="29">
        <f>'15.Spieltag'!AK12</f>
        <v>4</v>
      </c>
      <c r="AJ12" s="24">
        <f t="shared" si="23"/>
        <v>364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'15.Spieltag'!AJ13</f>
        <v>315</v>
      </c>
      <c r="AI13" s="29">
        <f>'15.Spieltag'!AK13</f>
        <v>6</v>
      </c>
      <c r="AJ13" s="24">
        <f t="shared" si="23"/>
        <v>360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'15.Spieltag'!AJ14</f>
        <v>311</v>
      </c>
      <c r="AI14" s="29">
        <f>'15.Spieltag'!AK14</f>
        <v>7</v>
      </c>
      <c r="AJ14" s="24">
        <f t="shared" si="23"/>
        <v>356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'15.Spieltag'!AJ15</f>
        <v>302</v>
      </c>
      <c r="AI15" s="29">
        <f>'15.Spieltag'!AK15</f>
        <v>8</v>
      </c>
      <c r="AJ15" s="24">
        <f t="shared" si="23"/>
        <v>347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'15.Spieltag'!AJ16</f>
        <v>297</v>
      </c>
      <c r="AI16" s="29">
        <f>'15.Spieltag'!AK16</f>
        <v>9</v>
      </c>
      <c r="AJ16" s="24">
        <f t="shared" si="23"/>
        <v>342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'15.Spieltag'!AJ17</f>
        <v>296</v>
      </c>
      <c r="AI17" s="29">
        <f>'15.Spieltag'!AK17</f>
        <v>10</v>
      </c>
      <c r="AJ17" s="24">
        <f t="shared" si="23"/>
        <v>341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'15.Spieltag'!AJ18</f>
        <v>295</v>
      </c>
      <c r="AI18" s="29">
        <f>'15.Spieltag'!AK18</f>
        <v>11</v>
      </c>
      <c r="AJ18" s="24">
        <f t="shared" si="23"/>
        <v>340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'15.Spieltag'!AJ19</f>
        <v>292</v>
      </c>
      <c r="AI19" s="29">
        <f>'15.Spieltag'!AK19</f>
        <v>12</v>
      </c>
      <c r="AJ19" s="24">
        <f t="shared" si="23"/>
        <v>337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'15.Spieltag'!AJ20</f>
        <v>289</v>
      </c>
      <c r="AI20" s="29">
        <f>'15.Spieltag'!AK20</f>
        <v>13</v>
      </c>
      <c r="AJ20" s="24">
        <f t="shared" si="23"/>
        <v>334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'15.Spieltag'!AJ21</f>
        <v>288</v>
      </c>
      <c r="AI21" s="29">
        <f>'15.Spieltag'!AK21</f>
        <v>14</v>
      </c>
      <c r="AJ21" s="24">
        <f t="shared" si="23"/>
        <v>333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'15.Spieltag'!AJ22</f>
        <v>284</v>
      </c>
      <c r="AI22" s="29">
        <f>'15.Spieltag'!AK22</f>
        <v>15</v>
      </c>
      <c r="AJ22" s="24">
        <f t="shared" si="23"/>
        <v>329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'15.Spieltag'!AJ23</f>
        <v>283</v>
      </c>
      <c r="AI23" s="29">
        <f>'15.Spieltag'!AK23</f>
        <v>16</v>
      </c>
      <c r="AJ23" s="24">
        <f t="shared" si="23"/>
        <v>328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'15.Spieltag'!AJ24</f>
        <v>269</v>
      </c>
      <c r="AI24" s="29">
        <f>'15.Spieltag'!AK24</f>
        <v>17</v>
      </c>
      <c r="AJ24" s="24">
        <f t="shared" si="23"/>
        <v>314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'15.Spieltag'!AJ25</f>
        <v>261</v>
      </c>
      <c r="AI25" s="29">
        <f>'15.Spieltag'!AK25</f>
        <v>18</v>
      </c>
      <c r="AJ25" s="24">
        <f t="shared" si="23"/>
        <v>306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'15.Spieltag'!AJ26</f>
        <v>261</v>
      </c>
      <c r="AI26" s="29">
        <f>'15.Spieltag'!AK26</f>
        <v>18</v>
      </c>
      <c r="AJ26" s="24">
        <f t="shared" ref="AJ26" si="25">AG26+AH26</f>
        <v>306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'15.Spieltag'!AJ27</f>
        <v>257</v>
      </c>
      <c r="AI27" s="29">
        <f>'15.Spieltag'!AK27</f>
        <v>20</v>
      </c>
      <c r="AJ27" s="24">
        <f t="shared" ref="AJ27" si="28">AG27+AH27</f>
        <v>302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 F1 I1 O1 R1 L1 U1 X1 AA1 C3 F3 I3 L3 R3 O3 U3 AA3 X3">
    <cfRule type="cellIs" dxfId="94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3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3">
      <formula>($AG8&gt;40)</formula>
    </cfRule>
  </conditionalFormatting>
  <conditionalFormatting sqref="A31:A1048576 A1:A3 A5:A26">
    <cfRule type="colorScale" priority="9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1" priority="915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11</v>
      </c>
      <c r="F1" s="68" t="s">
        <v>58</v>
      </c>
      <c r="I1" s="68" t="s">
        <v>59</v>
      </c>
      <c r="L1" s="68" t="s">
        <v>56</v>
      </c>
      <c r="O1" s="68" t="s">
        <v>21</v>
      </c>
      <c r="R1" s="68" t="s">
        <v>13</v>
      </c>
      <c r="U1" s="68" t="s">
        <v>17</v>
      </c>
      <c r="X1" s="68" t="s">
        <v>71</v>
      </c>
      <c r="AA1" s="68" t="s">
        <v>67</v>
      </c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C3" s="68" t="s">
        <v>69</v>
      </c>
      <c r="F3" s="68" t="s">
        <v>57</v>
      </c>
      <c r="I3" s="68" t="s">
        <v>68</v>
      </c>
      <c r="L3" s="68" t="s">
        <v>12</v>
      </c>
      <c r="O3" s="68" t="s">
        <v>16</v>
      </c>
      <c r="R3" s="68" t="s">
        <v>15</v>
      </c>
      <c r="U3" s="68" t="s">
        <v>14</v>
      </c>
      <c r="X3" s="68" t="s">
        <v>70</v>
      </c>
      <c r="AA3" s="68" t="s">
        <v>18</v>
      </c>
      <c r="AD3" s="68"/>
      <c r="AE3" s="69"/>
      <c r="AF3" s="69"/>
    </row>
    <row r="4" spans="1:42" ht="16.2" thickBot="1">
      <c r="A4" s="2" t="s">
        <v>38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'16.Spieltag'!AJ8</f>
        <v>388</v>
      </c>
      <c r="AI8" s="29">
        <f>'16.Spieltag'!AK8</f>
        <v>1</v>
      </c>
      <c r="AJ8" s="24">
        <f t="shared" ref="AJ8" si="11">AG8+AH8</f>
        <v>433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'16.Spieltag'!AJ9</f>
        <v>370</v>
      </c>
      <c r="AI9" s="29">
        <f>'16.Spieltag'!AK9</f>
        <v>2</v>
      </c>
      <c r="AJ9" s="24">
        <f t="shared" ref="AJ9:AJ25" si="23">AG9+AH9</f>
        <v>415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'16.Spieltag'!AJ10</f>
        <v>370</v>
      </c>
      <c r="AI10" s="29">
        <f>'16.Spieltag'!AK10</f>
        <v>2</v>
      </c>
      <c r="AJ10" s="24">
        <f t="shared" si="23"/>
        <v>415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'16.Spieltag'!AJ11</f>
        <v>364</v>
      </c>
      <c r="AI11" s="29">
        <f>'16.Spieltag'!AK11</f>
        <v>4</v>
      </c>
      <c r="AJ11" s="24">
        <f t="shared" si="23"/>
        <v>409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'16.Spieltag'!AJ12</f>
        <v>364</v>
      </c>
      <c r="AI12" s="29">
        <f>'16.Spieltag'!AK12</f>
        <v>4</v>
      </c>
      <c r="AJ12" s="24">
        <f t="shared" si="23"/>
        <v>409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'16.Spieltag'!AJ13</f>
        <v>360</v>
      </c>
      <c r="AI13" s="29">
        <f>'16.Spieltag'!AK13</f>
        <v>6</v>
      </c>
      <c r="AJ13" s="24">
        <f t="shared" si="23"/>
        <v>405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'16.Spieltag'!AJ14</f>
        <v>356</v>
      </c>
      <c r="AI14" s="29">
        <f>'16.Spieltag'!AK14</f>
        <v>7</v>
      </c>
      <c r="AJ14" s="24">
        <f t="shared" si="23"/>
        <v>401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'16.Spieltag'!AJ15</f>
        <v>347</v>
      </c>
      <c r="AI15" s="29">
        <f>'16.Spieltag'!AK15</f>
        <v>8</v>
      </c>
      <c r="AJ15" s="24">
        <f t="shared" si="23"/>
        <v>392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'16.Spieltag'!AJ16</f>
        <v>342</v>
      </c>
      <c r="AI16" s="29">
        <f>'16.Spieltag'!AK16</f>
        <v>9</v>
      </c>
      <c r="AJ16" s="24">
        <f t="shared" si="23"/>
        <v>387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'16.Spieltag'!AJ17</f>
        <v>341</v>
      </c>
      <c r="AI17" s="29">
        <f>'16.Spieltag'!AK17</f>
        <v>10</v>
      </c>
      <c r="AJ17" s="24">
        <f t="shared" si="23"/>
        <v>386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'16.Spieltag'!AJ18</f>
        <v>340</v>
      </c>
      <c r="AI18" s="29">
        <f>'16.Spieltag'!AK18</f>
        <v>11</v>
      </c>
      <c r="AJ18" s="24">
        <f t="shared" si="23"/>
        <v>385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'16.Spieltag'!AJ19</f>
        <v>337</v>
      </c>
      <c r="AI19" s="29">
        <f>'16.Spieltag'!AK19</f>
        <v>12</v>
      </c>
      <c r="AJ19" s="24">
        <f t="shared" si="23"/>
        <v>382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'16.Spieltag'!AJ20</f>
        <v>334</v>
      </c>
      <c r="AI20" s="29">
        <f>'16.Spieltag'!AK20</f>
        <v>13</v>
      </c>
      <c r="AJ20" s="24">
        <f t="shared" si="23"/>
        <v>379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'16.Spieltag'!AJ21</f>
        <v>333</v>
      </c>
      <c r="AI21" s="29">
        <f>'16.Spieltag'!AK21</f>
        <v>14</v>
      </c>
      <c r="AJ21" s="24">
        <f t="shared" si="23"/>
        <v>378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'16.Spieltag'!AJ22</f>
        <v>329</v>
      </c>
      <c r="AI22" s="29">
        <f>'16.Spieltag'!AK22</f>
        <v>15</v>
      </c>
      <c r="AJ22" s="24">
        <f t="shared" si="23"/>
        <v>374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'16.Spieltag'!AJ23</f>
        <v>328</v>
      </c>
      <c r="AI23" s="29">
        <f>'16.Spieltag'!AK23</f>
        <v>16</v>
      </c>
      <c r="AJ23" s="24">
        <f t="shared" si="23"/>
        <v>373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'16.Spieltag'!AJ24</f>
        <v>314</v>
      </c>
      <c r="AI24" s="29">
        <f>'16.Spieltag'!AK24</f>
        <v>17</v>
      </c>
      <c r="AJ24" s="24">
        <f t="shared" si="23"/>
        <v>359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'16.Spieltag'!AJ25</f>
        <v>306</v>
      </c>
      <c r="AI25" s="29">
        <f>'16.Spieltag'!AK25</f>
        <v>18</v>
      </c>
      <c r="AJ25" s="24">
        <f t="shared" si="23"/>
        <v>351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'16.Spieltag'!AJ26</f>
        <v>306</v>
      </c>
      <c r="AI26" s="29">
        <f>'16.Spieltag'!AK26</f>
        <v>18</v>
      </c>
      <c r="AJ26" s="24">
        <f t="shared" ref="AJ26" si="25">AG26+AH26</f>
        <v>351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'16.Spieltag'!AJ27</f>
        <v>302</v>
      </c>
      <c r="AI27" s="29">
        <f>'16.Spieltag'!AK27</f>
        <v>20</v>
      </c>
      <c r="AJ27" s="24">
        <f t="shared" ref="AJ27" si="28">AG27+AH27</f>
        <v>347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3 C3 AA1 O1 X1 I1 AA3 C1 L3 F1 L1 U1 R1 F3 I3 O3 R3 U3">
    <cfRule type="cellIs" dxfId="9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8" priority="3">
      <formula>($AG8&gt;40)</formula>
    </cfRule>
  </conditionalFormatting>
  <conditionalFormatting sqref="A31:A1048576 A1:A3 A5:A26">
    <cfRule type="colorScale" priority="8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87" priority="900" rank="3"/>
  </conditionalFormatting>
  <conditionalFormatting sqref="AI8:AI26">
    <cfRule type="colorScale" priority="12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E1" s="13"/>
      <c r="F1" s="68" t="s">
        <v>17</v>
      </c>
      <c r="H1" s="1"/>
      <c r="I1" s="68" t="s">
        <v>21</v>
      </c>
      <c r="K1" s="1"/>
      <c r="L1" s="68" t="s">
        <v>13</v>
      </c>
      <c r="N1" s="1"/>
      <c r="O1" s="68" t="s">
        <v>71</v>
      </c>
      <c r="Q1" s="1"/>
      <c r="R1" s="68" t="s">
        <v>56</v>
      </c>
      <c r="T1" s="1"/>
      <c r="U1" s="68" t="s">
        <v>18</v>
      </c>
      <c r="W1" s="1"/>
      <c r="X1" s="68" t="s">
        <v>67</v>
      </c>
      <c r="Z1" s="1"/>
      <c r="AA1" s="68" t="s">
        <v>58</v>
      </c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C3" s="68" t="s">
        <v>12</v>
      </c>
      <c r="E3" s="13"/>
      <c r="F3" s="68" t="s">
        <v>15</v>
      </c>
      <c r="H3" s="1"/>
      <c r="I3" s="68" t="s">
        <v>59</v>
      </c>
      <c r="K3" s="1"/>
      <c r="L3" s="68" t="s">
        <v>16</v>
      </c>
      <c r="N3" s="1"/>
      <c r="O3" s="68" t="s">
        <v>57</v>
      </c>
      <c r="Q3" s="1"/>
      <c r="R3" s="68" t="s">
        <v>68</v>
      </c>
      <c r="T3" s="1"/>
      <c r="U3" s="68" t="s">
        <v>69</v>
      </c>
      <c r="W3" s="1"/>
      <c r="X3" s="68" t="s">
        <v>14</v>
      </c>
      <c r="Z3" s="1"/>
      <c r="AA3" s="68" t="s">
        <v>70</v>
      </c>
      <c r="AC3" s="74"/>
      <c r="AD3" s="68"/>
      <c r="AE3" s="69"/>
      <c r="AF3" s="69"/>
    </row>
    <row r="4" spans="1:42" ht="16.2" thickBot="1">
      <c r="A4" s="2" t="s">
        <v>39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'17.Spieltag'!AJ8</f>
        <v>433</v>
      </c>
      <c r="AI8" s="29">
        <f>'17.Spieltag'!AK8</f>
        <v>1</v>
      </c>
      <c r="AJ8" s="24">
        <f t="shared" ref="AJ8" si="11">AG8+AH8</f>
        <v>478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'17.Spieltag'!AJ9</f>
        <v>415</v>
      </c>
      <c r="AI9" s="29">
        <f>'17.Spieltag'!AK9</f>
        <v>2</v>
      </c>
      <c r="AJ9" s="24">
        <f t="shared" ref="AJ9:AJ25" si="23">AG9+AH9</f>
        <v>460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'17.Spieltag'!AJ10</f>
        <v>415</v>
      </c>
      <c r="AI10" s="29">
        <f>'17.Spieltag'!AK10</f>
        <v>2</v>
      </c>
      <c r="AJ10" s="24">
        <f t="shared" si="23"/>
        <v>460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'17.Spieltag'!AJ11</f>
        <v>409</v>
      </c>
      <c r="AI11" s="29">
        <f>'17.Spieltag'!AK11</f>
        <v>4</v>
      </c>
      <c r="AJ11" s="24">
        <f t="shared" si="23"/>
        <v>454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'17.Spieltag'!AJ12</f>
        <v>409</v>
      </c>
      <c r="AI12" s="29">
        <f>'17.Spieltag'!AK12</f>
        <v>4</v>
      </c>
      <c r="AJ12" s="24">
        <f t="shared" si="23"/>
        <v>454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'17.Spieltag'!AJ13</f>
        <v>405</v>
      </c>
      <c r="AI13" s="29">
        <f>'17.Spieltag'!AK13</f>
        <v>6</v>
      </c>
      <c r="AJ13" s="24">
        <f t="shared" si="23"/>
        <v>450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'17.Spieltag'!AJ14</f>
        <v>401</v>
      </c>
      <c r="AI14" s="29">
        <f>'17.Spieltag'!AK14</f>
        <v>7</v>
      </c>
      <c r="AJ14" s="24">
        <f t="shared" si="23"/>
        <v>446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'17.Spieltag'!AJ15</f>
        <v>392</v>
      </c>
      <c r="AI15" s="29">
        <f>'17.Spieltag'!AK15</f>
        <v>8</v>
      </c>
      <c r="AJ15" s="24">
        <f t="shared" si="23"/>
        <v>437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'17.Spieltag'!AJ16</f>
        <v>387</v>
      </c>
      <c r="AI16" s="29">
        <f>'17.Spieltag'!AK16</f>
        <v>9</v>
      </c>
      <c r="AJ16" s="24">
        <f t="shared" si="23"/>
        <v>432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'17.Spieltag'!AJ17</f>
        <v>386</v>
      </c>
      <c r="AI17" s="29">
        <f>'17.Spieltag'!AK17</f>
        <v>10</v>
      </c>
      <c r="AJ17" s="24">
        <f t="shared" si="23"/>
        <v>431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'17.Spieltag'!AJ18</f>
        <v>385</v>
      </c>
      <c r="AI18" s="29">
        <f>'17.Spieltag'!AK18</f>
        <v>11</v>
      </c>
      <c r="AJ18" s="24">
        <f t="shared" si="23"/>
        <v>430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'17.Spieltag'!AJ19</f>
        <v>382</v>
      </c>
      <c r="AI19" s="29">
        <f>'17.Spieltag'!AK19</f>
        <v>12</v>
      </c>
      <c r="AJ19" s="24">
        <f t="shared" si="23"/>
        <v>427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'17.Spieltag'!AJ20</f>
        <v>379</v>
      </c>
      <c r="AI20" s="29">
        <f>'17.Spieltag'!AK20</f>
        <v>13</v>
      </c>
      <c r="AJ20" s="24">
        <f t="shared" si="23"/>
        <v>424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'17.Spieltag'!AJ21</f>
        <v>378</v>
      </c>
      <c r="AI21" s="29">
        <f>'17.Spieltag'!AK21</f>
        <v>14</v>
      </c>
      <c r="AJ21" s="24">
        <f t="shared" si="23"/>
        <v>423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'17.Spieltag'!AJ22</f>
        <v>374</v>
      </c>
      <c r="AI22" s="29">
        <f>'17.Spieltag'!AK22</f>
        <v>15</v>
      </c>
      <c r="AJ22" s="24">
        <f t="shared" si="23"/>
        <v>419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'17.Spieltag'!AJ23</f>
        <v>373</v>
      </c>
      <c r="AI23" s="29">
        <f>'17.Spieltag'!AK23</f>
        <v>16</v>
      </c>
      <c r="AJ23" s="24">
        <f t="shared" si="23"/>
        <v>418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'17.Spieltag'!AJ24</f>
        <v>359</v>
      </c>
      <c r="AI24" s="29">
        <f>'17.Spieltag'!AK24</f>
        <v>17</v>
      </c>
      <c r="AJ24" s="24">
        <f t="shared" si="23"/>
        <v>404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'17.Spieltag'!AJ25</f>
        <v>351</v>
      </c>
      <c r="AI25" s="29">
        <f>'17.Spieltag'!AK25</f>
        <v>18</v>
      </c>
      <c r="AJ25" s="24">
        <f t="shared" si="23"/>
        <v>396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'17.Spieltag'!AJ26</f>
        <v>351</v>
      </c>
      <c r="AI26" s="29">
        <f>'17.Spieltag'!AK26</f>
        <v>18</v>
      </c>
      <c r="AJ26" s="24">
        <f t="shared" ref="AJ26" si="25">AG26+AH26</f>
        <v>396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'17.Spieltag'!AJ27</f>
        <v>347</v>
      </c>
      <c r="AI27" s="29">
        <f>'17.Spieltag'!AK27</f>
        <v>20</v>
      </c>
      <c r="AJ27" s="24">
        <f t="shared" ref="AJ27" si="28">AG27+AH27</f>
        <v>392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F3 F1 I3 I1 L3 L1 O3 O1 R3 R1 U3 U1 X3 X1 AA3 AA1">
    <cfRule type="cellIs" dxfId="8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4" priority="3">
      <formula>($AG8&gt;40)</formula>
    </cfRule>
  </conditionalFormatting>
  <conditionalFormatting sqref="A31:A1048576 A1:A3 A5:A26">
    <cfRule type="colorScale" priority="8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83" priority="885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59</v>
      </c>
      <c r="I1" s="68" t="s">
        <v>12</v>
      </c>
      <c r="L1" s="68" t="s">
        <v>16</v>
      </c>
      <c r="O1" s="68" t="s">
        <v>57</v>
      </c>
      <c r="R1" s="68" t="s">
        <v>14</v>
      </c>
      <c r="U1" s="68" t="s">
        <v>70</v>
      </c>
      <c r="X1" s="68" t="s">
        <v>15</v>
      </c>
      <c r="AA1" s="68" t="s">
        <v>69</v>
      </c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C3" s="68" t="s">
        <v>17</v>
      </c>
      <c r="F3" s="68" t="s">
        <v>13</v>
      </c>
      <c r="I3" s="68" t="s">
        <v>18</v>
      </c>
      <c r="L3" s="68" t="s">
        <v>58</v>
      </c>
      <c r="O3" s="68" t="s">
        <v>67</v>
      </c>
      <c r="R3" s="68" t="s">
        <v>11</v>
      </c>
      <c r="U3" s="68" t="s">
        <v>21</v>
      </c>
      <c r="X3" s="68" t="s">
        <v>56</v>
      </c>
      <c r="AA3" s="68" t="s">
        <v>71</v>
      </c>
      <c r="AC3" s="74"/>
      <c r="AD3" s="68"/>
      <c r="AE3" s="69"/>
      <c r="AF3" s="69"/>
    </row>
    <row r="4" spans="1:42" ht="16.2" thickBot="1">
      <c r="A4" s="2" t="s">
        <v>40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'18.Spieltag'!AJ8</f>
        <v>478</v>
      </c>
      <c r="AI8" s="29">
        <f>'18.Spieltag'!AK8</f>
        <v>1</v>
      </c>
      <c r="AJ8" s="24">
        <f t="shared" ref="AJ8" si="11">AG8+AH8</f>
        <v>523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'18.Spieltag'!AJ9</f>
        <v>460</v>
      </c>
      <c r="AI9" s="29">
        <f>'18.Spieltag'!AK9</f>
        <v>2</v>
      </c>
      <c r="AJ9" s="24">
        <f t="shared" ref="AJ9:AJ25" si="23">AG9+AH9</f>
        <v>505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'18.Spieltag'!AJ10</f>
        <v>460</v>
      </c>
      <c r="AI10" s="29">
        <f>'18.Spieltag'!AK10</f>
        <v>2</v>
      </c>
      <c r="AJ10" s="24">
        <f t="shared" si="23"/>
        <v>505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'18.Spieltag'!AJ11</f>
        <v>454</v>
      </c>
      <c r="AI11" s="29">
        <f>'18.Spieltag'!AK11</f>
        <v>4</v>
      </c>
      <c r="AJ11" s="24">
        <f t="shared" si="23"/>
        <v>499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'18.Spieltag'!AJ12</f>
        <v>454</v>
      </c>
      <c r="AI12" s="29">
        <f>'18.Spieltag'!AK12</f>
        <v>4</v>
      </c>
      <c r="AJ12" s="24">
        <f t="shared" si="23"/>
        <v>499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'18.Spieltag'!AJ13</f>
        <v>450</v>
      </c>
      <c r="AI13" s="29">
        <f>'18.Spieltag'!AK13</f>
        <v>6</v>
      </c>
      <c r="AJ13" s="24">
        <f t="shared" si="23"/>
        <v>495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'18.Spieltag'!AJ14</f>
        <v>446</v>
      </c>
      <c r="AI14" s="29">
        <f>'18.Spieltag'!AK14</f>
        <v>7</v>
      </c>
      <c r="AJ14" s="24">
        <f t="shared" si="23"/>
        <v>491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'18.Spieltag'!AJ15</f>
        <v>437</v>
      </c>
      <c r="AI15" s="29">
        <f>'18.Spieltag'!AK15</f>
        <v>8</v>
      </c>
      <c r="AJ15" s="24">
        <f t="shared" si="23"/>
        <v>482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'18.Spieltag'!AJ16</f>
        <v>432</v>
      </c>
      <c r="AI16" s="29">
        <f>'18.Spieltag'!AK16</f>
        <v>9</v>
      </c>
      <c r="AJ16" s="24">
        <f t="shared" si="23"/>
        <v>477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'18.Spieltag'!AJ17</f>
        <v>431</v>
      </c>
      <c r="AI17" s="29">
        <f>'18.Spieltag'!AK17</f>
        <v>10</v>
      </c>
      <c r="AJ17" s="24">
        <f t="shared" si="23"/>
        <v>476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'18.Spieltag'!AJ18</f>
        <v>430</v>
      </c>
      <c r="AI18" s="29">
        <f>'18.Spieltag'!AK18</f>
        <v>11</v>
      </c>
      <c r="AJ18" s="24">
        <f t="shared" si="23"/>
        <v>475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'18.Spieltag'!AJ19</f>
        <v>427</v>
      </c>
      <c r="AI19" s="29">
        <f>'18.Spieltag'!AK19</f>
        <v>12</v>
      </c>
      <c r="AJ19" s="24">
        <f t="shared" si="23"/>
        <v>472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'18.Spieltag'!AJ20</f>
        <v>424</v>
      </c>
      <c r="AI20" s="29">
        <f>'18.Spieltag'!AK20</f>
        <v>13</v>
      </c>
      <c r="AJ20" s="24">
        <f t="shared" si="23"/>
        <v>469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'18.Spieltag'!AJ21</f>
        <v>423</v>
      </c>
      <c r="AI21" s="29">
        <f>'18.Spieltag'!AK21</f>
        <v>14</v>
      </c>
      <c r="AJ21" s="24">
        <f t="shared" si="23"/>
        <v>468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'18.Spieltag'!AJ22</f>
        <v>419</v>
      </c>
      <c r="AI22" s="29">
        <f>'18.Spieltag'!AK22</f>
        <v>15</v>
      </c>
      <c r="AJ22" s="24">
        <f t="shared" si="23"/>
        <v>464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'18.Spieltag'!AJ23</f>
        <v>418</v>
      </c>
      <c r="AI23" s="29">
        <f>'18.Spieltag'!AK23</f>
        <v>16</v>
      </c>
      <c r="AJ23" s="24">
        <f t="shared" si="23"/>
        <v>463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'18.Spieltag'!AJ24</f>
        <v>404</v>
      </c>
      <c r="AI24" s="29">
        <f>'18.Spieltag'!AK24</f>
        <v>17</v>
      </c>
      <c r="AJ24" s="24">
        <f t="shared" si="23"/>
        <v>449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'18.Spieltag'!AJ25</f>
        <v>396</v>
      </c>
      <c r="AI25" s="29">
        <f>'18.Spieltag'!AK25</f>
        <v>18</v>
      </c>
      <c r="AJ25" s="24">
        <f t="shared" si="23"/>
        <v>441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'18.Spieltag'!AJ26</f>
        <v>396</v>
      </c>
      <c r="AI26" s="29">
        <f>'18.Spieltag'!AK26</f>
        <v>18</v>
      </c>
      <c r="AJ26" s="24">
        <f t="shared" ref="AJ26" si="25">AG26+AH26</f>
        <v>441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'18.Spieltag'!AJ27</f>
        <v>392</v>
      </c>
      <c r="AI27" s="29">
        <f>'18.Spieltag'!AK27</f>
        <v>20</v>
      </c>
      <c r="AJ27" s="24">
        <f t="shared" ref="AJ27" si="28">AG27+AH27</f>
        <v>437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F3 F1 I3 I1 L1 L3 O1 O3 R3 R1 U3 U1 X3 X1 AA3 AA1">
    <cfRule type="cellIs" dxfId="8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0" priority="3">
      <formula>($AG8&gt;40)</formula>
    </cfRule>
  </conditionalFormatting>
  <conditionalFormatting sqref="A31:A1048576 A1:A3 A5:A2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9" priority="870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67</v>
      </c>
      <c r="F1" s="68" t="s">
        <v>58</v>
      </c>
      <c r="I1" s="68" t="s">
        <v>11</v>
      </c>
      <c r="L1" s="68" t="s">
        <v>56</v>
      </c>
      <c r="O1" s="68" t="s">
        <v>18</v>
      </c>
      <c r="R1" s="68" t="s">
        <v>21</v>
      </c>
      <c r="U1" s="68" t="s">
        <v>17</v>
      </c>
      <c r="X1" s="68" t="s">
        <v>71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12</v>
      </c>
      <c r="F3" s="68" t="s">
        <v>15</v>
      </c>
      <c r="I3" s="68" t="s">
        <v>59</v>
      </c>
      <c r="L3" s="68" t="s">
        <v>16</v>
      </c>
      <c r="O3" s="68" t="s">
        <v>57</v>
      </c>
      <c r="R3" s="68" t="s">
        <v>68</v>
      </c>
      <c r="U3" s="68" t="s">
        <v>69</v>
      </c>
      <c r="X3" s="68" t="s">
        <v>14</v>
      </c>
      <c r="AA3" s="68" t="s">
        <v>70</v>
      </c>
      <c r="AC3" s="32"/>
      <c r="AD3" s="68"/>
      <c r="AE3" s="69"/>
      <c r="AF3" s="69"/>
    </row>
    <row r="4" spans="1:42" ht="16.2" thickBot="1">
      <c r="A4" s="2" t="s">
        <v>41</v>
      </c>
      <c r="B4" s="16"/>
      <c r="AC4" s="32"/>
      <c r="AD4" s="67"/>
      <c r="AE4" s="71"/>
      <c r="AF4" s="71"/>
      <c r="AK4" s="45"/>
    </row>
    <row r="5" spans="1:42" ht="13.8" thickBot="1">
      <c r="B5" s="16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'19.Spieltag'!AJ8</f>
        <v>523</v>
      </c>
      <c r="AI8" s="29">
        <f>'19.Spieltag'!AK8</f>
        <v>1</v>
      </c>
      <c r="AJ8" s="24">
        <f t="shared" ref="AJ8" si="11">AG8+AH8</f>
        <v>568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'19.Spieltag'!AJ9</f>
        <v>505</v>
      </c>
      <c r="AI9" s="29">
        <f>'19.Spieltag'!AK9</f>
        <v>2</v>
      </c>
      <c r="AJ9" s="24">
        <f t="shared" ref="AJ9:AJ25" si="23">AG9+AH9</f>
        <v>550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'19.Spieltag'!AJ10</f>
        <v>505</v>
      </c>
      <c r="AI10" s="29">
        <f>'19.Spieltag'!AK10</f>
        <v>2</v>
      </c>
      <c r="AJ10" s="24">
        <f t="shared" si="23"/>
        <v>550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'19.Spieltag'!AJ11</f>
        <v>499</v>
      </c>
      <c r="AI11" s="29">
        <f>'19.Spieltag'!AK11</f>
        <v>4</v>
      </c>
      <c r="AJ11" s="24">
        <f t="shared" si="23"/>
        <v>544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'19.Spieltag'!AJ12</f>
        <v>499</v>
      </c>
      <c r="AI12" s="29">
        <f>'19.Spieltag'!AK12</f>
        <v>4</v>
      </c>
      <c r="AJ12" s="24">
        <f t="shared" si="23"/>
        <v>544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'19.Spieltag'!AJ13</f>
        <v>495</v>
      </c>
      <c r="AI13" s="29">
        <f>'19.Spieltag'!AK13</f>
        <v>6</v>
      </c>
      <c r="AJ13" s="24">
        <f t="shared" si="23"/>
        <v>540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'19.Spieltag'!AJ14</f>
        <v>491</v>
      </c>
      <c r="AI14" s="29">
        <f>'19.Spieltag'!AK14</f>
        <v>7</v>
      </c>
      <c r="AJ14" s="24">
        <f t="shared" si="23"/>
        <v>536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'19.Spieltag'!AJ15</f>
        <v>482</v>
      </c>
      <c r="AI15" s="29">
        <f>'19.Spieltag'!AK15</f>
        <v>8</v>
      </c>
      <c r="AJ15" s="24">
        <f t="shared" si="23"/>
        <v>527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'19.Spieltag'!AJ16</f>
        <v>477</v>
      </c>
      <c r="AI16" s="29">
        <f>'19.Spieltag'!AK16</f>
        <v>9</v>
      </c>
      <c r="AJ16" s="24">
        <f t="shared" si="23"/>
        <v>522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'19.Spieltag'!AJ17</f>
        <v>476</v>
      </c>
      <c r="AI17" s="29">
        <f>'19.Spieltag'!AK17</f>
        <v>10</v>
      </c>
      <c r="AJ17" s="24">
        <f t="shared" si="23"/>
        <v>521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'19.Spieltag'!AJ18</f>
        <v>475</v>
      </c>
      <c r="AI18" s="29">
        <f>'19.Spieltag'!AK18</f>
        <v>11</v>
      </c>
      <c r="AJ18" s="24">
        <f t="shared" si="23"/>
        <v>520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'19.Spieltag'!AJ19</f>
        <v>472</v>
      </c>
      <c r="AI19" s="29">
        <f>'19.Spieltag'!AK19</f>
        <v>12</v>
      </c>
      <c r="AJ19" s="24">
        <f t="shared" si="23"/>
        <v>517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'19.Spieltag'!AJ20</f>
        <v>469</v>
      </c>
      <c r="AI20" s="29">
        <f>'19.Spieltag'!AK20</f>
        <v>13</v>
      </c>
      <c r="AJ20" s="24">
        <f t="shared" si="23"/>
        <v>514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'19.Spieltag'!AJ21</f>
        <v>468</v>
      </c>
      <c r="AI21" s="29">
        <f>'19.Spieltag'!AK21</f>
        <v>14</v>
      </c>
      <c r="AJ21" s="24">
        <f t="shared" si="23"/>
        <v>513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'19.Spieltag'!AJ22</f>
        <v>464</v>
      </c>
      <c r="AI22" s="29">
        <f>'19.Spieltag'!AK22</f>
        <v>15</v>
      </c>
      <c r="AJ22" s="24">
        <f t="shared" si="23"/>
        <v>509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'19.Spieltag'!AJ23</f>
        <v>463</v>
      </c>
      <c r="AI23" s="29">
        <f>'19.Spieltag'!AK23</f>
        <v>16</v>
      </c>
      <c r="AJ23" s="24">
        <f t="shared" si="23"/>
        <v>508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'19.Spieltag'!AJ24</f>
        <v>449</v>
      </c>
      <c r="AI24" s="29">
        <f>'19.Spieltag'!AK24</f>
        <v>17</v>
      </c>
      <c r="AJ24" s="24">
        <f t="shared" si="23"/>
        <v>494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'19.Spieltag'!AJ25</f>
        <v>441</v>
      </c>
      <c r="AI25" s="29">
        <f>'19.Spieltag'!AK25</f>
        <v>18</v>
      </c>
      <c r="AJ25" s="24">
        <f t="shared" si="23"/>
        <v>486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'19.Spieltag'!AJ26</f>
        <v>441</v>
      </c>
      <c r="AI26" s="29">
        <f>'19.Spieltag'!AK26</f>
        <v>18</v>
      </c>
      <c r="AJ26" s="24">
        <f t="shared" ref="AJ26" si="25">AG26+AH26</f>
        <v>486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'19.Spieltag'!AJ27</f>
        <v>437</v>
      </c>
      <c r="AI27" s="29">
        <f>'19.Spieltag'!AK27</f>
        <v>20</v>
      </c>
      <c r="AJ27" s="24">
        <f t="shared" ref="AJ27" si="28">AG27+AH27</f>
        <v>482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 I2 F1:F2 L1:L2 O2 R1:R2 X1:X2 U1:U2 AA2">
    <cfRule type="cellIs" dxfId="78" priority="11" operator="equal">
      <formula>"Schalke 04"</formula>
    </cfRule>
  </conditionalFormatting>
  <conditionalFormatting sqref="F3 I3 C3 R3 U3 AA3">
    <cfRule type="cellIs" dxfId="77" priority="9" operator="equal">
      <formula>"Schalke 04"</formula>
    </cfRule>
  </conditionalFormatting>
  <conditionalFormatting sqref="U1 AA1 O1 L3 F1 O3 C1 I1 X3 R1 L1 X1">
    <cfRule type="cellIs" dxfId="7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7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4" priority="3">
      <formula>($AG8&gt;40)</formula>
    </cfRule>
  </conditionalFormatting>
  <conditionalFormatting sqref="A31:A1048576 A1:A3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3" priority="855" rank="3"/>
  </conditionalFormatting>
  <conditionalFormatting sqref="AI8:AI26">
    <cfRule type="colorScale" priority="12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12</v>
      </c>
      <c r="F1" s="68" t="s">
        <v>70</v>
      </c>
      <c r="I1" s="68" t="s">
        <v>59</v>
      </c>
      <c r="L1" s="68" t="s">
        <v>68</v>
      </c>
      <c r="O1" s="68" t="s">
        <v>57</v>
      </c>
      <c r="R1" s="68" t="s">
        <v>14</v>
      </c>
      <c r="U1" s="68" t="s">
        <v>15</v>
      </c>
      <c r="X1" s="68" t="s">
        <v>13</v>
      </c>
      <c r="AA1" s="68" t="s">
        <v>16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67</v>
      </c>
      <c r="I3" s="68" t="s">
        <v>56</v>
      </c>
      <c r="L3" s="68" t="s">
        <v>11</v>
      </c>
      <c r="O3" s="68" t="s">
        <v>69</v>
      </c>
      <c r="R3" s="68" t="s">
        <v>58</v>
      </c>
      <c r="U3" s="68" t="s">
        <v>18</v>
      </c>
      <c r="X3" s="68" t="s">
        <v>21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42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'20.Spieltag'!AJ8</f>
        <v>568</v>
      </c>
      <c r="AI8" s="29">
        <f>'20.Spieltag'!AK8</f>
        <v>1</v>
      </c>
      <c r="AJ8" s="24">
        <f t="shared" ref="AJ8" si="11">AG8+AH8</f>
        <v>613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'20.Spieltag'!AJ9</f>
        <v>550</v>
      </c>
      <c r="AI9" s="29">
        <f>'20.Spieltag'!AK9</f>
        <v>2</v>
      </c>
      <c r="AJ9" s="24">
        <f t="shared" ref="AJ9:AJ25" si="23">AG9+AH9</f>
        <v>595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'20.Spieltag'!AJ10</f>
        <v>550</v>
      </c>
      <c r="AI10" s="29">
        <f>'20.Spieltag'!AK10</f>
        <v>2</v>
      </c>
      <c r="AJ10" s="24">
        <f t="shared" si="23"/>
        <v>595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'20.Spieltag'!AJ11</f>
        <v>544</v>
      </c>
      <c r="AI11" s="29">
        <f>'20.Spieltag'!AK11</f>
        <v>4</v>
      </c>
      <c r="AJ11" s="24">
        <f t="shared" si="23"/>
        <v>589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'20.Spieltag'!AJ12</f>
        <v>544</v>
      </c>
      <c r="AI12" s="29">
        <f>'20.Spieltag'!AK12</f>
        <v>4</v>
      </c>
      <c r="AJ12" s="24">
        <f t="shared" si="23"/>
        <v>589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'20.Spieltag'!AJ13</f>
        <v>540</v>
      </c>
      <c r="AI13" s="29">
        <f>'20.Spieltag'!AK13</f>
        <v>6</v>
      </c>
      <c r="AJ13" s="24">
        <f t="shared" si="23"/>
        <v>585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'20.Spieltag'!AJ14</f>
        <v>536</v>
      </c>
      <c r="AI14" s="29">
        <f>'20.Spieltag'!AK14</f>
        <v>7</v>
      </c>
      <c r="AJ14" s="24">
        <f t="shared" si="23"/>
        <v>581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'20.Spieltag'!AJ15</f>
        <v>527</v>
      </c>
      <c r="AI15" s="29">
        <f>'20.Spieltag'!AK15</f>
        <v>8</v>
      </c>
      <c r="AJ15" s="24">
        <f t="shared" si="23"/>
        <v>572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'20.Spieltag'!AJ16</f>
        <v>522</v>
      </c>
      <c r="AI16" s="29">
        <f>'20.Spieltag'!AK16</f>
        <v>9</v>
      </c>
      <c r="AJ16" s="24">
        <f t="shared" si="23"/>
        <v>567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'20.Spieltag'!AJ17</f>
        <v>521</v>
      </c>
      <c r="AI17" s="29">
        <f>'20.Spieltag'!AK17</f>
        <v>10</v>
      </c>
      <c r="AJ17" s="24">
        <f t="shared" si="23"/>
        <v>566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'20.Spieltag'!AJ18</f>
        <v>520</v>
      </c>
      <c r="AI18" s="29">
        <f>'20.Spieltag'!AK18</f>
        <v>11</v>
      </c>
      <c r="AJ18" s="24">
        <f t="shared" si="23"/>
        <v>565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'20.Spieltag'!AJ19</f>
        <v>517</v>
      </c>
      <c r="AI19" s="29">
        <f>'20.Spieltag'!AK19</f>
        <v>12</v>
      </c>
      <c r="AJ19" s="24">
        <f t="shared" si="23"/>
        <v>562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'20.Spieltag'!AJ20</f>
        <v>514</v>
      </c>
      <c r="AI20" s="29">
        <f>'20.Spieltag'!AK20</f>
        <v>13</v>
      </c>
      <c r="AJ20" s="24">
        <f t="shared" si="23"/>
        <v>559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'20.Spieltag'!AJ21</f>
        <v>513</v>
      </c>
      <c r="AI21" s="29">
        <f>'20.Spieltag'!AK21</f>
        <v>14</v>
      </c>
      <c r="AJ21" s="24">
        <f t="shared" si="23"/>
        <v>558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'20.Spieltag'!AJ22</f>
        <v>509</v>
      </c>
      <c r="AI22" s="29">
        <f>'20.Spieltag'!AK22</f>
        <v>15</v>
      </c>
      <c r="AJ22" s="24">
        <f t="shared" si="23"/>
        <v>554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'20.Spieltag'!AJ23</f>
        <v>508</v>
      </c>
      <c r="AI23" s="29">
        <f>'20.Spieltag'!AK23</f>
        <v>16</v>
      </c>
      <c r="AJ23" s="24">
        <f t="shared" si="23"/>
        <v>553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'20.Spieltag'!AJ24</f>
        <v>494</v>
      </c>
      <c r="AI24" s="29">
        <f>'20.Spieltag'!AK24</f>
        <v>17</v>
      </c>
      <c r="AJ24" s="24">
        <f t="shared" si="23"/>
        <v>539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'20.Spieltag'!AJ25</f>
        <v>486</v>
      </c>
      <c r="AI25" s="29">
        <f>'20.Spieltag'!AK25</f>
        <v>18</v>
      </c>
      <c r="AJ25" s="24">
        <f t="shared" si="23"/>
        <v>531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'20.Spieltag'!AJ26</f>
        <v>486</v>
      </c>
      <c r="AI26" s="29">
        <f>'20.Spieltag'!AK26</f>
        <v>18</v>
      </c>
      <c r="AJ26" s="24">
        <f t="shared" ref="AJ26" si="25">AG26+AH26</f>
        <v>531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'20.Spieltag'!AJ27</f>
        <v>482</v>
      </c>
      <c r="AI27" s="29">
        <f>'20.Spieltag'!AK27</f>
        <v>20</v>
      </c>
      <c r="AJ27" s="24">
        <f t="shared" ref="AJ27" si="28">AG27+AH27</f>
        <v>527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L2 O1:O2 R2 I1:I2 U2 X2 AA2">
    <cfRule type="cellIs" dxfId="72" priority="10" operator="equal">
      <formula>"Schalke 04"</formula>
    </cfRule>
  </conditionalFormatting>
  <conditionalFormatting sqref="F1 C1 F3 I3 L3 L1 I1 O3 U3 R3 U1 O1 R1 X3 AA3 X1 C3 AA1">
    <cfRule type="cellIs" dxfId="71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70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9" priority="3">
      <formula>($AG8&gt;40)</formula>
    </cfRule>
  </conditionalFormatting>
  <conditionalFormatting sqref="A31:A1048576 A1:A3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68" priority="840" rank="3"/>
  </conditionalFormatting>
  <conditionalFormatting sqref="AI8:AI26">
    <cfRule type="colorScale" priority="12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11</v>
      </c>
      <c r="F1" s="68" t="s">
        <v>57</v>
      </c>
      <c r="I1" s="68" t="s">
        <v>17</v>
      </c>
      <c r="L1" s="68" t="s">
        <v>58</v>
      </c>
      <c r="O1" s="68" t="s">
        <v>69</v>
      </c>
      <c r="R1" s="68" t="s">
        <v>18</v>
      </c>
      <c r="U1" s="68" t="s">
        <v>71</v>
      </c>
      <c r="X1" s="68" t="s">
        <v>56</v>
      </c>
      <c r="AA1" s="68" t="s">
        <v>67</v>
      </c>
      <c r="AD1" s="68"/>
      <c r="AE1" s="69"/>
      <c r="AF1" s="69"/>
      <c r="AK1" s="32"/>
    </row>
    <row r="2" spans="1:42" ht="13.2">
      <c r="B2" s="16"/>
      <c r="C2" s="72"/>
      <c r="F2" s="72"/>
      <c r="G2" s="71"/>
      <c r="H2" s="73"/>
      <c r="I2" s="72"/>
      <c r="J2" s="71"/>
      <c r="K2" s="73"/>
      <c r="L2" s="72"/>
      <c r="O2" s="72"/>
      <c r="R2" s="72"/>
      <c r="U2" s="72"/>
      <c r="X2" s="72"/>
      <c r="AA2" s="72"/>
      <c r="AB2" s="71"/>
      <c r="AC2" s="73"/>
      <c r="AD2" s="68"/>
      <c r="AE2" s="70"/>
      <c r="AF2" s="70"/>
    </row>
    <row r="3" spans="1:42" ht="11.4">
      <c r="B3" s="16"/>
      <c r="C3" s="68" t="s">
        <v>15</v>
      </c>
      <c r="F3" s="68" t="s">
        <v>12</v>
      </c>
      <c r="I3" s="68" t="s">
        <v>21</v>
      </c>
      <c r="L3" s="68" t="s">
        <v>68</v>
      </c>
      <c r="O3" s="68" t="s">
        <v>70</v>
      </c>
      <c r="R3" s="68" t="s">
        <v>14</v>
      </c>
      <c r="U3" s="68" t="s">
        <v>16</v>
      </c>
      <c r="X3" s="68" t="s">
        <v>13</v>
      </c>
      <c r="AA3" s="68" t="s">
        <v>59</v>
      </c>
      <c r="AD3" s="68"/>
      <c r="AE3" s="69"/>
      <c r="AF3" s="69"/>
    </row>
    <row r="4" spans="1:42" ht="16.2" thickBot="1">
      <c r="A4" s="2" t="s">
        <v>43</v>
      </c>
      <c r="B4" s="16"/>
      <c r="AD4" s="68"/>
      <c r="AE4" s="71"/>
      <c r="AF4" s="71"/>
      <c r="AK4" s="45"/>
    </row>
    <row r="5" spans="1:42" ht="13.8" thickBot="1">
      <c r="B5" s="16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'21.Spieltag'!AJ8</f>
        <v>613</v>
      </c>
      <c r="AI8" s="29">
        <f>'21.Spieltag'!AK8</f>
        <v>1</v>
      </c>
      <c r="AJ8" s="24">
        <f t="shared" ref="AJ8" si="11">AG8+AH8</f>
        <v>658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'21.Spieltag'!AJ9</f>
        <v>595</v>
      </c>
      <c r="AI9" s="29">
        <f>'21.Spieltag'!AK9</f>
        <v>2</v>
      </c>
      <c r="AJ9" s="24">
        <f t="shared" ref="AJ9:AJ25" si="23">AG9+AH9</f>
        <v>640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'21.Spieltag'!AJ10</f>
        <v>595</v>
      </c>
      <c r="AI10" s="29">
        <f>'21.Spieltag'!AK10</f>
        <v>2</v>
      </c>
      <c r="AJ10" s="24">
        <f t="shared" si="23"/>
        <v>640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'21.Spieltag'!AJ11</f>
        <v>589</v>
      </c>
      <c r="AI11" s="29">
        <f>'21.Spieltag'!AK11</f>
        <v>4</v>
      </c>
      <c r="AJ11" s="24">
        <f t="shared" si="23"/>
        <v>634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'21.Spieltag'!AJ12</f>
        <v>589</v>
      </c>
      <c r="AI12" s="29">
        <f>'21.Spieltag'!AK12</f>
        <v>4</v>
      </c>
      <c r="AJ12" s="24">
        <f t="shared" si="23"/>
        <v>634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'21.Spieltag'!AJ13</f>
        <v>585</v>
      </c>
      <c r="AI13" s="29">
        <f>'21.Spieltag'!AK13</f>
        <v>6</v>
      </c>
      <c r="AJ13" s="24">
        <f t="shared" si="23"/>
        <v>630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'21.Spieltag'!AJ14</f>
        <v>581</v>
      </c>
      <c r="AI14" s="29">
        <f>'21.Spieltag'!AK14</f>
        <v>7</v>
      </c>
      <c r="AJ14" s="24">
        <f t="shared" si="23"/>
        <v>626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'21.Spieltag'!AJ15</f>
        <v>572</v>
      </c>
      <c r="AI15" s="29">
        <f>'21.Spieltag'!AK15</f>
        <v>8</v>
      </c>
      <c r="AJ15" s="24">
        <f t="shared" si="23"/>
        <v>617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'21.Spieltag'!AJ16</f>
        <v>567</v>
      </c>
      <c r="AI16" s="29">
        <f>'21.Spieltag'!AK16</f>
        <v>9</v>
      </c>
      <c r="AJ16" s="24">
        <f t="shared" si="23"/>
        <v>612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'21.Spieltag'!AJ17</f>
        <v>566</v>
      </c>
      <c r="AI17" s="29">
        <f>'21.Spieltag'!AK17</f>
        <v>10</v>
      </c>
      <c r="AJ17" s="24">
        <f t="shared" si="23"/>
        <v>611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'21.Spieltag'!AJ18</f>
        <v>565</v>
      </c>
      <c r="AI18" s="29">
        <f>'21.Spieltag'!AK18</f>
        <v>11</v>
      </c>
      <c r="AJ18" s="24">
        <f t="shared" si="23"/>
        <v>610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'21.Spieltag'!AJ19</f>
        <v>562</v>
      </c>
      <c r="AI19" s="29">
        <f>'21.Spieltag'!AK19</f>
        <v>12</v>
      </c>
      <c r="AJ19" s="24">
        <f t="shared" si="23"/>
        <v>607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'21.Spieltag'!AJ20</f>
        <v>559</v>
      </c>
      <c r="AI20" s="29">
        <f>'21.Spieltag'!AK20</f>
        <v>13</v>
      </c>
      <c r="AJ20" s="24">
        <f t="shared" si="23"/>
        <v>604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'21.Spieltag'!AJ21</f>
        <v>558</v>
      </c>
      <c r="AI21" s="29">
        <f>'21.Spieltag'!AK21</f>
        <v>14</v>
      </c>
      <c r="AJ21" s="24">
        <f t="shared" si="23"/>
        <v>603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'21.Spieltag'!AJ22</f>
        <v>554</v>
      </c>
      <c r="AI22" s="29">
        <f>'21.Spieltag'!AK22</f>
        <v>15</v>
      </c>
      <c r="AJ22" s="24">
        <f t="shared" si="23"/>
        <v>599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'21.Spieltag'!AJ23</f>
        <v>553</v>
      </c>
      <c r="AI23" s="29">
        <f>'21.Spieltag'!AK23</f>
        <v>16</v>
      </c>
      <c r="AJ23" s="24">
        <f t="shared" si="23"/>
        <v>598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'21.Spieltag'!AJ24</f>
        <v>539</v>
      </c>
      <c r="AI24" s="29">
        <f>'21.Spieltag'!AK24</f>
        <v>17</v>
      </c>
      <c r="AJ24" s="24">
        <f t="shared" si="23"/>
        <v>584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'21.Spieltag'!AJ25</f>
        <v>531</v>
      </c>
      <c r="AI25" s="29">
        <f>'21.Spieltag'!AK25</f>
        <v>18</v>
      </c>
      <c r="AJ25" s="24">
        <f t="shared" si="23"/>
        <v>576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'21.Spieltag'!AJ26</f>
        <v>531</v>
      </c>
      <c r="AI26" s="29">
        <f>'21.Spieltag'!AK26</f>
        <v>18</v>
      </c>
      <c r="AJ26" s="24">
        <f t="shared" ref="AJ26" si="25">AG26+AH26</f>
        <v>576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'21.Spieltag'!AJ27</f>
        <v>527</v>
      </c>
      <c r="AI27" s="29">
        <f>'21.Spieltag'!AK27</f>
        <v>20</v>
      </c>
      <c r="AJ27" s="24">
        <f t="shared" ref="AJ27" si="28">AG27+AH27</f>
        <v>572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:L2 C1:C2 AA2:AB2 R1:R2 U2 O1:O2 X2">
    <cfRule type="cellIs" dxfId="67" priority="10" operator="equal">
      <formula>"Schalke 04"</formula>
    </cfRule>
  </conditionalFormatting>
  <conditionalFormatting sqref="C1 C3 F3 I3 L3 F1 I1 L1 O3 R3 O1 R1 U1 U3 X3 X1 AA3 AA1">
    <cfRule type="cellIs" dxfId="6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6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4" priority="3">
      <formula>($AG8&gt;40)</formula>
    </cfRule>
  </conditionalFormatting>
  <conditionalFormatting sqref="A31:A1048576 A1:A3 A5:A2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63" priority="825" rank="3"/>
  </conditionalFormatting>
  <conditionalFormatting sqref="AI8:AI26">
    <cfRule type="colorScale" priority="12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21</v>
      </c>
      <c r="I1" s="68" t="s">
        <v>70</v>
      </c>
      <c r="L1" s="68" t="s">
        <v>12</v>
      </c>
      <c r="O1" s="68" t="s">
        <v>16</v>
      </c>
      <c r="R1" s="68" t="s">
        <v>59</v>
      </c>
      <c r="U1" s="68" t="s">
        <v>13</v>
      </c>
      <c r="X1" s="68" t="s">
        <v>68</v>
      </c>
      <c r="AA1" s="68" t="s">
        <v>14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Y2" s="71"/>
      <c r="Z2" s="73"/>
      <c r="AA2" s="72"/>
      <c r="AB2" s="71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56</v>
      </c>
      <c r="I3" s="68" t="s">
        <v>11</v>
      </c>
      <c r="L3" s="68" t="s">
        <v>69</v>
      </c>
      <c r="O3" s="68" t="s">
        <v>67</v>
      </c>
      <c r="R3" s="68" t="s">
        <v>17</v>
      </c>
      <c r="U3" s="68" t="s">
        <v>58</v>
      </c>
      <c r="X3" s="68" t="s">
        <v>18</v>
      </c>
      <c r="AA3" s="68" t="s">
        <v>57</v>
      </c>
      <c r="AC3" s="69"/>
      <c r="AD3" s="68"/>
      <c r="AE3" s="69"/>
      <c r="AF3" s="69"/>
    </row>
    <row r="4" spans="1:42" ht="16.2" thickBot="1">
      <c r="A4" s="2" t="s">
        <v>44</v>
      </c>
      <c r="B4" s="16"/>
      <c r="AC4" s="70"/>
      <c r="AD4" s="67"/>
      <c r="AE4" s="71"/>
      <c r="AF4" s="71"/>
      <c r="AK4" s="45"/>
    </row>
    <row r="5" spans="1:42" ht="13.8" thickBot="1">
      <c r="B5" s="16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'22.Spieltag'!AJ8</f>
        <v>658</v>
      </c>
      <c r="AI8" s="29">
        <f>'22.Spieltag'!AK8</f>
        <v>1</v>
      </c>
      <c r="AJ8" s="24">
        <f t="shared" ref="AJ8" si="11">AG8+AH8</f>
        <v>703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'22.Spieltag'!AJ9</f>
        <v>640</v>
      </c>
      <c r="AI9" s="29">
        <f>'22.Spieltag'!AK9</f>
        <v>2</v>
      </c>
      <c r="AJ9" s="24">
        <f t="shared" ref="AJ9:AJ25" si="23">AG9+AH9</f>
        <v>685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'22.Spieltag'!AJ10</f>
        <v>640</v>
      </c>
      <c r="AI10" s="29">
        <f>'22.Spieltag'!AK10</f>
        <v>2</v>
      </c>
      <c r="AJ10" s="24">
        <f t="shared" si="23"/>
        <v>685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'22.Spieltag'!AJ11</f>
        <v>634</v>
      </c>
      <c r="AI11" s="29">
        <f>'22.Spieltag'!AK11</f>
        <v>4</v>
      </c>
      <c r="AJ11" s="24">
        <f t="shared" si="23"/>
        <v>679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'22.Spieltag'!AJ12</f>
        <v>634</v>
      </c>
      <c r="AI12" s="29">
        <f>'22.Spieltag'!AK12</f>
        <v>4</v>
      </c>
      <c r="AJ12" s="24">
        <f t="shared" si="23"/>
        <v>679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'22.Spieltag'!AJ13</f>
        <v>630</v>
      </c>
      <c r="AI13" s="29">
        <f>'22.Spieltag'!AK13</f>
        <v>6</v>
      </c>
      <c r="AJ13" s="24">
        <f t="shared" si="23"/>
        <v>675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'22.Spieltag'!AJ14</f>
        <v>626</v>
      </c>
      <c r="AI14" s="29">
        <f>'22.Spieltag'!AK14</f>
        <v>7</v>
      </c>
      <c r="AJ14" s="24">
        <f t="shared" si="23"/>
        <v>671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'22.Spieltag'!AJ15</f>
        <v>617</v>
      </c>
      <c r="AI15" s="29">
        <f>'22.Spieltag'!AK15</f>
        <v>8</v>
      </c>
      <c r="AJ15" s="24">
        <f t="shared" si="23"/>
        <v>662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'22.Spieltag'!AJ16</f>
        <v>612</v>
      </c>
      <c r="AI16" s="29">
        <f>'22.Spieltag'!AK16</f>
        <v>9</v>
      </c>
      <c r="AJ16" s="24">
        <f t="shared" si="23"/>
        <v>657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'22.Spieltag'!AJ17</f>
        <v>611</v>
      </c>
      <c r="AI17" s="29">
        <f>'22.Spieltag'!AK17</f>
        <v>10</v>
      </c>
      <c r="AJ17" s="24">
        <f t="shared" si="23"/>
        <v>656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'22.Spieltag'!AJ18</f>
        <v>610</v>
      </c>
      <c r="AI18" s="29">
        <f>'22.Spieltag'!AK18</f>
        <v>11</v>
      </c>
      <c r="AJ18" s="24">
        <f t="shared" si="23"/>
        <v>655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'22.Spieltag'!AJ19</f>
        <v>607</v>
      </c>
      <c r="AI19" s="29">
        <f>'22.Spieltag'!AK19</f>
        <v>12</v>
      </c>
      <c r="AJ19" s="24">
        <f t="shared" si="23"/>
        <v>652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'22.Spieltag'!AJ20</f>
        <v>604</v>
      </c>
      <c r="AI20" s="29">
        <f>'22.Spieltag'!AK20</f>
        <v>13</v>
      </c>
      <c r="AJ20" s="24">
        <f t="shared" si="23"/>
        <v>649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'22.Spieltag'!AJ21</f>
        <v>603</v>
      </c>
      <c r="AI21" s="29">
        <f>'22.Spieltag'!AK21</f>
        <v>14</v>
      </c>
      <c r="AJ21" s="24">
        <f t="shared" si="23"/>
        <v>648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'22.Spieltag'!AJ22</f>
        <v>599</v>
      </c>
      <c r="AI22" s="29">
        <f>'22.Spieltag'!AK22</f>
        <v>15</v>
      </c>
      <c r="AJ22" s="24">
        <f t="shared" si="23"/>
        <v>644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'22.Spieltag'!AJ23</f>
        <v>598</v>
      </c>
      <c r="AI23" s="29">
        <f>'22.Spieltag'!AK23</f>
        <v>16</v>
      </c>
      <c r="AJ23" s="24">
        <f t="shared" si="23"/>
        <v>643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'22.Spieltag'!AJ24</f>
        <v>584</v>
      </c>
      <c r="AI24" s="29">
        <f>'22.Spieltag'!AK24</f>
        <v>17</v>
      </c>
      <c r="AJ24" s="24">
        <f t="shared" si="23"/>
        <v>629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'22.Spieltag'!AJ25</f>
        <v>576</v>
      </c>
      <c r="AI25" s="29">
        <f>'22.Spieltag'!AK25</f>
        <v>18</v>
      </c>
      <c r="AJ25" s="24">
        <f t="shared" si="23"/>
        <v>621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'22.Spieltag'!AJ26</f>
        <v>576</v>
      </c>
      <c r="AI26" s="29">
        <f>'22.Spieltag'!AK26</f>
        <v>18</v>
      </c>
      <c r="AJ26" s="24">
        <f t="shared" ref="AJ26" si="25">AG26+AH26</f>
        <v>621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'22.Spieltag'!AJ27</f>
        <v>572</v>
      </c>
      <c r="AI27" s="29">
        <f>'22.Spieltag'!AK27</f>
        <v>20</v>
      </c>
      <c r="AJ27" s="24">
        <f t="shared" ref="AJ27" si="28">AG27+AH27</f>
        <v>617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1:F2 I2 C1:C2 R1:R2 U2 O1:O2 L1:L2 X2:AB2">
    <cfRule type="cellIs" dxfId="62" priority="10" operator="equal">
      <formula>"Schalke 04"</formula>
    </cfRule>
  </conditionalFormatting>
  <conditionalFormatting sqref="R1 F1 X1 AA1 L3 I1 O1 U1 U3 C1 C3 I3 F3 R3 X3 O3 AA3 L1">
    <cfRule type="cellIs" dxfId="61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60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9" priority="3">
      <formula>($AG8&gt;40)</formula>
    </cfRule>
  </conditionalFormatting>
  <conditionalFormatting sqref="A31:A1048576 A1:A3 A5:A26">
    <cfRule type="colorScale" priority="8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58" priority="810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F1" s="68" t="s">
        <v>67</v>
      </c>
      <c r="I1" s="68" t="s">
        <v>71</v>
      </c>
      <c r="L1" s="68" t="s">
        <v>69</v>
      </c>
      <c r="O1" s="68" t="s">
        <v>57</v>
      </c>
      <c r="R1" s="68" t="s">
        <v>18</v>
      </c>
      <c r="U1" s="68" t="s">
        <v>17</v>
      </c>
      <c r="X1" s="68" t="s">
        <v>58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21</v>
      </c>
      <c r="F3" s="68" t="s">
        <v>56</v>
      </c>
      <c r="I3" s="68" t="s">
        <v>68</v>
      </c>
      <c r="L3" s="68" t="s">
        <v>14</v>
      </c>
      <c r="O3" s="68" t="s">
        <v>70</v>
      </c>
      <c r="R3" s="68" t="s">
        <v>16</v>
      </c>
      <c r="U3" s="68" t="s">
        <v>13</v>
      </c>
      <c r="X3" s="68" t="s">
        <v>59</v>
      </c>
      <c r="AA3" s="68" t="s">
        <v>15</v>
      </c>
      <c r="AC3" s="74"/>
      <c r="AD3" s="68"/>
      <c r="AE3" s="69"/>
      <c r="AF3" s="69"/>
    </row>
    <row r="4" spans="1:42" ht="16.2" thickBot="1">
      <c r="A4" s="2" t="s">
        <v>45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'23.Spieltag'!AJ8</f>
        <v>703</v>
      </c>
      <c r="AI8" s="29">
        <f>'23.Spieltag'!AK8</f>
        <v>1</v>
      </c>
      <c r="AJ8" s="24">
        <f t="shared" ref="AJ8" si="11">AG8+AH8</f>
        <v>748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'23.Spieltag'!AJ9</f>
        <v>685</v>
      </c>
      <c r="AI9" s="29">
        <f>'23.Spieltag'!AK9</f>
        <v>2</v>
      </c>
      <c r="AJ9" s="24">
        <f t="shared" ref="AJ9:AJ25" si="23">AG9+AH9</f>
        <v>730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'23.Spieltag'!AJ10</f>
        <v>685</v>
      </c>
      <c r="AI10" s="29">
        <f>'23.Spieltag'!AK10</f>
        <v>2</v>
      </c>
      <c r="AJ10" s="24">
        <f t="shared" si="23"/>
        <v>730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'23.Spieltag'!AJ11</f>
        <v>679</v>
      </c>
      <c r="AI11" s="29">
        <f>'23.Spieltag'!AK11</f>
        <v>4</v>
      </c>
      <c r="AJ11" s="24">
        <f t="shared" si="23"/>
        <v>724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'23.Spieltag'!AJ12</f>
        <v>679</v>
      </c>
      <c r="AI12" s="29">
        <f>'23.Spieltag'!AK12</f>
        <v>4</v>
      </c>
      <c r="AJ12" s="24">
        <f t="shared" si="23"/>
        <v>724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'23.Spieltag'!AJ13</f>
        <v>675</v>
      </c>
      <c r="AI13" s="29">
        <f>'23.Spieltag'!AK13</f>
        <v>6</v>
      </c>
      <c r="AJ13" s="24">
        <f t="shared" si="23"/>
        <v>720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'23.Spieltag'!AJ14</f>
        <v>671</v>
      </c>
      <c r="AI14" s="29">
        <f>'23.Spieltag'!AK14</f>
        <v>7</v>
      </c>
      <c r="AJ14" s="24">
        <f t="shared" si="23"/>
        <v>716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'23.Spieltag'!AJ15</f>
        <v>662</v>
      </c>
      <c r="AI15" s="29">
        <f>'23.Spieltag'!AK15</f>
        <v>8</v>
      </c>
      <c r="AJ15" s="24">
        <f t="shared" si="23"/>
        <v>707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'23.Spieltag'!AJ16</f>
        <v>657</v>
      </c>
      <c r="AI16" s="29">
        <f>'23.Spieltag'!AK16</f>
        <v>9</v>
      </c>
      <c r="AJ16" s="24">
        <f t="shared" si="23"/>
        <v>702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'23.Spieltag'!AJ17</f>
        <v>656</v>
      </c>
      <c r="AI17" s="29">
        <f>'23.Spieltag'!AK17</f>
        <v>10</v>
      </c>
      <c r="AJ17" s="24">
        <f t="shared" si="23"/>
        <v>701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'23.Spieltag'!AJ18</f>
        <v>655</v>
      </c>
      <c r="AI18" s="29">
        <f>'23.Spieltag'!AK18</f>
        <v>11</v>
      </c>
      <c r="AJ18" s="24">
        <f t="shared" si="23"/>
        <v>700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'23.Spieltag'!AJ19</f>
        <v>652</v>
      </c>
      <c r="AI19" s="29">
        <f>'23.Spieltag'!AK19</f>
        <v>12</v>
      </c>
      <c r="AJ19" s="24">
        <f t="shared" si="23"/>
        <v>697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'23.Spieltag'!AJ20</f>
        <v>649</v>
      </c>
      <c r="AI20" s="29">
        <f>'23.Spieltag'!AK20</f>
        <v>13</v>
      </c>
      <c r="AJ20" s="24">
        <f t="shared" si="23"/>
        <v>694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'23.Spieltag'!AJ21</f>
        <v>648</v>
      </c>
      <c r="AI21" s="29">
        <f>'23.Spieltag'!AK21</f>
        <v>14</v>
      </c>
      <c r="AJ21" s="24">
        <f t="shared" si="23"/>
        <v>693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'23.Spieltag'!AJ22</f>
        <v>644</v>
      </c>
      <c r="AI22" s="29">
        <f>'23.Spieltag'!AK22</f>
        <v>15</v>
      </c>
      <c r="AJ22" s="24">
        <f t="shared" si="23"/>
        <v>689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'23.Spieltag'!AJ23</f>
        <v>643</v>
      </c>
      <c r="AI23" s="29">
        <f>'23.Spieltag'!AK23</f>
        <v>16</v>
      </c>
      <c r="AJ23" s="24">
        <f t="shared" si="23"/>
        <v>688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'23.Spieltag'!AJ24</f>
        <v>629</v>
      </c>
      <c r="AI24" s="29">
        <f>'23.Spieltag'!AK24</f>
        <v>17</v>
      </c>
      <c r="AJ24" s="24">
        <f t="shared" si="23"/>
        <v>674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'23.Spieltag'!AJ25</f>
        <v>621</v>
      </c>
      <c r="AI25" s="29">
        <f>'23.Spieltag'!AK25</f>
        <v>18</v>
      </c>
      <c r="AJ25" s="24">
        <f t="shared" si="23"/>
        <v>666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'23.Spieltag'!AJ26</f>
        <v>621</v>
      </c>
      <c r="AI26" s="29">
        <f>'23.Spieltag'!AK26</f>
        <v>18</v>
      </c>
      <c r="AJ26" s="24">
        <f t="shared" ref="AJ26" si="25">AG26+AH26</f>
        <v>666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'23.Spieltag'!AJ27</f>
        <v>617</v>
      </c>
      <c r="AI27" s="29">
        <f>'23.Spieltag'!AK27</f>
        <v>20</v>
      </c>
      <c r="AJ27" s="24">
        <f t="shared" ref="AJ27" si="28">AG27+AH27</f>
        <v>662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 F1:F2 O2 C1:C2 R1:R2 U2 I1:I2 X1:X2 AA2">
    <cfRule type="cellIs" dxfId="57" priority="10" operator="equal">
      <formula>"Schalke 04"</formula>
    </cfRule>
  </conditionalFormatting>
  <conditionalFormatting sqref="C1 X3 C3 F3 F1 I3 I1 L3 L1 O1 O3 R3 R1 U3 U1 X1 AA3 AA1">
    <cfRule type="cellIs" dxfId="5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5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4" priority="3">
      <formula>($AG8&gt;40)</formula>
    </cfRule>
  </conditionalFormatting>
  <conditionalFormatting sqref="A31:A1048576 A1:A3 A5:A26">
    <cfRule type="colorScale" priority="7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53" priority="795" rank="3"/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15</v>
      </c>
      <c r="F1" s="68" t="s">
        <v>16</v>
      </c>
      <c r="I1" s="68" t="s">
        <v>59</v>
      </c>
      <c r="L1" s="68" t="s">
        <v>21</v>
      </c>
      <c r="O1" s="68" t="s">
        <v>70</v>
      </c>
      <c r="R1" s="68" t="s">
        <v>56</v>
      </c>
      <c r="U1" s="68" t="s">
        <v>14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67</v>
      </c>
      <c r="F3" s="68" t="s">
        <v>11</v>
      </c>
      <c r="I3" s="68" t="s">
        <v>57</v>
      </c>
      <c r="L3" s="68" t="s">
        <v>58</v>
      </c>
      <c r="O3" s="68" t="s">
        <v>18</v>
      </c>
      <c r="R3" s="68" t="s">
        <v>17</v>
      </c>
      <c r="U3" s="68" t="s">
        <v>12</v>
      </c>
      <c r="X3" s="68" t="s">
        <v>71</v>
      </c>
      <c r="AA3" s="68" t="s">
        <v>69</v>
      </c>
      <c r="AD3" s="68"/>
      <c r="AE3" s="69"/>
      <c r="AF3" s="69"/>
    </row>
    <row r="4" spans="1:42" ht="16.2" thickBot="1">
      <c r="A4" s="2" t="s">
        <v>46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'24.Spieltag'!AJ8</f>
        <v>748</v>
      </c>
      <c r="AI8" s="29">
        <f>'24.Spieltag'!AK8</f>
        <v>1</v>
      </c>
      <c r="AJ8" s="24">
        <f t="shared" ref="AJ8" si="11">AG8+AH8</f>
        <v>793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'24.Spieltag'!AJ9</f>
        <v>730</v>
      </c>
      <c r="AI9" s="29">
        <f>'24.Spieltag'!AK9</f>
        <v>2</v>
      </c>
      <c r="AJ9" s="24">
        <f t="shared" ref="AJ9:AJ25" si="23">AG9+AH9</f>
        <v>775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'24.Spieltag'!AJ10</f>
        <v>730</v>
      </c>
      <c r="AI10" s="29">
        <f>'24.Spieltag'!AK10</f>
        <v>2</v>
      </c>
      <c r="AJ10" s="24">
        <f t="shared" si="23"/>
        <v>775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'24.Spieltag'!AJ11</f>
        <v>724</v>
      </c>
      <c r="AI11" s="29">
        <f>'24.Spieltag'!AK11</f>
        <v>4</v>
      </c>
      <c r="AJ11" s="24">
        <f t="shared" si="23"/>
        <v>769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'24.Spieltag'!AJ12</f>
        <v>724</v>
      </c>
      <c r="AI12" s="29">
        <f>'24.Spieltag'!AK12</f>
        <v>4</v>
      </c>
      <c r="AJ12" s="24">
        <f t="shared" si="23"/>
        <v>769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'24.Spieltag'!AJ13</f>
        <v>720</v>
      </c>
      <c r="AI13" s="29">
        <f>'24.Spieltag'!AK13</f>
        <v>6</v>
      </c>
      <c r="AJ13" s="24">
        <f t="shared" si="23"/>
        <v>765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'24.Spieltag'!AJ14</f>
        <v>716</v>
      </c>
      <c r="AI14" s="29">
        <f>'24.Spieltag'!AK14</f>
        <v>7</v>
      </c>
      <c r="AJ14" s="24">
        <f t="shared" si="23"/>
        <v>761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'24.Spieltag'!AJ15</f>
        <v>707</v>
      </c>
      <c r="AI15" s="29">
        <f>'24.Spieltag'!AK15</f>
        <v>8</v>
      </c>
      <c r="AJ15" s="24">
        <f t="shared" si="23"/>
        <v>752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'24.Spieltag'!AJ16</f>
        <v>702</v>
      </c>
      <c r="AI16" s="29">
        <f>'24.Spieltag'!AK16</f>
        <v>9</v>
      </c>
      <c r="AJ16" s="24">
        <f t="shared" si="23"/>
        <v>747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'24.Spieltag'!AJ17</f>
        <v>701</v>
      </c>
      <c r="AI17" s="29">
        <f>'24.Spieltag'!AK17</f>
        <v>10</v>
      </c>
      <c r="AJ17" s="24">
        <f t="shared" si="23"/>
        <v>746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'24.Spieltag'!AJ18</f>
        <v>700</v>
      </c>
      <c r="AI18" s="29">
        <f>'24.Spieltag'!AK18</f>
        <v>11</v>
      </c>
      <c r="AJ18" s="24">
        <f t="shared" si="23"/>
        <v>745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'24.Spieltag'!AJ19</f>
        <v>697</v>
      </c>
      <c r="AI19" s="29">
        <f>'24.Spieltag'!AK19</f>
        <v>12</v>
      </c>
      <c r="AJ19" s="24">
        <f t="shared" si="23"/>
        <v>742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'24.Spieltag'!AJ20</f>
        <v>694</v>
      </c>
      <c r="AI20" s="29">
        <f>'24.Spieltag'!AK20</f>
        <v>13</v>
      </c>
      <c r="AJ20" s="24">
        <f t="shared" si="23"/>
        <v>739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'24.Spieltag'!AJ21</f>
        <v>693</v>
      </c>
      <c r="AI21" s="29">
        <f>'24.Spieltag'!AK21</f>
        <v>14</v>
      </c>
      <c r="AJ21" s="24">
        <f t="shared" si="23"/>
        <v>738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'24.Spieltag'!AJ22</f>
        <v>689</v>
      </c>
      <c r="AI22" s="29">
        <f>'24.Spieltag'!AK22</f>
        <v>15</v>
      </c>
      <c r="AJ22" s="24">
        <f t="shared" si="23"/>
        <v>734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'24.Spieltag'!AJ23</f>
        <v>688</v>
      </c>
      <c r="AI23" s="29">
        <f>'24.Spieltag'!AK23</f>
        <v>16</v>
      </c>
      <c r="AJ23" s="24">
        <f t="shared" si="23"/>
        <v>733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'24.Spieltag'!AJ24</f>
        <v>674</v>
      </c>
      <c r="AI24" s="29">
        <f>'24.Spieltag'!AK24</f>
        <v>17</v>
      </c>
      <c r="AJ24" s="24">
        <f t="shared" si="23"/>
        <v>719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'24.Spieltag'!AJ25</f>
        <v>666</v>
      </c>
      <c r="AI25" s="29">
        <f>'24.Spieltag'!AK25</f>
        <v>18</v>
      </c>
      <c r="AJ25" s="24">
        <f t="shared" si="23"/>
        <v>711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'24.Spieltag'!AJ26</f>
        <v>666</v>
      </c>
      <c r="AI26" s="29">
        <f>'24.Spieltag'!AK26</f>
        <v>18</v>
      </c>
      <c r="AJ26" s="24">
        <f t="shared" ref="AJ26" si="25">AG26+AH26</f>
        <v>711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'24.Spieltag'!AJ27</f>
        <v>662</v>
      </c>
      <c r="AI27" s="29">
        <f>'24.Spieltag'!AK27</f>
        <v>20</v>
      </c>
      <c r="AJ27" s="24">
        <f t="shared" ref="AJ27" si="28">AG27+AH27</f>
        <v>707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5:AG6 AL7:AL10">
    <cfRule type="top10" dxfId="52" priority="112" rank="3"/>
  </conditionalFormatting>
  <conditionalFormatting sqref="C1:C2 I2 O1:O2 R2 L1:L2 U1:U2 X2 F1:F2 AA2">
    <cfRule type="cellIs" dxfId="51" priority="10" operator="equal">
      <formula>"Schalke 04"</formula>
    </cfRule>
  </conditionalFormatting>
  <conditionalFormatting sqref="C3 F3 I3 L3 C1 F1 I1 L1 O3 O1 R3 R1 U3 U1 X3 X1 AA3 AA1">
    <cfRule type="cellIs" dxfId="50" priority="8" operator="equal">
      <formula>"Schalke 04"</formula>
    </cfRule>
  </conditionalFormatting>
  <conditionalFormatting sqref="AG27">
    <cfRule type="top10" dxfId="49" priority="5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8" priority="3">
      <formula>($AG8&gt;40)</formula>
    </cfRule>
  </conditionalFormatting>
  <conditionalFormatting sqref="AG31:AG1048576 AL6 AG7:AG26">
    <cfRule type="top10" dxfId="47" priority="776" rank="3"/>
  </conditionalFormatting>
  <conditionalFormatting sqref="A31:A1048576 A7:A26 A1">
    <cfRule type="colorScale" priority="7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58</v>
      </c>
      <c r="F1" s="68" t="s">
        <v>12</v>
      </c>
      <c r="I1" s="68" t="s">
        <v>14</v>
      </c>
      <c r="L1" s="68" t="s">
        <v>67</v>
      </c>
      <c r="O1" s="68" t="s">
        <v>18</v>
      </c>
      <c r="R1" s="68" t="s">
        <v>69</v>
      </c>
      <c r="U1" s="68" t="s">
        <v>71</v>
      </c>
      <c r="X1" s="68" t="s">
        <v>11</v>
      </c>
      <c r="AA1" s="68" t="s">
        <v>57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Y2" s="71"/>
      <c r="Z2" s="73"/>
      <c r="AA2" s="72"/>
      <c r="AC2" s="71"/>
      <c r="AD2" s="68"/>
      <c r="AE2" s="70"/>
      <c r="AF2" s="70"/>
    </row>
    <row r="3" spans="1:42" ht="11.4">
      <c r="B3" s="16"/>
      <c r="C3" s="68" t="s">
        <v>56</v>
      </c>
      <c r="F3" s="68" t="s">
        <v>70</v>
      </c>
      <c r="I3" s="68" t="s">
        <v>16</v>
      </c>
      <c r="L3" s="68" t="s">
        <v>13</v>
      </c>
      <c r="O3" s="68" t="s">
        <v>21</v>
      </c>
      <c r="R3" s="68" t="s">
        <v>15</v>
      </c>
      <c r="U3" s="68" t="s">
        <v>59</v>
      </c>
      <c r="X3" s="68" t="s">
        <v>17</v>
      </c>
      <c r="AA3" s="68" t="s">
        <v>68</v>
      </c>
      <c r="AD3" s="68"/>
      <c r="AE3" s="69"/>
      <c r="AF3" s="69"/>
    </row>
    <row r="4" spans="1:42" ht="16.2" thickBot="1">
      <c r="A4" s="2" t="s">
        <v>47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'25.Spieltag'!AJ8</f>
        <v>793</v>
      </c>
      <c r="AI8" s="29">
        <f>'25.Spieltag'!AK8</f>
        <v>1</v>
      </c>
      <c r="AJ8" s="24">
        <f t="shared" ref="AJ8" si="11">AG8+AH8</f>
        <v>838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'25.Spieltag'!AJ9</f>
        <v>775</v>
      </c>
      <c r="AI9" s="29">
        <f>'25.Spieltag'!AK9</f>
        <v>2</v>
      </c>
      <c r="AJ9" s="24">
        <f t="shared" ref="AJ9:AJ25" si="23">AG9+AH9</f>
        <v>820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'25.Spieltag'!AJ10</f>
        <v>775</v>
      </c>
      <c r="AI10" s="29">
        <f>'25.Spieltag'!AK10</f>
        <v>2</v>
      </c>
      <c r="AJ10" s="24">
        <f t="shared" si="23"/>
        <v>820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'25.Spieltag'!AJ11</f>
        <v>769</v>
      </c>
      <c r="AI11" s="29">
        <f>'25.Spieltag'!AK11</f>
        <v>4</v>
      </c>
      <c r="AJ11" s="24">
        <f t="shared" si="23"/>
        <v>814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'25.Spieltag'!AJ12</f>
        <v>769</v>
      </c>
      <c r="AI12" s="29">
        <f>'25.Spieltag'!AK12</f>
        <v>4</v>
      </c>
      <c r="AJ12" s="24">
        <f t="shared" si="23"/>
        <v>814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'25.Spieltag'!AJ13</f>
        <v>765</v>
      </c>
      <c r="AI13" s="29">
        <f>'25.Spieltag'!AK13</f>
        <v>6</v>
      </c>
      <c r="AJ13" s="24">
        <f t="shared" si="23"/>
        <v>810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'25.Spieltag'!AJ14</f>
        <v>761</v>
      </c>
      <c r="AI14" s="29">
        <f>'25.Spieltag'!AK14</f>
        <v>7</v>
      </c>
      <c r="AJ14" s="24">
        <f t="shared" si="23"/>
        <v>806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'25.Spieltag'!AJ15</f>
        <v>752</v>
      </c>
      <c r="AI15" s="29">
        <f>'25.Spieltag'!AK15</f>
        <v>8</v>
      </c>
      <c r="AJ15" s="24">
        <f t="shared" si="23"/>
        <v>797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'25.Spieltag'!AJ16</f>
        <v>747</v>
      </c>
      <c r="AI16" s="29">
        <f>'25.Spieltag'!AK16</f>
        <v>9</v>
      </c>
      <c r="AJ16" s="24">
        <f t="shared" si="23"/>
        <v>792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'25.Spieltag'!AJ17</f>
        <v>746</v>
      </c>
      <c r="AI17" s="29">
        <f>'25.Spieltag'!AK17</f>
        <v>10</v>
      </c>
      <c r="AJ17" s="24">
        <f t="shared" si="23"/>
        <v>791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'25.Spieltag'!AJ18</f>
        <v>745</v>
      </c>
      <c r="AI18" s="29">
        <f>'25.Spieltag'!AK18</f>
        <v>11</v>
      </c>
      <c r="AJ18" s="24">
        <f t="shared" si="23"/>
        <v>790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'25.Spieltag'!AJ19</f>
        <v>742</v>
      </c>
      <c r="AI19" s="29">
        <f>'25.Spieltag'!AK19</f>
        <v>12</v>
      </c>
      <c r="AJ19" s="24">
        <f t="shared" si="23"/>
        <v>787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'25.Spieltag'!AJ20</f>
        <v>739</v>
      </c>
      <c r="AI20" s="29">
        <f>'25.Spieltag'!AK20</f>
        <v>13</v>
      </c>
      <c r="AJ20" s="24">
        <f t="shared" si="23"/>
        <v>784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'25.Spieltag'!AJ21</f>
        <v>738</v>
      </c>
      <c r="AI21" s="29">
        <f>'25.Spieltag'!AK21</f>
        <v>14</v>
      </c>
      <c r="AJ21" s="24">
        <f t="shared" si="23"/>
        <v>783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'25.Spieltag'!AJ22</f>
        <v>734</v>
      </c>
      <c r="AI22" s="29">
        <f>'25.Spieltag'!AK22</f>
        <v>15</v>
      </c>
      <c r="AJ22" s="24">
        <f t="shared" si="23"/>
        <v>779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'25.Spieltag'!AJ23</f>
        <v>733</v>
      </c>
      <c r="AI23" s="29">
        <f>'25.Spieltag'!AK23</f>
        <v>16</v>
      </c>
      <c r="AJ23" s="24">
        <f t="shared" si="23"/>
        <v>778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'25.Spieltag'!AJ24</f>
        <v>719</v>
      </c>
      <c r="AI24" s="29">
        <f>'25.Spieltag'!AK24</f>
        <v>17</v>
      </c>
      <c r="AJ24" s="24">
        <f t="shared" si="23"/>
        <v>764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'25.Spieltag'!AJ25</f>
        <v>711</v>
      </c>
      <c r="AI25" s="29">
        <f>'25.Spieltag'!AK25</f>
        <v>18</v>
      </c>
      <c r="AJ25" s="24">
        <f t="shared" si="23"/>
        <v>756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'25.Spieltag'!AJ26</f>
        <v>711</v>
      </c>
      <c r="AI26" s="29">
        <f>'25.Spieltag'!AK26</f>
        <v>18</v>
      </c>
      <c r="AJ26" s="24">
        <f t="shared" ref="AJ26" si="25">AG26+AH26</f>
        <v>756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'25.Spieltag'!AJ27</f>
        <v>707</v>
      </c>
      <c r="AI27" s="29">
        <f>'25.Spieltag'!AK27</f>
        <v>20</v>
      </c>
      <c r="AJ27" s="24">
        <f t="shared" ref="AJ27" si="28">AG27+AH27</f>
        <v>752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1:F2 L1:L2 O1:O2 I1:I2 R2:AA2">
    <cfRule type="cellIs" dxfId="46" priority="10" operator="equal">
      <formula>"Schalke 04"</formula>
    </cfRule>
  </conditionalFormatting>
  <conditionalFormatting sqref="C3 C1 F3 I3 L3 O3 R3 U3 X3 AA3 L1 F1 I1 O1 R1 U1 X1 AA1">
    <cfRule type="cellIs" dxfId="4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4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3" priority="3">
      <formula>($AG8&gt;40)</formula>
    </cfRule>
  </conditionalFormatting>
  <conditionalFormatting sqref="A31:A1048576 A1:A3 A5:A26">
    <cfRule type="colorScale" priority="7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42" priority="766" rank="3"/>
  </conditionalFormatting>
  <conditionalFormatting sqref="AI8:AI26">
    <cfRule type="colorScale" priority="11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21</v>
      </c>
      <c r="F1" s="68" t="s">
        <v>70</v>
      </c>
      <c r="I1" s="68" t="s">
        <v>16</v>
      </c>
      <c r="L1" s="68" t="s">
        <v>13</v>
      </c>
      <c r="O1" s="68" t="s">
        <v>59</v>
      </c>
      <c r="R1" s="68" t="s">
        <v>68</v>
      </c>
      <c r="U1" s="68" t="s">
        <v>15</v>
      </c>
      <c r="X1" s="68" t="s">
        <v>56</v>
      </c>
      <c r="AA1" s="68" t="s">
        <v>17</v>
      </c>
      <c r="AC1" s="71"/>
      <c r="AD1" s="68"/>
      <c r="AE1" s="69"/>
      <c r="AF1" s="69"/>
      <c r="AK1" s="32"/>
    </row>
    <row r="2" spans="1:42" ht="13.2">
      <c r="B2" s="16"/>
      <c r="C2" s="72"/>
      <c r="D2" s="71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AA2" s="72"/>
      <c r="AC2" s="71"/>
      <c r="AD2" s="68"/>
      <c r="AE2" s="70"/>
      <c r="AF2" s="70"/>
    </row>
    <row r="3" spans="1:42" ht="11.4">
      <c r="B3" s="16"/>
      <c r="C3" s="68" t="s">
        <v>71</v>
      </c>
      <c r="F3" s="68" t="s">
        <v>14</v>
      </c>
      <c r="I3" s="68" t="s">
        <v>69</v>
      </c>
      <c r="J3" s="69"/>
      <c r="K3" s="69"/>
      <c r="L3" s="68" t="s">
        <v>11</v>
      </c>
      <c r="O3" s="68" t="s">
        <v>12</v>
      </c>
      <c r="R3" s="68" t="s">
        <v>67</v>
      </c>
      <c r="U3" s="68" t="s">
        <v>57</v>
      </c>
      <c r="X3" s="68" t="s">
        <v>18</v>
      </c>
      <c r="AA3" s="68" t="s">
        <v>58</v>
      </c>
      <c r="AD3" s="68"/>
      <c r="AE3" s="69"/>
      <c r="AF3" s="69"/>
    </row>
    <row r="4" spans="1:42" ht="16.2" thickBot="1">
      <c r="A4" s="2" t="s">
        <v>48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'26.Spieltag'!AJ8</f>
        <v>838</v>
      </c>
      <c r="AI8" s="29">
        <f>'26.Spieltag'!AK8</f>
        <v>1</v>
      </c>
      <c r="AJ8" s="24">
        <f t="shared" ref="AJ8" si="11">AG8+AH8</f>
        <v>883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'26.Spieltag'!AJ9</f>
        <v>820</v>
      </c>
      <c r="AI9" s="29">
        <f>'26.Spieltag'!AK9</f>
        <v>2</v>
      </c>
      <c r="AJ9" s="24">
        <f t="shared" ref="AJ9:AJ25" si="23">AG9+AH9</f>
        <v>865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'26.Spieltag'!AJ10</f>
        <v>820</v>
      </c>
      <c r="AI10" s="29">
        <f>'26.Spieltag'!AK10</f>
        <v>2</v>
      </c>
      <c r="AJ10" s="24">
        <f t="shared" si="23"/>
        <v>865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'26.Spieltag'!AJ11</f>
        <v>814</v>
      </c>
      <c r="AI11" s="29">
        <f>'26.Spieltag'!AK11</f>
        <v>4</v>
      </c>
      <c r="AJ11" s="24">
        <f t="shared" si="23"/>
        <v>859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'26.Spieltag'!AJ12</f>
        <v>814</v>
      </c>
      <c r="AI12" s="29">
        <f>'26.Spieltag'!AK12</f>
        <v>4</v>
      </c>
      <c r="AJ12" s="24">
        <f t="shared" si="23"/>
        <v>859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'26.Spieltag'!AJ13</f>
        <v>810</v>
      </c>
      <c r="AI13" s="29">
        <f>'26.Spieltag'!AK13</f>
        <v>6</v>
      </c>
      <c r="AJ13" s="24">
        <f t="shared" si="23"/>
        <v>855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'26.Spieltag'!AJ14</f>
        <v>806</v>
      </c>
      <c r="AI14" s="29">
        <f>'26.Spieltag'!AK14</f>
        <v>7</v>
      </c>
      <c r="AJ14" s="24">
        <f t="shared" si="23"/>
        <v>851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'26.Spieltag'!AJ15</f>
        <v>797</v>
      </c>
      <c r="AI15" s="29">
        <f>'26.Spieltag'!AK15</f>
        <v>8</v>
      </c>
      <c r="AJ15" s="24">
        <f t="shared" si="23"/>
        <v>842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'26.Spieltag'!AJ16</f>
        <v>792</v>
      </c>
      <c r="AI16" s="29">
        <f>'26.Spieltag'!AK16</f>
        <v>9</v>
      </c>
      <c r="AJ16" s="24">
        <f t="shared" si="23"/>
        <v>837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'26.Spieltag'!AJ17</f>
        <v>791</v>
      </c>
      <c r="AI17" s="29">
        <f>'26.Spieltag'!AK17</f>
        <v>10</v>
      </c>
      <c r="AJ17" s="24">
        <f t="shared" si="23"/>
        <v>836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'26.Spieltag'!AJ18</f>
        <v>790</v>
      </c>
      <c r="AI18" s="29">
        <f>'26.Spieltag'!AK18</f>
        <v>11</v>
      </c>
      <c r="AJ18" s="24">
        <f t="shared" si="23"/>
        <v>835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'26.Spieltag'!AJ19</f>
        <v>787</v>
      </c>
      <c r="AI19" s="29">
        <f>'26.Spieltag'!AK19</f>
        <v>12</v>
      </c>
      <c r="AJ19" s="24">
        <f t="shared" si="23"/>
        <v>832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'26.Spieltag'!AJ20</f>
        <v>784</v>
      </c>
      <c r="AI20" s="29">
        <f>'26.Spieltag'!AK20</f>
        <v>13</v>
      </c>
      <c r="AJ20" s="24">
        <f t="shared" si="23"/>
        <v>829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'26.Spieltag'!AJ21</f>
        <v>783</v>
      </c>
      <c r="AI21" s="29">
        <f>'26.Spieltag'!AK21</f>
        <v>14</v>
      </c>
      <c r="AJ21" s="24">
        <f t="shared" si="23"/>
        <v>828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'26.Spieltag'!AJ22</f>
        <v>779</v>
      </c>
      <c r="AI22" s="29">
        <f>'26.Spieltag'!AK22</f>
        <v>15</v>
      </c>
      <c r="AJ22" s="24">
        <f t="shared" si="23"/>
        <v>824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'26.Spieltag'!AJ23</f>
        <v>778</v>
      </c>
      <c r="AI23" s="29">
        <f>'26.Spieltag'!AK23</f>
        <v>16</v>
      </c>
      <c r="AJ23" s="24">
        <f t="shared" si="23"/>
        <v>823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'26.Spieltag'!AJ24</f>
        <v>764</v>
      </c>
      <c r="AI24" s="29">
        <f>'26.Spieltag'!AK24</f>
        <v>17</v>
      </c>
      <c r="AJ24" s="24">
        <f t="shared" si="23"/>
        <v>809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'26.Spieltag'!AJ25</f>
        <v>756</v>
      </c>
      <c r="AI25" s="29">
        <f>'26.Spieltag'!AK25</f>
        <v>18</v>
      </c>
      <c r="AJ25" s="24">
        <f t="shared" si="23"/>
        <v>801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'26.Spieltag'!AJ26</f>
        <v>756</v>
      </c>
      <c r="AI26" s="29">
        <f>'26.Spieltag'!AK26</f>
        <v>18</v>
      </c>
      <c r="AJ26" s="24">
        <f t="shared" ref="AJ26" si="25">AG26+AH26</f>
        <v>801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'26.Spieltag'!AJ27</f>
        <v>752</v>
      </c>
      <c r="AI27" s="29">
        <f>'26.Spieltag'!AK27</f>
        <v>20</v>
      </c>
      <c r="AJ27" s="24">
        <f t="shared" ref="AJ27" si="28">AG27+AH27</f>
        <v>797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D2 I2 O1:O2 F1:F2 R2:X2 L1:L2 AA2">
    <cfRule type="cellIs" dxfId="41" priority="10" operator="equal">
      <formula>"Schalke 04"</formula>
    </cfRule>
  </conditionalFormatting>
  <conditionalFormatting sqref="F3 C3 I3:L3 O3 R3 X3 U3 AA3 C1 I1 F1 L1 O1 R1 U1 X1 AA1">
    <cfRule type="cellIs" dxfId="4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3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8" priority="3">
      <formula>($AG8&gt;40)</formula>
    </cfRule>
  </conditionalFormatting>
  <conditionalFormatting sqref="A31:A1048576 A1:A3 A5:A26">
    <cfRule type="colorScale" priority="7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37" priority="751" rank="3"/>
  </conditionalFormatting>
  <conditionalFormatting sqref="AI8:AI26">
    <cfRule type="colorScale" priority="11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71</v>
      </c>
      <c r="F1" s="68" t="s">
        <v>69</v>
      </c>
      <c r="I1" s="68" t="s">
        <v>11</v>
      </c>
      <c r="L1" s="68" t="s">
        <v>57</v>
      </c>
      <c r="O1" s="68" t="s">
        <v>67</v>
      </c>
      <c r="R1" s="68" t="s">
        <v>14</v>
      </c>
      <c r="U1" s="68" t="s">
        <v>18</v>
      </c>
      <c r="X1" s="68" t="s">
        <v>12</v>
      </c>
      <c r="AA1" s="68" t="s">
        <v>70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R2" s="72"/>
      <c r="U2" s="72"/>
      <c r="X2" s="72"/>
      <c r="AA2" s="72"/>
      <c r="AC2" s="71"/>
      <c r="AD2" s="68"/>
      <c r="AE2" s="70"/>
      <c r="AF2" s="70"/>
    </row>
    <row r="3" spans="1:42" ht="11.4">
      <c r="B3" s="16"/>
      <c r="C3" s="68" t="s">
        <v>58</v>
      </c>
      <c r="F3" s="68" t="s">
        <v>21</v>
      </c>
      <c r="I3" s="68" t="s">
        <v>56</v>
      </c>
      <c r="L3" s="68" t="s">
        <v>16</v>
      </c>
      <c r="O3" s="68" t="s">
        <v>17</v>
      </c>
      <c r="R3" s="68" t="s">
        <v>59</v>
      </c>
      <c r="U3" s="68" t="s">
        <v>13</v>
      </c>
      <c r="X3" s="68" t="s">
        <v>68</v>
      </c>
      <c r="AA3" s="68" t="s">
        <v>15</v>
      </c>
      <c r="AD3" s="68"/>
      <c r="AE3" s="69"/>
      <c r="AF3" s="69"/>
    </row>
    <row r="4" spans="1:42" ht="16.2" thickBot="1">
      <c r="A4" s="2" t="s">
        <v>49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'27.Spieltag'!AJ8</f>
        <v>883</v>
      </c>
      <c r="AI8" s="29">
        <f>'27.Spieltag'!AK8</f>
        <v>1</v>
      </c>
      <c r="AJ8" s="24">
        <f t="shared" ref="AJ8" si="11">AG8+AH8</f>
        <v>928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'27.Spieltag'!AJ9</f>
        <v>865</v>
      </c>
      <c r="AI9" s="29">
        <f>'27.Spieltag'!AK9</f>
        <v>2</v>
      </c>
      <c r="AJ9" s="24">
        <f t="shared" ref="AJ9:AJ25" si="23">AG9+AH9</f>
        <v>910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'27.Spieltag'!AJ10</f>
        <v>865</v>
      </c>
      <c r="AI10" s="29">
        <f>'27.Spieltag'!AK10</f>
        <v>2</v>
      </c>
      <c r="AJ10" s="24">
        <f t="shared" si="23"/>
        <v>910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'27.Spieltag'!AJ11</f>
        <v>859</v>
      </c>
      <c r="AI11" s="29">
        <f>'27.Spieltag'!AK11</f>
        <v>4</v>
      </c>
      <c r="AJ11" s="24">
        <f t="shared" si="23"/>
        <v>904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'27.Spieltag'!AJ12</f>
        <v>859</v>
      </c>
      <c r="AI12" s="29">
        <f>'27.Spieltag'!AK12</f>
        <v>4</v>
      </c>
      <c r="AJ12" s="24">
        <f t="shared" si="23"/>
        <v>904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'27.Spieltag'!AJ13</f>
        <v>855</v>
      </c>
      <c r="AI13" s="29">
        <f>'27.Spieltag'!AK13</f>
        <v>6</v>
      </c>
      <c r="AJ13" s="24">
        <f t="shared" si="23"/>
        <v>900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'27.Spieltag'!AJ14</f>
        <v>851</v>
      </c>
      <c r="AI14" s="29">
        <f>'27.Spieltag'!AK14</f>
        <v>7</v>
      </c>
      <c r="AJ14" s="24">
        <f t="shared" si="23"/>
        <v>896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'27.Spieltag'!AJ15</f>
        <v>842</v>
      </c>
      <c r="AI15" s="29">
        <f>'27.Spieltag'!AK15</f>
        <v>8</v>
      </c>
      <c r="AJ15" s="24">
        <f t="shared" si="23"/>
        <v>887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'27.Spieltag'!AJ16</f>
        <v>837</v>
      </c>
      <c r="AI16" s="29">
        <f>'27.Spieltag'!AK16</f>
        <v>9</v>
      </c>
      <c r="AJ16" s="24">
        <f t="shared" si="23"/>
        <v>882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'27.Spieltag'!AJ17</f>
        <v>836</v>
      </c>
      <c r="AI17" s="29">
        <f>'27.Spieltag'!AK17</f>
        <v>10</v>
      </c>
      <c r="AJ17" s="24">
        <f t="shared" si="23"/>
        <v>881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'27.Spieltag'!AJ18</f>
        <v>835</v>
      </c>
      <c r="AI18" s="29">
        <f>'27.Spieltag'!AK18</f>
        <v>11</v>
      </c>
      <c r="AJ18" s="24">
        <f t="shared" si="23"/>
        <v>880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'27.Spieltag'!AJ19</f>
        <v>832</v>
      </c>
      <c r="AI19" s="29">
        <f>'27.Spieltag'!AK19</f>
        <v>12</v>
      </c>
      <c r="AJ19" s="24">
        <f t="shared" si="23"/>
        <v>877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'27.Spieltag'!AJ20</f>
        <v>829</v>
      </c>
      <c r="AI20" s="29">
        <f>'27.Spieltag'!AK20</f>
        <v>13</v>
      </c>
      <c r="AJ20" s="24">
        <f t="shared" si="23"/>
        <v>874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'27.Spieltag'!AJ21</f>
        <v>828</v>
      </c>
      <c r="AI21" s="29">
        <f>'27.Spieltag'!AK21</f>
        <v>14</v>
      </c>
      <c r="AJ21" s="24">
        <f t="shared" si="23"/>
        <v>873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'27.Spieltag'!AJ22</f>
        <v>824</v>
      </c>
      <c r="AI22" s="29">
        <f>'27.Spieltag'!AK22</f>
        <v>15</v>
      </c>
      <c r="AJ22" s="24">
        <f t="shared" si="23"/>
        <v>869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'27.Spieltag'!AJ23</f>
        <v>823</v>
      </c>
      <c r="AI23" s="29">
        <f>'27.Spieltag'!AK23</f>
        <v>16</v>
      </c>
      <c r="AJ23" s="24">
        <f t="shared" si="23"/>
        <v>868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'27.Spieltag'!AJ24</f>
        <v>809</v>
      </c>
      <c r="AI24" s="29">
        <f>'27.Spieltag'!AK24</f>
        <v>17</v>
      </c>
      <c r="AJ24" s="24">
        <f t="shared" si="23"/>
        <v>854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'27.Spieltag'!AJ25</f>
        <v>801</v>
      </c>
      <c r="AI25" s="29">
        <f>'27.Spieltag'!AK25</f>
        <v>18</v>
      </c>
      <c r="AJ25" s="24">
        <f t="shared" si="23"/>
        <v>846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'27.Spieltag'!AJ26</f>
        <v>801</v>
      </c>
      <c r="AI26" s="29">
        <f>'27.Spieltag'!AK26</f>
        <v>18</v>
      </c>
      <c r="AJ26" s="24">
        <f t="shared" ref="AJ26" si="25">AG26+AH26</f>
        <v>846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'27.Spieltag'!AJ27</f>
        <v>797</v>
      </c>
      <c r="AI27" s="29">
        <f>'27.Spieltag'!AK27</f>
        <v>20</v>
      </c>
      <c r="AJ27" s="24">
        <f t="shared" ref="AJ27" si="28">AG27+AH27</f>
        <v>842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:O2 R2 I1:I2 U2 F1:F2 X2 C1:C2 AA2">
    <cfRule type="cellIs" dxfId="36" priority="10" operator="equal">
      <formula>"Schalke 04"</formula>
    </cfRule>
  </conditionalFormatting>
  <conditionalFormatting sqref="C3 C1 F1 F3 I1 I3 L3 L1 O1 R3 R1 U1 U3 X3 X1 AA3 O3 AA1">
    <cfRule type="cellIs" dxfId="3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3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3" priority="3">
      <formula>($AG8&gt;40)</formula>
    </cfRule>
  </conditionalFormatting>
  <conditionalFormatting sqref="A31:A1048576 A1:A3 A5:A26">
    <cfRule type="colorScale" priority="7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32" priority="736" rank="3"/>
  </conditionalFormatting>
  <conditionalFormatting sqref="AI8:AI26">
    <cfRule type="colorScale" priority="11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56</v>
      </c>
      <c r="I1" s="68" t="s">
        <v>59</v>
      </c>
      <c r="L1" s="68" t="s">
        <v>17</v>
      </c>
      <c r="O1" s="68" t="s">
        <v>16</v>
      </c>
      <c r="R1" s="68" t="s">
        <v>15</v>
      </c>
      <c r="U1" s="68" t="s">
        <v>58</v>
      </c>
      <c r="X1" s="68" t="s">
        <v>21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70</v>
      </c>
      <c r="F3" s="68" t="s">
        <v>71</v>
      </c>
      <c r="I3" s="68" t="s">
        <v>18</v>
      </c>
      <c r="L3" s="68" t="s">
        <v>57</v>
      </c>
      <c r="O3" s="68" t="s">
        <v>12</v>
      </c>
      <c r="R3" s="68" t="s">
        <v>14</v>
      </c>
      <c r="U3" s="68" t="s">
        <v>11</v>
      </c>
      <c r="X3" s="68" t="s">
        <v>67</v>
      </c>
      <c r="AA3" s="68" t="s">
        <v>69</v>
      </c>
      <c r="AD3" s="68"/>
      <c r="AE3" s="69"/>
      <c r="AF3" s="69"/>
    </row>
    <row r="4" spans="1:42" ht="16.2" thickBot="1">
      <c r="A4" s="2" t="s">
        <v>50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928</v>
      </c>
      <c r="AI8" s="29">
        <f>'28.Spieltag'!AK8</f>
        <v>1</v>
      </c>
      <c r="AJ8" s="24">
        <f t="shared" ref="AJ8" si="11">AG8+AH8</f>
        <v>973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910</v>
      </c>
      <c r="AI9" s="29">
        <f>'28.Spieltag'!AK9</f>
        <v>2</v>
      </c>
      <c r="AJ9" s="24">
        <f t="shared" ref="AJ9:AJ25" si="23">AG9+AH9</f>
        <v>955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910</v>
      </c>
      <c r="AI10" s="29">
        <f>'28.Spieltag'!AK10</f>
        <v>2</v>
      </c>
      <c r="AJ10" s="24">
        <f t="shared" si="23"/>
        <v>955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904</v>
      </c>
      <c r="AI11" s="29">
        <f>'28.Spieltag'!AK11</f>
        <v>4</v>
      </c>
      <c r="AJ11" s="24">
        <f t="shared" si="23"/>
        <v>949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904</v>
      </c>
      <c r="AI12" s="29">
        <f>'28.Spieltag'!AK12</f>
        <v>4</v>
      </c>
      <c r="AJ12" s="24">
        <f t="shared" si="23"/>
        <v>949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900</v>
      </c>
      <c r="AI13" s="29">
        <f>'28.Spieltag'!AK13</f>
        <v>6</v>
      </c>
      <c r="AJ13" s="24">
        <f t="shared" si="23"/>
        <v>945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896</v>
      </c>
      <c r="AI14" s="29">
        <f>'28.Spieltag'!AK14</f>
        <v>7</v>
      </c>
      <c r="AJ14" s="24">
        <f t="shared" si="23"/>
        <v>941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887</v>
      </c>
      <c r="AI15" s="29">
        <f>'28.Spieltag'!AK15</f>
        <v>8</v>
      </c>
      <c r="AJ15" s="24">
        <f t="shared" si="23"/>
        <v>932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882</v>
      </c>
      <c r="AI16" s="29">
        <f>'28.Spieltag'!AK16</f>
        <v>9</v>
      </c>
      <c r="AJ16" s="24">
        <f t="shared" si="23"/>
        <v>927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881</v>
      </c>
      <c r="AI17" s="29">
        <f>'28.Spieltag'!AK17</f>
        <v>10</v>
      </c>
      <c r="AJ17" s="24">
        <f t="shared" si="23"/>
        <v>926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880</v>
      </c>
      <c r="AI18" s="29">
        <f>'28.Spieltag'!AK18</f>
        <v>11</v>
      </c>
      <c r="AJ18" s="24">
        <f t="shared" si="23"/>
        <v>925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877</v>
      </c>
      <c r="AI19" s="29">
        <f>'28.Spieltag'!AK19</f>
        <v>12</v>
      </c>
      <c r="AJ19" s="24">
        <f t="shared" si="23"/>
        <v>922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874</v>
      </c>
      <c r="AI20" s="29">
        <f>'28.Spieltag'!AK20</f>
        <v>13</v>
      </c>
      <c r="AJ20" s="24">
        <f t="shared" si="23"/>
        <v>919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873</v>
      </c>
      <c r="AI21" s="29">
        <f>'28.Spieltag'!AK21</f>
        <v>14</v>
      </c>
      <c r="AJ21" s="24">
        <f t="shared" si="23"/>
        <v>918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869</v>
      </c>
      <c r="AI22" s="29">
        <f>'28.Spieltag'!AK22</f>
        <v>15</v>
      </c>
      <c r="AJ22" s="24">
        <f t="shared" si="23"/>
        <v>914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868</v>
      </c>
      <c r="AI23" s="29">
        <f>'28.Spieltag'!AK23</f>
        <v>16</v>
      </c>
      <c r="AJ23" s="24">
        <f t="shared" si="23"/>
        <v>913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854</v>
      </c>
      <c r="AI24" s="29">
        <f>'28.Spieltag'!AK24</f>
        <v>17</v>
      </c>
      <c r="AJ24" s="24">
        <f t="shared" si="23"/>
        <v>899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846</v>
      </c>
      <c r="AI25" s="29">
        <f>'28.Spieltag'!AK25</f>
        <v>18</v>
      </c>
      <c r="AJ25" s="24">
        <f t="shared" si="23"/>
        <v>891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846</v>
      </c>
      <c r="AI26" s="29">
        <f>'28.Spieltag'!AK26</f>
        <v>18</v>
      </c>
      <c r="AJ26" s="24">
        <f t="shared" ref="AJ26" si="25">AG26+AH26</f>
        <v>891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842</v>
      </c>
      <c r="AI27" s="29">
        <f>'28.Spieltag'!AK27</f>
        <v>20</v>
      </c>
      <c r="AJ27" s="24">
        <f t="shared" ref="AJ27" si="28">AG27+AH27</f>
        <v>887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2 O2 I1:I2 R1:R2 U2 L1:L2 X2 AA2">
    <cfRule type="cellIs" dxfId="31" priority="10" operator="equal">
      <formula>"Schalke 04"</formula>
    </cfRule>
  </conditionalFormatting>
  <conditionalFormatting sqref="C1 C3 F3 F1 I3 I1 L1 L3 O1 O3 R1 R3 U3 U1 X3 X1 AA3 AA1">
    <cfRule type="cellIs" dxfId="3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2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3">
      <formula>($AG8&gt;40)</formula>
    </cfRule>
  </conditionalFormatting>
  <conditionalFormatting sqref="A31:A1048576 A1:A3 A5:A26">
    <cfRule type="colorScale" priority="7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7" priority="721" rank="3"/>
  </conditionalFormatting>
  <conditionalFormatting sqref="AI8:AI26">
    <cfRule type="colorScale" priority="11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69</v>
      </c>
      <c r="F1" s="68" t="s">
        <v>15</v>
      </c>
      <c r="I1" s="68" t="s">
        <v>18</v>
      </c>
      <c r="L1" s="68" t="s">
        <v>70</v>
      </c>
      <c r="O1" s="68" t="s">
        <v>12</v>
      </c>
      <c r="R1" s="68" t="s">
        <v>67</v>
      </c>
      <c r="U1" s="68" t="s">
        <v>14</v>
      </c>
      <c r="X1" s="68" t="s">
        <v>71</v>
      </c>
      <c r="AA1" s="68" t="s">
        <v>57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68</v>
      </c>
      <c r="I3" s="68" t="s">
        <v>17</v>
      </c>
      <c r="L3" s="68" t="s">
        <v>16</v>
      </c>
      <c r="O3" s="68" t="s">
        <v>13</v>
      </c>
      <c r="R3" s="68" t="s">
        <v>58</v>
      </c>
      <c r="U3" s="68" t="s">
        <v>21</v>
      </c>
      <c r="X3" s="68" t="s">
        <v>11</v>
      </c>
      <c r="AA3" s="68" t="s">
        <v>56</v>
      </c>
      <c r="AD3" s="68"/>
      <c r="AE3" s="69"/>
      <c r="AF3" s="69"/>
    </row>
    <row r="4" spans="1:42" ht="16.2" thickBot="1">
      <c r="A4" s="2" t="s">
        <v>51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973</v>
      </c>
      <c r="AI8" s="29">
        <f>'29.Spieltag'!AK8</f>
        <v>1</v>
      </c>
      <c r="AJ8" s="24">
        <f t="shared" ref="AJ8" si="11">AG8+AH8</f>
        <v>1018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955</v>
      </c>
      <c r="AI9" s="29">
        <f>'29.Spieltag'!AK9</f>
        <v>2</v>
      </c>
      <c r="AJ9" s="24">
        <f t="shared" ref="AJ9:AJ25" si="23">AG9+AH9</f>
        <v>1000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955</v>
      </c>
      <c r="AI10" s="29">
        <f>'29.Spieltag'!AK10</f>
        <v>2</v>
      </c>
      <c r="AJ10" s="24">
        <f t="shared" si="23"/>
        <v>1000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949</v>
      </c>
      <c r="AI11" s="29">
        <f>'29.Spieltag'!AK11</f>
        <v>4</v>
      </c>
      <c r="AJ11" s="24">
        <f t="shared" si="23"/>
        <v>994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949</v>
      </c>
      <c r="AI12" s="29">
        <f>'29.Spieltag'!AK12</f>
        <v>4</v>
      </c>
      <c r="AJ12" s="24">
        <f t="shared" si="23"/>
        <v>994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945</v>
      </c>
      <c r="AI13" s="29">
        <f>'29.Spieltag'!AK13</f>
        <v>6</v>
      </c>
      <c r="AJ13" s="24">
        <f t="shared" si="23"/>
        <v>990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941</v>
      </c>
      <c r="AI14" s="29">
        <f>'29.Spieltag'!AK14</f>
        <v>7</v>
      </c>
      <c r="AJ14" s="24">
        <f t="shared" si="23"/>
        <v>986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932</v>
      </c>
      <c r="AI15" s="29">
        <f>'29.Spieltag'!AK15</f>
        <v>8</v>
      </c>
      <c r="AJ15" s="24">
        <f t="shared" si="23"/>
        <v>977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927</v>
      </c>
      <c r="AI16" s="29">
        <f>'29.Spieltag'!AK16</f>
        <v>9</v>
      </c>
      <c r="AJ16" s="24">
        <f t="shared" si="23"/>
        <v>972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926</v>
      </c>
      <c r="AI17" s="29">
        <f>'29.Spieltag'!AK17</f>
        <v>10</v>
      </c>
      <c r="AJ17" s="24">
        <f t="shared" si="23"/>
        <v>971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925</v>
      </c>
      <c r="AI18" s="29">
        <f>'29.Spieltag'!AK18</f>
        <v>11</v>
      </c>
      <c r="AJ18" s="24">
        <f t="shared" si="23"/>
        <v>970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922</v>
      </c>
      <c r="AI19" s="29">
        <f>'29.Spieltag'!AK19</f>
        <v>12</v>
      </c>
      <c r="AJ19" s="24">
        <f t="shared" si="23"/>
        <v>967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919</v>
      </c>
      <c r="AI20" s="29">
        <f>'29.Spieltag'!AK20</f>
        <v>13</v>
      </c>
      <c r="AJ20" s="24">
        <f t="shared" si="23"/>
        <v>964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918</v>
      </c>
      <c r="AI21" s="29">
        <f>'29.Spieltag'!AK21</f>
        <v>14</v>
      </c>
      <c r="AJ21" s="24">
        <f t="shared" si="23"/>
        <v>963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914</v>
      </c>
      <c r="AI22" s="29">
        <f>'29.Spieltag'!AK22</f>
        <v>15</v>
      </c>
      <c r="AJ22" s="24">
        <f t="shared" si="23"/>
        <v>959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913</v>
      </c>
      <c r="AI23" s="29">
        <f>'29.Spieltag'!AK23</f>
        <v>16</v>
      </c>
      <c r="AJ23" s="24">
        <f t="shared" si="23"/>
        <v>958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899</v>
      </c>
      <c r="AI24" s="29">
        <f>'29.Spieltag'!AK24</f>
        <v>17</v>
      </c>
      <c r="AJ24" s="24">
        <f t="shared" si="23"/>
        <v>944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891</v>
      </c>
      <c r="AI25" s="29">
        <f>'29.Spieltag'!AK25</f>
        <v>18</v>
      </c>
      <c r="AJ25" s="24">
        <f t="shared" si="23"/>
        <v>936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891</v>
      </c>
      <c r="AI26" s="29">
        <f>'29.Spieltag'!AK26</f>
        <v>18</v>
      </c>
      <c r="AJ26" s="24">
        <f t="shared" ref="AJ26" si="25">AG26+AH26</f>
        <v>936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887</v>
      </c>
      <c r="AI27" s="29">
        <f>'29.Spieltag'!AK27</f>
        <v>20</v>
      </c>
      <c r="AJ27" s="24">
        <f t="shared" ref="AJ27" si="28">AG27+AH27</f>
        <v>932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 I2 R2 O1:O2 U2 C1:C2 X2 L1:L2 AA2">
    <cfRule type="cellIs" dxfId="26" priority="10" operator="equal">
      <formula>"Schalke 04"</formula>
    </cfRule>
  </conditionalFormatting>
  <conditionalFormatting sqref="C3 C1 F3 F1 I1 I3 L1 L3 O3 O1 R1 R3 U1 U3 X3 X1 AA3 AA1">
    <cfRule type="cellIs" dxfId="2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2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3" priority="3">
      <formula>($AG8&gt;40)</formula>
    </cfRule>
  </conditionalFormatting>
  <conditionalFormatting sqref="A31:A1048576 A1:A3 A5:A26">
    <cfRule type="colorScale" priority="7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2" priority="706" rank="3"/>
  </conditionalFormatting>
  <conditionalFormatting sqref="AI8:AI26">
    <cfRule type="colorScale" priority="11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58</v>
      </c>
      <c r="F1" s="68" t="s">
        <v>17</v>
      </c>
      <c r="I1" s="68" t="s">
        <v>16</v>
      </c>
      <c r="L1" s="68" t="s">
        <v>21</v>
      </c>
      <c r="O1" s="68" t="s">
        <v>59</v>
      </c>
      <c r="R1" s="68" t="s">
        <v>56</v>
      </c>
      <c r="U1" s="68" t="s">
        <v>11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71</v>
      </c>
      <c r="I3" s="68" t="s">
        <v>15</v>
      </c>
      <c r="L3" s="68" t="s">
        <v>12</v>
      </c>
      <c r="O3" s="68" t="s">
        <v>70</v>
      </c>
      <c r="R3" s="68" t="s">
        <v>69</v>
      </c>
      <c r="U3" s="68" t="s">
        <v>67</v>
      </c>
      <c r="X3" s="68" t="s">
        <v>57</v>
      </c>
      <c r="AA3" s="68" t="s">
        <v>14</v>
      </c>
      <c r="AD3" s="68"/>
      <c r="AE3" s="69"/>
      <c r="AF3" s="69"/>
    </row>
    <row r="4" spans="1:42" ht="16.2" thickBot="1">
      <c r="A4" s="2" t="s">
        <v>52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1018</v>
      </c>
      <c r="AI8" s="29">
        <f>'30.Spieltag'!AK8</f>
        <v>1</v>
      </c>
      <c r="AJ8" s="24">
        <f t="shared" ref="AJ8" si="11">AG8+AH8</f>
        <v>1063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1000</v>
      </c>
      <c r="AI9" s="29">
        <f>'30.Spieltag'!AK9</f>
        <v>2</v>
      </c>
      <c r="AJ9" s="24">
        <f t="shared" ref="AJ9:AJ25" si="23">AG9+AH9</f>
        <v>1045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1000</v>
      </c>
      <c r="AI10" s="29">
        <f>'30.Spieltag'!AK10</f>
        <v>2</v>
      </c>
      <c r="AJ10" s="24">
        <f t="shared" si="23"/>
        <v>1045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994</v>
      </c>
      <c r="AI11" s="29">
        <f>'30.Spieltag'!AK11</f>
        <v>4</v>
      </c>
      <c r="AJ11" s="24">
        <f t="shared" si="23"/>
        <v>1039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994</v>
      </c>
      <c r="AI12" s="29">
        <f>'30.Spieltag'!AK12</f>
        <v>4</v>
      </c>
      <c r="AJ12" s="24">
        <f t="shared" si="23"/>
        <v>1039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990</v>
      </c>
      <c r="AI13" s="29">
        <f>'30.Spieltag'!AK13</f>
        <v>6</v>
      </c>
      <c r="AJ13" s="24">
        <f t="shared" si="23"/>
        <v>1035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986</v>
      </c>
      <c r="AI14" s="29">
        <f>'30.Spieltag'!AK14</f>
        <v>7</v>
      </c>
      <c r="AJ14" s="24">
        <f t="shared" si="23"/>
        <v>1031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977</v>
      </c>
      <c r="AI15" s="29">
        <f>'30.Spieltag'!AK15</f>
        <v>8</v>
      </c>
      <c r="AJ15" s="24">
        <f t="shared" si="23"/>
        <v>1022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972</v>
      </c>
      <c r="AI16" s="29">
        <f>'30.Spieltag'!AK16</f>
        <v>9</v>
      </c>
      <c r="AJ16" s="24">
        <f t="shared" si="23"/>
        <v>1017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971</v>
      </c>
      <c r="AI17" s="29">
        <f>'30.Spieltag'!AK17</f>
        <v>10</v>
      </c>
      <c r="AJ17" s="24">
        <f t="shared" si="23"/>
        <v>1016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970</v>
      </c>
      <c r="AI18" s="29">
        <f>'30.Spieltag'!AK18</f>
        <v>11</v>
      </c>
      <c r="AJ18" s="24">
        <f t="shared" si="23"/>
        <v>1015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967</v>
      </c>
      <c r="AI19" s="29">
        <f>'30.Spieltag'!AK19</f>
        <v>12</v>
      </c>
      <c r="AJ19" s="24">
        <f t="shared" si="23"/>
        <v>1012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964</v>
      </c>
      <c r="AI20" s="29">
        <f>'30.Spieltag'!AK20</f>
        <v>13</v>
      </c>
      <c r="AJ20" s="24">
        <f t="shared" si="23"/>
        <v>1009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963</v>
      </c>
      <c r="AI21" s="29">
        <f>'30.Spieltag'!AK21</f>
        <v>14</v>
      </c>
      <c r="AJ21" s="24">
        <f t="shared" si="23"/>
        <v>1008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959</v>
      </c>
      <c r="AI22" s="29">
        <f>'30.Spieltag'!AK22</f>
        <v>15</v>
      </c>
      <c r="AJ22" s="24">
        <f t="shared" si="23"/>
        <v>1004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958</v>
      </c>
      <c r="AI23" s="29">
        <f>'30.Spieltag'!AK23</f>
        <v>16</v>
      </c>
      <c r="AJ23" s="24">
        <f t="shared" si="23"/>
        <v>1003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944</v>
      </c>
      <c r="AI24" s="29">
        <f>'30.Spieltag'!AK24</f>
        <v>17</v>
      </c>
      <c r="AJ24" s="24">
        <f t="shared" si="23"/>
        <v>989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936</v>
      </c>
      <c r="AI25" s="29">
        <f>'30.Spieltag'!AK25</f>
        <v>18</v>
      </c>
      <c r="AJ25" s="24">
        <f t="shared" si="23"/>
        <v>981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936</v>
      </c>
      <c r="AI26" s="29">
        <f>'30.Spieltag'!AK26</f>
        <v>18</v>
      </c>
      <c r="AJ26" s="24">
        <f t="shared" ref="AJ26" si="25">AG26+AH26</f>
        <v>981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932</v>
      </c>
      <c r="AI27" s="29">
        <f>'30.Spieltag'!AK27</f>
        <v>20</v>
      </c>
      <c r="AJ27" s="24">
        <f t="shared" ref="AJ27" si="28">AG27+AH27</f>
        <v>977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F2 O2 C1:C2 R2 L1:L2 U2 X2 I1:I2 AA2">
    <cfRule type="cellIs" dxfId="21" priority="10" operator="equal">
      <formula>"Schalke 04"</formula>
    </cfRule>
  </conditionalFormatting>
  <conditionalFormatting sqref="I1 F3 C3 I3 F1 C1 L1 L3 O1 O3 R1 R3 U1 U3 X3 X1 AA3 AA1">
    <cfRule type="cellIs" dxfId="2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8" priority="3">
      <formula>($AG8&gt;40)</formula>
    </cfRule>
  </conditionalFormatting>
  <conditionalFormatting sqref="A31:A1048576 A1:A3 A5:A26">
    <cfRule type="colorScale" priority="6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" priority="691" rank="3"/>
  </conditionalFormatting>
  <conditionalFormatting sqref="AI8:AI26">
    <cfRule type="colorScale" priority="11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67</v>
      </c>
      <c r="I1" s="68" t="s">
        <v>69</v>
      </c>
      <c r="L1" s="68" t="s">
        <v>70</v>
      </c>
      <c r="O1" s="68" t="s">
        <v>14</v>
      </c>
      <c r="R1" s="68" t="s">
        <v>57</v>
      </c>
      <c r="U1" s="68" t="s">
        <v>18</v>
      </c>
      <c r="X1" s="68" t="s">
        <v>16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71</v>
      </c>
      <c r="I3" s="68" t="s">
        <v>58</v>
      </c>
      <c r="L3" s="68" t="s">
        <v>56</v>
      </c>
      <c r="O3" s="68" t="s">
        <v>13</v>
      </c>
      <c r="R3" s="68" t="s">
        <v>21</v>
      </c>
      <c r="U3" s="68" t="s">
        <v>11</v>
      </c>
      <c r="X3" s="68" t="s">
        <v>68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53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1063</v>
      </c>
      <c r="AI8" s="29">
        <f>'31.Spieltag'!AK8</f>
        <v>1</v>
      </c>
      <c r="AJ8" s="24">
        <f t="shared" ref="AJ8" si="11">AG8+AH8</f>
        <v>1108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1045</v>
      </c>
      <c r="AI9" s="29">
        <f>'31.Spieltag'!AK9</f>
        <v>2</v>
      </c>
      <c r="AJ9" s="24">
        <f t="shared" ref="AJ9:AJ25" si="23">AG9+AH9</f>
        <v>1090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1045</v>
      </c>
      <c r="AI10" s="29">
        <f>'31.Spieltag'!AK10</f>
        <v>2</v>
      </c>
      <c r="AJ10" s="24">
        <f t="shared" si="23"/>
        <v>1090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1039</v>
      </c>
      <c r="AI11" s="29">
        <f>'31.Spieltag'!AK11</f>
        <v>4</v>
      </c>
      <c r="AJ11" s="24">
        <f t="shared" si="23"/>
        <v>1084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1039</v>
      </c>
      <c r="AI12" s="29">
        <f>'31.Spieltag'!AK12</f>
        <v>4</v>
      </c>
      <c r="AJ12" s="24">
        <f t="shared" si="23"/>
        <v>1084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1035</v>
      </c>
      <c r="AI13" s="29">
        <f>'31.Spieltag'!AK13</f>
        <v>6</v>
      </c>
      <c r="AJ13" s="24">
        <f t="shared" si="23"/>
        <v>1080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1031</v>
      </c>
      <c r="AI14" s="29">
        <f>'31.Spieltag'!AK14</f>
        <v>7</v>
      </c>
      <c r="AJ14" s="24">
        <f t="shared" si="23"/>
        <v>1076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1022</v>
      </c>
      <c r="AI15" s="29">
        <f>'31.Spieltag'!AK15</f>
        <v>8</v>
      </c>
      <c r="AJ15" s="24">
        <f t="shared" si="23"/>
        <v>1067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1017</v>
      </c>
      <c r="AI16" s="29">
        <f>'31.Spieltag'!AK16</f>
        <v>9</v>
      </c>
      <c r="AJ16" s="24">
        <f t="shared" si="23"/>
        <v>1062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1016</v>
      </c>
      <c r="AI17" s="29">
        <f>'31.Spieltag'!AK17</f>
        <v>10</v>
      </c>
      <c r="AJ17" s="24">
        <f t="shared" si="23"/>
        <v>1061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1015</v>
      </c>
      <c r="AI18" s="29">
        <f>'31.Spieltag'!AK18</f>
        <v>11</v>
      </c>
      <c r="AJ18" s="24">
        <f t="shared" si="23"/>
        <v>1060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1012</v>
      </c>
      <c r="AI19" s="29">
        <f>'31.Spieltag'!AK19</f>
        <v>12</v>
      </c>
      <c r="AJ19" s="24">
        <f t="shared" si="23"/>
        <v>1057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1009</v>
      </c>
      <c r="AI20" s="29">
        <f>'31.Spieltag'!AK20</f>
        <v>13</v>
      </c>
      <c r="AJ20" s="24">
        <f t="shared" si="23"/>
        <v>1054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1008</v>
      </c>
      <c r="AI21" s="29">
        <f>'31.Spieltag'!AK21</f>
        <v>14</v>
      </c>
      <c r="AJ21" s="24">
        <f t="shared" si="23"/>
        <v>1053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1004</v>
      </c>
      <c r="AI22" s="29">
        <f>'31.Spieltag'!AK22</f>
        <v>15</v>
      </c>
      <c r="AJ22" s="24">
        <f t="shared" si="23"/>
        <v>1049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1003</v>
      </c>
      <c r="AI23" s="29">
        <f>'31.Spieltag'!AK23</f>
        <v>16</v>
      </c>
      <c r="AJ23" s="24">
        <f t="shared" si="23"/>
        <v>1048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989</v>
      </c>
      <c r="AI24" s="29">
        <f>'31.Spieltag'!AK24</f>
        <v>17</v>
      </c>
      <c r="AJ24" s="24">
        <f t="shared" si="23"/>
        <v>1034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981</v>
      </c>
      <c r="AI25" s="29">
        <f>'31.Spieltag'!AK25</f>
        <v>18</v>
      </c>
      <c r="AJ25" s="24">
        <f t="shared" si="23"/>
        <v>1026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981</v>
      </c>
      <c r="AI26" s="29">
        <f>'31.Spieltag'!AK26</f>
        <v>18</v>
      </c>
      <c r="AJ26" s="24">
        <f t="shared" ref="AJ26" si="25">AG26+AH26</f>
        <v>1026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977</v>
      </c>
      <c r="AI27" s="29">
        <f>'31.Spieltag'!AK27</f>
        <v>20</v>
      </c>
      <c r="AJ27" s="24">
        <f t="shared" ref="AJ27" si="28">AG27+AH27</f>
        <v>1022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I2 O2 L1:L2 R2 X2 U1:U2 AA2">
    <cfRule type="cellIs" dxfId="16" priority="14" operator="equal">
      <formula>"Schalke 04"</formula>
    </cfRule>
  </conditionalFormatting>
  <conditionalFormatting sqref="C1 C3 L3 F3 I3 I1 F1 L1 U3 O3 R3 O1 R1 U1 X3 X1 AA3 AA1">
    <cfRule type="cellIs" dxfId="1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" priority="3">
      <formula>($AG8&gt;40)</formula>
    </cfRule>
  </conditionalFormatting>
  <conditionalFormatting sqref="A31:A1048576 A1:A3 A5:A26">
    <cfRule type="colorScale" priority="6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" priority="676" rank="3"/>
  </conditionalFormatting>
  <conditionalFormatting sqref="AI8:AI26">
    <cfRule type="colorScale" priority="11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71</v>
      </c>
      <c r="F1" s="68" t="s">
        <v>59</v>
      </c>
      <c r="I1" s="68" t="s">
        <v>67</v>
      </c>
      <c r="L1" s="68" t="s">
        <v>13</v>
      </c>
      <c r="O1" s="68" t="s">
        <v>21</v>
      </c>
      <c r="R1" s="68" t="s">
        <v>58</v>
      </c>
      <c r="U1" s="68" t="s">
        <v>56</v>
      </c>
      <c r="X1" s="68" t="s">
        <v>17</v>
      </c>
      <c r="AA1" s="68" t="s">
        <v>11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16</v>
      </c>
      <c r="I3" s="68" t="s">
        <v>69</v>
      </c>
      <c r="L3" s="68" t="s">
        <v>68</v>
      </c>
      <c r="O3" s="68" t="s">
        <v>15</v>
      </c>
      <c r="R3" s="68" t="s">
        <v>12</v>
      </c>
      <c r="U3" s="68" t="s">
        <v>14</v>
      </c>
      <c r="X3" s="68" t="s">
        <v>70</v>
      </c>
      <c r="AA3" s="68" t="s">
        <v>57</v>
      </c>
      <c r="AD3" s="67"/>
      <c r="AE3" s="69"/>
      <c r="AF3" s="69"/>
    </row>
    <row r="4" spans="1:42" ht="16.2" thickBot="1">
      <c r="A4" s="2" t="s">
        <v>54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1108</v>
      </c>
      <c r="AI8" s="29">
        <f>'32.Spieltag'!AK8</f>
        <v>1</v>
      </c>
      <c r="AJ8" s="24">
        <f t="shared" ref="AJ8" si="11">AG8+AH8</f>
        <v>1153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1090</v>
      </c>
      <c r="AI9" s="29">
        <f>'32.Spieltag'!AK9</f>
        <v>2</v>
      </c>
      <c r="AJ9" s="24">
        <f t="shared" ref="AJ9:AJ25" si="23">AG9+AH9</f>
        <v>1135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1090</v>
      </c>
      <c r="AI10" s="29">
        <f>'32.Spieltag'!AK10</f>
        <v>2</v>
      </c>
      <c r="AJ10" s="24">
        <f t="shared" si="23"/>
        <v>1135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1084</v>
      </c>
      <c r="AI11" s="29">
        <f>'32.Spieltag'!AK11</f>
        <v>4</v>
      </c>
      <c r="AJ11" s="24">
        <f t="shared" si="23"/>
        <v>1129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1084</v>
      </c>
      <c r="AI12" s="29">
        <f>'32.Spieltag'!AK12</f>
        <v>4</v>
      </c>
      <c r="AJ12" s="24">
        <f t="shared" si="23"/>
        <v>1129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1080</v>
      </c>
      <c r="AI13" s="29">
        <f>'32.Spieltag'!AK13</f>
        <v>6</v>
      </c>
      <c r="AJ13" s="24">
        <f t="shared" si="23"/>
        <v>1125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1076</v>
      </c>
      <c r="AI14" s="29">
        <f>'32.Spieltag'!AK14</f>
        <v>7</v>
      </c>
      <c r="AJ14" s="24">
        <f t="shared" si="23"/>
        <v>1121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1067</v>
      </c>
      <c r="AI15" s="29">
        <f>'32.Spieltag'!AK15</f>
        <v>8</v>
      </c>
      <c r="AJ15" s="24">
        <f t="shared" si="23"/>
        <v>1112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1062</v>
      </c>
      <c r="AI16" s="29">
        <f>'32.Spieltag'!AK16</f>
        <v>9</v>
      </c>
      <c r="AJ16" s="24">
        <f t="shared" si="23"/>
        <v>1107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1061</v>
      </c>
      <c r="AI17" s="29">
        <f>'32.Spieltag'!AK17</f>
        <v>10</v>
      </c>
      <c r="AJ17" s="24">
        <f t="shared" si="23"/>
        <v>1106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1060</v>
      </c>
      <c r="AI18" s="29">
        <f>'32.Spieltag'!AK18</f>
        <v>11</v>
      </c>
      <c r="AJ18" s="24">
        <f t="shared" si="23"/>
        <v>1105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1057</v>
      </c>
      <c r="AI19" s="29">
        <f>'32.Spieltag'!AK19</f>
        <v>12</v>
      </c>
      <c r="AJ19" s="24">
        <f t="shared" si="23"/>
        <v>1102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1054</v>
      </c>
      <c r="AI20" s="29">
        <f>'32.Spieltag'!AK20</f>
        <v>13</v>
      </c>
      <c r="AJ20" s="24">
        <f t="shared" si="23"/>
        <v>1099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1053</v>
      </c>
      <c r="AI21" s="29">
        <f>'32.Spieltag'!AK21</f>
        <v>14</v>
      </c>
      <c r="AJ21" s="24">
        <f t="shared" si="23"/>
        <v>1098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1049</v>
      </c>
      <c r="AI22" s="29">
        <f>'32.Spieltag'!AK22</f>
        <v>15</v>
      </c>
      <c r="AJ22" s="24">
        <f t="shared" si="23"/>
        <v>1094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1048</v>
      </c>
      <c r="AI23" s="29">
        <f>'32.Spieltag'!AK23</f>
        <v>16</v>
      </c>
      <c r="AJ23" s="24">
        <f t="shared" si="23"/>
        <v>1093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1034</v>
      </c>
      <c r="AI24" s="29">
        <f>'32.Spieltag'!AK24</f>
        <v>17</v>
      </c>
      <c r="AJ24" s="24">
        <f t="shared" si="23"/>
        <v>1079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1026</v>
      </c>
      <c r="AI25" s="29">
        <f>'32.Spieltag'!AK25</f>
        <v>18</v>
      </c>
      <c r="AJ25" s="24">
        <f t="shared" si="23"/>
        <v>1071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1026</v>
      </c>
      <c r="AI26" s="29">
        <f>'32.Spieltag'!AK26</f>
        <v>18</v>
      </c>
      <c r="AJ26" s="24">
        <f t="shared" ref="AJ26" si="25">AG26+AH26</f>
        <v>1071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1022</v>
      </c>
      <c r="AI27" s="29">
        <f>'32.Spieltag'!AK27</f>
        <v>20</v>
      </c>
      <c r="AJ27" s="24">
        <f t="shared" ref="AJ27" si="28">AG27+AH27</f>
        <v>1067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1:I2 L2 O2 R2 F1:F2 U2 X2 C1:C2 AA2">
    <cfRule type="cellIs" dxfId="11" priority="10" operator="equal">
      <formula>"Schalke 04"</formula>
    </cfRule>
  </conditionalFormatting>
  <conditionalFormatting sqref="C3 F3 I3 O3 R3 L3 U3 X3 AA3 C1 F1 I1 L1 R1 O1 U1 AA1 X1">
    <cfRule type="cellIs" dxfId="1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" priority="3">
      <formula>($AG8&gt;40)</formula>
    </cfRule>
  </conditionalFormatting>
  <conditionalFormatting sqref="A31:A1048576 A1:A3 A5:A26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" priority="661" rank="3"/>
  </conditionalFormatting>
  <conditionalFormatting sqref="AI8:AI26">
    <cfRule type="colorScale" priority="1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69</v>
      </c>
      <c r="F1" s="68" t="s">
        <v>57</v>
      </c>
      <c r="I1" s="68" t="s">
        <v>68</v>
      </c>
      <c r="L1" s="68" t="s">
        <v>12</v>
      </c>
      <c r="O1" s="68" t="s">
        <v>16</v>
      </c>
      <c r="R1" s="68" t="s">
        <v>15</v>
      </c>
      <c r="U1" s="68" t="s">
        <v>14</v>
      </c>
      <c r="X1" s="68" t="s">
        <v>70</v>
      </c>
      <c r="AA1" s="68" t="s">
        <v>18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P2" s="71"/>
      <c r="R2" s="72"/>
      <c r="S2" s="71"/>
      <c r="T2" s="73"/>
      <c r="U2" s="72"/>
      <c r="V2" s="71"/>
      <c r="W2" s="73"/>
      <c r="X2" s="72"/>
      <c r="Y2" s="71"/>
      <c r="Z2" s="73"/>
      <c r="AA2" s="72"/>
      <c r="AC2" s="73"/>
      <c r="AD2" s="68"/>
      <c r="AE2" s="70"/>
      <c r="AF2" s="70"/>
    </row>
    <row r="3" spans="1:42" ht="11.4">
      <c r="B3" s="16"/>
      <c r="C3" s="68" t="s">
        <v>11</v>
      </c>
      <c r="F3" s="68" t="s">
        <v>58</v>
      </c>
      <c r="I3" s="68" t="s">
        <v>59</v>
      </c>
      <c r="L3" s="68" t="s">
        <v>56</v>
      </c>
      <c r="O3" s="68" t="s">
        <v>21</v>
      </c>
      <c r="R3" s="68" t="s">
        <v>13</v>
      </c>
      <c r="U3" s="68" t="s">
        <v>17</v>
      </c>
      <c r="X3" s="68" t="s">
        <v>71</v>
      </c>
      <c r="AA3" s="68" t="s">
        <v>67</v>
      </c>
      <c r="AD3" s="68"/>
      <c r="AE3" s="69"/>
      <c r="AF3" s="69"/>
    </row>
    <row r="4" spans="1:42" ht="16.2" thickBot="1">
      <c r="A4" s="2" t="s">
        <v>55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1153</v>
      </c>
      <c r="AI8" s="29">
        <f>'33.Spieltag'!AK8</f>
        <v>1</v>
      </c>
      <c r="AJ8" s="24">
        <f t="shared" ref="AJ8" si="11">AG8+AH8</f>
        <v>1198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1135</v>
      </c>
      <c r="AI9" s="29">
        <f>'33.Spieltag'!AK9</f>
        <v>2</v>
      </c>
      <c r="AJ9" s="24">
        <f t="shared" ref="AJ9:AJ25" si="23">AG9+AH9</f>
        <v>1180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1135</v>
      </c>
      <c r="AI10" s="29">
        <f>'33.Spieltag'!AK10</f>
        <v>2</v>
      </c>
      <c r="AJ10" s="24">
        <f t="shared" si="23"/>
        <v>1180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1129</v>
      </c>
      <c r="AI11" s="29">
        <f>'33.Spieltag'!AK11</f>
        <v>4</v>
      </c>
      <c r="AJ11" s="24">
        <f t="shared" si="23"/>
        <v>1174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4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1129</v>
      </c>
      <c r="AI12" s="29">
        <f>'33.Spieltag'!AK12</f>
        <v>4</v>
      </c>
      <c r="AJ12" s="24">
        <f t="shared" si="23"/>
        <v>1174</v>
      </c>
      <c r="AK12" s="25">
        <f t="shared" si="12"/>
        <v>4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1125</v>
      </c>
      <c r="AI13" s="29">
        <f>'33.Spieltag'!AK13</f>
        <v>6</v>
      </c>
      <c r="AJ13" s="24">
        <f t="shared" si="23"/>
        <v>1170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1121</v>
      </c>
      <c r="AI14" s="29">
        <f>'33.Spieltag'!AK14</f>
        <v>7</v>
      </c>
      <c r="AJ14" s="24">
        <f t="shared" si="23"/>
        <v>1166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1112</v>
      </c>
      <c r="AI15" s="29">
        <f>'33.Spieltag'!AK15</f>
        <v>8</v>
      </c>
      <c r="AJ15" s="24">
        <f t="shared" si="23"/>
        <v>1157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1107</v>
      </c>
      <c r="AI16" s="29">
        <f>'33.Spieltag'!AK16</f>
        <v>9</v>
      </c>
      <c r="AJ16" s="24">
        <f t="shared" si="23"/>
        <v>1152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1106</v>
      </c>
      <c r="AI17" s="29">
        <f>'33.Spieltag'!AK17</f>
        <v>10</v>
      </c>
      <c r="AJ17" s="24">
        <f t="shared" si="23"/>
        <v>1151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1105</v>
      </c>
      <c r="AI18" s="29">
        <f>'33.Spieltag'!AK18</f>
        <v>11</v>
      </c>
      <c r="AJ18" s="24">
        <f t="shared" si="23"/>
        <v>1150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1102</v>
      </c>
      <c r="AI19" s="29">
        <f>'33.Spieltag'!AK19</f>
        <v>12</v>
      </c>
      <c r="AJ19" s="24">
        <f t="shared" si="23"/>
        <v>1147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1099</v>
      </c>
      <c r="AI20" s="29">
        <f>'33.Spieltag'!AK20</f>
        <v>13</v>
      </c>
      <c r="AJ20" s="24">
        <f t="shared" si="23"/>
        <v>1144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1098</v>
      </c>
      <c r="AI21" s="29">
        <f>'33.Spieltag'!AK21</f>
        <v>14</v>
      </c>
      <c r="AJ21" s="24">
        <f t="shared" si="23"/>
        <v>1143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1094</v>
      </c>
      <c r="AI22" s="29">
        <f>'33.Spieltag'!AK22</f>
        <v>15</v>
      </c>
      <c r="AJ22" s="24">
        <f t="shared" si="23"/>
        <v>1139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1093</v>
      </c>
      <c r="AI23" s="29">
        <f>'33.Spieltag'!AK23</f>
        <v>16</v>
      </c>
      <c r="AJ23" s="24">
        <f t="shared" si="23"/>
        <v>1138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1079</v>
      </c>
      <c r="AI24" s="29">
        <f>'33.Spieltag'!AK24</f>
        <v>17</v>
      </c>
      <c r="AJ24" s="24">
        <f t="shared" si="23"/>
        <v>1124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1071</v>
      </c>
      <c r="AI25" s="29">
        <f>'33.Spieltag'!AK25</f>
        <v>18</v>
      </c>
      <c r="AJ25" s="24">
        <f t="shared" si="23"/>
        <v>1116</v>
      </c>
      <c r="AK25" s="25">
        <f t="shared" si="12"/>
        <v>18</v>
      </c>
      <c r="AL25" s="1"/>
    </row>
    <row r="26" spans="1:38" ht="28.2" customHeight="1" thickBot="1">
      <c r="A26" s="29">
        <f t="shared" si="13"/>
        <v>18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1071</v>
      </c>
      <c r="AI26" s="29">
        <f>'33.Spieltag'!AK26</f>
        <v>18</v>
      </c>
      <c r="AJ26" s="24">
        <f t="shared" ref="AJ26" si="25">AG26+AH26</f>
        <v>1116</v>
      </c>
      <c r="AK26" s="25">
        <f t="shared" si="12"/>
        <v>18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1067</v>
      </c>
      <c r="AI27" s="29">
        <f>'33.Spieltag'!AK27</f>
        <v>20</v>
      </c>
      <c r="AJ27" s="24">
        <f t="shared" ref="AJ27" si="28">AG27+AH27</f>
        <v>1112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I1:I2 F1:F2 L2:P2 R2:AA2 AD1:AF6 AC1:AC2">
    <cfRule type="cellIs" dxfId="6" priority="10" operator="equal">
      <formula>"Schalke 04"</formula>
    </cfRule>
  </conditionalFormatting>
  <conditionalFormatting sqref="X1 C1 AA3 O3 X3 I3 AA1 C3 L1 F3 L3 U3 R3 F1 I1 O1 R1 U1">
    <cfRule type="cellIs" dxfId="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" priority="3">
      <formula>($AG8&gt;40)</formula>
    </cfRule>
  </conditionalFormatting>
  <conditionalFormatting sqref="A31:A1048576 A1:A3 A5:A26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" priority="646" rank="3"/>
  </conditionalFormatting>
  <conditionalFormatting sqref="AI8:AI26">
    <cfRule type="colorScale" priority="11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1"/>
  <sheetViews>
    <sheetView workbookViewId="0">
      <pane xSplit="2" ySplit="2" topLeftCell="AE3" activePane="bottomRight" state="frozen"/>
      <selection activeCell="AN15" sqref="AN15"/>
      <selection pane="topRight" activeCell="AN15" sqref="AN15"/>
      <selection pane="bottomLeft" activeCell="AN15" sqref="AN15"/>
      <selection pane="bottomRight" activeCell="AV14" sqref="AV14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13</v>
      </c>
      <c r="M3" s="56">
        <f>'11.Spieltag'!$AG8</f>
        <v>13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1178</v>
      </c>
      <c r="AL3" s="59">
        <f t="shared" ref="AL3" si="1">SMALL($C3:$AJ3,1)</f>
        <v>4</v>
      </c>
      <c r="AM3" s="59">
        <f t="shared" ref="AM3" si="2">SMALL($C3:$AJ3,2)</f>
        <v>5</v>
      </c>
      <c r="AN3" s="59">
        <f t="shared" ref="AN3" si="3">SMALL($C3:$AJ3,3)</f>
        <v>6</v>
      </c>
      <c r="AO3" s="59">
        <f t="shared" ref="AO3" si="4">SMALL($C3:$AJ3,4)</f>
        <v>12</v>
      </c>
      <c r="AP3" s="60">
        <f t="shared" ref="AP3" si="5">AK3-AO3-AN3-AM3-AL3</f>
        <v>1151</v>
      </c>
      <c r="AQ3" s="64">
        <f t="shared" ref="AQ3" si="6">SUM(AL3:AO3)</f>
        <v>27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15</v>
      </c>
      <c r="M4" s="56">
        <f>'11.Spieltag'!$AG9</f>
        <v>15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1138</v>
      </c>
      <c r="AL4" s="59">
        <f t="shared" ref="AL4:AL25" si="8">SMALL($C4:$AJ4,1)</f>
        <v>0</v>
      </c>
      <c r="AM4" s="59">
        <f t="shared" ref="AM4:AM25" si="9">SMALL($C4:$AJ4,2)</f>
        <v>2</v>
      </c>
      <c r="AN4" s="59">
        <f t="shared" ref="AN4:AN25" si="10">SMALL($C4:$AJ4,3)</f>
        <v>6</v>
      </c>
      <c r="AO4" s="59">
        <f t="shared" ref="AO4:AO25" si="11">SMALL($C4:$AJ4,4)</f>
        <v>7</v>
      </c>
      <c r="AP4" s="60">
        <f t="shared" ref="AP4:AP21" si="12">AK4-AO4-AN4-AM4-AL4</f>
        <v>1123</v>
      </c>
      <c r="AQ4" s="64">
        <f t="shared" ref="AQ4:AQ18" si="13">SUM(AL4:AO4)</f>
        <v>15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6</v>
      </c>
      <c r="M5" s="56">
        <f>'11.Spieltag'!$AG10</f>
        <v>16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1158</v>
      </c>
      <c r="AL5" s="59">
        <f t="shared" si="8"/>
        <v>0</v>
      </c>
      <c r="AM5" s="59">
        <f t="shared" si="9"/>
        <v>6</v>
      </c>
      <c r="AN5" s="59">
        <f t="shared" si="10"/>
        <v>9</v>
      </c>
      <c r="AO5" s="59">
        <f t="shared" si="11"/>
        <v>9</v>
      </c>
      <c r="AP5" s="60">
        <f t="shared" si="12"/>
        <v>1134</v>
      </c>
      <c r="AQ5" s="64">
        <f t="shared" si="13"/>
        <v>24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9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1154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9</v>
      </c>
      <c r="AP6" s="60">
        <f t="shared" si="12"/>
        <v>1133</v>
      </c>
      <c r="AQ6" s="64">
        <f t="shared" si="13"/>
        <v>21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10</v>
      </c>
      <c r="M7" s="56">
        <f>'11.Spieltag'!$AG12</f>
        <v>12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1197</v>
      </c>
      <c r="AL7" s="59">
        <f t="shared" si="8"/>
        <v>3</v>
      </c>
      <c r="AM7" s="59">
        <f t="shared" si="9"/>
        <v>5</v>
      </c>
      <c r="AN7" s="59">
        <f t="shared" si="10"/>
        <v>10</v>
      </c>
      <c r="AO7" s="59">
        <f t="shared" si="11"/>
        <v>12</v>
      </c>
      <c r="AP7" s="60">
        <f t="shared" si="12"/>
        <v>1167</v>
      </c>
      <c r="AQ7" s="64">
        <f t="shared" si="13"/>
        <v>30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10</v>
      </c>
      <c r="M8" s="56">
        <f>'11.Spieltag'!$AG13</f>
        <v>9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1145</v>
      </c>
      <c r="AL8" s="59">
        <f t="shared" si="8"/>
        <v>6</v>
      </c>
      <c r="AM8" s="59">
        <f t="shared" si="9"/>
        <v>6</v>
      </c>
      <c r="AN8" s="59">
        <f t="shared" si="10"/>
        <v>7</v>
      </c>
      <c r="AO8" s="59">
        <f t="shared" si="11"/>
        <v>7</v>
      </c>
      <c r="AP8" s="60">
        <f t="shared" si="12"/>
        <v>1119</v>
      </c>
      <c r="AQ8" s="64">
        <f t="shared" si="13"/>
        <v>26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11</v>
      </c>
      <c r="M9" s="56">
        <f>'11.Spieltag'!$AG14</f>
        <v>21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1182</v>
      </c>
      <c r="AL9" s="59">
        <f t="shared" si="8"/>
        <v>6</v>
      </c>
      <c r="AM9" s="59">
        <f t="shared" si="9"/>
        <v>7</v>
      </c>
      <c r="AN9" s="59">
        <f t="shared" si="10"/>
        <v>8</v>
      </c>
      <c r="AO9" s="59">
        <f t="shared" si="11"/>
        <v>11</v>
      </c>
      <c r="AP9" s="60">
        <f t="shared" si="12"/>
        <v>1150</v>
      </c>
      <c r="AQ9" s="64">
        <f t="shared" si="13"/>
        <v>32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19</v>
      </c>
      <c r="M10" s="56">
        <f>'11.Spieltag'!$AG15</f>
        <v>15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1180</v>
      </c>
      <c r="AL10" s="59">
        <f t="shared" si="8"/>
        <v>4</v>
      </c>
      <c r="AM10" s="59">
        <f t="shared" si="9"/>
        <v>5</v>
      </c>
      <c r="AN10" s="59">
        <f t="shared" si="10"/>
        <v>7</v>
      </c>
      <c r="AO10" s="59">
        <f t="shared" si="11"/>
        <v>10</v>
      </c>
      <c r="AP10" s="60">
        <f t="shared" si="12"/>
        <v>1154</v>
      </c>
      <c r="AQ10" s="64">
        <f t="shared" si="13"/>
        <v>26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10</v>
      </c>
      <c r="M11" s="56">
        <f>'11.Spieltag'!$AG16</f>
        <v>29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1162</v>
      </c>
      <c r="AL11" s="59">
        <f t="shared" si="8"/>
        <v>0</v>
      </c>
      <c r="AM11" s="59">
        <f t="shared" si="9"/>
        <v>4</v>
      </c>
      <c r="AN11" s="59">
        <f t="shared" si="10"/>
        <v>9</v>
      </c>
      <c r="AO11" s="59">
        <f t="shared" si="11"/>
        <v>9</v>
      </c>
      <c r="AP11" s="60">
        <f t="shared" si="12"/>
        <v>1140</v>
      </c>
      <c r="AQ11" s="64">
        <f t="shared" si="13"/>
        <v>22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9</v>
      </c>
      <c r="M12" s="56">
        <f>'11.Spieltag'!$AG17</f>
        <v>7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1140</v>
      </c>
      <c r="AL12" s="59">
        <f t="shared" si="8"/>
        <v>0</v>
      </c>
      <c r="AM12" s="59">
        <f t="shared" si="9"/>
        <v>5</v>
      </c>
      <c r="AN12" s="59">
        <f t="shared" si="10"/>
        <v>7</v>
      </c>
      <c r="AO12" s="59">
        <f t="shared" si="11"/>
        <v>7</v>
      </c>
      <c r="AP12" s="60">
        <f t="shared" si="12"/>
        <v>1121</v>
      </c>
      <c r="AQ12" s="64">
        <f t="shared" si="13"/>
        <v>19</v>
      </c>
      <c r="AS12" s="54">
        <v>10</v>
      </c>
      <c r="AT12" s="55" t="s">
        <v>81</v>
      </c>
      <c r="AU12" s="57">
        <v>19</v>
      </c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5</v>
      </c>
      <c r="M13" s="56">
        <f>'11.Spieltag'!$AG18</f>
        <v>8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1117</v>
      </c>
      <c r="AL13" s="59">
        <f t="shared" si="8"/>
        <v>0</v>
      </c>
      <c r="AM13" s="59">
        <f t="shared" si="9"/>
        <v>2</v>
      </c>
      <c r="AN13" s="59">
        <f t="shared" si="10"/>
        <v>2</v>
      </c>
      <c r="AO13" s="59">
        <f t="shared" si="11"/>
        <v>5</v>
      </c>
      <c r="AP13" s="60">
        <f t="shared" si="12"/>
        <v>1108</v>
      </c>
      <c r="AQ13" s="64">
        <f t="shared" si="13"/>
        <v>9</v>
      </c>
      <c r="AS13" s="54">
        <v>11</v>
      </c>
      <c r="AT13" s="55" t="s">
        <v>103</v>
      </c>
      <c r="AU13" s="57">
        <v>29</v>
      </c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11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1146</v>
      </c>
      <c r="AL14" s="59">
        <f t="shared" si="8"/>
        <v>0</v>
      </c>
      <c r="AM14" s="59">
        <f t="shared" si="9"/>
        <v>5</v>
      </c>
      <c r="AN14" s="59">
        <f t="shared" si="10"/>
        <v>6</v>
      </c>
      <c r="AO14" s="59">
        <f t="shared" si="11"/>
        <v>7</v>
      </c>
      <c r="AP14" s="60">
        <f t="shared" si="12"/>
        <v>1128</v>
      </c>
      <c r="AQ14" s="64">
        <f t="shared" si="13"/>
        <v>18</v>
      </c>
      <c r="AS14" s="54">
        <v>12</v>
      </c>
      <c r="AT14" s="55"/>
      <c r="AU14" s="57"/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11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1155</v>
      </c>
      <c r="AL15" s="59">
        <f t="shared" si="8"/>
        <v>4</v>
      </c>
      <c r="AM15" s="59">
        <f t="shared" si="9"/>
        <v>7</v>
      </c>
      <c r="AN15" s="59">
        <f t="shared" si="10"/>
        <v>8</v>
      </c>
      <c r="AO15" s="59">
        <f t="shared" si="11"/>
        <v>10</v>
      </c>
      <c r="AP15" s="60">
        <f t="shared" si="12"/>
        <v>1126</v>
      </c>
      <c r="AQ15" s="64">
        <f t="shared" si="13"/>
        <v>29</v>
      </c>
      <c r="AS15" s="54">
        <v>13</v>
      </c>
      <c r="AT15" s="55"/>
      <c r="AU15" s="57"/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5</v>
      </c>
      <c r="M16" s="56">
        <f>'11.Spieltag'!$AG21</f>
        <v>15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1179</v>
      </c>
      <c r="AL16" s="59">
        <f t="shared" si="8"/>
        <v>3</v>
      </c>
      <c r="AM16" s="59">
        <f t="shared" si="9"/>
        <v>5</v>
      </c>
      <c r="AN16" s="59">
        <f t="shared" si="10"/>
        <v>9</v>
      </c>
      <c r="AO16" s="59">
        <f t="shared" si="11"/>
        <v>12</v>
      </c>
      <c r="AP16" s="60">
        <f t="shared" si="12"/>
        <v>1150</v>
      </c>
      <c r="AQ16" s="64">
        <f t="shared" si="13"/>
        <v>29</v>
      </c>
      <c r="AS16" s="54">
        <v>14</v>
      </c>
      <c r="AT16" s="55"/>
      <c r="AU16" s="57"/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5</v>
      </c>
      <c r="M17" s="56">
        <f>'11.Spieltag'!$AG22</f>
        <v>6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1130</v>
      </c>
      <c r="AL17" s="59">
        <f t="shared" si="8"/>
        <v>4</v>
      </c>
      <c r="AM17" s="59">
        <f t="shared" si="9"/>
        <v>5</v>
      </c>
      <c r="AN17" s="59">
        <f t="shared" si="10"/>
        <v>5</v>
      </c>
      <c r="AO17" s="59">
        <f t="shared" si="11"/>
        <v>5</v>
      </c>
      <c r="AP17" s="60">
        <f t="shared" si="12"/>
        <v>1111</v>
      </c>
      <c r="AQ17" s="64">
        <f t="shared" si="13"/>
        <v>19</v>
      </c>
      <c r="AS17" s="54">
        <v>15</v>
      </c>
      <c r="AT17" s="55"/>
      <c r="AU17" s="57"/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2</v>
      </c>
      <c r="M18" s="56">
        <f>'11.Spieltag'!$AG23</f>
        <v>3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1115</v>
      </c>
      <c r="AL18" s="59">
        <f t="shared" si="8"/>
        <v>2</v>
      </c>
      <c r="AM18" s="59">
        <f t="shared" si="9"/>
        <v>2</v>
      </c>
      <c r="AN18" s="59">
        <f t="shared" si="10"/>
        <v>3</v>
      </c>
      <c r="AO18" s="59">
        <f t="shared" si="11"/>
        <v>4</v>
      </c>
      <c r="AP18" s="60">
        <f t="shared" si="12"/>
        <v>1104</v>
      </c>
      <c r="AQ18" s="64">
        <f t="shared" si="13"/>
        <v>11</v>
      </c>
      <c r="AS18" s="54">
        <v>16</v>
      </c>
      <c r="AT18" s="55"/>
      <c r="AU18" s="57"/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9</v>
      </c>
      <c r="M19" s="56">
        <f>'11.Spieltag'!$AG24</f>
        <v>0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1109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3</v>
      </c>
      <c r="AP19" s="60">
        <f t="shared" si="12"/>
        <v>1106</v>
      </c>
      <c r="AQ19" s="64">
        <f t="shared" ref="AQ19:AQ21" si="14">SUM(AL19:AO19)</f>
        <v>3</v>
      </c>
      <c r="AS19" s="54">
        <v>17</v>
      </c>
      <c r="AT19" s="55"/>
      <c r="AU19" s="57"/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8</v>
      </c>
      <c r="M20" s="56">
        <f>'11.Spieltag'!$AG25</f>
        <v>7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1149</v>
      </c>
      <c r="AL20" s="59">
        <f t="shared" si="8"/>
        <v>3</v>
      </c>
      <c r="AM20" s="59">
        <f t="shared" si="9"/>
        <v>7</v>
      </c>
      <c r="AN20" s="59">
        <f t="shared" si="10"/>
        <v>8</v>
      </c>
      <c r="AO20" s="59">
        <f t="shared" si="11"/>
        <v>9</v>
      </c>
      <c r="AP20" s="60">
        <f t="shared" si="12"/>
        <v>1122</v>
      </c>
      <c r="AQ20" s="64">
        <f t="shared" si="14"/>
        <v>27</v>
      </c>
      <c r="AS20" s="54">
        <v>18</v>
      </c>
      <c r="AT20" s="55"/>
      <c r="AU20" s="57"/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7</v>
      </c>
      <c r="M21" s="56">
        <f>'11.Spieltag'!$AG26</f>
        <v>7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1169</v>
      </c>
      <c r="AL21" s="59">
        <f t="shared" si="8"/>
        <v>4</v>
      </c>
      <c r="AM21" s="59">
        <f t="shared" si="9"/>
        <v>7</v>
      </c>
      <c r="AN21" s="59">
        <f t="shared" si="10"/>
        <v>7</v>
      </c>
      <c r="AO21" s="59">
        <f t="shared" si="11"/>
        <v>7</v>
      </c>
      <c r="AP21" s="60">
        <f t="shared" si="12"/>
        <v>1144</v>
      </c>
      <c r="AQ21" s="64">
        <f t="shared" si="14"/>
        <v>25</v>
      </c>
      <c r="AS21" s="54">
        <v>19</v>
      </c>
      <c r="AT21" s="55"/>
      <c r="AU21" s="57"/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0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1128</v>
      </c>
      <c r="AL22" s="59">
        <f t="shared" si="8"/>
        <v>0</v>
      </c>
      <c r="AM22" s="59">
        <f t="shared" si="9"/>
        <v>2</v>
      </c>
      <c r="AN22" s="59">
        <f t="shared" si="10"/>
        <v>6</v>
      </c>
      <c r="AO22" s="59">
        <f t="shared" si="11"/>
        <v>7</v>
      </c>
      <c r="AP22" s="60">
        <f t="shared" ref="AP22:AP25" si="16">AK22-AO22-AN22-AM22-AL22</f>
        <v>1113</v>
      </c>
      <c r="AQ22" s="64">
        <f t="shared" ref="AQ22:AQ25" si="17">SUM(AL22:AO22)</f>
        <v>15</v>
      </c>
      <c r="AS22" s="54">
        <v>20</v>
      </c>
      <c r="AT22" s="55"/>
      <c r="AU22" s="57"/>
    </row>
    <row r="23" spans="1:47" ht="15">
      <c r="A23" s="56"/>
      <c r="B23" s="56">
        <f>'1.Spieltag'!B31</f>
        <v>0</v>
      </c>
      <c r="C23" s="56">
        <f>'1.Spieltag'!$AG31</f>
        <v>0</v>
      </c>
      <c r="D23" s="56">
        <f>'2.Spieltag '!$AG31</f>
        <v>0</v>
      </c>
      <c r="E23" s="56">
        <f>'3.Spieltag'!$AG31</f>
        <v>0</v>
      </c>
      <c r="F23" s="56">
        <f>'4.Spieltag'!$AG31</f>
        <v>0</v>
      </c>
      <c r="G23" s="56">
        <f>'5.Spieltag'!$AG31</f>
        <v>0</v>
      </c>
      <c r="H23" s="56">
        <f>'6.Spieltag'!$AG31</f>
        <v>0</v>
      </c>
      <c r="I23" s="56">
        <f>'7.Spieltag'!$AG31</f>
        <v>0</v>
      </c>
      <c r="J23" s="56">
        <f>'8.Spieltag'!$AG31</f>
        <v>0</v>
      </c>
      <c r="K23" s="56">
        <f>'9.Spieltag'!$AG31</f>
        <v>0</v>
      </c>
      <c r="L23" s="56">
        <f>'10.Spieltag'!$AG31</f>
        <v>0</v>
      </c>
      <c r="M23" s="56">
        <f>'11.Spieltag'!$AG31</f>
        <v>0</v>
      </c>
      <c r="N23" s="56">
        <f>'12.Spieltag'!$AG31</f>
        <v>0</v>
      </c>
      <c r="O23" s="56">
        <f>'13.Spieltag'!$AG31</f>
        <v>0</v>
      </c>
      <c r="P23" s="56">
        <f>'14.Spieltag'!$AG31</f>
        <v>0</v>
      </c>
      <c r="Q23" s="56">
        <f>'15.Spieltag'!$AG31</f>
        <v>0</v>
      </c>
      <c r="R23" s="56">
        <f>'16.Spieltag'!$AG31</f>
        <v>0</v>
      </c>
      <c r="S23" s="56">
        <f>'17.Spieltag'!$AG31</f>
        <v>0</v>
      </c>
      <c r="T23" s="56">
        <f>'18.Spieltag'!$AG31</f>
        <v>0</v>
      </c>
      <c r="U23" s="56">
        <f>'19.Spieltag'!$AG31</f>
        <v>0</v>
      </c>
      <c r="V23" s="56">
        <f>'20.Spieltag'!$AG31</f>
        <v>0</v>
      </c>
      <c r="W23" s="56">
        <f>'21.Spieltag'!$AG31</f>
        <v>0</v>
      </c>
      <c r="X23" s="56">
        <f>'22.Spieltag'!$AG31</f>
        <v>0</v>
      </c>
      <c r="Y23" s="56">
        <f>'23.Spieltag'!$AG31</f>
        <v>0</v>
      </c>
      <c r="Z23" s="56">
        <f>'24.Spieltag'!$AG31</f>
        <v>0</v>
      </c>
      <c r="AA23" s="56">
        <f>'25.Spieltag'!$AG31</f>
        <v>0</v>
      </c>
      <c r="AB23" s="56">
        <f>'26.Spieltag'!$AG31</f>
        <v>0</v>
      </c>
      <c r="AC23" s="56">
        <f>'27.Spieltag'!$AG31</f>
        <v>0</v>
      </c>
      <c r="AD23" s="56">
        <f>'28.Spieltag'!$AG31</f>
        <v>0</v>
      </c>
      <c r="AE23" s="56">
        <f>'29.Spieltag'!$AG31</f>
        <v>0</v>
      </c>
      <c r="AF23" s="56">
        <f>'30.Spieltag'!$AG31</f>
        <v>0</v>
      </c>
      <c r="AG23" s="56">
        <f>'31.Spieltag'!$AG31</f>
        <v>0</v>
      </c>
      <c r="AH23" s="56">
        <f>'32.Spieltag'!$AG31</f>
        <v>0</v>
      </c>
      <c r="AI23" s="56">
        <f>'33.Spieltag'!$AG31</f>
        <v>0</v>
      </c>
      <c r="AJ23" s="56">
        <f>'34.Spieltag'!$AG31</f>
        <v>0</v>
      </c>
      <c r="AK23" s="60">
        <f t="shared" si="15"/>
        <v>0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0</v>
      </c>
      <c r="AQ23" s="64">
        <f t="shared" si="17"/>
        <v>0</v>
      </c>
      <c r="AS23" s="54">
        <v>21</v>
      </c>
      <c r="AT23" s="55"/>
      <c r="AU23" s="57"/>
    </row>
    <row r="24" spans="1:47" ht="15">
      <c r="A24" s="56"/>
      <c r="B24" s="56">
        <f>'1.Spieltag'!B32</f>
        <v>0</v>
      </c>
      <c r="C24" s="56">
        <f>'1.Spieltag'!$AG32</f>
        <v>0</v>
      </c>
      <c r="D24" s="56">
        <f>'2.Spieltag '!$AG32</f>
        <v>0</v>
      </c>
      <c r="E24" s="56">
        <f>'3.Spieltag'!$AG32</f>
        <v>0</v>
      </c>
      <c r="F24" s="56">
        <f>'4.Spieltag'!$AG32</f>
        <v>0</v>
      </c>
      <c r="G24" s="56">
        <f>'5.Spieltag'!$AG32</f>
        <v>0</v>
      </c>
      <c r="H24" s="56">
        <f>'6.Spieltag'!$AG32</f>
        <v>0</v>
      </c>
      <c r="I24" s="56">
        <f>'7.Spieltag'!$AG32</f>
        <v>0</v>
      </c>
      <c r="J24" s="56">
        <f>'8.Spieltag'!$AG32</f>
        <v>0</v>
      </c>
      <c r="K24" s="56">
        <f>'9.Spieltag'!$AG32</f>
        <v>0</v>
      </c>
      <c r="L24" s="56">
        <f>'10.Spieltag'!$AG32</f>
        <v>0</v>
      </c>
      <c r="M24" s="56">
        <f>'11.Spieltag'!$AG32</f>
        <v>0</v>
      </c>
      <c r="N24" s="56">
        <f>'12.Spieltag'!$AG32</f>
        <v>0</v>
      </c>
      <c r="O24" s="56">
        <f>'13.Spieltag'!$AG32</f>
        <v>0</v>
      </c>
      <c r="P24" s="56">
        <f>'14.Spieltag'!$AG32</f>
        <v>0</v>
      </c>
      <c r="Q24" s="56">
        <f>'15.Spieltag'!$AG32</f>
        <v>0</v>
      </c>
      <c r="R24" s="56">
        <f>'16.Spieltag'!$AG32</f>
        <v>0</v>
      </c>
      <c r="S24" s="56">
        <f>'17.Spieltag'!$AG32</f>
        <v>0</v>
      </c>
      <c r="T24" s="56">
        <f>'18.Spieltag'!$AG32</f>
        <v>0</v>
      </c>
      <c r="U24" s="56">
        <f>'19.Spieltag'!$AG32</f>
        <v>0</v>
      </c>
      <c r="V24" s="56">
        <f>'20.Spieltag'!$AG32</f>
        <v>0</v>
      </c>
      <c r="W24" s="56">
        <f>'21.Spieltag'!$AG32</f>
        <v>0</v>
      </c>
      <c r="X24" s="56">
        <f>'22.Spieltag'!$AG32</f>
        <v>0</v>
      </c>
      <c r="Y24" s="56">
        <f>'23.Spieltag'!$AG32</f>
        <v>0</v>
      </c>
      <c r="Z24" s="56">
        <f>'24.Spieltag'!$AG32</f>
        <v>0</v>
      </c>
      <c r="AA24" s="56">
        <f>'25.Spieltag'!$AG32</f>
        <v>0</v>
      </c>
      <c r="AB24" s="56">
        <f>'26.Spieltag'!$AG32</f>
        <v>0</v>
      </c>
      <c r="AC24" s="56">
        <f>'27.Spieltag'!$AG32</f>
        <v>0</v>
      </c>
      <c r="AD24" s="56">
        <f>'28.Spieltag'!$AG32</f>
        <v>0</v>
      </c>
      <c r="AE24" s="56">
        <f>'29.Spieltag'!$AG32</f>
        <v>0</v>
      </c>
      <c r="AF24" s="56">
        <f>'30.Spieltag'!$AG32</f>
        <v>0</v>
      </c>
      <c r="AG24" s="56">
        <f>'31.Spieltag'!$AG32</f>
        <v>0</v>
      </c>
      <c r="AH24" s="56">
        <f>'32.Spieltag'!$AG32</f>
        <v>0</v>
      </c>
      <c r="AI24" s="56">
        <f>'33.Spieltag'!$AG32</f>
        <v>0</v>
      </c>
      <c r="AJ24" s="56">
        <f>'34.Spieltag'!$AG32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'1.Spieltag'!B33</f>
        <v>0</v>
      </c>
      <c r="C25" s="56">
        <f>'1.Spieltag'!$AG33</f>
        <v>0</v>
      </c>
      <c r="D25" s="56">
        <f>'2.Spieltag '!$AG33</f>
        <v>0</v>
      </c>
      <c r="E25" s="56">
        <f>'3.Spieltag'!$AG33</f>
        <v>0</v>
      </c>
      <c r="F25" s="56">
        <f>'4.Spieltag'!$AG33</f>
        <v>0</v>
      </c>
      <c r="G25" s="56">
        <f>'5.Spieltag'!$AG33</f>
        <v>0</v>
      </c>
      <c r="H25" s="56">
        <f>'6.Spieltag'!$AG33</f>
        <v>0</v>
      </c>
      <c r="I25" s="56">
        <f>'7.Spieltag'!$AG33</f>
        <v>0</v>
      </c>
      <c r="J25" s="56">
        <f>'8.Spieltag'!$AG33</f>
        <v>0</v>
      </c>
      <c r="K25" s="56">
        <f>'9.Spieltag'!$AG33</f>
        <v>0</v>
      </c>
      <c r="L25" s="56">
        <f>'10.Spieltag'!$AG33</f>
        <v>0</v>
      </c>
      <c r="M25" s="56">
        <f>'11.Spieltag'!$AG33</f>
        <v>0</v>
      </c>
      <c r="N25" s="56">
        <f>'12.Spieltag'!$AG33</f>
        <v>0</v>
      </c>
      <c r="O25" s="56">
        <f>'13.Spieltag'!$AG33</f>
        <v>0</v>
      </c>
      <c r="P25" s="56">
        <f>'14.Spieltag'!$AG33</f>
        <v>0</v>
      </c>
      <c r="Q25" s="56">
        <f>'15.Spieltag'!$AG33</f>
        <v>0</v>
      </c>
      <c r="R25" s="56">
        <f>'16.Spieltag'!$AG33</f>
        <v>0</v>
      </c>
      <c r="S25" s="56">
        <f>'17.Spieltag'!$AG33</f>
        <v>0</v>
      </c>
      <c r="T25" s="56">
        <f>'18.Spieltag'!$AG33</f>
        <v>0</v>
      </c>
      <c r="U25" s="56">
        <f>'19.Spieltag'!$AG33</f>
        <v>0</v>
      </c>
      <c r="V25" s="56">
        <f>'20.Spieltag'!$AG33</f>
        <v>0</v>
      </c>
      <c r="W25" s="56">
        <f>'21.Spieltag'!$AG33</f>
        <v>0</v>
      </c>
      <c r="X25" s="56">
        <f>'22.Spieltag'!$AG33</f>
        <v>0</v>
      </c>
      <c r="Y25" s="56">
        <f>'23.Spieltag'!$AG33</f>
        <v>0</v>
      </c>
      <c r="Z25" s="56">
        <f>'24.Spieltag'!$AG33</f>
        <v>0</v>
      </c>
      <c r="AA25" s="56">
        <f>'25.Spieltag'!$AG33</f>
        <v>0</v>
      </c>
      <c r="AB25" s="56">
        <f>'26.Spieltag'!$AG33</f>
        <v>0</v>
      </c>
      <c r="AC25" s="56">
        <f>'27.Spieltag'!$AG33</f>
        <v>0</v>
      </c>
      <c r="AD25" s="56">
        <f>'28.Spieltag'!$AG33</f>
        <v>0</v>
      </c>
      <c r="AE25" s="56">
        <f>'29.Spieltag'!$AG33</f>
        <v>0</v>
      </c>
      <c r="AF25" s="56">
        <f>'30.Spieltag'!$AG33</f>
        <v>0</v>
      </c>
      <c r="AG25" s="56">
        <f>'31.Spieltag'!$AG33</f>
        <v>0</v>
      </c>
      <c r="AH25" s="56">
        <f>'32.Spieltag'!$AG33</f>
        <v>0</v>
      </c>
      <c r="AI25" s="56">
        <f>'33.Spieltag'!$AG33</f>
        <v>0</v>
      </c>
      <c r="AJ25" s="56">
        <f>'34.Spieltag'!$AG33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152</v>
      </c>
      <c r="M28" s="65">
        <f t="shared" si="18"/>
        <v>186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20715</v>
      </c>
      <c r="AL28" s="65">
        <f t="shared" si="18"/>
        <v>39</v>
      </c>
      <c r="AM28" s="65">
        <f t="shared" si="18"/>
        <v>85</v>
      </c>
      <c r="AN28" s="65">
        <f t="shared" si="18"/>
        <v>118</v>
      </c>
      <c r="AO28" s="65">
        <f t="shared" si="18"/>
        <v>143</v>
      </c>
      <c r="AP28" s="65">
        <f t="shared" si="18"/>
        <v>20330</v>
      </c>
      <c r="AQ28" s="65">
        <f t="shared" si="18"/>
        <v>385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</row>
  </sheetData>
  <sortState xmlns:xlrd2="http://schemas.microsoft.com/office/spreadsheetml/2017/richdata2" ref="B3:AK24">
    <sortCondition ref="B3:B24"/>
  </sortState>
  <conditionalFormatting sqref="AU3:AU30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27</vt:i4>
      </vt:variant>
    </vt:vector>
  </HeadingPairs>
  <TitlesOfParts>
    <vt:vector size="62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2020-12-14T07:27:22Z</cp:lastPrinted>
  <dcterms:created xsi:type="dcterms:W3CDTF">1998-11-12T06:25:58Z</dcterms:created>
  <dcterms:modified xsi:type="dcterms:W3CDTF">2020-12-14T07:31:28Z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