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2FE78613-3371-4DF6-A12F-14D654A15427}" xr6:coauthVersionLast="46" xr6:coauthVersionMax="46" xr10:uidLastSave="{00000000-0000-0000-0000-000000000000}"/>
  <bookViews>
    <workbookView xWindow="-108" yWindow="-108" windowWidth="23256" windowHeight="12576" tabRatio="514" firstSheet="17" activeTab="19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3">'24.Spieltag'!$A$1:$AK$26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7" i="18" l="1"/>
  <c r="Q20" i="18"/>
  <c r="T10" i="18"/>
  <c r="E10" i="18"/>
  <c r="T8" i="18"/>
  <c r="H8" i="18"/>
  <c r="W12" i="18"/>
  <c r="T12" i="18"/>
  <c r="T13" i="18"/>
  <c r="E19" i="18"/>
  <c r="T19" i="18"/>
  <c r="T9" i="18"/>
  <c r="T11" i="18"/>
  <c r="T14" i="18"/>
  <c r="T15" i="18"/>
  <c r="T16" i="18"/>
  <c r="T17" i="18"/>
  <c r="T18" i="18"/>
  <c r="T20" i="18"/>
  <c r="T21" i="18"/>
  <c r="T22" i="18"/>
  <c r="T23" i="18"/>
  <c r="T25" i="18"/>
  <c r="T26" i="18"/>
  <c r="Z20" i="10"/>
  <c r="N20" i="10"/>
  <c r="N10" i="10"/>
  <c r="K10" i="10"/>
  <c r="N9" i="10"/>
  <c r="N11" i="10"/>
  <c r="N12" i="10"/>
  <c r="N13" i="10"/>
  <c r="N14" i="10"/>
  <c r="N15" i="10"/>
  <c r="N16" i="10"/>
  <c r="N17" i="10"/>
  <c r="N18" i="10"/>
  <c r="N19" i="10"/>
  <c r="N21" i="10"/>
  <c r="N22" i="10"/>
  <c r="N23" i="10"/>
  <c r="N25" i="10"/>
  <c r="N26" i="10"/>
  <c r="N27" i="10"/>
  <c r="N8" i="10"/>
  <c r="Z27" i="20"/>
  <c r="AC12" i="20"/>
  <c r="T14" i="20"/>
  <c r="H10" i="20"/>
  <c r="Z9" i="20"/>
  <c r="AC13" i="20"/>
  <c r="AC17" i="20"/>
  <c r="Z18" i="20"/>
  <c r="Z11" i="20"/>
  <c r="Z23" i="20"/>
  <c r="Z25" i="20"/>
  <c r="Z20" i="20"/>
  <c r="Z19" i="20"/>
  <c r="Z16" i="20"/>
  <c r="Z10" i="20"/>
  <c r="Z12" i="20"/>
  <c r="Z13" i="20"/>
  <c r="Z14" i="20"/>
  <c r="Z8" i="20"/>
  <c r="Z22" i="20"/>
  <c r="T19" i="20"/>
  <c r="Z21" i="20"/>
  <c r="Z17" i="20"/>
  <c r="E20" i="20"/>
  <c r="Z26" i="20"/>
  <c r="Z15" i="20"/>
  <c r="E15" i="20"/>
  <c r="H15" i="20"/>
  <c r="Z22" i="21"/>
  <c r="Z23" i="21"/>
  <c r="Q14" i="21"/>
  <c r="Q9" i="21"/>
  <c r="Q10" i="21"/>
  <c r="Q11" i="21"/>
  <c r="Q12" i="21"/>
  <c r="Q13" i="21"/>
  <c r="Q15" i="21"/>
  <c r="Q16" i="21"/>
  <c r="Q17" i="21"/>
  <c r="Q19" i="21"/>
  <c r="Q20" i="21"/>
  <c r="Q21" i="21"/>
  <c r="Q22" i="21"/>
  <c r="Q23" i="21"/>
  <c r="Q25" i="21"/>
  <c r="Q26" i="21"/>
  <c r="Q27" i="21"/>
  <c r="Q8" i="2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W9" i="22"/>
  <c r="Z9" i="22"/>
  <c r="Q24" i="22"/>
  <c r="T24" i="22"/>
  <c r="W24" i="22"/>
  <c r="Z24" i="22"/>
  <c r="AI28" i="22"/>
  <c r="AH28" i="22"/>
  <c r="AC28" i="22"/>
  <c r="Z28" i="22"/>
  <c r="W28" i="22"/>
  <c r="T28" i="22"/>
  <c r="Q28" i="22"/>
  <c r="N28" i="22"/>
  <c r="K28" i="22"/>
  <c r="H28" i="22"/>
  <c r="E28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8" i="22"/>
  <c r="K10" i="23"/>
  <c r="Q10" i="23"/>
  <c r="Z14" i="23"/>
  <c r="T19" i="23"/>
  <c r="W19" i="23"/>
  <c r="AG28" i="22" l="1"/>
  <c r="AJ28" i="22" s="1"/>
  <c r="Q9" i="23"/>
  <c r="Q11" i="23"/>
  <c r="Q12" i="23"/>
  <c r="Q13" i="23"/>
  <c r="Q14" i="23"/>
  <c r="Q16" i="23"/>
  <c r="Q17" i="23"/>
  <c r="Q18" i="23"/>
  <c r="Q19" i="23"/>
  <c r="Q20" i="23"/>
  <c r="Q21" i="23"/>
  <c r="Q22" i="23"/>
  <c r="Q24" i="23"/>
  <c r="Q25" i="23"/>
  <c r="Q27" i="23"/>
  <c r="Q8" i="23"/>
  <c r="T12" i="24" l="1"/>
  <c r="W12" i="24"/>
  <c r="T27" i="24"/>
  <c r="T9" i="24"/>
  <c r="T10" i="24"/>
  <c r="T11" i="24"/>
  <c r="T13" i="24"/>
  <c r="T14" i="24"/>
  <c r="T16" i="24"/>
  <c r="T17" i="24"/>
  <c r="T19" i="24"/>
  <c r="T20" i="24"/>
  <c r="T21" i="24"/>
  <c r="T22" i="24"/>
  <c r="T23" i="24"/>
  <c r="T24" i="24"/>
  <c r="T25" i="24"/>
  <c r="T8" i="24"/>
  <c r="Z21" i="25" l="1"/>
  <c r="Q27" i="25" l="1"/>
  <c r="Q10" i="25" l="1"/>
  <c r="Q11" i="25"/>
  <c r="Q13" i="25"/>
  <c r="Q14" i="25"/>
  <c r="Q15" i="25"/>
  <c r="Q16" i="25"/>
  <c r="Q17" i="25"/>
  <c r="Q19" i="25"/>
  <c r="Q20" i="25"/>
  <c r="Q21" i="25"/>
  <c r="Q22" i="25"/>
  <c r="Q23" i="25"/>
  <c r="Q24" i="25"/>
  <c r="Q25" i="25"/>
  <c r="Q26" i="25"/>
  <c r="Q8" i="25"/>
  <c r="Q10" i="26" l="1"/>
  <c r="Z10" i="26"/>
  <c r="Q11" i="26"/>
  <c r="Q12" i="26"/>
  <c r="Q13" i="26"/>
  <c r="Q14" i="26"/>
  <c r="Q15" i="26"/>
  <c r="Q16" i="26"/>
  <c r="Q17" i="26"/>
  <c r="Q19" i="26"/>
  <c r="Q20" i="26"/>
  <c r="Q21" i="26"/>
  <c r="Q22" i="26"/>
  <c r="Q23" i="26"/>
  <c r="Q24" i="26"/>
  <c r="Q25" i="26"/>
  <c r="Q26" i="26"/>
  <c r="Q27" i="26"/>
  <c r="Q8" i="26"/>
  <c r="W19" i="28" l="1"/>
  <c r="Z12" i="28"/>
  <c r="Z19" i="28"/>
  <c r="Q12" i="28"/>
  <c r="Z9" i="28"/>
  <c r="Z10" i="28"/>
  <c r="Z11" i="28"/>
  <c r="Z13" i="28"/>
  <c r="Z14" i="28"/>
  <c r="Z15" i="28"/>
  <c r="Z16" i="28"/>
  <c r="Z17" i="28"/>
  <c r="Z18" i="28"/>
  <c r="Z20" i="28"/>
  <c r="Z21" i="28"/>
  <c r="Z24" i="28"/>
  <c r="Z25" i="28"/>
  <c r="Z26" i="28"/>
  <c r="Z27" i="28"/>
  <c r="Z8" i="28"/>
  <c r="Z27" i="29" l="1"/>
  <c r="Z10" i="29" l="1"/>
  <c r="Q10" i="29"/>
  <c r="T14" i="29"/>
  <c r="Z14" i="29"/>
  <c r="Z16" i="29" l="1"/>
  <c r="E16" i="29"/>
  <c r="Z20" i="29"/>
  <c r="K20" i="29"/>
  <c r="Z19" i="29" l="1"/>
  <c r="T19" i="29"/>
  <c r="Z9" i="29"/>
  <c r="Z11" i="29"/>
  <c r="Z12" i="29"/>
  <c r="Z13" i="29"/>
  <c r="Z15" i="29"/>
  <c r="Z17" i="29"/>
  <c r="Z18" i="29"/>
  <c r="Z21" i="29"/>
  <c r="Z22" i="29"/>
  <c r="Z23" i="29"/>
  <c r="Z24" i="29"/>
  <c r="Z25" i="29"/>
  <c r="Z26" i="29"/>
  <c r="Z8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7" i="29"/>
  <c r="H27" i="29"/>
  <c r="K27" i="29"/>
  <c r="N27" i="29"/>
  <c r="Q27" i="29"/>
  <c r="T27" i="29"/>
  <c r="W27" i="29"/>
  <c r="AC27" i="29"/>
  <c r="E27" i="28"/>
  <c r="H27" i="28"/>
  <c r="K27" i="28"/>
  <c r="N27" i="28"/>
  <c r="Q27" i="28"/>
  <c r="T27" i="28"/>
  <c r="W27" i="28"/>
  <c r="AC27" i="28"/>
  <c r="E27" i="26"/>
  <c r="H27" i="26"/>
  <c r="K27" i="26"/>
  <c r="N27" i="26"/>
  <c r="T27" i="26"/>
  <c r="W27" i="26"/>
  <c r="Z27" i="26"/>
  <c r="AC27" i="26"/>
  <c r="E27" i="25"/>
  <c r="H27" i="25"/>
  <c r="K27" i="25"/>
  <c r="N27" i="25"/>
  <c r="T27" i="25"/>
  <c r="W27" i="25"/>
  <c r="Z27" i="25"/>
  <c r="AC27" i="25"/>
  <c r="E27" i="24"/>
  <c r="H27" i="24"/>
  <c r="K27" i="24"/>
  <c r="N27" i="24"/>
  <c r="Q27" i="24"/>
  <c r="W27" i="24"/>
  <c r="Z27" i="24"/>
  <c r="AC27" i="24"/>
  <c r="E27" i="23"/>
  <c r="H27" i="23"/>
  <c r="K27" i="23"/>
  <c r="N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E27" i="21"/>
  <c r="H27" i="21"/>
  <c r="K27" i="21"/>
  <c r="N27" i="21"/>
  <c r="T27" i="21"/>
  <c r="W27" i="21"/>
  <c r="Z27" i="21"/>
  <c r="AC27" i="21"/>
  <c r="E27" i="20"/>
  <c r="H27" i="20"/>
  <c r="K27" i="20"/>
  <c r="N27" i="20"/>
  <c r="Q27" i="20"/>
  <c r="T27" i="20"/>
  <c r="W27" i="20"/>
  <c r="AC27" i="20"/>
  <c r="E27" i="10"/>
  <c r="H27" i="10"/>
  <c r="K27" i="10"/>
  <c r="Q27" i="10"/>
  <c r="T27" i="10"/>
  <c r="W27" i="10"/>
  <c r="Z27" i="10"/>
  <c r="AC27" i="10"/>
  <c r="E27" i="18"/>
  <c r="H27" i="18"/>
  <c r="K27" i="18"/>
  <c r="N27" i="18"/>
  <c r="Q27" i="18"/>
  <c r="W27" i="18"/>
  <c r="Z27" i="18"/>
  <c r="E27" i="7"/>
  <c r="H27" i="7"/>
  <c r="K27" i="7"/>
  <c r="N27" i="7"/>
  <c r="Q27" i="7"/>
  <c r="T27" i="7"/>
  <c r="W27" i="7"/>
  <c r="Z27" i="7"/>
  <c r="AC27" i="7"/>
  <c r="E27" i="15"/>
  <c r="H27" i="15"/>
  <c r="K27" i="15"/>
  <c r="N27" i="15"/>
  <c r="Q27" i="15"/>
  <c r="T27" i="15"/>
  <c r="W27" i="15"/>
  <c r="Z27" i="15"/>
  <c r="AC27" i="15"/>
  <c r="E27" i="14"/>
  <c r="H27" i="14"/>
  <c r="K27" i="14"/>
  <c r="N27" i="14"/>
  <c r="Q27" i="14"/>
  <c r="T27" i="14"/>
  <c r="W27" i="14"/>
  <c r="Z27" i="14"/>
  <c r="AC27" i="14"/>
  <c r="E27" i="13"/>
  <c r="H27" i="13"/>
  <c r="K27" i="13"/>
  <c r="N27" i="13"/>
  <c r="Q27" i="13"/>
  <c r="T27" i="13"/>
  <c r="W27" i="13"/>
  <c r="Z27" i="13"/>
  <c r="AC27" i="13"/>
  <c r="E27" i="12"/>
  <c r="H27" i="12"/>
  <c r="K27" i="12"/>
  <c r="N27" i="12"/>
  <c r="Q27" i="12"/>
  <c r="T27" i="12"/>
  <c r="W27" i="12"/>
  <c r="Z27" i="12"/>
  <c r="AC27" i="12"/>
  <c r="E27" i="11"/>
  <c r="H27" i="11"/>
  <c r="K27" i="11"/>
  <c r="N27" i="11"/>
  <c r="Q27" i="11"/>
  <c r="T27" i="11"/>
  <c r="W27" i="11"/>
  <c r="Z27" i="11"/>
  <c r="AC27" i="11"/>
  <c r="E27" i="6"/>
  <c r="H27" i="6"/>
  <c r="K27" i="6"/>
  <c r="N27" i="6"/>
  <c r="Q27" i="6"/>
  <c r="T27" i="6"/>
  <c r="W27" i="6"/>
  <c r="Z27" i="6"/>
  <c r="AC27" i="6"/>
  <c r="E27" i="2"/>
  <c r="H27" i="2"/>
  <c r="K27" i="2"/>
  <c r="N27" i="2"/>
  <c r="Q27" i="2"/>
  <c r="T27" i="2"/>
  <c r="W27" i="2"/>
  <c r="Z27" i="2"/>
  <c r="AC27" i="2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W11" i="1"/>
  <c r="AC11" i="1"/>
  <c r="Z11" i="1"/>
  <c r="T11" i="1"/>
  <c r="Q11" i="1"/>
  <c r="N11" i="1"/>
  <c r="K11" i="1"/>
  <c r="H11" i="1"/>
  <c r="E11" i="1"/>
  <c r="AG27" i="34" l="1"/>
  <c r="AG27" i="6"/>
  <c r="AG27" i="10"/>
  <c r="U22" i="35" s="1"/>
  <c r="AG27" i="28"/>
  <c r="M22" i="35" s="1"/>
  <c r="AM23" i="35"/>
  <c r="AK24" i="35"/>
  <c r="AN23" i="35"/>
  <c r="AL23" i="35"/>
  <c r="AN24" i="35"/>
  <c r="AL24" i="35"/>
  <c r="AK25" i="35"/>
  <c r="AG27" i="4"/>
  <c r="AG27" i="15"/>
  <c r="AG27" i="24"/>
  <c r="P22" i="35" s="1"/>
  <c r="AG27" i="33"/>
  <c r="H22" i="35" s="1"/>
  <c r="AG27" i="3"/>
  <c r="AE22" i="35" s="1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G27" i="18"/>
  <c r="V22" i="35" s="1"/>
  <c r="AG27" i="38"/>
  <c r="D22" i="35" s="1"/>
  <c r="AG27" i="12"/>
  <c r="AG27" i="21"/>
  <c r="S22" i="35" s="1"/>
  <c r="AG27" i="30"/>
  <c r="K22" i="35" s="1"/>
  <c r="AG27" i="27"/>
  <c r="AG27" i="13"/>
  <c r="Z22" i="35" s="1"/>
  <c r="AG27" i="22"/>
  <c r="R22" i="35" s="1"/>
  <c r="AG27" i="31"/>
  <c r="J22" i="35" s="1"/>
  <c r="AG27" i="2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F22" i="35"/>
  <c r="X22" i="35"/>
  <c r="AC22" i="35"/>
  <c r="AD22" i="35"/>
  <c r="AJ22" i="35"/>
  <c r="AA22" i="35"/>
  <c r="AI22" i="35"/>
  <c r="AH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H20" i="29"/>
  <c r="E20" i="29"/>
  <c r="AC19" i="29"/>
  <c r="W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AC15" i="29"/>
  <c r="W15" i="29"/>
  <c r="T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W8" i="29"/>
  <c r="T8" i="29"/>
  <c r="Q8" i="29"/>
  <c r="N8" i="29"/>
  <c r="K8" i="29"/>
  <c r="H8" i="29"/>
  <c r="E8" i="29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W8" i="28"/>
  <c r="T8" i="28"/>
  <c r="Q8" i="28"/>
  <c r="N8" i="28"/>
  <c r="K8" i="28"/>
  <c r="H8" i="28"/>
  <c r="E8" i="28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H22" i="26"/>
  <c r="E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K19" i="26"/>
  <c r="H19" i="26"/>
  <c r="E19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6" i="25"/>
  <c r="Z26" i="25"/>
  <c r="W26" i="25"/>
  <c r="T26" i="25"/>
  <c r="N26" i="25"/>
  <c r="K26" i="25"/>
  <c r="H26" i="25"/>
  <c r="E26" i="25"/>
  <c r="AC25" i="25"/>
  <c r="Z25" i="25"/>
  <c r="W25" i="25"/>
  <c r="T25" i="25"/>
  <c r="N25" i="25"/>
  <c r="K25" i="25"/>
  <c r="H25" i="25"/>
  <c r="E25" i="25"/>
  <c r="AC24" i="25"/>
  <c r="Z24" i="25"/>
  <c r="W24" i="25"/>
  <c r="T24" i="25"/>
  <c r="N24" i="25"/>
  <c r="K24" i="25"/>
  <c r="H24" i="25"/>
  <c r="E24" i="25"/>
  <c r="AC23" i="25"/>
  <c r="Z23" i="25"/>
  <c r="W23" i="25"/>
  <c r="T23" i="25"/>
  <c r="N23" i="25"/>
  <c r="K23" i="25"/>
  <c r="H23" i="25"/>
  <c r="E23" i="25"/>
  <c r="AC22" i="25"/>
  <c r="Z22" i="25"/>
  <c r="W22" i="25"/>
  <c r="T22" i="25"/>
  <c r="N22" i="25"/>
  <c r="K22" i="25"/>
  <c r="H22" i="25"/>
  <c r="E22" i="25"/>
  <c r="AC21" i="25"/>
  <c r="W21" i="25"/>
  <c r="T21" i="25"/>
  <c r="N21" i="25"/>
  <c r="K21" i="25"/>
  <c r="H21" i="25"/>
  <c r="E21" i="25"/>
  <c r="AC20" i="25"/>
  <c r="Z20" i="25"/>
  <c r="W20" i="25"/>
  <c r="T20" i="25"/>
  <c r="N20" i="25"/>
  <c r="K20" i="25"/>
  <c r="H20" i="25"/>
  <c r="E20" i="25"/>
  <c r="AC19" i="25"/>
  <c r="Z19" i="25"/>
  <c r="W19" i="25"/>
  <c r="T19" i="25"/>
  <c r="N19" i="25"/>
  <c r="K19" i="25"/>
  <c r="H19" i="25"/>
  <c r="E19" i="25"/>
  <c r="AC17" i="25"/>
  <c r="Z17" i="25"/>
  <c r="W17" i="25"/>
  <c r="T17" i="25"/>
  <c r="N17" i="25"/>
  <c r="K17" i="25"/>
  <c r="H17" i="25"/>
  <c r="E17" i="25"/>
  <c r="AC16" i="25"/>
  <c r="Z16" i="25"/>
  <c r="W16" i="25"/>
  <c r="T16" i="25"/>
  <c r="N16" i="25"/>
  <c r="K16" i="25"/>
  <c r="H16" i="25"/>
  <c r="E16" i="25"/>
  <c r="AC15" i="25"/>
  <c r="Z15" i="25"/>
  <c r="W15" i="25"/>
  <c r="T15" i="25"/>
  <c r="N15" i="25"/>
  <c r="K15" i="25"/>
  <c r="H15" i="25"/>
  <c r="E15" i="25"/>
  <c r="AC14" i="25"/>
  <c r="Z14" i="25"/>
  <c r="W14" i="25"/>
  <c r="T14" i="25"/>
  <c r="N14" i="25"/>
  <c r="K14" i="25"/>
  <c r="H14" i="25"/>
  <c r="E14" i="25"/>
  <c r="AC13" i="25"/>
  <c r="Z13" i="25"/>
  <c r="W13" i="25"/>
  <c r="T13" i="25"/>
  <c r="N13" i="25"/>
  <c r="K13" i="25"/>
  <c r="H13" i="25"/>
  <c r="E13" i="25"/>
  <c r="AC11" i="25"/>
  <c r="Z11" i="25"/>
  <c r="W11" i="25"/>
  <c r="T11" i="25"/>
  <c r="N11" i="25"/>
  <c r="K11" i="25"/>
  <c r="H11" i="25"/>
  <c r="E11" i="25"/>
  <c r="AC10" i="25"/>
  <c r="Z10" i="25"/>
  <c r="W10" i="25"/>
  <c r="T10" i="25"/>
  <c r="N10" i="25"/>
  <c r="K10" i="25"/>
  <c r="H10" i="25"/>
  <c r="E10" i="25"/>
  <c r="AC8" i="25"/>
  <c r="Z8" i="25"/>
  <c r="W8" i="25"/>
  <c r="T8" i="25"/>
  <c r="N8" i="25"/>
  <c r="K8" i="25"/>
  <c r="H8" i="25"/>
  <c r="E8" i="25"/>
  <c r="AC25" i="24"/>
  <c r="Z25" i="24"/>
  <c r="W25" i="24"/>
  <c r="Q25" i="24"/>
  <c r="N25" i="24"/>
  <c r="K25" i="24"/>
  <c r="H25" i="24"/>
  <c r="E25" i="24"/>
  <c r="AC24" i="24"/>
  <c r="Z24" i="24"/>
  <c r="W24" i="24"/>
  <c r="Q24" i="24"/>
  <c r="N24" i="24"/>
  <c r="K24" i="24"/>
  <c r="H24" i="24"/>
  <c r="E24" i="24"/>
  <c r="AC23" i="24"/>
  <c r="Z23" i="24"/>
  <c r="W23" i="24"/>
  <c r="Q23" i="24"/>
  <c r="N23" i="24"/>
  <c r="K23" i="24"/>
  <c r="H23" i="24"/>
  <c r="E23" i="24"/>
  <c r="AC22" i="24"/>
  <c r="Z22" i="24"/>
  <c r="W22" i="24"/>
  <c r="Q22" i="24"/>
  <c r="N22" i="24"/>
  <c r="K22" i="24"/>
  <c r="H22" i="24"/>
  <c r="E22" i="24"/>
  <c r="AC21" i="24"/>
  <c r="Z21" i="24"/>
  <c r="W21" i="24"/>
  <c r="Q21" i="24"/>
  <c r="N21" i="24"/>
  <c r="K21" i="24"/>
  <c r="H21" i="24"/>
  <c r="E21" i="24"/>
  <c r="AC20" i="24"/>
  <c r="Z20" i="24"/>
  <c r="W20" i="24"/>
  <c r="Q20" i="24"/>
  <c r="N20" i="24"/>
  <c r="K20" i="24"/>
  <c r="H20" i="24"/>
  <c r="E20" i="24"/>
  <c r="AC19" i="24"/>
  <c r="Z19" i="24"/>
  <c r="W19" i="24"/>
  <c r="Q19" i="24"/>
  <c r="N19" i="24"/>
  <c r="K19" i="24"/>
  <c r="H19" i="24"/>
  <c r="E19" i="24"/>
  <c r="AC17" i="24"/>
  <c r="Z17" i="24"/>
  <c r="W17" i="24"/>
  <c r="Q17" i="24"/>
  <c r="N17" i="24"/>
  <c r="K17" i="24"/>
  <c r="H17" i="24"/>
  <c r="E17" i="24"/>
  <c r="AC16" i="24"/>
  <c r="Z16" i="24"/>
  <c r="W16" i="24"/>
  <c r="Q16" i="24"/>
  <c r="N16" i="24"/>
  <c r="K16" i="24"/>
  <c r="H16" i="24"/>
  <c r="E16" i="24"/>
  <c r="AC14" i="24"/>
  <c r="Z14" i="24"/>
  <c r="W14" i="24"/>
  <c r="Q14" i="24"/>
  <c r="N14" i="24"/>
  <c r="K14" i="24"/>
  <c r="H14" i="24"/>
  <c r="E14" i="24"/>
  <c r="AC13" i="24"/>
  <c r="Z13" i="24"/>
  <c r="W13" i="24"/>
  <c r="Q13" i="24"/>
  <c r="N13" i="24"/>
  <c r="K13" i="24"/>
  <c r="H13" i="24"/>
  <c r="E13" i="24"/>
  <c r="AC12" i="24"/>
  <c r="Z12" i="24"/>
  <c r="Q12" i="24"/>
  <c r="N12" i="24"/>
  <c r="K12" i="24"/>
  <c r="H12" i="24"/>
  <c r="E12" i="24"/>
  <c r="AC11" i="24"/>
  <c r="Z11" i="24"/>
  <c r="W11" i="24"/>
  <c r="Q11" i="24"/>
  <c r="N11" i="24"/>
  <c r="K11" i="24"/>
  <c r="H11" i="24"/>
  <c r="E11" i="24"/>
  <c r="AC10" i="24"/>
  <c r="Z10" i="24"/>
  <c r="W10" i="24"/>
  <c r="Q10" i="24"/>
  <c r="N10" i="24"/>
  <c r="K10" i="24"/>
  <c r="H10" i="24"/>
  <c r="E10" i="24"/>
  <c r="AC9" i="24"/>
  <c r="Z9" i="24"/>
  <c r="W9" i="24"/>
  <c r="Q9" i="24"/>
  <c r="N9" i="24"/>
  <c r="K9" i="24"/>
  <c r="H9" i="24"/>
  <c r="E9" i="24"/>
  <c r="AC8" i="24"/>
  <c r="Z8" i="24"/>
  <c r="W8" i="24"/>
  <c r="Q8" i="24"/>
  <c r="N8" i="24"/>
  <c r="K8" i="24"/>
  <c r="H8" i="24"/>
  <c r="E8" i="24"/>
  <c r="AC26" i="23"/>
  <c r="AC25" i="23"/>
  <c r="Z25" i="23"/>
  <c r="W25" i="23"/>
  <c r="T25" i="23"/>
  <c r="N25" i="23"/>
  <c r="K25" i="23"/>
  <c r="H25" i="23"/>
  <c r="E25" i="23"/>
  <c r="AC24" i="23"/>
  <c r="W24" i="23"/>
  <c r="T24" i="23"/>
  <c r="N24" i="23"/>
  <c r="K24" i="23"/>
  <c r="H24" i="23"/>
  <c r="E24" i="23"/>
  <c r="AC22" i="23"/>
  <c r="Z22" i="23"/>
  <c r="W22" i="23"/>
  <c r="T22" i="23"/>
  <c r="N22" i="23"/>
  <c r="K22" i="23"/>
  <c r="H22" i="23"/>
  <c r="E22" i="23"/>
  <c r="AC21" i="23"/>
  <c r="Z21" i="23"/>
  <c r="W21" i="23"/>
  <c r="T21" i="23"/>
  <c r="N21" i="23"/>
  <c r="K21" i="23"/>
  <c r="H21" i="23"/>
  <c r="E21" i="23"/>
  <c r="AC20" i="23"/>
  <c r="Z20" i="23"/>
  <c r="W20" i="23"/>
  <c r="T20" i="23"/>
  <c r="N20" i="23"/>
  <c r="K20" i="23"/>
  <c r="H20" i="23"/>
  <c r="E20" i="23"/>
  <c r="AC19" i="23"/>
  <c r="Z19" i="23"/>
  <c r="N19" i="23"/>
  <c r="K19" i="23"/>
  <c r="H19" i="23"/>
  <c r="E19" i="23"/>
  <c r="AC18" i="23"/>
  <c r="Z18" i="23"/>
  <c r="W18" i="23"/>
  <c r="T18" i="23"/>
  <c r="N18" i="23"/>
  <c r="K18" i="23"/>
  <c r="H18" i="23"/>
  <c r="AC17" i="23"/>
  <c r="Z17" i="23"/>
  <c r="W17" i="23"/>
  <c r="T17" i="23"/>
  <c r="N17" i="23"/>
  <c r="K17" i="23"/>
  <c r="H17" i="23"/>
  <c r="E17" i="23"/>
  <c r="AC16" i="23"/>
  <c r="Z16" i="23"/>
  <c r="W16" i="23"/>
  <c r="T16" i="23"/>
  <c r="N16" i="23"/>
  <c r="K16" i="23"/>
  <c r="H16" i="23"/>
  <c r="E16" i="23"/>
  <c r="AC15" i="23"/>
  <c r="AC14" i="23"/>
  <c r="W14" i="23"/>
  <c r="T14" i="23"/>
  <c r="N14" i="23"/>
  <c r="K14" i="23"/>
  <c r="H14" i="23"/>
  <c r="E14" i="23"/>
  <c r="AC13" i="23"/>
  <c r="Z13" i="23"/>
  <c r="W13" i="23"/>
  <c r="T13" i="23"/>
  <c r="N13" i="23"/>
  <c r="K13" i="23"/>
  <c r="H13" i="23"/>
  <c r="E13" i="23"/>
  <c r="AC12" i="23"/>
  <c r="Z12" i="23"/>
  <c r="W12" i="23"/>
  <c r="T12" i="23"/>
  <c r="N12" i="23"/>
  <c r="K12" i="23"/>
  <c r="H12" i="23"/>
  <c r="E12" i="23"/>
  <c r="AC11" i="23"/>
  <c r="Z11" i="23"/>
  <c r="W11" i="23"/>
  <c r="T11" i="23"/>
  <c r="N11" i="23"/>
  <c r="K11" i="23"/>
  <c r="H11" i="23"/>
  <c r="E11" i="23"/>
  <c r="AC10" i="23"/>
  <c r="Z10" i="23"/>
  <c r="W10" i="23"/>
  <c r="T10" i="23"/>
  <c r="N10" i="23"/>
  <c r="H10" i="23"/>
  <c r="E10" i="23"/>
  <c r="AC9" i="23"/>
  <c r="Z9" i="23"/>
  <c r="W9" i="23"/>
  <c r="T9" i="23"/>
  <c r="N9" i="23"/>
  <c r="K9" i="23"/>
  <c r="H9" i="23"/>
  <c r="E9" i="23"/>
  <c r="AC8" i="23"/>
  <c r="Z8" i="23"/>
  <c r="W8" i="23"/>
  <c r="T8" i="23"/>
  <c r="N8" i="23"/>
  <c r="K8" i="23"/>
  <c r="H8" i="23"/>
  <c r="E8" i="23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N24" i="22"/>
  <c r="K24" i="22"/>
  <c r="H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4" i="22"/>
  <c r="W14" i="22"/>
  <c r="T14" i="22"/>
  <c r="Q14" i="22"/>
  <c r="N14" i="22"/>
  <c r="K14" i="22"/>
  <c r="H14" i="22"/>
  <c r="E14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1"/>
  <c r="Z26" i="21"/>
  <c r="W26" i="21"/>
  <c r="T26" i="21"/>
  <c r="N26" i="21"/>
  <c r="K26" i="21"/>
  <c r="H26" i="21"/>
  <c r="E26" i="21"/>
  <c r="AC25" i="21"/>
  <c r="Z25" i="21"/>
  <c r="W25" i="21"/>
  <c r="T25" i="21"/>
  <c r="N25" i="21"/>
  <c r="K25" i="21"/>
  <c r="H25" i="21"/>
  <c r="E25" i="21"/>
  <c r="AC23" i="21"/>
  <c r="W23" i="21"/>
  <c r="T23" i="21"/>
  <c r="N23" i="21"/>
  <c r="K23" i="21"/>
  <c r="H23" i="21"/>
  <c r="E23" i="21"/>
  <c r="AC22" i="21"/>
  <c r="W22" i="21"/>
  <c r="T22" i="21"/>
  <c r="N22" i="21"/>
  <c r="K22" i="21"/>
  <c r="H22" i="21"/>
  <c r="E22" i="21"/>
  <c r="AC21" i="21"/>
  <c r="Z21" i="21"/>
  <c r="W21" i="21"/>
  <c r="T21" i="21"/>
  <c r="N21" i="21"/>
  <c r="K21" i="21"/>
  <c r="H21" i="21"/>
  <c r="E21" i="21"/>
  <c r="AC20" i="21"/>
  <c r="Z20" i="21"/>
  <c r="W20" i="21"/>
  <c r="T20" i="21"/>
  <c r="N20" i="21"/>
  <c r="K20" i="21"/>
  <c r="H20" i="21"/>
  <c r="E20" i="21"/>
  <c r="AC19" i="21"/>
  <c r="Z19" i="21"/>
  <c r="W19" i="21"/>
  <c r="T19" i="21"/>
  <c r="N19" i="21"/>
  <c r="K19" i="21"/>
  <c r="H19" i="21"/>
  <c r="AC17" i="21"/>
  <c r="Z17" i="21"/>
  <c r="W17" i="21"/>
  <c r="T17" i="21"/>
  <c r="N17" i="21"/>
  <c r="K17" i="21"/>
  <c r="H17" i="21"/>
  <c r="E17" i="21"/>
  <c r="AC16" i="21"/>
  <c r="Z16" i="21"/>
  <c r="W16" i="21"/>
  <c r="T16" i="21"/>
  <c r="N16" i="21"/>
  <c r="K16" i="21"/>
  <c r="H16" i="21"/>
  <c r="E16" i="21"/>
  <c r="AC15" i="21"/>
  <c r="Z15" i="21"/>
  <c r="W15" i="21"/>
  <c r="T15" i="21"/>
  <c r="N15" i="21"/>
  <c r="K15" i="21"/>
  <c r="H15" i="21"/>
  <c r="E15" i="21"/>
  <c r="AC14" i="21"/>
  <c r="Z14" i="21"/>
  <c r="W14" i="21"/>
  <c r="T14" i="21"/>
  <c r="K14" i="21"/>
  <c r="H14" i="21"/>
  <c r="E14" i="21"/>
  <c r="AC13" i="21"/>
  <c r="Z13" i="21"/>
  <c r="W13" i="21"/>
  <c r="T13" i="21"/>
  <c r="N13" i="21"/>
  <c r="K13" i="21"/>
  <c r="H13" i="21"/>
  <c r="E13" i="21"/>
  <c r="AC12" i="21"/>
  <c r="Z12" i="21"/>
  <c r="W12" i="21"/>
  <c r="T12" i="21"/>
  <c r="N12" i="21"/>
  <c r="K12" i="21"/>
  <c r="H12" i="21"/>
  <c r="E12" i="21"/>
  <c r="AC11" i="21"/>
  <c r="Z11" i="21"/>
  <c r="W11" i="21"/>
  <c r="T11" i="21"/>
  <c r="N11" i="21"/>
  <c r="K11" i="21"/>
  <c r="H11" i="21"/>
  <c r="E11" i="21"/>
  <c r="AC10" i="21"/>
  <c r="Z10" i="21"/>
  <c r="W10" i="21"/>
  <c r="T10" i="21"/>
  <c r="N10" i="21"/>
  <c r="K10" i="21"/>
  <c r="H10" i="21"/>
  <c r="E10" i="21"/>
  <c r="AC9" i="21"/>
  <c r="Z9" i="21"/>
  <c r="W9" i="21"/>
  <c r="T9" i="21"/>
  <c r="N9" i="21"/>
  <c r="K9" i="21"/>
  <c r="H9" i="21"/>
  <c r="E9" i="21"/>
  <c r="AC8" i="21"/>
  <c r="Z8" i="21"/>
  <c r="W8" i="21"/>
  <c r="T8" i="21"/>
  <c r="N8" i="21"/>
  <c r="K8" i="21"/>
  <c r="H8" i="21"/>
  <c r="E8" i="21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AC19" i="20"/>
  <c r="W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AC14" i="20"/>
  <c r="W14" i="20"/>
  <c r="Q14" i="20"/>
  <c r="N14" i="20"/>
  <c r="K14" i="20"/>
  <c r="H14" i="20"/>
  <c r="E14" i="20"/>
  <c r="W13" i="20"/>
  <c r="T13" i="20"/>
  <c r="Q13" i="20"/>
  <c r="N13" i="20"/>
  <c r="K13" i="20"/>
  <c r="H13" i="20"/>
  <c r="E13" i="20"/>
  <c r="W12" i="20"/>
  <c r="T12" i="20"/>
  <c r="Q12" i="20"/>
  <c r="N12" i="20"/>
  <c r="K12" i="20"/>
  <c r="H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E10" i="20"/>
  <c r="AC9" i="20"/>
  <c r="W9" i="20"/>
  <c r="T9" i="20"/>
  <c r="Q9" i="20"/>
  <c r="N9" i="20"/>
  <c r="K9" i="20"/>
  <c r="H9" i="20"/>
  <c r="E9" i="20"/>
  <c r="AC8" i="20"/>
  <c r="W8" i="20"/>
  <c r="T8" i="20"/>
  <c r="Q8" i="20"/>
  <c r="N8" i="20"/>
  <c r="K8" i="20"/>
  <c r="H8" i="20"/>
  <c r="E8" i="20"/>
  <c r="AC26" i="10"/>
  <c r="Z26" i="10"/>
  <c r="W26" i="10"/>
  <c r="T26" i="10"/>
  <c r="Q26" i="10"/>
  <c r="K26" i="10"/>
  <c r="H26" i="10"/>
  <c r="E26" i="10"/>
  <c r="AC25" i="10"/>
  <c r="Z25" i="10"/>
  <c r="W25" i="10"/>
  <c r="T25" i="10"/>
  <c r="Q25" i="10"/>
  <c r="K25" i="10"/>
  <c r="H25" i="10"/>
  <c r="E25" i="10"/>
  <c r="AC23" i="10"/>
  <c r="Z23" i="10"/>
  <c r="W23" i="10"/>
  <c r="T23" i="10"/>
  <c r="Q23" i="10"/>
  <c r="K23" i="10"/>
  <c r="H23" i="10"/>
  <c r="E23" i="10"/>
  <c r="AC22" i="10"/>
  <c r="Z22" i="10"/>
  <c r="W22" i="10"/>
  <c r="T22" i="10"/>
  <c r="Q22" i="10"/>
  <c r="K22" i="10"/>
  <c r="H22" i="10"/>
  <c r="E22" i="10"/>
  <c r="AC21" i="10"/>
  <c r="Z21" i="10"/>
  <c r="W21" i="10"/>
  <c r="T21" i="10"/>
  <c r="Q21" i="10"/>
  <c r="K21" i="10"/>
  <c r="H21" i="10"/>
  <c r="E21" i="10"/>
  <c r="AC20" i="10"/>
  <c r="W20" i="10"/>
  <c r="T20" i="10"/>
  <c r="Q20" i="10"/>
  <c r="K20" i="10"/>
  <c r="H20" i="10"/>
  <c r="E20" i="10"/>
  <c r="AC19" i="10"/>
  <c r="Z19" i="10"/>
  <c r="W19" i="10"/>
  <c r="T19" i="10"/>
  <c r="Q19" i="10"/>
  <c r="K19" i="10"/>
  <c r="H19" i="10"/>
  <c r="E19" i="10"/>
  <c r="AC18" i="10"/>
  <c r="Z18" i="10"/>
  <c r="W18" i="10"/>
  <c r="T18" i="10"/>
  <c r="Q18" i="10"/>
  <c r="K18" i="10"/>
  <c r="H18" i="10"/>
  <c r="E18" i="10"/>
  <c r="AC17" i="10"/>
  <c r="Z17" i="10"/>
  <c r="W17" i="10"/>
  <c r="T17" i="10"/>
  <c r="Q17" i="10"/>
  <c r="K17" i="10"/>
  <c r="H17" i="10"/>
  <c r="E17" i="10"/>
  <c r="AC16" i="10"/>
  <c r="Z16" i="10"/>
  <c r="W16" i="10"/>
  <c r="T16" i="10"/>
  <c r="Q16" i="10"/>
  <c r="K16" i="10"/>
  <c r="H16" i="10"/>
  <c r="E16" i="10"/>
  <c r="AC15" i="10"/>
  <c r="Z15" i="10"/>
  <c r="W15" i="10"/>
  <c r="T15" i="10"/>
  <c r="Q15" i="10"/>
  <c r="K15" i="10"/>
  <c r="H15" i="10"/>
  <c r="E15" i="10"/>
  <c r="AC14" i="10"/>
  <c r="Z14" i="10"/>
  <c r="W14" i="10"/>
  <c r="T14" i="10"/>
  <c r="Q14" i="10"/>
  <c r="K14" i="10"/>
  <c r="H14" i="10"/>
  <c r="E14" i="10"/>
  <c r="AC13" i="10"/>
  <c r="Z13" i="10"/>
  <c r="W13" i="10"/>
  <c r="T13" i="10"/>
  <c r="Q13" i="10"/>
  <c r="K13" i="10"/>
  <c r="H13" i="10"/>
  <c r="E13" i="10"/>
  <c r="AC12" i="10"/>
  <c r="Z12" i="10"/>
  <c r="W12" i="10"/>
  <c r="T12" i="10"/>
  <c r="Q12" i="10"/>
  <c r="K12" i="10"/>
  <c r="H12" i="10"/>
  <c r="E12" i="10"/>
  <c r="AC11" i="10"/>
  <c r="Z11" i="10"/>
  <c r="W11" i="10"/>
  <c r="T11" i="10"/>
  <c r="Q11" i="10"/>
  <c r="K11" i="10"/>
  <c r="H11" i="10"/>
  <c r="E11" i="10"/>
  <c r="AC10" i="10"/>
  <c r="Z10" i="10"/>
  <c r="W10" i="10"/>
  <c r="T10" i="10"/>
  <c r="Q10" i="10"/>
  <c r="H10" i="10"/>
  <c r="E10" i="10"/>
  <c r="AC9" i="10"/>
  <c r="Z9" i="10"/>
  <c r="W9" i="10"/>
  <c r="T9" i="10"/>
  <c r="Q9" i="10"/>
  <c r="K9" i="10"/>
  <c r="H9" i="10"/>
  <c r="E9" i="10"/>
  <c r="AC8" i="10"/>
  <c r="Z8" i="10"/>
  <c r="W8" i="10"/>
  <c r="T8" i="10"/>
  <c r="Q8" i="10"/>
  <c r="K8" i="10"/>
  <c r="H8" i="10"/>
  <c r="E8" i="10"/>
  <c r="Z26" i="18"/>
  <c r="W26" i="18"/>
  <c r="Q26" i="18"/>
  <c r="N26" i="18"/>
  <c r="K26" i="18"/>
  <c r="H26" i="18"/>
  <c r="E26" i="18"/>
  <c r="Z25" i="18"/>
  <c r="W25" i="18"/>
  <c r="Q25" i="18"/>
  <c r="N25" i="18"/>
  <c r="K25" i="18"/>
  <c r="H25" i="18"/>
  <c r="E25" i="18"/>
  <c r="Z23" i="18"/>
  <c r="W23" i="18"/>
  <c r="Q23" i="18"/>
  <c r="N23" i="18"/>
  <c r="K23" i="18"/>
  <c r="H23" i="18"/>
  <c r="Z22" i="18"/>
  <c r="W22" i="18"/>
  <c r="Q22" i="18"/>
  <c r="N22" i="18"/>
  <c r="K22" i="18"/>
  <c r="H22" i="18"/>
  <c r="E22" i="18"/>
  <c r="Z21" i="18"/>
  <c r="W21" i="18"/>
  <c r="Q21" i="18"/>
  <c r="N21" i="18"/>
  <c r="K21" i="18"/>
  <c r="H21" i="18"/>
  <c r="E21" i="18"/>
  <c r="Z20" i="18"/>
  <c r="W20" i="18"/>
  <c r="N20" i="18"/>
  <c r="K20" i="18"/>
  <c r="H20" i="18"/>
  <c r="E20" i="18"/>
  <c r="Z19" i="18"/>
  <c r="W19" i="18"/>
  <c r="Q19" i="18"/>
  <c r="N19" i="18"/>
  <c r="K19" i="18"/>
  <c r="H19" i="18"/>
  <c r="Z18" i="18"/>
  <c r="W18" i="18"/>
  <c r="Q18" i="18"/>
  <c r="N18" i="18"/>
  <c r="K18" i="18"/>
  <c r="H18" i="18"/>
  <c r="Z17" i="18"/>
  <c r="W17" i="18"/>
  <c r="Q17" i="18"/>
  <c r="N17" i="18"/>
  <c r="K17" i="18"/>
  <c r="H17" i="18"/>
  <c r="E17" i="18"/>
  <c r="Z16" i="18"/>
  <c r="W16" i="18"/>
  <c r="Q16" i="18"/>
  <c r="N16" i="18"/>
  <c r="K16" i="18"/>
  <c r="H16" i="18"/>
  <c r="E16" i="18"/>
  <c r="Z15" i="18"/>
  <c r="W15" i="18"/>
  <c r="Q15" i="18"/>
  <c r="N15" i="18"/>
  <c r="K15" i="18"/>
  <c r="H15" i="18"/>
  <c r="E15" i="18"/>
  <c r="Z14" i="18"/>
  <c r="W14" i="18"/>
  <c r="Q14" i="18"/>
  <c r="N14" i="18"/>
  <c r="K14" i="18"/>
  <c r="H14" i="18"/>
  <c r="E14" i="18"/>
  <c r="Z13" i="18"/>
  <c r="W13" i="18"/>
  <c r="Q13" i="18"/>
  <c r="N13" i="18"/>
  <c r="K13" i="18"/>
  <c r="H13" i="18"/>
  <c r="E13" i="18"/>
  <c r="Z12" i="18"/>
  <c r="Q12" i="18"/>
  <c r="N12" i="18"/>
  <c r="K12" i="18"/>
  <c r="H12" i="18"/>
  <c r="E12" i="18"/>
  <c r="Z11" i="18"/>
  <c r="W11" i="18"/>
  <c r="Q11" i="18"/>
  <c r="N11" i="18"/>
  <c r="K11" i="18"/>
  <c r="H11" i="18"/>
  <c r="E11" i="18"/>
  <c r="Z10" i="18"/>
  <c r="W10" i="18"/>
  <c r="Q10" i="18"/>
  <c r="N10" i="18"/>
  <c r="K10" i="18"/>
  <c r="H10" i="18"/>
  <c r="Z9" i="18"/>
  <c r="W9" i="18"/>
  <c r="Q9" i="18"/>
  <c r="N9" i="18"/>
  <c r="K9" i="18"/>
  <c r="H9" i="18"/>
  <c r="E9" i="18"/>
  <c r="Z8" i="18"/>
  <c r="W8" i="18"/>
  <c r="Q8" i="18"/>
  <c r="N8" i="18"/>
  <c r="K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E21" i="35" s="1"/>
  <c r="AG26" i="7"/>
  <c r="W21" i="35" s="1"/>
  <c r="AG26" i="25"/>
  <c r="O21" i="35" s="1"/>
  <c r="AG25" i="8"/>
  <c r="G20" i="35" s="1"/>
  <c r="AG26" i="4"/>
  <c r="AF21" i="35" s="1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AD28" i="35" l="1"/>
  <c r="AC28" i="35"/>
  <c r="AA28" i="35"/>
  <c r="AJ28" i="35"/>
  <c r="AE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27" i="25"/>
  <c r="AJ27" i="25" s="1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M4" i="35"/>
  <c r="AN4" i="35"/>
  <c r="AO4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H27" i="24"/>
  <c r="AJ27" i="24" s="1"/>
  <c r="AQ21" i="35"/>
  <c r="AQ20" i="35"/>
  <c r="AK18" i="35"/>
  <c r="AK4" i="35"/>
  <c r="AK8" i="35"/>
  <c r="AK21" i="35"/>
  <c r="AK17" i="35"/>
  <c r="AK19" i="35"/>
  <c r="AK20" i="35"/>
  <c r="AK5" i="35"/>
  <c r="AK7" i="35"/>
  <c r="AK15" i="35"/>
  <c r="AH27" i="23" l="1"/>
  <c r="AJ27" i="23" s="1"/>
  <c r="AM17" i="35"/>
  <c r="AL5" i="35"/>
  <c r="AO17" i="35"/>
  <c r="AN17" i="35"/>
  <c r="AL18" i="35"/>
  <c r="AH27" i="22" l="1"/>
  <c r="AJ27" i="22" s="1"/>
  <c r="AK14" i="35"/>
  <c r="AH27" i="21" l="1"/>
  <c r="AJ27" i="21" s="1"/>
  <c r="AL19" i="35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L4" i="35"/>
  <c r="AH27" i="20" l="1"/>
  <c r="AJ27" i="20" s="1"/>
  <c r="AP17" i="35"/>
  <c r="AQ17" i="35"/>
  <c r="AQ4" i="35"/>
  <c r="AQ5" i="35"/>
  <c r="AQ8" i="35"/>
  <c r="AQ7" i="35"/>
  <c r="AQ14" i="35"/>
  <c r="AQ16" i="35"/>
  <c r="AH27" i="10" l="1"/>
  <c r="AJ27" i="10" s="1"/>
  <c r="AQ13" i="35"/>
  <c r="AQ15" i="35"/>
  <c r="AQ18" i="35"/>
  <c r="AQ19" i="35"/>
  <c r="AH27" i="18" l="1"/>
  <c r="AJ27" i="18" s="1"/>
  <c r="AK13" i="35"/>
  <c r="AK16" i="35"/>
  <c r="AH27" i="7" l="1"/>
  <c r="AJ27" i="7" s="1"/>
  <c r="AP20" i="35"/>
  <c r="AP7" i="35"/>
  <c r="AP13" i="35"/>
  <c r="AP14" i="35"/>
  <c r="AP21" i="35"/>
  <c r="AP18" i="35"/>
  <c r="AP8" i="35"/>
  <c r="AP16" i="35"/>
  <c r="AP4" i="35"/>
  <c r="AP19" i="35"/>
  <c r="AP15" i="35"/>
  <c r="AP5" i="35"/>
  <c r="AH27" i="15" l="1"/>
  <c r="AJ27" i="15" s="1"/>
  <c r="AG15" i="1"/>
  <c r="C10" i="35" s="1"/>
  <c r="AG17" i="1"/>
  <c r="AH27" i="14" l="1"/>
  <c r="AJ27" i="14" s="1"/>
  <c r="C11" i="35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G8" i="4"/>
  <c r="AF3" i="35" s="1"/>
  <c r="AG8" i="12"/>
  <c r="AA3" i="35" s="1"/>
  <c r="AG8" i="20"/>
  <c r="T3" i="35" s="1"/>
  <c r="AG8" i="3"/>
  <c r="AE3" i="35" s="1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AO11" i="35" l="1"/>
  <c r="AN11" i="35"/>
  <c r="C28" i="35"/>
  <c r="AH27" i="13"/>
  <c r="AJ27" i="13" s="1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AQ11" i="35" l="1"/>
  <c r="AP11" i="35"/>
  <c r="AO28" i="35"/>
  <c r="AM28" i="35"/>
  <c r="AN28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H27" i="12"/>
  <c r="AJ27" i="12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16" i="38" l="1"/>
  <c r="AP28" i="35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H27" i="2"/>
  <c r="AJ27" i="2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27" i="3"/>
  <c r="AJ27" i="3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27" i="4"/>
  <c r="AJ27" i="4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3" i="29"/>
  <c r="AJ13" i="29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13" i="28"/>
  <c r="AJ13" i="28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H13" i="25" l="1"/>
  <c r="AJ13" i="25" s="1"/>
  <c r="AH11" i="25"/>
  <c r="AJ11" i="25" s="1"/>
  <c r="AI27" i="9"/>
  <c r="A27" i="1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28" i="22" s="1"/>
  <c r="A2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K10" i="21"/>
  <c r="AH22" i="6"/>
  <c r="AJ22" i="6" s="1"/>
  <c r="AH10" i="11"/>
  <c r="AJ10" i="11" s="1"/>
  <c r="AH18" i="20"/>
  <c r="AJ18" i="20" s="1"/>
  <c r="AK18" i="21"/>
  <c r="AH19" i="6"/>
  <c r="AJ19" i="6" s="1"/>
  <c r="AH20" i="20"/>
  <c r="AJ20" i="20" s="1"/>
  <c r="AK20" i="21"/>
  <c r="AK15" i="21"/>
  <c r="AK11" i="21"/>
  <c r="AK21" i="21"/>
  <c r="A20" i="22"/>
  <c r="AI20" i="21"/>
  <c r="AH16" i="2"/>
  <c r="AJ16" i="2" s="1"/>
  <c r="AH17" i="11"/>
  <c r="AJ17" i="11" s="1"/>
  <c r="AK25" i="21"/>
  <c r="AH12" i="6"/>
  <c r="AJ12" i="6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J16" i="3" s="1"/>
  <c r="AI20" i="20"/>
  <c r="A20" i="21"/>
  <c r="AH10" i="6"/>
  <c r="AJ10" i="6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22" i="2"/>
  <c r="AJ22" i="2" s="1"/>
  <c r="AH21" i="18"/>
  <c r="AJ21" i="18" s="1"/>
  <c r="AK16" i="20"/>
  <c r="AK12" i="20"/>
  <c r="AH15" i="6"/>
  <c r="AJ15" i="6" s="1"/>
  <c r="AH12" i="2"/>
  <c r="AJ12" i="2" s="1"/>
  <c r="A21" i="21"/>
  <c r="AI21" i="20"/>
  <c r="AH19" i="2"/>
  <c r="AJ19" i="2" s="1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I16" i="20"/>
  <c r="A16" i="21"/>
  <c r="A23" i="21"/>
  <c r="AI23" i="20"/>
  <c r="A12" i="21"/>
  <c r="AI12" i="20"/>
  <c r="A18" i="21"/>
  <c r="AI18" i="20"/>
  <c r="AH9" i="2"/>
  <c r="AJ9" i="2" s="1"/>
  <c r="AK9" i="20"/>
  <c r="A27" i="21"/>
  <c r="AI27" i="20"/>
  <c r="A14" i="21"/>
  <c r="AI14" i="20"/>
  <c r="AH17" i="6"/>
  <c r="AJ17" i="6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5" i="20" l="1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J9" i="3" s="1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J12" i="3" s="1"/>
  <c r="A18" i="20"/>
  <c r="AI18" i="10"/>
  <c r="AI21" i="10"/>
  <c r="A21" i="20"/>
  <c r="AH23" i="2"/>
  <c r="AJ23" i="2" s="1"/>
  <c r="AH24" i="18"/>
  <c r="AJ24" i="18" s="1"/>
  <c r="AK24" i="10"/>
  <c r="AH10" i="2"/>
  <c r="AJ10" i="2" s="1"/>
  <c r="AH25" i="7"/>
  <c r="AJ25" i="7" s="1"/>
  <c r="AH17" i="2"/>
  <c r="AJ17" i="2" s="1"/>
  <c r="AI19" i="10"/>
  <c r="A19" i="20"/>
  <c r="AH18" i="18"/>
  <c r="AJ18" i="18" s="1"/>
  <c r="AK18" i="10"/>
  <c r="AK9" i="10"/>
  <c r="AK13" i="10"/>
  <c r="AI27" i="10"/>
  <c r="AH15" i="2"/>
  <c r="AJ15" i="2" s="1"/>
  <c r="AH22" i="3"/>
  <c r="AJ22" i="3" s="1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9" i="3" s="1"/>
  <c r="AH11" i="2"/>
  <c r="AJ11" i="2" s="1"/>
  <c r="AI20" i="10"/>
  <c r="A20" i="20"/>
  <c r="AH21" i="7"/>
  <c r="AJ21" i="7" s="1"/>
  <c r="A8" i="20"/>
  <c r="AI8" i="10"/>
  <c r="A9" i="20"/>
  <c r="AI9" i="10"/>
  <c r="AH13" i="2"/>
  <c r="AJ13" i="2" s="1"/>
  <c r="AK19" i="10"/>
  <c r="AK27" i="10"/>
  <c r="A12" i="20"/>
  <c r="AI12" i="10"/>
  <c r="AH20" i="18"/>
  <c r="AJ20" i="18" s="1"/>
  <c r="AK20" i="10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H22" i="4"/>
  <c r="AJ22" i="4" s="1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H9" i="4"/>
  <c r="AJ9" i="4" s="1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2" i="4"/>
  <c r="AJ12" i="4" s="1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H19" i="4"/>
  <c r="AJ19" i="4" s="1"/>
  <c r="AI18" i="18"/>
  <c r="A18" i="10"/>
  <c r="AK11" i="18"/>
  <c r="AK12" i="18"/>
  <c r="A12" i="10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8" i="14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H21" i="2"/>
  <c r="AJ21" i="2" s="1"/>
  <c r="AI21" i="11"/>
  <c r="A21" i="12"/>
  <c r="AH14" i="2"/>
  <c r="AJ14" i="2" s="1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H25" i="2"/>
  <c r="AJ25" i="2" s="1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H26" i="2"/>
  <c r="AJ26" i="2" s="1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H20" i="2"/>
  <c r="AJ20" i="2" s="1"/>
  <c r="AK20" i="6"/>
  <c r="AK25" i="6"/>
  <c r="AH18" i="2"/>
  <c r="AJ18" i="2" s="1"/>
  <c r="AK18" i="6"/>
  <c r="AH24" i="2"/>
  <c r="AJ24" i="2" s="1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1" i="4"/>
  <c r="AJ21" i="4" s="1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H25" i="4"/>
  <c r="AJ25" i="4" s="1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14" i="4"/>
  <c r="AJ14" i="4" s="1"/>
  <c r="AH8" i="34"/>
  <c r="AJ8" i="34" s="1"/>
  <c r="AI8" i="3" l="1"/>
  <c r="AI23" i="3"/>
  <c r="A22" i="2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H26" i="4"/>
  <c r="AJ26" i="4" s="1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H18" i="4"/>
  <c r="AJ18" i="4" s="1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H24" i="4"/>
  <c r="AJ24" i="4" s="1"/>
  <c r="AK24" i="3"/>
  <c r="A9" i="2"/>
  <c r="AI9" i="3"/>
  <c r="AI25" i="3"/>
  <c r="A25" i="2"/>
  <c r="AK8" i="3"/>
  <c r="AK13" i="3"/>
  <c r="A12" i="2"/>
  <c r="AI12" i="3"/>
  <c r="AH20" i="4"/>
  <c r="AJ20" i="4" s="1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<sst xmlns="http://schemas.openxmlformats.org/spreadsheetml/2006/main" count="9469" uniqueCount="108">
  <si>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</si>
  <si>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</si>
  <si>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</si>
  <si>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</si>
  <si>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</si>
  <si>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</si>
  <si>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</si>
  <si>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</si>
  <si>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</si>
  <si>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</si>
  <si>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</si>
  <si>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</si>
  <si>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</si>
  <si>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</si>
  <si>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</si>
  <si>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</si>
  <si>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</si>
  <si>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</si>
  <si>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</si>
  <si>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</si>
  <si>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</si>
  <si>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</si>
  <si>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</si>
  <si>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</si>
  <si>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</si>
  <si>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</si>
  <si>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</si>
  <si>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</si>
  <si>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</si>
  <si>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</si>
  <si>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</si>
  <si>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</si>
  <si>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</si>
  <si>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</si>
  <si>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</si>
  <si>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</si>
  <si>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</si>
  <si>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</si>
  <si>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</si>
  <si>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</si>
  <si>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</si>
  <si>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</si>
  <si>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</si>
  <si>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</si>
  <si>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</si>
  <si>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</si>
  <si>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</si>
  <si>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</si>
  <si>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</si>
  <si>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</si>
  <si>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</si>
  <si>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</si>
  <si>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</si>
  <si>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</si>
  <si>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</si>
  <si>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</si>
  <si>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</si>
  <si>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</si>
  <si>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</si>
  <si>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</si>
  <si>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</si>
  <si>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</si>
  <si>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</si>
  <si>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</si>
  <si>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</si>
  <si>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</si>
  <si>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</si>
  <si>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</si>
  <si>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</si>
  <si>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</si>
  <si>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</si>
  <si>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</si>
  <si>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</si>
  <si>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</si>
  <si>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</si>
  <si>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</si>
  <si>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</si>
  <si>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</si>
  <si>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</si>
  <si>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</si>
  <si>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</si>
  <si>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</si>
  <si>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</si>
  <si>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</si>
  <si>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</si>
  <si>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</si>
  <si>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</si>
  <si>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</si>
  <si>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</si>
  <si>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</si>
  <si>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</si>
  <si>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</si>
  <si>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</si>
  <si>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</si>
  <si>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</si>
  <si>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</si>
  <si>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</si>
  <si>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</si>
  <si>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</si>
  <si>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</si>
  <si>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</si>
  <si>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</si>
  <si>
    <t>12</t>
  </si>
  <si>
    <t>fabian 1904</t>
  </si>
  <si>
    <t>fabian  und Reinhold</t>
  </si>
  <si>
    <t>MB Norbert</t>
  </si>
  <si>
    <t>9</t>
  </si>
  <si>
    <t>Reiner04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</si>
</sst>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  <xf numFmtId="49" fontId="20" fillId="3" borderId="23" xfId="0" applyNumberFormat="1" applyFont="1" applyFill="1" applyBorder="1" applyAlignment="1">
      <alignment horizontal="center"/>
    </xf>
  </cellXfs>
  <cellStyles count="1">
    <cellStyle name="Standard" xfId="0" builtinId="0"/>
  </cellStyles>
  <dxfs count="185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25" activePane="bottomLeft" state="frozen"/>
      <selection activeCell="AO14" sqref="AO14"/>
      <selection pane="bottomLeft" activeCell="B36" sqref="B3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B28" s="21" t="s">
        <v>105</v>
      </c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84" priority="12">
      <formula>($AG8&gt;40)</formula>
    </cfRule>
  </conditionalFormatting>
  <conditionalFormatting sqref="C4 C6 U4 X4 AA4 L6 R4 R6 I6 F6 O4 O6 L4 AA6 I4 X6 F4 U6">
    <cfRule type="cellIs" dxfId="183" priority="6" operator="equal">
      <formula>"Schalke 04"</formula>
    </cfRule>
  </conditionalFormatting>
  <conditionalFormatting sqref="AL6:AL10">
    <cfRule type="top10" dxfId="182" priority="5" rank="3"/>
  </conditionalFormatting>
  <conditionalFormatting sqref="A27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81" priority="4" rank="3"/>
  </conditionalFormatting>
  <conditionalFormatting sqref="A31:A1048576 A1:A3 A5:A26">
    <cfRule type="colorScale" priority="6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:AG1048576 AG5:AG26">
    <cfRule type="top10" dxfId="180" priority="638" rank="3"/>
  </conditionalFormatting>
  <conditionalFormatting sqref="B28">
    <cfRule type="expression" dxfId="179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13" workbookViewId="0">
      <selection activeCell="AC28" sqref="AC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78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7" priority="6" rank="3"/>
  </conditionalFormatting>
  <conditionalFormatting sqref="B8:B27">
    <cfRule type="expression" dxfId="176" priority="3">
      <formula>($AG8&gt;40)</formula>
    </cfRule>
  </conditionalFormatting>
  <conditionalFormatting sqref="A31:A1048576 A1:A3 A5:A26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5" priority="11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10" workbookViewId="0">
      <selection activeCell="AP17" sqref="AP16:AP1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74" priority="8" operator="equal">
      <formula>"Schalke 04"</formula>
    </cfRule>
  </conditionalFormatting>
  <conditionalFormatting sqref="L6 F6 I6 X4 R6 AA6 O4 C6 X6 O6">
    <cfRule type="cellIs" dxfId="173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2" priority="6" rank="3"/>
  </conditionalFormatting>
  <conditionalFormatting sqref="B8:B27">
    <cfRule type="expression" dxfId="171" priority="3">
      <formula>($AG8&gt;40)</formula>
    </cfRule>
  </conditionalFormatting>
  <conditionalFormatting sqref="A31:A1048576 A1:A3 A5:A26">
    <cfRule type="colorScale" priority="10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0" priority="10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7" workbookViewId="0">
      <selection activeCell="AG7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69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68" priority="5" rank="3"/>
  </conditionalFormatting>
  <conditionalFormatting sqref="B8:B27">
    <cfRule type="expression" dxfId="167" priority="3">
      <formula>($AG8&gt;40)</formula>
    </cfRule>
  </conditionalFormatting>
  <conditionalFormatting sqref="A31:A1048576 A1:A3 A5:A26">
    <cfRule type="colorScale" priority="10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66" priority="108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4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65" priority="8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4" priority="5">
      <formula>($AG8&gt;40)</formula>
    </cfRule>
  </conditionalFormatting>
  <conditionalFormatting sqref="A31:A1048576 A1:A3 A5:A26">
    <cfRule type="colorScale" priority="10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3" priority="1076" rank="3"/>
  </conditionalFormatting>
  <conditionalFormatting sqref="AG31">
    <cfRule type="top10" dxfId="162" priority="1" rank="3"/>
  </conditionalFormatting>
  <conditionalFormatting sqref="AG5:AG26 AG31:AG1048576">
    <cfRule type="top10" dxfId="16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topLeftCell="A7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60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9" priority="6">
      <formula>($AG8&gt;40)</formula>
    </cfRule>
  </conditionalFormatting>
  <conditionalFormatting sqref="A31:A1048576 A1:A3 A5:A26">
    <cfRule type="colorScale" priority="10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68" rank="3"/>
  </conditionalFormatting>
  <conditionalFormatting sqref="AG31">
    <cfRule type="top10" dxfId="157" priority="1" rank="3"/>
  </conditionalFormatting>
  <conditionalFormatting sqref="AG5:AG26 AG31:AG1048576">
    <cfRule type="top10" dxfId="156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topLeftCell="A13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5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4" priority="5">
      <formula>($AG8&gt;40)</formula>
    </cfRule>
  </conditionalFormatting>
  <conditionalFormatting sqref="A31:A1048576 A1:A3 A5:A26">
    <cfRule type="colorScale" priority="10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52" rank="3"/>
  </conditionalFormatting>
  <conditionalFormatting sqref="AI8:AI26">
    <cfRule type="colorScale" priority="13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52" priority="1" rank="3"/>
  </conditionalFormatting>
  <conditionalFormatting sqref="AG5:AG26 AG31:AG1048576">
    <cfRule type="top10" dxfId="15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5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9" priority="5">
      <formula>($AG8&gt;40)</formula>
    </cfRule>
  </conditionalFormatting>
  <conditionalFormatting sqref="A31:A1048576 A1:A3 A5:A26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37" rank="3"/>
  </conditionalFormatting>
  <conditionalFormatting sqref="AI8:AI26">
    <cfRule type="colorScale" priority="13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7" priority="1" rank="3"/>
  </conditionalFormatting>
  <conditionalFormatting sqref="AG5:AG26 AG31:AG1048576">
    <cfRule type="top10" dxfId="146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4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4" priority="5">
      <formula>($AG8&gt;40)</formula>
    </cfRule>
  </conditionalFormatting>
  <conditionalFormatting sqref="A31:A1048576 A1:A3 A5:A26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3" priority="1022" rank="3"/>
  </conditionalFormatting>
  <conditionalFormatting sqref="AI8:AI26">
    <cfRule type="colorScale" priority="13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2" priority="1" rank="3"/>
  </conditionalFormatting>
  <conditionalFormatting sqref="AG5:AG26 AG31:AG1048576">
    <cfRule type="top10" dxfId="14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opLeftCell="A1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19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19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'9.Spieltag'!AJ8</f>
        <v>117</v>
      </c>
      <c r="AI8" s="29">
        <f>'9.Spieltag'!AK8</f>
        <v>4</v>
      </c>
      <c r="AJ8" s="24">
        <f t="shared" ref="AJ8" si="10">AG8+AH8</f>
        <v>130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 t="s">
        <v>19</v>
      </c>
      <c r="S9" s="18" t="s">
        <v>74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 t="shared" si="7"/>
        <v>2</v>
      </c>
      <c r="X9" s="17" t="s">
        <v>74</v>
      </c>
      <c r="Y9" s="18" t="s">
        <v>76</v>
      </c>
      <c r="Z9" s="85">
        <f t="shared" ref="Z9:Z26" si="19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15</v>
      </c>
      <c r="AH9" s="22">
        <f>'9.Spieltag'!AJ9</f>
        <v>73</v>
      </c>
      <c r="AI9" s="29">
        <f>'9.Spieltag'!AK9</f>
        <v>18</v>
      </c>
      <c r="AJ9" s="24">
        <f t="shared" ref="AJ9:AJ25" si="22">AG9+AH9</f>
        <v>88</v>
      </c>
      <c r="AK9" s="25">
        <f t="shared" si="11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74</v>
      </c>
      <c r="P10" s="18" t="s">
        <v>19</v>
      </c>
      <c r="Q10" s="85">
        <f>IF(OR(EXACT($O$7,O10)*(EXACT($P$7,P10)))=TRUE,$AO$9,IF(($P$7-$O$7=P10-O10),$AO$8,IF(OR(EXACT($O$7&gt;$P$7,O10&gt;P10)*EXACT($O$7=$P$7,O10=P10)*EXACT($O$7&lt;$P$7,O10&lt;P10)),$AO$7,0)))*2</f>
        <v>0</v>
      </c>
      <c r="R10" s="17" t="s">
        <v>2</v>
      </c>
      <c r="S10" s="18" t="s">
        <v>74</v>
      </c>
      <c r="T10" s="19">
        <f t="shared" si="18"/>
        <v>0</v>
      </c>
      <c r="U10" s="17" t="s">
        <v>19</v>
      </c>
      <c r="V10" s="18" t="s">
        <v>19</v>
      </c>
      <c r="W10" s="66">
        <f t="shared" si="7"/>
        <v>0</v>
      </c>
      <c r="X10" s="17" t="s">
        <v>74</v>
      </c>
      <c r="Y10" s="18" t="s">
        <v>19</v>
      </c>
      <c r="Z10" s="66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6</v>
      </c>
      <c r="AH10" s="22">
        <f>'9.Spieltag'!AJ10</f>
        <v>101</v>
      </c>
      <c r="AI10" s="29">
        <f>'9.Spieltag'!AK10</f>
        <v>8</v>
      </c>
      <c r="AJ10" s="24">
        <f t="shared" si="22"/>
        <v>107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>
        <f t="shared" si="14"/>
        <v>0</v>
      </c>
      <c r="I11" s="17" t="s">
        <v>19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74</v>
      </c>
      <c r="P11" s="18" t="s">
        <v>19</v>
      </c>
      <c r="Q11" s="19">
        <f t="shared" si="17"/>
        <v>0</v>
      </c>
      <c r="R11" s="17" t="s">
        <v>2</v>
      </c>
      <c r="S11" s="18" t="s">
        <v>74</v>
      </c>
      <c r="T11" s="19">
        <f t="shared" si="18"/>
        <v>0</v>
      </c>
      <c r="U11" s="17" t="s">
        <v>74</v>
      </c>
      <c r="V11" s="18" t="s">
        <v>2</v>
      </c>
      <c r="W11" s="66" t="str">
        <f t="shared" si="7"/>
        <v>2</v>
      </c>
      <c r="X11" s="17" t="s">
        <v>19</v>
      </c>
      <c r="Y11" s="18" t="s">
        <v>74</v>
      </c>
      <c r="Z11" s="85">
        <f t="shared" si="19"/>
        <v>0</v>
      </c>
      <c r="AA11" s="17" t="s">
        <v>19</v>
      </c>
      <c r="AB11" s="18" t="s">
        <v>76</v>
      </c>
      <c r="AC11" s="19" t="str">
        <f t="shared" si="20"/>
        <v>3</v>
      </c>
      <c r="AD11" s="28"/>
      <c r="AE11" s="26"/>
      <c r="AF11" s="19"/>
      <c r="AG11" s="21">
        <f t="shared" si="21"/>
        <v>5</v>
      </c>
      <c r="AH11" s="22">
        <f>'9.Spieltag'!AJ11</f>
        <v>105</v>
      </c>
      <c r="AI11" s="29">
        <f>'9.Spieltag'!AK11</f>
        <v>7</v>
      </c>
      <c r="AJ11" s="24">
        <f t="shared" si="22"/>
        <v>110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74</v>
      </c>
      <c r="D12" s="18" t="s">
        <v>19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 t="str">
        <f t="shared" si="15"/>
        <v>5</v>
      </c>
      <c r="L12" s="17" t="s">
        <v>74</v>
      </c>
      <c r="M12" s="18" t="s">
        <v>2</v>
      </c>
      <c r="N12" s="66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19</v>
      </c>
      <c r="S12" s="18" t="s">
        <v>74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19</v>
      </c>
      <c r="Y12" s="18" t="s">
        <v>74</v>
      </c>
      <c r="Z12" s="85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10</v>
      </c>
      <c r="AH12" s="22">
        <f>'9.Spieltag'!AJ12</f>
        <v>140</v>
      </c>
      <c r="AI12" s="29">
        <f>'9.Spieltag'!AK12</f>
        <v>1</v>
      </c>
      <c r="AJ12" s="24">
        <f t="shared" si="22"/>
        <v>150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74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74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19</v>
      </c>
      <c r="V13" s="18" t="s">
        <v>74</v>
      </c>
      <c r="W13" s="66">
        <f t="shared" si="7"/>
        <v>0</v>
      </c>
      <c r="X13" s="17" t="s">
        <v>74</v>
      </c>
      <c r="Y13" s="18" t="s">
        <v>74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10</v>
      </c>
      <c r="AH13" s="22">
        <f>'9.Spieltag'!AJ13</f>
        <v>91</v>
      </c>
      <c r="AI13" s="29">
        <f>'9.Spieltag'!AK13</f>
        <v>11</v>
      </c>
      <c r="AJ13" s="24">
        <f t="shared" si="22"/>
        <v>101</v>
      </c>
      <c r="AK13" s="25">
        <f t="shared" si="11"/>
        <v>11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19</v>
      </c>
      <c r="M14" s="18" t="s">
        <v>19</v>
      </c>
      <c r="N14" s="66" t="str">
        <f t="shared" si="16"/>
        <v>3</v>
      </c>
      <c r="O14" s="17" t="s">
        <v>74</v>
      </c>
      <c r="P14" s="18" t="s">
        <v>2</v>
      </c>
      <c r="Q14" s="19">
        <f t="shared" si="17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19</v>
      </c>
      <c r="V14" s="18" t="s">
        <v>19</v>
      </c>
      <c r="W14" s="66">
        <f t="shared" si="7"/>
        <v>0</v>
      </c>
      <c r="X14" s="17" t="s">
        <v>74</v>
      </c>
      <c r="Y14" s="18" t="s">
        <v>77</v>
      </c>
      <c r="Z14" s="66">
        <f>IF(OR(EXACT($X$7,X14)*(EXACT($Y$7,Y14)))=TRUE,$AO$9,IF(($Y$7-$X$7=Y14-X14),$AO$8,IF(OR(EXACT($X$7&gt;$Y$7,X14&gt;Y14)*EXACT($X$7=$Y$7,X14=Y14)*EXACT($X$7&lt;$Y$7,X14&lt;Y14)),$AO$7,0)))*2</f>
        <v>6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11</v>
      </c>
      <c r="AH14" s="22">
        <f>'9.Spieltag'!AJ14</f>
        <v>115</v>
      </c>
      <c r="AI14" s="29">
        <f>'9.Spieltag'!AK14</f>
        <v>5</v>
      </c>
      <c r="AJ14" s="24">
        <f t="shared" si="22"/>
        <v>126</v>
      </c>
      <c r="AK14" s="25">
        <f t="shared" si="11"/>
        <v>6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3"/>
        <v>3</v>
      </c>
      <c r="F15" s="17" t="s">
        <v>19</v>
      </c>
      <c r="G15" s="18" t="s">
        <v>74</v>
      </c>
      <c r="H15" s="19" t="str">
        <f t="shared" si="14"/>
        <v>5</v>
      </c>
      <c r="I15" s="17" t="s">
        <v>74</v>
      </c>
      <c r="J15" s="18" t="s">
        <v>74</v>
      </c>
      <c r="K15" s="19" t="str">
        <f t="shared" si="15"/>
        <v>3</v>
      </c>
      <c r="L15" s="17" t="s">
        <v>74</v>
      </c>
      <c r="M15" s="18" t="s">
        <v>2</v>
      </c>
      <c r="N15" s="66">
        <f t="shared" si="16"/>
        <v>0</v>
      </c>
      <c r="O15" s="17" t="s">
        <v>74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>
        <f t="shared" si="18"/>
        <v>0</v>
      </c>
      <c r="U15" s="17" t="s">
        <v>74</v>
      </c>
      <c r="V15" s="18" t="s">
        <v>19</v>
      </c>
      <c r="W15" s="66" t="str">
        <f t="shared" si="7"/>
        <v>5</v>
      </c>
      <c r="X15" s="17" t="s">
        <v>74</v>
      </c>
      <c r="Y15" s="18" t="s">
        <v>74</v>
      </c>
      <c r="Z15" s="85">
        <f t="shared" si="19"/>
        <v>0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19</v>
      </c>
      <c r="AH15" s="22">
        <f>'9.Spieltag'!AJ15</f>
        <v>111</v>
      </c>
      <c r="AI15" s="29">
        <f>'9.Spieltag'!AK15</f>
        <v>6</v>
      </c>
      <c r="AJ15" s="24">
        <f t="shared" si="22"/>
        <v>130</v>
      </c>
      <c r="AK15" s="25">
        <f t="shared" si="11"/>
        <v>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</f>
        <v>4</v>
      </c>
      <c r="F16" s="17" t="s">
        <v>74</v>
      </c>
      <c r="G16" s="18" t="s">
        <v>74</v>
      </c>
      <c r="H16" s="19">
        <f t="shared" si="14"/>
        <v>0</v>
      </c>
      <c r="I16" s="17" t="s">
        <v>74</v>
      </c>
      <c r="J16" s="18" t="s">
        <v>19</v>
      </c>
      <c r="K16" s="19">
        <f t="shared" si="15"/>
        <v>0</v>
      </c>
      <c r="L16" s="17" t="s">
        <v>74</v>
      </c>
      <c r="M16" s="18" t="s">
        <v>2</v>
      </c>
      <c r="N16" s="66">
        <f t="shared" si="16"/>
        <v>0</v>
      </c>
      <c r="O16" s="17" t="s">
        <v>74</v>
      </c>
      <c r="P16" s="18" t="s">
        <v>2</v>
      </c>
      <c r="Q16" s="19">
        <f t="shared" si="17"/>
        <v>0</v>
      </c>
      <c r="R16" s="17" t="s">
        <v>19</v>
      </c>
      <c r="S16" s="18" t="s">
        <v>74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76</v>
      </c>
      <c r="Y16" s="18" t="s">
        <v>77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'9.Spieltag'!AJ16</f>
        <v>88</v>
      </c>
      <c r="AI16" s="29">
        <f>'9.Spieltag'!AK16</f>
        <v>13</v>
      </c>
      <c r="AJ16" s="24">
        <f t="shared" si="22"/>
        <v>98</v>
      </c>
      <c r="AK16" s="25">
        <f t="shared" si="11"/>
        <v>13</v>
      </c>
      <c r="AL16" s="1"/>
    </row>
    <row r="17" spans="1:38" ht="24.9" customHeight="1" thickBot="1">
      <c r="A17" s="29">
        <f t="shared" si="12"/>
        <v>13</v>
      </c>
      <c r="B17" s="21" t="s">
        <v>80</v>
      </c>
      <c r="C17" s="17" t="s">
        <v>19</v>
      </c>
      <c r="D17" s="18" t="s">
        <v>74</v>
      </c>
      <c r="E17" s="19" t="str">
        <f t="shared" si="13"/>
        <v>2</v>
      </c>
      <c r="F17" s="17" t="s">
        <v>19</v>
      </c>
      <c r="G17" s="18" t="s">
        <v>74</v>
      </c>
      <c r="H17" s="19" t="str">
        <f t="shared" si="14"/>
        <v>5</v>
      </c>
      <c r="I17" s="17" t="s">
        <v>74</v>
      </c>
      <c r="J17" s="18" t="s">
        <v>2</v>
      </c>
      <c r="K17" s="19">
        <f t="shared" si="15"/>
        <v>0</v>
      </c>
      <c r="L17" s="17" t="s">
        <v>2</v>
      </c>
      <c r="M17" s="18" t="s">
        <v>19</v>
      </c>
      <c r="N17" s="66">
        <f t="shared" si="16"/>
        <v>0</v>
      </c>
      <c r="O17" s="17" t="s">
        <v>19</v>
      </c>
      <c r="P17" s="18" t="s">
        <v>20</v>
      </c>
      <c r="Q17" s="19">
        <f t="shared" si="17"/>
        <v>0</v>
      </c>
      <c r="R17" s="17" t="s">
        <v>74</v>
      </c>
      <c r="S17" s="18" t="s">
        <v>2</v>
      </c>
      <c r="T17" s="19">
        <f t="shared" si="18"/>
        <v>0</v>
      </c>
      <c r="U17" s="17" t="s">
        <v>2</v>
      </c>
      <c r="V17" s="18" t="s">
        <v>74</v>
      </c>
      <c r="W17" s="66">
        <f t="shared" si="7"/>
        <v>0</v>
      </c>
      <c r="X17" s="17" t="s">
        <v>99</v>
      </c>
      <c r="Y17" s="18" t="s">
        <v>74</v>
      </c>
      <c r="Z17" s="85">
        <f t="shared" si="19"/>
        <v>0</v>
      </c>
      <c r="AA17" s="17" t="s">
        <v>2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9</v>
      </c>
      <c r="AH17" s="22">
        <f>'9.Spieltag'!AJ17</f>
        <v>89</v>
      </c>
      <c r="AI17" s="29">
        <f>'9.Spieltag'!AK17</f>
        <v>12</v>
      </c>
      <c r="AJ17" s="24">
        <f t="shared" si="22"/>
        <v>98</v>
      </c>
      <c r="AK17" s="25">
        <f t="shared" si="11"/>
        <v>13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74</v>
      </c>
      <c r="M18" s="18" t="s">
        <v>2</v>
      </c>
      <c r="N18" s="66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19</v>
      </c>
      <c r="S18" s="18" t="s">
        <v>76</v>
      </c>
      <c r="T18" s="19">
        <f t="shared" si="18"/>
        <v>0</v>
      </c>
      <c r="U18" s="17" t="s">
        <v>19</v>
      </c>
      <c r="V18" s="18" t="s">
        <v>19</v>
      </c>
      <c r="W18" s="66">
        <f t="shared" si="7"/>
        <v>0</v>
      </c>
      <c r="X18" s="17" t="s">
        <v>19</v>
      </c>
      <c r="Y18" s="18" t="s">
        <v>74</v>
      </c>
      <c r="Z18" s="85">
        <f t="shared" si="19"/>
        <v>0</v>
      </c>
      <c r="AA18" s="17" t="s">
        <v>2</v>
      </c>
      <c r="AB18" s="18" t="s">
        <v>74</v>
      </c>
      <c r="AC18" s="19" t="str">
        <f t="shared" si="20"/>
        <v>5</v>
      </c>
      <c r="AD18" s="28"/>
      <c r="AE18" s="26"/>
      <c r="AF18" s="19"/>
      <c r="AG18" s="21">
        <f t="shared" si="21"/>
        <v>5</v>
      </c>
      <c r="AH18" s="22">
        <f>'9.Spieltag'!AJ18</f>
        <v>69</v>
      </c>
      <c r="AI18" s="29">
        <f>'9.Spieltag'!AK18</f>
        <v>19</v>
      </c>
      <c r="AJ18" s="24">
        <f t="shared" si="22"/>
        <v>74</v>
      </c>
      <c r="AK18" s="25">
        <f t="shared" si="11"/>
        <v>19</v>
      </c>
      <c r="AL18" s="1"/>
    </row>
    <row r="19" spans="1:38" ht="24.9" customHeight="1" thickBot="1">
      <c r="A19" s="29">
        <f t="shared" si="12"/>
        <v>12</v>
      </c>
      <c r="B19" s="21" t="s">
        <v>89</v>
      </c>
      <c r="C19" s="17" t="s">
        <v>74</v>
      </c>
      <c r="D19" s="18" t="s">
        <v>74</v>
      </c>
      <c r="E19" s="19">
        <f t="shared" si="13"/>
        <v>0</v>
      </c>
      <c r="F19" s="17" t="s">
        <v>19</v>
      </c>
      <c r="G19" s="18" t="s">
        <v>74</v>
      </c>
      <c r="H19" s="19" t="str">
        <f t="shared" si="14"/>
        <v>5</v>
      </c>
      <c r="I19" s="17" t="s">
        <v>74</v>
      </c>
      <c r="J19" s="18" t="s">
        <v>2</v>
      </c>
      <c r="K19" s="19">
        <f t="shared" si="15"/>
        <v>0</v>
      </c>
      <c r="L19" s="17" t="s">
        <v>74</v>
      </c>
      <c r="M19" s="18" t="s">
        <v>2</v>
      </c>
      <c r="N19" s="66">
        <f t="shared" si="16"/>
        <v>0</v>
      </c>
      <c r="O19" s="17" t="s">
        <v>74</v>
      </c>
      <c r="P19" s="18" t="s">
        <v>74</v>
      </c>
      <c r="Q19" s="19" t="str">
        <f t="shared" si="17"/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 t="shared" si="7"/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12</v>
      </c>
      <c r="AH19" s="22">
        <f>'9.Spieltag'!AJ19</f>
        <v>88</v>
      </c>
      <c r="AI19" s="29">
        <f>'9.Spieltag'!AK19</f>
        <v>13</v>
      </c>
      <c r="AJ19" s="24">
        <f t="shared" si="22"/>
        <v>100</v>
      </c>
      <c r="AK19" s="25">
        <f t="shared" si="11"/>
        <v>12</v>
      </c>
      <c r="AL19" s="1"/>
    </row>
    <row r="20" spans="1:38" ht="24.9" customHeight="1" thickBot="1">
      <c r="A20" s="29">
        <f t="shared" si="12"/>
        <v>8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19</v>
      </c>
      <c r="G20" s="18" t="s">
        <v>74</v>
      </c>
      <c r="H20" s="19" t="str">
        <f t="shared" si="14"/>
        <v>5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</f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74</v>
      </c>
      <c r="P20" s="18" t="s">
        <v>19</v>
      </c>
      <c r="Q20" s="19">
        <f t="shared" si="17"/>
        <v>0</v>
      </c>
      <c r="R20" s="17" t="s">
        <v>19</v>
      </c>
      <c r="S20" s="18" t="s">
        <v>74</v>
      </c>
      <c r="T20" s="19">
        <f t="shared" si="18"/>
        <v>0</v>
      </c>
      <c r="U20" s="17" t="s">
        <v>74</v>
      </c>
      <c r="V20" s="18" t="s">
        <v>74</v>
      </c>
      <c r="W20" s="66">
        <f t="shared" si="7"/>
        <v>0</v>
      </c>
      <c r="X20" s="17" t="s">
        <v>74</v>
      </c>
      <c r="Y20" s="18" t="s">
        <v>74</v>
      </c>
      <c r="Z20" s="66">
        <f>IF(OR(EXACT($X$7,X20)*(EXACT($Y$7,Y20)))=TRUE,$AO$9,IF(($Y$7-$X$7=Y20-X20),$AO$8,IF(OR(EXACT($X$7&gt;$Y$7,X20&gt;Y20)*EXACT($X$7=$Y$7,X20=Y20)*EXACT($X$7&lt;$Y$7,X20&lt;Y20)),$AO$7,0)))*2</f>
        <v>0</v>
      </c>
      <c r="AA20" s="17" t="s">
        <v>76</v>
      </c>
      <c r="AB20" s="18" t="s">
        <v>19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'9.Spieltag'!AJ20</f>
        <v>99</v>
      </c>
      <c r="AI20" s="29">
        <f>'9.Spieltag'!AK20</f>
        <v>9</v>
      </c>
      <c r="AJ20" s="24">
        <f t="shared" si="22"/>
        <v>109</v>
      </c>
      <c r="AK20" s="25">
        <f t="shared" si="11"/>
        <v>8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>
        <f t="shared" si="17"/>
        <v>0</v>
      </c>
      <c r="R21" s="17" t="s">
        <v>19</v>
      </c>
      <c r="S21" s="18" t="s">
        <v>74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5</v>
      </c>
      <c r="X21" s="17" t="s">
        <v>19</v>
      </c>
      <c r="Y21" s="18" t="s">
        <v>74</v>
      </c>
      <c r="Z21" s="85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5</v>
      </c>
      <c r="AH21" s="22">
        <f>'9.Spieltag'!AJ21</f>
        <v>124</v>
      </c>
      <c r="AI21" s="29">
        <f>'9.Spieltag'!AK21</f>
        <v>2</v>
      </c>
      <c r="AJ21" s="24">
        <f t="shared" si="22"/>
        <v>129</v>
      </c>
      <c r="AK21" s="25">
        <f t="shared" si="11"/>
        <v>4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74</v>
      </c>
      <c r="D22" s="18" t="s">
        <v>2</v>
      </c>
      <c r="E22" s="19">
        <f t="shared" si="13"/>
        <v>0</v>
      </c>
      <c r="F22" s="17" t="s">
        <v>76</v>
      </c>
      <c r="G22" s="18" t="s">
        <v>74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2</v>
      </c>
      <c r="Q22" s="19">
        <f t="shared" si="17"/>
        <v>0</v>
      </c>
      <c r="R22" s="17" t="s">
        <v>77</v>
      </c>
      <c r="S22" s="18" t="s">
        <v>2</v>
      </c>
      <c r="T22" s="19">
        <f t="shared" si="18"/>
        <v>0</v>
      </c>
      <c r="U22" s="17" t="s">
        <v>19</v>
      </c>
      <c r="V22" s="18" t="s">
        <v>19</v>
      </c>
      <c r="W22" s="66">
        <f t="shared" si="7"/>
        <v>0</v>
      </c>
      <c r="X22" s="17" t="s">
        <v>74</v>
      </c>
      <c r="Y22" s="18" t="s">
        <v>76</v>
      </c>
      <c r="Z22" s="85">
        <f t="shared" si="19"/>
        <v>0</v>
      </c>
      <c r="AA22" s="17" t="s">
        <v>2</v>
      </c>
      <c r="AB22" s="18" t="s">
        <v>74</v>
      </c>
      <c r="AC22" s="19" t="str">
        <f t="shared" si="20"/>
        <v>5</v>
      </c>
      <c r="AD22" s="28"/>
      <c r="AE22" s="26"/>
      <c r="AF22" s="19"/>
      <c r="AG22" s="21">
        <f t="shared" si="21"/>
        <v>5</v>
      </c>
      <c r="AH22" s="22">
        <f>'9.Spieltag'!AJ22</f>
        <v>84</v>
      </c>
      <c r="AI22" s="29">
        <f>'9.Spieltag'!AK22</f>
        <v>15</v>
      </c>
      <c r="AJ22" s="24">
        <f t="shared" si="22"/>
        <v>89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 t="s">
        <v>76</v>
      </c>
      <c r="G23" s="18" t="s">
        <v>74</v>
      </c>
      <c r="H23" s="19">
        <f t="shared" si="14"/>
        <v>0</v>
      </c>
      <c r="I23" s="17" t="s">
        <v>19</v>
      </c>
      <c r="J23" s="18" t="s">
        <v>76</v>
      </c>
      <c r="K23" s="19">
        <f t="shared" si="15"/>
        <v>0</v>
      </c>
      <c r="L23" s="17" t="s">
        <v>74</v>
      </c>
      <c r="M23" s="18" t="s">
        <v>2</v>
      </c>
      <c r="N23" s="66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2</v>
      </c>
      <c r="S23" s="18" t="s">
        <v>19</v>
      </c>
      <c r="T23" s="19">
        <f t="shared" si="18"/>
        <v>0</v>
      </c>
      <c r="U23" s="17" t="s">
        <v>74</v>
      </c>
      <c r="V23" s="18" t="s">
        <v>74</v>
      </c>
      <c r="W23" s="66">
        <f t="shared" si="7"/>
        <v>0</v>
      </c>
      <c r="X23" s="17" t="s">
        <v>74</v>
      </c>
      <c r="Y23" s="18" t="s">
        <v>74</v>
      </c>
      <c r="Z23" s="85">
        <f t="shared" si="19"/>
        <v>0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2</v>
      </c>
      <c r="AH23" s="22">
        <f>'9.Spieltag'!AJ23</f>
        <v>75</v>
      </c>
      <c r="AI23" s="29">
        <f>'9.Spieltag'!AK23</f>
        <v>17</v>
      </c>
      <c r="AJ23" s="24">
        <f t="shared" si="22"/>
        <v>77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 t="s">
        <v>19</v>
      </c>
      <c r="D24" s="18" t="s">
        <v>74</v>
      </c>
      <c r="E24" s="19" t="str">
        <f t="shared" si="13"/>
        <v>2</v>
      </c>
      <c r="F24" s="17" t="s">
        <v>19</v>
      </c>
      <c r="G24" s="18" t="s">
        <v>74</v>
      </c>
      <c r="H24" s="19" t="str">
        <f t="shared" si="14"/>
        <v>5</v>
      </c>
      <c r="I24" s="17" t="s">
        <v>74</v>
      </c>
      <c r="J24" s="18" t="s">
        <v>2</v>
      </c>
      <c r="K24" s="19">
        <f t="shared" si="15"/>
        <v>0</v>
      </c>
      <c r="L24" s="17" t="s">
        <v>74</v>
      </c>
      <c r="M24" s="18" t="s">
        <v>77</v>
      </c>
      <c r="N24" s="66">
        <f t="shared" si="16"/>
        <v>0</v>
      </c>
      <c r="O24" s="17" t="s">
        <v>74</v>
      </c>
      <c r="P24" s="18" t="s">
        <v>19</v>
      </c>
      <c r="Q24" s="19">
        <f t="shared" si="17"/>
        <v>0</v>
      </c>
      <c r="R24" s="17" t="s">
        <v>2</v>
      </c>
      <c r="S24" s="18" t="s">
        <v>74</v>
      </c>
      <c r="T24" s="19">
        <f t="shared" si="18"/>
        <v>0</v>
      </c>
      <c r="U24" s="17" t="s">
        <v>74</v>
      </c>
      <c r="V24" s="18" t="s">
        <v>77</v>
      </c>
      <c r="W24" s="66" t="str">
        <f t="shared" si="7"/>
        <v>2</v>
      </c>
      <c r="X24" s="17" t="s">
        <v>19</v>
      </c>
      <c r="Y24" s="18" t="s">
        <v>74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9</v>
      </c>
      <c r="AH24" s="22">
        <f>'9.Spieltag'!AJ24</f>
        <v>65</v>
      </c>
      <c r="AI24" s="29">
        <f>'9.Spieltag'!AK24</f>
        <v>20</v>
      </c>
      <c r="AJ24" s="24">
        <f t="shared" si="22"/>
        <v>74</v>
      </c>
      <c r="AK24" s="25">
        <f t="shared" si="11"/>
        <v>19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74</v>
      </c>
      <c r="D25" s="18" t="s">
        <v>19</v>
      </c>
      <c r="E25" s="19">
        <f t="shared" si="13"/>
        <v>0</v>
      </c>
      <c r="F25" s="17" t="s">
        <v>76</v>
      </c>
      <c r="G25" s="18" t="s">
        <v>76</v>
      </c>
      <c r="H25" s="19">
        <f t="shared" si="14"/>
        <v>0</v>
      </c>
      <c r="I25" s="17" t="s">
        <v>76</v>
      </c>
      <c r="J25" s="18" t="s">
        <v>2</v>
      </c>
      <c r="K25" s="19">
        <f t="shared" si="15"/>
        <v>0</v>
      </c>
      <c r="L25" s="17" t="s">
        <v>74</v>
      </c>
      <c r="M25" s="18" t="s">
        <v>77</v>
      </c>
      <c r="N25" s="66">
        <f t="shared" si="16"/>
        <v>0</v>
      </c>
      <c r="O25" s="17" t="s">
        <v>74</v>
      </c>
      <c r="P25" s="18" t="s">
        <v>76</v>
      </c>
      <c r="Q25" s="19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74</v>
      </c>
      <c r="V25" s="18" t="s">
        <v>19</v>
      </c>
      <c r="W25" s="66" t="str">
        <f t="shared" si="7"/>
        <v>5</v>
      </c>
      <c r="X25" s="17" t="s">
        <v>2</v>
      </c>
      <c r="Y25" s="18" t="s">
        <v>74</v>
      </c>
      <c r="Z25" s="85">
        <f t="shared" si="19"/>
        <v>0</v>
      </c>
      <c r="AA25" s="17" t="s">
        <v>19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8</v>
      </c>
      <c r="AH25" s="22">
        <f>'9.Spieltag'!AJ25</f>
        <v>99</v>
      </c>
      <c r="AI25" s="29">
        <f>'9.Spieltag'!AK25</f>
        <v>9</v>
      </c>
      <c r="AJ25" s="24">
        <f t="shared" si="22"/>
        <v>107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>
        <f t="shared" si="14"/>
        <v>0</v>
      </c>
      <c r="I26" s="17" t="s">
        <v>19</v>
      </c>
      <c r="J26" s="18" t="s">
        <v>74</v>
      </c>
      <c r="K26" s="19">
        <f t="shared" si="15"/>
        <v>0</v>
      </c>
      <c r="L26" s="17" t="s">
        <v>76</v>
      </c>
      <c r="M26" s="18" t="s">
        <v>19</v>
      </c>
      <c r="N26" s="66">
        <f t="shared" si="16"/>
        <v>0</v>
      </c>
      <c r="O26" s="17" t="s">
        <v>74</v>
      </c>
      <c r="P26" s="18" t="s">
        <v>74</v>
      </c>
      <c r="Q26" s="19" t="str">
        <f t="shared" si="17"/>
        <v>3</v>
      </c>
      <c r="R26" s="17" t="s">
        <v>2</v>
      </c>
      <c r="S26" s="18" t="s">
        <v>74</v>
      </c>
      <c r="T26" s="19">
        <f t="shared" si="18"/>
        <v>0</v>
      </c>
      <c r="U26" s="17" t="s">
        <v>74</v>
      </c>
      <c r="V26" s="18" t="s">
        <v>74</v>
      </c>
      <c r="W26" s="66">
        <f t="shared" si="7"/>
        <v>0</v>
      </c>
      <c r="X26" s="17" t="s">
        <v>19</v>
      </c>
      <c r="Y26" s="18" t="s">
        <v>76</v>
      </c>
      <c r="Z26" s="85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'9.Spieltag'!AJ26</f>
        <v>120</v>
      </c>
      <c r="AI26" s="29">
        <f>'9.Spieltag'!AK26</f>
        <v>3</v>
      </c>
      <c r="AJ26" s="24">
        <f t="shared" ref="AJ26" si="24">AG26+AH26</f>
        <v>127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19</v>
      </c>
      <c r="T27" s="19" t="str">
        <f t="shared" si="18"/>
        <v>3</v>
      </c>
      <c r="U27" s="17" t="s">
        <v>19</v>
      </c>
      <c r="V27" s="18" t="s">
        <v>74</v>
      </c>
      <c r="W27" s="66">
        <f t="shared" si="7"/>
        <v>0</v>
      </c>
      <c r="X27" s="17" t="s">
        <v>74</v>
      </c>
      <c r="Y27" s="18" t="s">
        <v>2</v>
      </c>
      <c r="Z27" s="85">
        <f>IF(OR(EXACT($X$7,X27)*(EXACT($Y$7,Y27)))=TRUE,$AO$9,IF(($Y$7-$X$7=Y27-X27),$AO$8,IF(OR(EXACT($X$7&gt;$Y$7,X27&gt;Y27)*EXACT($X$7=$Y$7,X27=Y27)*EXACT($X$7&lt;$Y$7,X27&lt;Y27)),$AO$7,0)))*2</f>
        <v>4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9</v>
      </c>
      <c r="AH27" s="22">
        <f>'9.Spieltag'!AJ27</f>
        <v>84</v>
      </c>
      <c r="AI27" s="29">
        <f>'9.Spieltag'!AK27</f>
        <v>15</v>
      </c>
      <c r="AJ27" s="24">
        <f t="shared" ref="AJ27" si="27">AG27+AH27</f>
        <v>93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4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9" priority="5">
      <formula>($AG8&gt;40)</formula>
    </cfRule>
  </conditionalFormatting>
  <conditionalFormatting sqref="A31:A1048576 A1:A3 A5:A26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07" rank="3"/>
  </conditionalFormatting>
  <conditionalFormatting sqref="AI8:AI26">
    <cfRule type="colorScale" priority="13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7" priority="1" rank="3"/>
  </conditionalFormatting>
  <conditionalFormatting sqref="AG5:AG26 AG31:AG1048576">
    <cfRule type="top10" dxfId="136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topLeftCell="A4" workbookViewId="0">
      <selection activeCell="AG22" sqref="AG2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76</v>
      </c>
      <c r="Q7" s="77" t="s">
        <v>1</v>
      </c>
      <c r="R7" s="76" t="s">
        <v>74</v>
      </c>
      <c r="S7" s="76" t="s">
        <v>20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19</v>
      </c>
      <c r="Y7" s="76" t="s">
        <v>19</v>
      </c>
      <c r="Z7" s="77" t="s">
        <v>1</v>
      </c>
      <c r="AA7" s="76" t="s">
        <v>77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19</v>
      </c>
      <c r="S8" s="18" t="s">
        <v>19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7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77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15</v>
      </c>
      <c r="AH8" s="22">
        <f>'10.Spieltag'!AJ8</f>
        <v>130</v>
      </c>
      <c r="AI8" s="29">
        <f>'10.Spieltag'!AK8</f>
        <v>2</v>
      </c>
      <c r="AJ8" s="24">
        <f t="shared" ref="AJ8" si="10">AG8+AH8</f>
        <v>145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9</v>
      </c>
      <c r="B9" s="21" t="s">
        <v>90</v>
      </c>
      <c r="C9" s="17" t="s">
        <v>2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76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19</v>
      </c>
      <c r="Y9" s="18" t="s">
        <v>19</v>
      </c>
      <c r="Z9" s="85">
        <f t="shared" ref="Z9:Z27" si="19">IF(OR(EXACT($X$7,X9)*(EXACT($Y$7,Y9)))=TRUE,$AO$9,IF(($Y$7-$X$7=Y9-X9),$AO$8,IF(OR(EXACT($X$7&gt;$Y$7,X9&gt;Y9)*EXACT($X$7=$Y$7,X9=Y9)*EXACT($X$7&lt;$Y$7,X9&lt;Y9)),$AO$7,0)))*2*2</f>
        <v>20</v>
      </c>
      <c r="AA9" s="17" t="s">
        <v>2</v>
      </c>
      <c r="AB9" s="18" t="s">
        <v>19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29</v>
      </c>
      <c r="AH9" s="22">
        <f>'10.Spieltag'!AJ9</f>
        <v>88</v>
      </c>
      <c r="AI9" s="29">
        <f>'10.Spieltag'!AK9</f>
        <v>17</v>
      </c>
      <c r="AJ9" s="24">
        <f t="shared" ref="AJ9:AJ25" si="22">AG9+AH9</f>
        <v>117</v>
      </c>
      <c r="AK9" s="25">
        <f t="shared" si="11"/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8</v>
      </c>
      <c r="B10" s="21" t="s">
        <v>95</v>
      </c>
      <c r="C10" s="17" t="s">
        <v>19</v>
      </c>
      <c r="D10" s="18" t="s">
        <v>74</v>
      </c>
      <c r="E10" s="19" t="str">
        <f t="shared" si="13"/>
        <v>5</v>
      </c>
      <c r="F10" s="17" t="s">
        <v>19</v>
      </c>
      <c r="G10" s="18" t="s">
        <v>76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3</v>
      </c>
      <c r="R10" s="17" t="s">
        <v>2</v>
      </c>
      <c r="S10" s="18" t="s">
        <v>74</v>
      </c>
      <c r="T10" s="19">
        <f t="shared" si="18"/>
        <v>0</v>
      </c>
      <c r="U10" s="17" t="s">
        <v>74</v>
      </c>
      <c r="V10" s="18" t="s">
        <v>77</v>
      </c>
      <c r="W10" s="66">
        <f t="shared" si="7"/>
        <v>0</v>
      </c>
      <c r="X10" s="17" t="s">
        <v>19</v>
      </c>
      <c r="Y10" s="18" t="s">
        <v>74</v>
      </c>
      <c r="Z10" s="85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15</v>
      </c>
      <c r="AH10" s="22">
        <f>'10.Spieltag'!AJ10</f>
        <v>107</v>
      </c>
      <c r="AI10" s="29">
        <f>'10.Spieltag'!AK10</f>
        <v>9</v>
      </c>
      <c r="AJ10" s="24">
        <f t="shared" si="22"/>
        <v>122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19</v>
      </c>
      <c r="H11" s="19" t="str">
        <f t="shared" si="14"/>
        <v>2</v>
      </c>
      <c r="I11" s="17" t="s">
        <v>74</v>
      </c>
      <c r="J11" s="18" t="s">
        <v>74</v>
      </c>
      <c r="K11" s="19">
        <f t="shared" si="15"/>
        <v>0</v>
      </c>
      <c r="L11" s="17" t="s">
        <v>2</v>
      </c>
      <c r="M11" s="18" t="s">
        <v>74</v>
      </c>
      <c r="N11" s="66">
        <f t="shared" si="16"/>
        <v>0</v>
      </c>
      <c r="O11" s="17" t="s">
        <v>2</v>
      </c>
      <c r="P11" s="18" t="s">
        <v>19</v>
      </c>
      <c r="Q11" s="19" t="str">
        <f t="shared" si="17"/>
        <v>2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19</v>
      </c>
      <c r="W11" s="66" t="str">
        <f t="shared" si="7"/>
        <v>3</v>
      </c>
      <c r="X11" s="17" t="s">
        <v>74</v>
      </c>
      <c r="Y11" s="18" t="s">
        <v>74</v>
      </c>
      <c r="Z11" s="85">
        <f t="shared" si="19"/>
        <v>12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21</v>
      </c>
      <c r="AH11" s="22">
        <f>'10.Spieltag'!AJ11</f>
        <v>110</v>
      </c>
      <c r="AI11" s="29">
        <f>'10.Spieltag'!AK11</f>
        <v>7</v>
      </c>
      <c r="AJ11" s="24">
        <f t="shared" si="22"/>
        <v>131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5</v>
      </c>
      <c r="F12" s="17" t="s">
        <v>19</v>
      </c>
      <c r="G12" s="18" t="s">
        <v>74</v>
      </c>
      <c r="H12" s="19" t="str">
        <f t="shared" si="14"/>
        <v>2</v>
      </c>
      <c r="I12" s="17" t="s">
        <v>19</v>
      </c>
      <c r="J12" s="18" t="s">
        <v>74</v>
      </c>
      <c r="K12" s="19">
        <f t="shared" si="15"/>
        <v>0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76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2</v>
      </c>
      <c r="S12" s="18" t="s">
        <v>76</v>
      </c>
      <c r="T12" s="19">
        <f t="shared" si="18"/>
        <v>0</v>
      </c>
      <c r="U12" s="17" t="s">
        <v>74</v>
      </c>
      <c r="V12" s="18" t="s">
        <v>19</v>
      </c>
      <c r="W12" s="66">
        <f t="shared" si="7"/>
        <v>0</v>
      </c>
      <c r="X12" s="17" t="s">
        <v>19</v>
      </c>
      <c r="Y12" s="18" t="s">
        <v>74</v>
      </c>
      <c r="Z12" s="66">
        <f>IF(OR(EXACT($X$7,X12)*(EXACT($Y$7,Y12)))=TRUE,$AO$9,IF(($Y$7-$X$7=Y12-X12),$AO$8,IF(OR(EXACT($X$7&gt;$Y$7,X12&gt;Y12)*EXACT($X$7=$Y$7,X12=Y12)*EXACT($X$7&lt;$Y$7,X12&lt;Y12)),$AO$7,0)))*2</f>
        <v>0</v>
      </c>
      <c r="AA12" s="17" t="s">
        <v>2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13</v>
      </c>
      <c r="AH12" s="22">
        <f>'10.Spieltag'!AJ12</f>
        <v>150</v>
      </c>
      <c r="AI12" s="29">
        <f>'10.Spieltag'!AK12</f>
        <v>1</v>
      </c>
      <c r="AJ12" s="24">
        <f t="shared" si="22"/>
        <v>163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19</v>
      </c>
      <c r="D13" s="18" t="s">
        <v>74</v>
      </c>
      <c r="E13" s="19" t="str">
        <f t="shared" si="13"/>
        <v>5</v>
      </c>
      <c r="F13" s="17" t="s">
        <v>19</v>
      </c>
      <c r="G13" s="18" t="s">
        <v>74</v>
      </c>
      <c r="H13" s="19" t="str">
        <f t="shared" si="14"/>
        <v>2</v>
      </c>
      <c r="I13" s="17" t="s">
        <v>19</v>
      </c>
      <c r="J13" s="18" t="s">
        <v>74</v>
      </c>
      <c r="K13" s="19">
        <f t="shared" si="15"/>
        <v>0</v>
      </c>
      <c r="L13" s="17" t="s">
        <v>19</v>
      </c>
      <c r="M13" s="18" t="s">
        <v>74</v>
      </c>
      <c r="N13" s="66">
        <f t="shared" si="16"/>
        <v>0</v>
      </c>
      <c r="O13" s="17" t="s">
        <v>19</v>
      </c>
      <c r="P13" s="18" t="s">
        <v>74</v>
      </c>
      <c r="Q13" s="19" t="str">
        <f t="shared" si="17"/>
        <v>2</v>
      </c>
      <c r="R13" s="17" t="s">
        <v>19</v>
      </c>
      <c r="S13" s="18" t="s">
        <v>74</v>
      </c>
      <c r="T13" s="19">
        <f t="shared" si="18"/>
        <v>0</v>
      </c>
      <c r="U13" s="17" t="s">
        <v>74</v>
      </c>
      <c r="V13" s="18" t="s">
        <v>19</v>
      </c>
      <c r="W13" s="66">
        <f t="shared" si="7"/>
        <v>0</v>
      </c>
      <c r="X13" s="17" t="s">
        <v>74</v>
      </c>
      <c r="Y13" s="18" t="s">
        <v>19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11</v>
      </c>
      <c r="AH13" s="22">
        <f>'10.Spieltag'!AJ13</f>
        <v>101</v>
      </c>
      <c r="AI13" s="29">
        <f>'10.Spieltag'!AK13</f>
        <v>11</v>
      </c>
      <c r="AJ13" s="24">
        <f t="shared" si="22"/>
        <v>112</v>
      </c>
      <c r="AK13" s="25">
        <f t="shared" si="11"/>
        <v>12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2</v>
      </c>
      <c r="M14" s="18" t="s">
        <v>74</v>
      </c>
      <c r="N14" s="66">
        <f t="shared" si="16"/>
        <v>0</v>
      </c>
      <c r="O14" s="17" t="s">
        <v>19</v>
      </c>
      <c r="P14" s="18" t="s">
        <v>76</v>
      </c>
      <c r="Q14" s="19" t="str">
        <f t="shared" si="17"/>
        <v>5</v>
      </c>
      <c r="R14" s="17" t="s">
        <v>19</v>
      </c>
      <c r="S14" s="18" t="s">
        <v>74</v>
      </c>
      <c r="T14" s="19">
        <f t="shared" si="18"/>
        <v>0</v>
      </c>
      <c r="U14" s="17" t="s">
        <v>74</v>
      </c>
      <c r="V14" s="18" t="s">
        <v>2</v>
      </c>
      <c r="W14" s="66">
        <f t="shared" si="7"/>
        <v>0</v>
      </c>
      <c r="X14" s="17" t="s">
        <v>74</v>
      </c>
      <c r="Y14" s="18" t="s">
        <v>19</v>
      </c>
      <c r="Z14" s="85">
        <f t="shared" si="19"/>
        <v>0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9</v>
      </c>
      <c r="AH14" s="22">
        <f>'10.Spieltag'!AJ14</f>
        <v>126</v>
      </c>
      <c r="AI14" s="29">
        <f>'10.Spieltag'!AK14</f>
        <v>6</v>
      </c>
      <c r="AJ14" s="24">
        <f t="shared" si="22"/>
        <v>135</v>
      </c>
      <c r="AK14" s="25">
        <f t="shared" si="11"/>
        <v>6</v>
      </c>
      <c r="AL14" s="1"/>
    </row>
    <row r="15" spans="1:42" ht="24.9" customHeight="1" thickBot="1">
      <c r="A15" s="29">
        <f t="shared" si="12"/>
        <v>4</v>
      </c>
      <c r="B15" s="21" t="s">
        <v>81</v>
      </c>
      <c r="C15" s="17" t="s">
        <v>74</v>
      </c>
      <c r="D15" s="18" t="s">
        <v>74</v>
      </c>
      <c r="E15" s="19">
        <f t="shared" si="13"/>
        <v>0</v>
      </c>
      <c r="F15" s="17" t="s">
        <v>19</v>
      </c>
      <c r="G15" s="18" t="s">
        <v>76</v>
      </c>
      <c r="H15" s="19" t="str">
        <f t="shared" si="14"/>
        <v>5</v>
      </c>
      <c r="I15" s="17" t="s">
        <v>19</v>
      </c>
      <c r="J15" s="18" t="s">
        <v>74</v>
      </c>
      <c r="K15" s="19">
        <f t="shared" si="15"/>
        <v>0</v>
      </c>
      <c r="L15" s="17" t="s">
        <v>2</v>
      </c>
      <c r="M15" s="18" t="s">
        <v>74</v>
      </c>
      <c r="N15" s="66">
        <f t="shared" si="16"/>
        <v>0</v>
      </c>
      <c r="O15" s="17" t="s">
        <v>2</v>
      </c>
      <c r="P15" s="18" t="s">
        <v>76</v>
      </c>
      <c r="Q15" s="19" t="str">
        <f t="shared" si="17"/>
        <v>2</v>
      </c>
      <c r="R15" s="17" t="s">
        <v>19</v>
      </c>
      <c r="S15" s="18" t="s">
        <v>76</v>
      </c>
      <c r="T15" s="19">
        <f t="shared" si="18"/>
        <v>0</v>
      </c>
      <c r="U15" s="17" t="s">
        <v>76</v>
      </c>
      <c r="V15" s="18" t="s">
        <v>2</v>
      </c>
      <c r="W15" s="66">
        <f t="shared" si="7"/>
        <v>0</v>
      </c>
      <c r="X15" s="17" t="s">
        <v>76</v>
      </c>
      <c r="Y15" s="18" t="s">
        <v>19</v>
      </c>
      <c r="Z15" s="85">
        <f t="shared" si="19"/>
        <v>0</v>
      </c>
      <c r="AA15" s="17" t="s">
        <v>19</v>
      </c>
      <c r="AB15" s="18" t="s">
        <v>74</v>
      </c>
      <c r="AC15" s="19" t="str">
        <f t="shared" si="20"/>
        <v>2</v>
      </c>
      <c r="AD15" s="28"/>
      <c r="AE15" s="26"/>
      <c r="AF15" s="19"/>
      <c r="AG15" s="21">
        <f t="shared" si="21"/>
        <v>9</v>
      </c>
      <c r="AH15" s="22">
        <f>'10.Spieltag'!AJ15</f>
        <v>130</v>
      </c>
      <c r="AI15" s="29">
        <f>'10.Spieltag'!AK15</f>
        <v>2</v>
      </c>
      <c r="AJ15" s="24">
        <f t="shared" si="22"/>
        <v>139</v>
      </c>
      <c r="AK15" s="25">
        <f t="shared" si="11"/>
        <v>4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19" t="str">
        <f t="shared" si="13"/>
        <v>5</v>
      </c>
      <c r="F16" s="17" t="s">
        <v>74</v>
      </c>
      <c r="G16" s="18" t="s">
        <v>76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19</v>
      </c>
      <c r="M16" s="18" t="s">
        <v>76</v>
      </c>
      <c r="N16" s="66">
        <f t="shared" si="16"/>
        <v>0</v>
      </c>
      <c r="O16" s="17" t="s">
        <v>77</v>
      </c>
      <c r="P16" s="18" t="s">
        <v>76</v>
      </c>
      <c r="Q16" s="19" t="str">
        <f t="shared" si="17"/>
        <v>2</v>
      </c>
      <c r="R16" s="17" t="s">
        <v>2</v>
      </c>
      <c r="S16" s="18" t="s">
        <v>74</v>
      </c>
      <c r="T16" s="19">
        <f t="shared" si="18"/>
        <v>0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74</v>
      </c>
      <c r="Z16" s="85">
        <f t="shared" si="19"/>
        <v>0</v>
      </c>
      <c r="AA16" s="17" t="s">
        <v>19</v>
      </c>
      <c r="AB16" s="18" t="s">
        <v>76</v>
      </c>
      <c r="AC16" s="19" t="str">
        <f t="shared" si="20"/>
        <v>2</v>
      </c>
      <c r="AD16" s="28"/>
      <c r="AE16" s="26"/>
      <c r="AF16" s="19"/>
      <c r="AG16" s="21">
        <f t="shared" si="21"/>
        <v>11</v>
      </c>
      <c r="AH16" s="22">
        <f>'10.Spieltag'!AJ16</f>
        <v>98</v>
      </c>
      <c r="AI16" s="29">
        <f>'10.Spieltag'!AK16</f>
        <v>13</v>
      </c>
      <c r="AJ16" s="24">
        <f t="shared" si="22"/>
        <v>109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19</v>
      </c>
      <c r="D17" s="18" t="s">
        <v>19</v>
      </c>
      <c r="E17" s="19">
        <f t="shared" si="13"/>
        <v>0</v>
      </c>
      <c r="F17" s="17" t="s">
        <v>74</v>
      </c>
      <c r="G17" s="18" t="s">
        <v>76</v>
      </c>
      <c r="H17" s="19" t="str">
        <f t="shared" si="14"/>
        <v>2</v>
      </c>
      <c r="I17" s="17" t="s">
        <v>76</v>
      </c>
      <c r="J17" s="18" t="s">
        <v>76</v>
      </c>
      <c r="K17" s="19">
        <f t="shared" si="15"/>
        <v>0</v>
      </c>
      <c r="L17" s="17" t="s">
        <v>77</v>
      </c>
      <c r="M17" s="18" t="s">
        <v>2</v>
      </c>
      <c r="N17" s="66">
        <f t="shared" si="16"/>
        <v>0</v>
      </c>
      <c r="O17" s="17" t="s">
        <v>2</v>
      </c>
      <c r="P17" s="18" t="s">
        <v>76</v>
      </c>
      <c r="Q17" s="19" t="str">
        <f t="shared" si="17"/>
        <v>2</v>
      </c>
      <c r="R17" s="17" t="s">
        <v>74</v>
      </c>
      <c r="S17" s="18" t="s">
        <v>74</v>
      </c>
      <c r="T17" s="19">
        <f t="shared" si="18"/>
        <v>0</v>
      </c>
      <c r="U17" s="17" t="s">
        <v>19</v>
      </c>
      <c r="V17" s="18" t="s">
        <v>74</v>
      </c>
      <c r="W17" s="66">
        <f t="shared" si="7"/>
        <v>0</v>
      </c>
      <c r="X17" s="17" t="s">
        <v>74</v>
      </c>
      <c r="Y17" s="18" t="s">
        <v>102</v>
      </c>
      <c r="Z17" s="85">
        <f t="shared" si="19"/>
        <v>0</v>
      </c>
      <c r="AA17" s="17" t="s">
        <v>77</v>
      </c>
      <c r="AB17" s="18" t="s">
        <v>19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'10.Spieltag'!AJ17</f>
        <v>98</v>
      </c>
      <c r="AI17" s="29">
        <f>'10.Spieltag'!AK17</f>
        <v>13</v>
      </c>
      <c r="AJ17" s="24">
        <f t="shared" si="22"/>
        <v>104</v>
      </c>
      <c r="AK17" s="25">
        <f t="shared" si="11"/>
        <v>15</v>
      </c>
      <c r="AL17" s="1"/>
    </row>
    <row r="18" spans="1:38" ht="24.9" customHeight="1" thickBot="1">
      <c r="A18" s="29">
        <f t="shared" si="12"/>
        <v>18</v>
      </c>
      <c r="B18" s="21" t="s">
        <v>84</v>
      </c>
      <c r="C18" s="17"/>
      <c r="D18" s="18"/>
      <c r="E18" s="19"/>
      <c r="F18" s="17" t="s">
        <v>74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19</v>
      </c>
      <c r="M18" s="18" t="s">
        <v>74</v>
      </c>
      <c r="N18" s="66">
        <f t="shared" si="16"/>
        <v>0</v>
      </c>
      <c r="O18" s="17" t="s">
        <v>2</v>
      </c>
      <c r="P18" s="18" t="s">
        <v>76</v>
      </c>
      <c r="Q18" s="19" t="str">
        <f t="shared" si="17"/>
        <v>2</v>
      </c>
      <c r="R18" s="17" t="s">
        <v>2</v>
      </c>
      <c r="S18" s="18" t="s">
        <v>74</v>
      </c>
      <c r="T18" s="19">
        <f t="shared" si="18"/>
        <v>0</v>
      </c>
      <c r="U18" s="17" t="s">
        <v>76</v>
      </c>
      <c r="V18" s="18" t="s">
        <v>20</v>
      </c>
      <c r="W18" s="66">
        <f t="shared" si="7"/>
        <v>0</v>
      </c>
      <c r="X18" s="17" t="s">
        <v>74</v>
      </c>
      <c r="Y18" s="18" t="s">
        <v>2</v>
      </c>
      <c r="Z18" s="85">
        <f t="shared" si="19"/>
        <v>0</v>
      </c>
      <c r="AA18" s="17" t="s">
        <v>19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7</v>
      </c>
      <c r="AH18" s="22">
        <f>'10.Spieltag'!AJ18</f>
        <v>74</v>
      </c>
      <c r="AI18" s="29">
        <f>'10.Spieltag'!AK18</f>
        <v>19</v>
      </c>
      <c r="AJ18" s="24">
        <f t="shared" si="22"/>
        <v>81</v>
      </c>
      <c r="AK18" s="25">
        <f t="shared" si="11"/>
        <v>18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 t="s">
        <v>74</v>
      </c>
      <c r="D19" s="18" t="s">
        <v>2</v>
      </c>
      <c r="E19" s="19">
        <f t="shared" si="13"/>
        <v>0</v>
      </c>
      <c r="F19" s="17" t="s">
        <v>76</v>
      </c>
      <c r="G19" s="18" t="s">
        <v>76</v>
      </c>
      <c r="H19" s="19">
        <f t="shared" si="14"/>
        <v>0</v>
      </c>
      <c r="I19" s="17" t="s">
        <v>74</v>
      </c>
      <c r="J19" s="18" t="s">
        <v>74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3</v>
      </c>
      <c r="R19" s="17" t="s">
        <v>74</v>
      </c>
      <c r="S19" s="18" t="s">
        <v>76</v>
      </c>
      <c r="T19" s="19">
        <f t="shared" si="18"/>
        <v>0</v>
      </c>
      <c r="U19" s="17" t="s">
        <v>76</v>
      </c>
      <c r="V19" s="18" t="s">
        <v>74</v>
      </c>
      <c r="W19" s="85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19</v>
      </c>
      <c r="Z19" s="66">
        <f>IF(OR(EXACT($X$7,X19)*(EXACT($Y$7,Y19)))=TRUE,$AO$9,IF(($Y$7-$X$7=Y19-X19),$AO$8,IF(OR(EXACT($X$7&gt;$Y$7,X19&gt;Y19)*EXACT($X$7=$Y$7,X19=Y19)*EXACT($X$7&lt;$Y$7,X19&lt;Y19)),$AO$7,0)))*2</f>
        <v>0</v>
      </c>
      <c r="AA19" s="17" t="s">
        <v>19</v>
      </c>
      <c r="AB19" s="18" t="s">
        <v>19</v>
      </c>
      <c r="AC19" s="19">
        <f t="shared" si="20"/>
        <v>0</v>
      </c>
      <c r="AD19" s="28"/>
      <c r="AE19" s="26"/>
      <c r="AF19" s="19"/>
      <c r="AG19" s="21">
        <f t="shared" si="21"/>
        <v>3</v>
      </c>
      <c r="AH19" s="22">
        <f>'10.Spieltag'!AJ19</f>
        <v>100</v>
      </c>
      <c r="AI19" s="29">
        <f>'10.Spieltag'!AK19</f>
        <v>12</v>
      </c>
      <c r="AJ19" s="24">
        <f t="shared" si="22"/>
        <v>103</v>
      </c>
      <c r="AK19" s="25">
        <f t="shared" si="11"/>
        <v>16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>
        <f t="shared" si="15"/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2</v>
      </c>
      <c r="P20" s="18" t="s">
        <v>76</v>
      </c>
      <c r="Q20" s="19" t="str">
        <f t="shared" si="17"/>
        <v>2</v>
      </c>
      <c r="R20" s="17" t="s">
        <v>74</v>
      </c>
      <c r="S20" s="18" t="s">
        <v>76</v>
      </c>
      <c r="T20" s="19">
        <f t="shared" si="18"/>
        <v>0</v>
      </c>
      <c r="U20" s="17" t="s">
        <v>74</v>
      </c>
      <c r="V20" s="18" t="s">
        <v>19</v>
      </c>
      <c r="W20" s="66">
        <f t="shared" si="7"/>
        <v>0</v>
      </c>
      <c r="X20" s="17" t="s">
        <v>76</v>
      </c>
      <c r="Y20" s="18" t="s">
        <v>19</v>
      </c>
      <c r="Z20" s="85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7</v>
      </c>
      <c r="AH20" s="22">
        <f>'10.Spieltag'!AJ20</f>
        <v>109</v>
      </c>
      <c r="AI20" s="29">
        <f>'10.Spieltag'!AK20</f>
        <v>8</v>
      </c>
      <c r="AJ20" s="24">
        <f t="shared" si="22"/>
        <v>116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5</v>
      </c>
      <c r="F21" s="17" t="s">
        <v>19</v>
      </c>
      <c r="G21" s="18" t="s">
        <v>74</v>
      </c>
      <c r="H21" s="19" t="str">
        <f t="shared" si="14"/>
        <v>2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74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76</v>
      </c>
      <c r="V21" s="18" t="s">
        <v>19</v>
      </c>
      <c r="W21" s="66">
        <f t="shared" si="7"/>
        <v>0</v>
      </c>
      <c r="X21" s="17" t="s">
        <v>74</v>
      </c>
      <c r="Y21" s="18" t="s">
        <v>19</v>
      </c>
      <c r="Z21" s="85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'10.Spieltag'!AJ21</f>
        <v>129</v>
      </c>
      <c r="AI21" s="29">
        <f>'10.Spieltag'!AK21</f>
        <v>4</v>
      </c>
      <c r="AJ21" s="24">
        <f t="shared" si="22"/>
        <v>145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85"/>
      <c r="AA22" s="17"/>
      <c r="AB22" s="18"/>
      <c r="AC22" s="19"/>
      <c r="AD22" s="28"/>
      <c r="AE22" s="26"/>
      <c r="AF22" s="19"/>
      <c r="AG22" s="21">
        <f t="shared" si="21"/>
        <v>0</v>
      </c>
      <c r="AH22" s="22">
        <f>'10.Spieltag'!AJ22</f>
        <v>89</v>
      </c>
      <c r="AI22" s="29">
        <f>'10.Spieltag'!AK22</f>
        <v>16</v>
      </c>
      <c r="AJ22" s="24">
        <f t="shared" si="22"/>
        <v>89</v>
      </c>
      <c r="AK22" s="25">
        <f t="shared" si="11"/>
        <v>17</v>
      </c>
      <c r="AL22" s="1"/>
    </row>
    <row r="23" spans="1:38" ht="24.9" customHeight="1" thickBot="1">
      <c r="A23" s="29">
        <f t="shared" si="12"/>
        <v>20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85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'10.Spieltag'!AJ23</f>
        <v>77</v>
      </c>
      <c r="AI23" s="29">
        <f>'10.Spieltag'!AK23</f>
        <v>18</v>
      </c>
      <c r="AJ23" s="24">
        <f t="shared" si="22"/>
        <v>77</v>
      </c>
      <c r="AK23" s="25">
        <f t="shared" si="11"/>
        <v>20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74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>
        <f t="shared" si="16"/>
        <v>0</v>
      </c>
      <c r="O24" s="17" t="s">
        <v>2</v>
      </c>
      <c r="P24" s="18" t="s">
        <v>74</v>
      </c>
      <c r="Q24" s="19" t="str">
        <f t="shared" si="17"/>
        <v>3</v>
      </c>
      <c r="R24" s="17" t="s">
        <v>77</v>
      </c>
      <c r="S24" s="18" t="s">
        <v>76</v>
      </c>
      <c r="T24" s="19">
        <f t="shared" si="18"/>
        <v>0</v>
      </c>
      <c r="U24" s="17" t="s">
        <v>74</v>
      </c>
      <c r="V24" s="18" t="s">
        <v>20</v>
      </c>
      <c r="W24" s="66">
        <f t="shared" si="7"/>
        <v>0</v>
      </c>
      <c r="X24" s="17" t="s">
        <v>74</v>
      </c>
      <c r="Y24" s="18" t="s">
        <v>19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7</v>
      </c>
      <c r="AH24" s="22">
        <f>'10.Spieltag'!AJ24</f>
        <v>74</v>
      </c>
      <c r="AI24" s="29">
        <f>'10.Spieltag'!AK24</f>
        <v>19</v>
      </c>
      <c r="AJ24" s="24">
        <f t="shared" si="22"/>
        <v>81</v>
      </c>
      <c r="AK24" s="25">
        <f t="shared" si="11"/>
        <v>18</v>
      </c>
      <c r="AL24" s="1"/>
    </row>
    <row r="25" spans="1:38" ht="24.9" customHeight="1" thickBot="1">
      <c r="A25" s="29">
        <f t="shared" si="12"/>
        <v>11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74</v>
      </c>
      <c r="G25" s="18" t="s">
        <v>76</v>
      </c>
      <c r="H25" s="19" t="str">
        <f t="shared" si="14"/>
        <v>2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2</v>
      </c>
      <c r="P25" s="18" t="s">
        <v>76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76</v>
      </c>
      <c r="V25" s="18" t="s">
        <v>2</v>
      </c>
      <c r="W25" s="66">
        <f t="shared" si="7"/>
        <v>0</v>
      </c>
      <c r="X25" s="17" t="s">
        <v>19</v>
      </c>
      <c r="Y25" s="18" t="s">
        <v>2</v>
      </c>
      <c r="Z25" s="85">
        <f t="shared" si="19"/>
        <v>0</v>
      </c>
      <c r="AA25" s="17" t="s">
        <v>2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8</v>
      </c>
      <c r="AH25" s="22">
        <f>'10.Spieltag'!AJ25</f>
        <v>107</v>
      </c>
      <c r="AI25" s="29">
        <f>'10.Spieltag'!AK25</f>
        <v>9</v>
      </c>
      <c r="AJ25" s="24">
        <f t="shared" si="22"/>
        <v>115</v>
      </c>
      <c r="AK25" s="25">
        <f t="shared" si="11"/>
        <v>11</v>
      </c>
      <c r="AL25" s="1"/>
    </row>
    <row r="26" spans="1:38" ht="28.2" customHeight="1" thickBot="1">
      <c r="A26" s="29">
        <f t="shared" si="12"/>
        <v>4</v>
      </c>
      <c r="B26" s="21" t="s">
        <v>82</v>
      </c>
      <c r="C26" s="17" t="s">
        <v>19</v>
      </c>
      <c r="D26" s="18" t="s">
        <v>74</v>
      </c>
      <c r="E26" s="19" t="str">
        <f t="shared" si="13"/>
        <v>5</v>
      </c>
      <c r="F26" s="17" t="s">
        <v>19</v>
      </c>
      <c r="G26" s="18" t="s">
        <v>74</v>
      </c>
      <c r="H26" s="19" t="str">
        <f t="shared" si="14"/>
        <v>2</v>
      </c>
      <c r="I26" s="17" t="s">
        <v>74</v>
      </c>
      <c r="J26" s="18" t="s">
        <v>74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74</v>
      </c>
      <c r="Q26" s="19" t="str">
        <f t="shared" si="17"/>
        <v>3</v>
      </c>
      <c r="R26" s="17" t="s">
        <v>19</v>
      </c>
      <c r="S26" s="18" t="s">
        <v>74</v>
      </c>
      <c r="T26" s="19">
        <f t="shared" si="18"/>
        <v>0</v>
      </c>
      <c r="U26" s="17" t="s">
        <v>76</v>
      </c>
      <c r="V26" s="18" t="s">
        <v>77</v>
      </c>
      <c r="W26" s="66">
        <f t="shared" si="7"/>
        <v>0</v>
      </c>
      <c r="X26" s="17" t="s">
        <v>74</v>
      </c>
      <c r="Y26" s="18" t="s">
        <v>2</v>
      </c>
      <c r="Z26" s="85">
        <f t="shared" si="19"/>
        <v>0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12</v>
      </c>
      <c r="AH26" s="22">
        <f>'10.Spieltag'!AJ26</f>
        <v>127</v>
      </c>
      <c r="AI26" s="29">
        <f>'10.Spieltag'!AK26</f>
        <v>5</v>
      </c>
      <c r="AJ26" s="24">
        <f t="shared" ref="AJ26" si="24">AG26+AH26</f>
        <v>139</v>
      </c>
      <c r="AK26" s="25">
        <f t="shared" si="11"/>
        <v>4</v>
      </c>
      <c r="AL26" s="1"/>
    </row>
    <row r="27" spans="1:38" ht="28.2" customHeight="1" thickBot="1">
      <c r="A27" s="29">
        <f t="shared" ref="A27" si="25">AK27</f>
        <v>14</v>
      </c>
      <c r="B27" s="21" t="s">
        <v>73</v>
      </c>
      <c r="C27" s="17" t="s">
        <v>19</v>
      </c>
      <c r="D27" s="18" t="s">
        <v>74</v>
      </c>
      <c r="E27" s="19" t="str">
        <f t="shared" si="13"/>
        <v>5</v>
      </c>
      <c r="F27" s="17" t="s">
        <v>19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2</v>
      </c>
      <c r="M27" s="18" t="s">
        <v>74</v>
      </c>
      <c r="N27" s="66">
        <f t="shared" si="16"/>
        <v>0</v>
      </c>
      <c r="O27" s="17" t="s">
        <v>2</v>
      </c>
      <c r="P27" s="18" t="s">
        <v>74</v>
      </c>
      <c r="Q27" s="19" t="str">
        <f t="shared" si="17"/>
        <v>3</v>
      </c>
      <c r="R27" s="17" t="s">
        <v>19</v>
      </c>
      <c r="S27" s="18" t="s">
        <v>76</v>
      </c>
      <c r="T27" s="19">
        <f t="shared" si="18"/>
        <v>0</v>
      </c>
      <c r="U27" s="17" t="s">
        <v>74</v>
      </c>
      <c r="V27" s="18" t="s">
        <v>19</v>
      </c>
      <c r="W27" s="66">
        <f t="shared" si="7"/>
        <v>0</v>
      </c>
      <c r="X27" s="17" t="s">
        <v>19</v>
      </c>
      <c r="Y27" s="18" t="s">
        <v>74</v>
      </c>
      <c r="Z27" s="85">
        <f t="shared" si="19"/>
        <v>0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'10.Spieltag'!AJ27</f>
        <v>93</v>
      </c>
      <c r="AI27" s="29">
        <f>'10.Spieltag'!AK27</f>
        <v>15</v>
      </c>
      <c r="AJ27" s="24">
        <f t="shared" ref="AJ27" si="27">AG27+AH27</f>
        <v>108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3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4" priority="5">
      <formula>($AG8&gt;40)</formula>
    </cfRule>
  </conditionalFormatting>
  <conditionalFormatting sqref="A31:A1048576 A1:A3 A5:A26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992" rank="3"/>
  </conditionalFormatting>
  <conditionalFormatting sqref="AI8:AI26">
    <cfRule type="colorScale" priority="13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2" priority="1" rank="3"/>
  </conditionalFormatting>
  <conditionalFormatting sqref="AG5:AG26 AG31:AG1048576">
    <cfRule type="top10" dxfId="13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topLeftCell="E13" workbookViewId="0">
      <selection activeCell="AG8" sqref="AG8:AG2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2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76</v>
      </c>
      <c r="AB7" s="76" t="s">
        <v>77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 t="s">
        <v>74</v>
      </c>
      <c r="J8" s="18" t="s">
        <v>77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77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16</v>
      </c>
      <c r="AH8" s="22">
        <f>'11.Spieltag'!AJ8</f>
        <v>145</v>
      </c>
      <c r="AI8" s="29">
        <f>'11.Spieltag'!AK8</f>
        <v>2</v>
      </c>
      <c r="AJ8" s="24">
        <f t="shared" ref="AJ8" si="10">AG8+AH8</f>
        <v>161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'11.Spieltag'!AJ9</f>
        <v>117</v>
      </c>
      <c r="AI9" s="29">
        <f>'11.Spieltag'!AK9</f>
        <v>9</v>
      </c>
      <c r="AJ9" s="24">
        <f t="shared" ref="AJ9:AJ25" si="14">AG9+AH9</f>
        <v>117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7</v>
      </c>
      <c r="B10" s="21" t="s">
        <v>95</v>
      </c>
      <c r="C10" s="17" t="s">
        <v>74</v>
      </c>
      <c r="D10" s="18" t="s">
        <v>19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2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2</v>
      </c>
      <c r="L10" s="17" t="s">
        <v>19</v>
      </c>
      <c r="M10" s="18" t="s">
        <v>74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74</v>
      </c>
      <c r="P10" s="18" t="s">
        <v>19</v>
      </c>
      <c r="Q10" s="19">
        <f>IF(OR(EXACT($O$7,O10)*(EXACT($P$7,P10)))=TRUE,$AO$9,IF(($P$7-$O$7=P10-O10),$AO$8,IF(OR(EXACT($O$7&gt;$P$7,O10&gt;P10)*EXACT($O$7=$P$7,O10=P10)*EXACT($O$7&lt;$P$7,O10&lt;P10)),$AO$7,0)))*2</f>
        <v>4</v>
      </c>
      <c r="R10" s="17" t="s">
        <v>74</v>
      </c>
      <c r="S10" s="18" t="s">
        <v>19</v>
      </c>
      <c r="T10" s="19" t="str">
        <f t="shared" ref="T10:T27" si="19">IF(OR(EXACT($R$7,R10)*(EXACT($S$7,S10)))=TRUE,$AO$9,IF(($S$7-$R$7=S10-R10),$AO$8,IF(OR(EXACT($R$7&gt;$S$7,R10&gt;S10)*EXACT($R$7=$S$7,R10=S10)*EXACT($R$7&lt;$S$7,R10&lt;S10)),$AO$7,0)))</f>
        <v>3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85">
        <f>IF(OR(EXACT($X$7,X10)*(EXACT($Y$7,Y10)))=TRUE,$AO$9,IF(($Y$7-$X$7=Y10-X10),$AO$8,IF(OR(EXACT($X$7&gt;$Y$7,X10&gt;Y10)*EXACT($X$7=$Y$7,X10=Y10)*EXACT($X$7&lt;$Y$7,X10&lt;Y10)),$AO$7,0)))*2</f>
        <v>10</v>
      </c>
      <c r="AA10" s="17" t="s">
        <v>74</v>
      </c>
      <c r="AB10" s="18" t="s">
        <v>2</v>
      </c>
      <c r="AC10" s="19" t="str">
        <f t="shared" ref="AC10:AC27" si="20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23</v>
      </c>
      <c r="AH10" s="22">
        <f>'11.Spieltag'!AJ10</f>
        <v>122</v>
      </c>
      <c r="AI10" s="29">
        <f>'11.Spieltag'!AK10</f>
        <v>8</v>
      </c>
      <c r="AJ10" s="24">
        <f t="shared" si="14"/>
        <v>145</v>
      </c>
      <c r="AK10" s="25">
        <f t="shared" si="11"/>
        <v>7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2</v>
      </c>
      <c r="E11" s="19">
        <f t="shared" si="15"/>
        <v>0</v>
      </c>
      <c r="F11" s="17" t="s">
        <v>74</v>
      </c>
      <c r="G11" s="18" t="s">
        <v>19</v>
      </c>
      <c r="H11" s="19">
        <f t="shared" si="16"/>
        <v>0</v>
      </c>
      <c r="I11" s="17" t="s">
        <v>74</v>
      </c>
      <c r="J11" s="18" t="s">
        <v>19</v>
      </c>
      <c r="K11" s="19" t="str">
        <f t="shared" si="17"/>
        <v>5</v>
      </c>
      <c r="L11" s="17" t="s">
        <v>2</v>
      </c>
      <c r="M11" s="18" t="s">
        <v>74</v>
      </c>
      <c r="N11" s="66">
        <f t="shared" si="18"/>
        <v>0</v>
      </c>
      <c r="O11" s="17" t="s">
        <v>19</v>
      </c>
      <c r="P11" s="18" t="s">
        <v>74</v>
      </c>
      <c r="Q11" s="85">
        <f t="shared" ref="Q11:Q27" si="21">IF(OR(EXACT($O$7,O11)*(EXACT($P$7,P11)))=TRUE,$AO$9,IF(($P$7-$O$7=P11-O11),$AO$8,IF(OR(EXACT($O$7&gt;$P$7,O11&gt;P11)*EXACT($O$7=$P$7,O11=P11)*EXACT($O$7&lt;$P$7,O11&lt;P11)),$AO$7,0)))*2*2</f>
        <v>0</v>
      </c>
      <c r="R11" s="17" t="s">
        <v>74</v>
      </c>
      <c r="S11" s="18" t="s">
        <v>74</v>
      </c>
      <c r="T11" s="19">
        <f t="shared" si="19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2</v>
      </c>
      <c r="Y11" s="18" t="s">
        <v>74</v>
      </c>
      <c r="Z11" s="19" t="str">
        <f t="shared" ref="Z11:Z27" si="22">IF(OR(EXACT($X$7,X11)*(EXACT($Y$7,Y11)))=TRUE,$AO$9,IF(($Y$7-$X$7=Y11-X11),$AO$8,IF(OR(EXACT($X$7&gt;$Y$7,X11&gt;Y11)*EXACT($X$7=$Y$7,X11=Y11)*EXACT($X$7&lt;$Y$7,X11&lt;Y11)),$AO$7,0)))</f>
        <v>2</v>
      </c>
      <c r="AA11" s="17" t="s">
        <v>74</v>
      </c>
      <c r="AB11" s="18" t="s">
        <v>2</v>
      </c>
      <c r="AC11" s="19" t="str">
        <f t="shared" si="20"/>
        <v>2</v>
      </c>
      <c r="AD11" s="28"/>
      <c r="AE11" s="26"/>
      <c r="AF11" s="19"/>
      <c r="AG11" s="21">
        <f t="shared" si="13"/>
        <v>11</v>
      </c>
      <c r="AH11" s="22">
        <f>'11.Spieltag'!AJ11</f>
        <v>131</v>
      </c>
      <c r="AI11" s="29">
        <f>'11.Spieltag'!AK11</f>
        <v>7</v>
      </c>
      <c r="AJ11" s="24">
        <f t="shared" si="14"/>
        <v>142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 t="str">
        <f t="shared" si="15"/>
        <v>3</v>
      </c>
      <c r="F12" s="17" t="s">
        <v>2</v>
      </c>
      <c r="G12" s="18" t="s">
        <v>19</v>
      </c>
      <c r="H12" s="19">
        <f t="shared" si="16"/>
        <v>0</v>
      </c>
      <c r="I12" s="17" t="s">
        <v>74</v>
      </c>
      <c r="J12" s="18" t="s">
        <v>19</v>
      </c>
      <c r="K12" s="19" t="str">
        <f t="shared" si="17"/>
        <v>5</v>
      </c>
      <c r="L12" s="17" t="s">
        <v>19</v>
      </c>
      <c r="M12" s="18" t="s">
        <v>76</v>
      </c>
      <c r="N12" s="66">
        <f t="shared" si="18"/>
        <v>0</v>
      </c>
      <c r="O12" s="17" t="s">
        <v>19</v>
      </c>
      <c r="P12" s="18" t="s">
        <v>74</v>
      </c>
      <c r="Q12" s="85">
        <f t="shared" si="21"/>
        <v>0</v>
      </c>
      <c r="R12" s="17" t="s">
        <v>74</v>
      </c>
      <c r="S12" s="18" t="s">
        <v>19</v>
      </c>
      <c r="T12" s="19" t="str">
        <f t="shared" si="19"/>
        <v>3</v>
      </c>
      <c r="U12" s="17" t="s">
        <v>74</v>
      </c>
      <c r="V12" s="18" t="s">
        <v>19</v>
      </c>
      <c r="W12" s="66" t="str">
        <f t="shared" si="6"/>
        <v>3</v>
      </c>
      <c r="X12" s="17" t="s">
        <v>19</v>
      </c>
      <c r="Y12" s="18" t="s">
        <v>74</v>
      </c>
      <c r="Z12" s="19" t="str">
        <f t="shared" si="22"/>
        <v>5</v>
      </c>
      <c r="AA12" s="17" t="s">
        <v>74</v>
      </c>
      <c r="AB12" s="18" t="s">
        <v>77</v>
      </c>
      <c r="AC12" s="19" t="str">
        <f t="shared" si="20"/>
        <v>2</v>
      </c>
      <c r="AD12" s="28"/>
      <c r="AE12" s="26"/>
      <c r="AF12" s="19"/>
      <c r="AG12" s="21">
        <f t="shared" si="13"/>
        <v>21</v>
      </c>
      <c r="AH12" s="22">
        <f>'11.Spieltag'!AJ12</f>
        <v>163</v>
      </c>
      <c r="AI12" s="29">
        <f>'11.Spieltag'!AK12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19</v>
      </c>
      <c r="E13" s="19" t="str">
        <f t="shared" si="15"/>
        <v>3</v>
      </c>
      <c r="F13" s="17" t="s">
        <v>74</v>
      </c>
      <c r="G13" s="18" t="s">
        <v>74</v>
      </c>
      <c r="H13" s="19" t="str">
        <f t="shared" si="16"/>
        <v>3</v>
      </c>
      <c r="I13" s="17" t="s">
        <v>74</v>
      </c>
      <c r="J13" s="18" t="s">
        <v>76</v>
      </c>
      <c r="K13" s="19">
        <f t="shared" si="17"/>
        <v>0</v>
      </c>
      <c r="L13" s="17" t="s">
        <v>2</v>
      </c>
      <c r="M13" s="18" t="s">
        <v>74</v>
      </c>
      <c r="N13" s="66">
        <f t="shared" si="18"/>
        <v>0</v>
      </c>
      <c r="O13" s="17" t="s">
        <v>2</v>
      </c>
      <c r="P13" s="18" t="s">
        <v>74</v>
      </c>
      <c r="Q13" s="85">
        <f t="shared" si="21"/>
        <v>0</v>
      </c>
      <c r="R13" s="17" t="s">
        <v>74</v>
      </c>
      <c r="S13" s="18" t="s">
        <v>74</v>
      </c>
      <c r="T13" s="19">
        <f t="shared" si="19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74</v>
      </c>
      <c r="Z13" s="19" t="str">
        <f t="shared" si="22"/>
        <v>5</v>
      </c>
      <c r="AA13" s="17" t="s">
        <v>74</v>
      </c>
      <c r="AB13" s="18" t="s">
        <v>2</v>
      </c>
      <c r="AC13" s="19" t="str">
        <f t="shared" si="20"/>
        <v>2</v>
      </c>
      <c r="AD13" s="27"/>
      <c r="AE13" s="26"/>
      <c r="AF13" s="19"/>
      <c r="AG13" s="21">
        <f t="shared" si="13"/>
        <v>16</v>
      </c>
      <c r="AH13" s="22">
        <f>'11.Spieltag'!AJ13</f>
        <v>112</v>
      </c>
      <c r="AI13" s="29">
        <f>'11.Spieltag'!AK13</f>
        <v>12</v>
      </c>
      <c r="AJ13" s="24">
        <f t="shared" si="14"/>
        <v>128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/>
      <c r="D14" s="18"/>
      <c r="E14" s="19"/>
      <c r="F14" s="17" t="s">
        <v>19</v>
      </c>
      <c r="G14" s="18" t="s">
        <v>19</v>
      </c>
      <c r="H14" s="19" t="str">
        <f t="shared" si="16"/>
        <v>5</v>
      </c>
      <c r="I14" s="17" t="s">
        <v>74</v>
      </c>
      <c r="J14" s="18" t="s">
        <v>19</v>
      </c>
      <c r="K14" s="19" t="str">
        <f t="shared" si="17"/>
        <v>5</v>
      </c>
      <c r="L14" s="17" t="s">
        <v>19</v>
      </c>
      <c r="M14" s="18" t="s">
        <v>76</v>
      </c>
      <c r="N14" s="66">
        <f t="shared" si="18"/>
        <v>0</v>
      </c>
      <c r="O14" s="17" t="s">
        <v>2</v>
      </c>
      <c r="P14" s="18" t="s">
        <v>19</v>
      </c>
      <c r="Q14" s="85">
        <f t="shared" si="21"/>
        <v>0</v>
      </c>
      <c r="R14" s="17" t="s">
        <v>19</v>
      </c>
      <c r="S14" s="18" t="s">
        <v>74</v>
      </c>
      <c r="T14" s="19">
        <f t="shared" si="19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2</v>
      </c>
      <c r="Y14" s="18" t="s">
        <v>19</v>
      </c>
      <c r="Z14" s="19" t="str">
        <f t="shared" si="22"/>
        <v>3</v>
      </c>
      <c r="AA14" s="17" t="s">
        <v>74</v>
      </c>
      <c r="AB14" s="18" t="s">
        <v>2</v>
      </c>
      <c r="AC14" s="19" t="str">
        <f t="shared" si="20"/>
        <v>2</v>
      </c>
      <c r="AD14" s="28"/>
      <c r="AE14" s="26"/>
      <c r="AF14" s="19"/>
      <c r="AG14" s="21">
        <f t="shared" si="13"/>
        <v>17</v>
      </c>
      <c r="AH14" s="22">
        <f>'11.Spieltag'!AJ14</f>
        <v>135</v>
      </c>
      <c r="AI14" s="29">
        <f>'11.Spieltag'!AK14</f>
        <v>6</v>
      </c>
      <c r="AJ14" s="24">
        <f t="shared" si="14"/>
        <v>152</v>
      </c>
      <c r="AK14" s="25">
        <f t="shared" si="11"/>
        <v>4</v>
      </c>
      <c r="AL14" s="1"/>
    </row>
    <row r="15" spans="1:42" ht="24.9" customHeight="1" thickBot="1">
      <c r="A15" s="29">
        <f t="shared" si="12"/>
        <v>6</v>
      </c>
      <c r="B15" s="21" t="s">
        <v>81</v>
      </c>
      <c r="C15" s="17" t="s">
        <v>74</v>
      </c>
      <c r="D15" s="18" t="s">
        <v>19</v>
      </c>
      <c r="E15" s="19">
        <f t="shared" si="15"/>
        <v>0</v>
      </c>
      <c r="F15" s="17" t="s">
        <v>19</v>
      </c>
      <c r="G15" s="18" t="s">
        <v>76</v>
      </c>
      <c r="H15" s="19">
        <f t="shared" si="16"/>
        <v>0</v>
      </c>
      <c r="I15" s="17" t="s">
        <v>76</v>
      </c>
      <c r="J15" s="18" t="s">
        <v>19</v>
      </c>
      <c r="K15" s="19" t="str">
        <f t="shared" si="17"/>
        <v>2</v>
      </c>
      <c r="L15" s="17" t="s">
        <v>19</v>
      </c>
      <c r="M15" s="18" t="s">
        <v>76</v>
      </c>
      <c r="N15" s="66">
        <f t="shared" si="18"/>
        <v>0</v>
      </c>
      <c r="O15" s="17" t="s">
        <v>2</v>
      </c>
      <c r="P15" s="18" t="s">
        <v>74</v>
      </c>
      <c r="Q15" s="85">
        <f t="shared" si="21"/>
        <v>0</v>
      </c>
      <c r="R15" s="17" t="s">
        <v>74</v>
      </c>
      <c r="S15" s="18" t="s">
        <v>74</v>
      </c>
      <c r="T15" s="19">
        <f t="shared" si="19"/>
        <v>0</v>
      </c>
      <c r="U15" s="17" t="s">
        <v>76</v>
      </c>
      <c r="V15" s="18" t="s">
        <v>19</v>
      </c>
      <c r="W15" s="66" t="str">
        <f t="shared" si="6"/>
        <v>2</v>
      </c>
      <c r="X15" s="17" t="s">
        <v>2</v>
      </c>
      <c r="Y15" s="18" t="s">
        <v>76</v>
      </c>
      <c r="Z15" s="19" t="str">
        <f t="shared" si="22"/>
        <v>2</v>
      </c>
      <c r="AA15" s="17" t="s">
        <v>76</v>
      </c>
      <c r="AB15" s="18" t="s">
        <v>19</v>
      </c>
      <c r="AC15" s="19" t="str">
        <f t="shared" si="20"/>
        <v>2</v>
      </c>
      <c r="AD15" s="28"/>
      <c r="AE15" s="26"/>
      <c r="AF15" s="19"/>
      <c r="AG15" s="21">
        <f t="shared" si="13"/>
        <v>8</v>
      </c>
      <c r="AH15" s="22">
        <f>'11.Spieltag'!AJ15</f>
        <v>139</v>
      </c>
      <c r="AI15" s="29">
        <f>'11.Spieltag'!AK15</f>
        <v>4</v>
      </c>
      <c r="AJ15" s="24">
        <f t="shared" si="14"/>
        <v>147</v>
      </c>
      <c r="AK15" s="25">
        <f t="shared" si="11"/>
        <v>6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66"/>
      <c r="O16" s="17" t="s">
        <v>74</v>
      </c>
      <c r="P16" s="18" t="s">
        <v>76</v>
      </c>
      <c r="Q16" s="85">
        <f t="shared" si="21"/>
        <v>0</v>
      </c>
      <c r="R16" s="17" t="s">
        <v>19</v>
      </c>
      <c r="S16" s="18" t="s">
        <v>19</v>
      </c>
      <c r="T16" s="19">
        <f t="shared" si="19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76</v>
      </c>
      <c r="Z16" s="19" t="str">
        <f t="shared" si="22"/>
        <v>2</v>
      </c>
      <c r="AA16" s="17" t="s">
        <v>74</v>
      </c>
      <c r="AB16" s="18" t="s">
        <v>2</v>
      </c>
      <c r="AC16" s="19" t="str">
        <f t="shared" si="20"/>
        <v>2</v>
      </c>
      <c r="AD16" s="28"/>
      <c r="AE16" s="26"/>
      <c r="AF16" s="19"/>
      <c r="AG16" s="21">
        <f t="shared" si="13"/>
        <v>6</v>
      </c>
      <c r="AH16" s="22">
        <f>'11.Spieltag'!AJ16</f>
        <v>109</v>
      </c>
      <c r="AI16" s="29">
        <f>'11.Spieltag'!AK16</f>
        <v>13</v>
      </c>
      <c r="AJ16" s="24">
        <f t="shared" si="14"/>
        <v>115</v>
      </c>
      <c r="AK16" s="25">
        <f t="shared" si="11"/>
        <v>15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19</v>
      </c>
      <c r="D17" s="18" t="s">
        <v>77</v>
      </c>
      <c r="E17" s="19">
        <f t="shared" si="15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2</v>
      </c>
      <c r="K17" s="19" t="str">
        <f t="shared" si="17"/>
        <v>2</v>
      </c>
      <c r="L17" s="17" t="s">
        <v>2</v>
      </c>
      <c r="M17" s="18" t="s">
        <v>74</v>
      </c>
      <c r="N17" s="66">
        <f t="shared" si="18"/>
        <v>0</v>
      </c>
      <c r="O17" s="17" t="s">
        <v>2</v>
      </c>
      <c r="P17" s="18" t="s">
        <v>74</v>
      </c>
      <c r="Q17" s="85">
        <f t="shared" si="21"/>
        <v>0</v>
      </c>
      <c r="R17" s="17" t="s">
        <v>76</v>
      </c>
      <c r="S17" s="18" t="s">
        <v>76</v>
      </c>
      <c r="T17" s="19">
        <f t="shared" si="19"/>
        <v>0</v>
      </c>
      <c r="U17" s="17" t="s">
        <v>74</v>
      </c>
      <c r="V17" s="18" t="s">
        <v>19</v>
      </c>
      <c r="W17" s="66" t="str">
        <f t="shared" si="6"/>
        <v>3</v>
      </c>
      <c r="X17" s="17" t="s">
        <v>19</v>
      </c>
      <c r="Y17" s="18" t="s">
        <v>2</v>
      </c>
      <c r="Z17" s="19">
        <f t="shared" si="22"/>
        <v>0</v>
      </c>
      <c r="AA17" s="17" t="s">
        <v>74</v>
      </c>
      <c r="AB17" s="18" t="s">
        <v>2</v>
      </c>
      <c r="AC17" s="19" t="str">
        <f t="shared" si="20"/>
        <v>2</v>
      </c>
      <c r="AD17" s="28"/>
      <c r="AE17" s="26"/>
      <c r="AF17" s="19"/>
      <c r="AG17" s="21">
        <f t="shared" si="13"/>
        <v>7</v>
      </c>
      <c r="AH17" s="22">
        <f>'11.Spieltag'!AJ17</f>
        <v>104</v>
      </c>
      <c r="AI17" s="29">
        <f>'11.Spieltag'!AK17</f>
        <v>15</v>
      </c>
      <c r="AJ17" s="24">
        <f t="shared" si="14"/>
        <v>111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66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'11.Spieltag'!AJ18</f>
        <v>81</v>
      </c>
      <c r="AI18" s="29">
        <f>'11.Spieltag'!AK18</f>
        <v>18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74</v>
      </c>
      <c r="G19" s="18" t="s">
        <v>74</v>
      </c>
      <c r="H19" s="19" t="str">
        <f t="shared" si="16"/>
        <v>3</v>
      </c>
      <c r="I19" s="17" t="s">
        <v>74</v>
      </c>
      <c r="J19" s="18" t="s">
        <v>19</v>
      </c>
      <c r="K19" s="19" t="str">
        <f t="shared" si="17"/>
        <v>5</v>
      </c>
      <c r="L19" s="17" t="s">
        <v>19</v>
      </c>
      <c r="M19" s="18" t="s">
        <v>76</v>
      </c>
      <c r="N19" s="66">
        <f t="shared" si="18"/>
        <v>0</v>
      </c>
      <c r="O19" s="17" t="s">
        <v>74</v>
      </c>
      <c r="P19" s="18" t="s">
        <v>76</v>
      </c>
      <c r="Q19" s="85">
        <f t="shared" si="21"/>
        <v>0</v>
      </c>
      <c r="R19" s="17" t="s">
        <v>76</v>
      </c>
      <c r="S19" s="18" t="s">
        <v>76</v>
      </c>
      <c r="T19" s="19">
        <f t="shared" si="19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22"/>
        <v>3</v>
      </c>
      <c r="AA19" s="17" t="s">
        <v>74</v>
      </c>
      <c r="AB19" s="18" t="s">
        <v>2</v>
      </c>
      <c r="AC19" s="19" t="str">
        <f t="shared" si="20"/>
        <v>2</v>
      </c>
      <c r="AD19" s="28"/>
      <c r="AE19" s="26"/>
      <c r="AF19" s="19"/>
      <c r="AG19" s="21">
        <f t="shared" si="13"/>
        <v>15</v>
      </c>
      <c r="AH19" s="22">
        <f>'11.Spieltag'!AJ19</f>
        <v>103</v>
      </c>
      <c r="AI19" s="29">
        <f>'11.Spieltag'!AK19</f>
        <v>16</v>
      </c>
      <c r="AJ19" s="24">
        <f t="shared" si="14"/>
        <v>118</v>
      </c>
      <c r="AK19" s="25">
        <f t="shared" si="11"/>
        <v>13</v>
      </c>
      <c r="AL19" s="1"/>
    </row>
    <row r="20" spans="1:38" ht="24.9" customHeight="1" thickBot="1">
      <c r="A20" s="29">
        <f t="shared" si="12"/>
        <v>12</v>
      </c>
      <c r="B20" s="21" t="s">
        <v>83</v>
      </c>
      <c r="C20" s="17" t="s">
        <v>74</v>
      </c>
      <c r="D20" s="18" t="s">
        <v>19</v>
      </c>
      <c r="E20" s="19">
        <f t="shared" si="15"/>
        <v>0</v>
      </c>
      <c r="F20" s="17" t="s">
        <v>19</v>
      </c>
      <c r="G20" s="18" t="s">
        <v>74</v>
      </c>
      <c r="H20" s="19">
        <f t="shared" si="16"/>
        <v>0</v>
      </c>
      <c r="I20" s="17" t="s">
        <v>76</v>
      </c>
      <c r="J20" s="18" t="s">
        <v>19</v>
      </c>
      <c r="K20" s="19" t="str">
        <f t="shared" si="17"/>
        <v>2</v>
      </c>
      <c r="L20" s="17" t="s">
        <v>19</v>
      </c>
      <c r="M20" s="18" t="s">
        <v>19</v>
      </c>
      <c r="N20" s="66" t="str">
        <f t="shared" si="18"/>
        <v>3</v>
      </c>
      <c r="O20" s="17" t="s">
        <v>74</v>
      </c>
      <c r="P20" s="18" t="s">
        <v>76</v>
      </c>
      <c r="Q20" s="85">
        <f t="shared" si="21"/>
        <v>0</v>
      </c>
      <c r="R20" s="17" t="s">
        <v>19</v>
      </c>
      <c r="S20" s="18" t="s">
        <v>74</v>
      </c>
      <c r="T20" s="19">
        <f t="shared" si="19"/>
        <v>0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22"/>
        <v>0</v>
      </c>
      <c r="AA20" s="17" t="s">
        <v>76</v>
      </c>
      <c r="AB20" s="18" t="s">
        <v>2</v>
      </c>
      <c r="AC20" s="19" t="str">
        <f t="shared" si="20"/>
        <v>2</v>
      </c>
      <c r="AD20" s="28"/>
      <c r="AE20" s="26"/>
      <c r="AF20" s="19"/>
      <c r="AG20" s="21">
        <f t="shared" si="13"/>
        <v>9</v>
      </c>
      <c r="AH20" s="22">
        <f>'11.Spieltag'!AJ20</f>
        <v>116</v>
      </c>
      <c r="AI20" s="29">
        <f>'11.Spieltag'!AK20</f>
        <v>10</v>
      </c>
      <c r="AJ20" s="24">
        <f t="shared" si="14"/>
        <v>125</v>
      </c>
      <c r="AK20" s="25">
        <f t="shared" si="11"/>
        <v>12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74</v>
      </c>
      <c r="D21" s="18" t="s">
        <v>74</v>
      </c>
      <c r="E21" s="19" t="str">
        <f t="shared" si="15"/>
        <v>3</v>
      </c>
      <c r="F21" s="17" t="s">
        <v>19</v>
      </c>
      <c r="G21" s="18" t="s">
        <v>74</v>
      </c>
      <c r="H21" s="19">
        <f t="shared" si="16"/>
        <v>0</v>
      </c>
      <c r="I21" s="17" t="s">
        <v>76</v>
      </c>
      <c r="J21" s="18" t="s">
        <v>19</v>
      </c>
      <c r="K21" s="19" t="str">
        <f t="shared" si="17"/>
        <v>2</v>
      </c>
      <c r="L21" s="17" t="s">
        <v>2</v>
      </c>
      <c r="M21" s="18" t="s">
        <v>76</v>
      </c>
      <c r="N21" s="66">
        <f t="shared" si="18"/>
        <v>0</v>
      </c>
      <c r="O21" s="17" t="s">
        <v>19</v>
      </c>
      <c r="P21" s="18" t="s">
        <v>74</v>
      </c>
      <c r="Q21" s="85">
        <f t="shared" si="21"/>
        <v>0</v>
      </c>
      <c r="R21" s="17" t="s">
        <v>74</v>
      </c>
      <c r="S21" s="18" t="s">
        <v>74</v>
      </c>
      <c r="T21" s="19">
        <f t="shared" si="19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22"/>
        <v>5</v>
      </c>
      <c r="AA21" s="17" t="s">
        <v>76</v>
      </c>
      <c r="AB21" s="18" t="s">
        <v>19</v>
      </c>
      <c r="AC21" s="19" t="str">
        <f t="shared" si="20"/>
        <v>2</v>
      </c>
      <c r="AD21" s="28"/>
      <c r="AE21" s="26"/>
      <c r="AF21" s="19"/>
      <c r="AG21" s="21">
        <f t="shared" si="13"/>
        <v>15</v>
      </c>
      <c r="AH21" s="22">
        <f>'11.Spieltag'!AJ21</f>
        <v>145</v>
      </c>
      <c r="AI21" s="29">
        <f>'11.Spieltag'!AK21</f>
        <v>2</v>
      </c>
      <c r="AJ21" s="24">
        <f t="shared" si="14"/>
        <v>160</v>
      </c>
      <c r="AK21" s="25">
        <f t="shared" si="11"/>
        <v>3</v>
      </c>
      <c r="AL21" s="1"/>
    </row>
    <row r="22" spans="1:38" ht="24.9" customHeight="1" thickBot="1">
      <c r="A22" s="29">
        <f>AK22</f>
        <v>17</v>
      </c>
      <c r="B22" s="21" t="s">
        <v>96</v>
      </c>
      <c r="C22" s="17" t="s">
        <v>19</v>
      </c>
      <c r="D22" s="18" t="s">
        <v>2</v>
      </c>
      <c r="E22" s="19">
        <f t="shared" si="15"/>
        <v>0</v>
      </c>
      <c r="F22" s="17" t="s">
        <v>19</v>
      </c>
      <c r="G22" s="18" t="s">
        <v>19</v>
      </c>
      <c r="H22" s="19" t="str">
        <f t="shared" si="16"/>
        <v>5</v>
      </c>
      <c r="I22" s="17" t="s">
        <v>74</v>
      </c>
      <c r="J22" s="18" t="s">
        <v>2</v>
      </c>
      <c r="K22" s="19" t="str">
        <f t="shared" si="17"/>
        <v>2</v>
      </c>
      <c r="L22" s="17" t="s">
        <v>76</v>
      </c>
      <c r="M22" s="18" t="s">
        <v>19</v>
      </c>
      <c r="N22" s="66">
        <f t="shared" si="18"/>
        <v>0</v>
      </c>
      <c r="O22" s="17" t="s">
        <v>19</v>
      </c>
      <c r="P22" s="18" t="s">
        <v>74</v>
      </c>
      <c r="Q22" s="85">
        <f t="shared" si="21"/>
        <v>0</v>
      </c>
      <c r="R22" s="17" t="s">
        <v>19</v>
      </c>
      <c r="S22" s="18" t="s">
        <v>76</v>
      </c>
      <c r="T22" s="19">
        <f t="shared" si="19"/>
        <v>0</v>
      </c>
      <c r="U22" s="17" t="s">
        <v>74</v>
      </c>
      <c r="V22" s="18" t="s">
        <v>2</v>
      </c>
      <c r="W22" s="66" t="str">
        <f t="shared" si="6"/>
        <v>2</v>
      </c>
      <c r="X22" s="17" t="s">
        <v>2</v>
      </c>
      <c r="Y22" s="18" t="s">
        <v>76</v>
      </c>
      <c r="Z22" s="19" t="str">
        <f t="shared" si="22"/>
        <v>2</v>
      </c>
      <c r="AA22" s="17" t="s">
        <v>74</v>
      </c>
      <c r="AB22" s="18" t="s">
        <v>2</v>
      </c>
      <c r="AC22" s="19" t="str">
        <f t="shared" si="20"/>
        <v>2</v>
      </c>
      <c r="AD22" s="28"/>
      <c r="AE22" s="26"/>
      <c r="AF22" s="19"/>
      <c r="AG22" s="21">
        <f t="shared" si="13"/>
        <v>13</v>
      </c>
      <c r="AH22" s="22">
        <f>'11.Spieltag'!AJ22</f>
        <v>89</v>
      </c>
      <c r="AI22" s="29">
        <f>'11.Spieltag'!AK22</f>
        <v>17</v>
      </c>
      <c r="AJ22" s="24">
        <f t="shared" si="14"/>
        <v>102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19</v>
      </c>
      <c r="E23" s="19">
        <f t="shared" si="15"/>
        <v>0</v>
      </c>
      <c r="F23" s="17" t="s">
        <v>19</v>
      </c>
      <c r="G23" s="18" t="s">
        <v>76</v>
      </c>
      <c r="H23" s="19">
        <f t="shared" si="16"/>
        <v>0</v>
      </c>
      <c r="I23" s="17" t="s">
        <v>76</v>
      </c>
      <c r="J23" s="18" t="s">
        <v>19</v>
      </c>
      <c r="K23" s="19" t="str">
        <f t="shared" si="17"/>
        <v>2</v>
      </c>
      <c r="L23" s="17" t="s">
        <v>19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21"/>
        <v>0</v>
      </c>
      <c r="R23" s="17" t="s">
        <v>76</v>
      </c>
      <c r="S23" s="18" t="s">
        <v>74</v>
      </c>
      <c r="T23" s="19" t="str">
        <f t="shared" si="19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22"/>
        <v>2</v>
      </c>
      <c r="AA23" s="17" t="s">
        <v>74</v>
      </c>
      <c r="AB23" s="18" t="s">
        <v>19</v>
      </c>
      <c r="AC23" s="19" t="str">
        <f t="shared" si="20"/>
        <v>2</v>
      </c>
      <c r="AD23" s="28"/>
      <c r="AE23" s="26"/>
      <c r="AF23" s="19"/>
      <c r="AG23" s="21">
        <f t="shared" si="13"/>
        <v>13</v>
      </c>
      <c r="AH23" s="22">
        <f>'11.Spieltag'!AJ23</f>
        <v>77</v>
      </c>
      <c r="AI23" s="29">
        <f>'11.Spieltag'!AK23</f>
        <v>20</v>
      </c>
      <c r="AJ23" s="24">
        <f t="shared" si="14"/>
        <v>90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76</v>
      </c>
      <c r="J24" s="18" t="s">
        <v>74</v>
      </c>
      <c r="K24" s="19" t="str">
        <f t="shared" si="17"/>
        <v>3</v>
      </c>
      <c r="L24" s="17" t="s">
        <v>19</v>
      </c>
      <c r="M24" s="18" t="s">
        <v>74</v>
      </c>
      <c r="N24" s="66">
        <f t="shared" si="18"/>
        <v>0</v>
      </c>
      <c r="O24" s="17" t="s">
        <v>19</v>
      </c>
      <c r="P24" s="18" t="s">
        <v>74</v>
      </c>
      <c r="Q24" s="85">
        <f t="shared" si="21"/>
        <v>0</v>
      </c>
      <c r="R24" s="17" t="s">
        <v>74</v>
      </c>
      <c r="S24" s="18" t="s">
        <v>2</v>
      </c>
      <c r="T24" s="19" t="str">
        <f t="shared" si="19"/>
        <v>2</v>
      </c>
      <c r="U24" s="17" t="s">
        <v>76</v>
      </c>
      <c r="V24" s="18" t="s">
        <v>2</v>
      </c>
      <c r="W24" s="66" t="str">
        <f t="shared" si="6"/>
        <v>2</v>
      </c>
      <c r="X24" s="17" t="s">
        <v>20</v>
      </c>
      <c r="Y24" s="18" t="s">
        <v>74</v>
      </c>
      <c r="Z24" s="19" t="str">
        <f t="shared" si="22"/>
        <v>2</v>
      </c>
      <c r="AA24" s="17" t="s">
        <v>74</v>
      </c>
      <c r="AB24" s="18" t="s">
        <v>19</v>
      </c>
      <c r="AC24" s="19" t="str">
        <f t="shared" si="20"/>
        <v>2</v>
      </c>
      <c r="AD24" s="28"/>
      <c r="AE24" s="26"/>
      <c r="AF24" s="19"/>
      <c r="AG24" s="21">
        <f t="shared" si="13"/>
        <v>11</v>
      </c>
      <c r="AH24" s="22">
        <f>'11.Spieltag'!AJ24</f>
        <v>81</v>
      </c>
      <c r="AI24" s="29">
        <f>'11.Spieltag'!AK24</f>
        <v>18</v>
      </c>
      <c r="AJ24" s="24">
        <f t="shared" si="14"/>
        <v>92</v>
      </c>
      <c r="AK24" s="25">
        <f t="shared" si="11"/>
        <v>18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76</v>
      </c>
      <c r="D25" s="18" t="s">
        <v>74</v>
      </c>
      <c r="E25" s="19">
        <f t="shared" si="15"/>
        <v>0</v>
      </c>
      <c r="F25" s="17" t="s">
        <v>74</v>
      </c>
      <c r="G25" s="18" t="s">
        <v>74</v>
      </c>
      <c r="H25" s="19" t="str">
        <f t="shared" si="16"/>
        <v>3</v>
      </c>
      <c r="I25" s="17" t="s">
        <v>74</v>
      </c>
      <c r="J25" s="18" t="s">
        <v>2</v>
      </c>
      <c r="K25" s="19" t="str">
        <f t="shared" si="17"/>
        <v>2</v>
      </c>
      <c r="L25" s="17" t="s">
        <v>19</v>
      </c>
      <c r="M25" s="18" t="s">
        <v>76</v>
      </c>
      <c r="N25" s="66">
        <f t="shared" si="18"/>
        <v>0</v>
      </c>
      <c r="O25" s="17" t="s">
        <v>2</v>
      </c>
      <c r="P25" s="18" t="s">
        <v>74</v>
      </c>
      <c r="Q25" s="85">
        <f t="shared" si="21"/>
        <v>0</v>
      </c>
      <c r="R25" s="17" t="s">
        <v>76</v>
      </c>
      <c r="S25" s="18" t="s">
        <v>76</v>
      </c>
      <c r="T25" s="19">
        <f t="shared" si="19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19</v>
      </c>
      <c r="Y25" s="18" t="s">
        <v>74</v>
      </c>
      <c r="Z25" s="19" t="str">
        <f t="shared" si="22"/>
        <v>5</v>
      </c>
      <c r="AA25" s="17" t="s">
        <v>76</v>
      </c>
      <c r="AB25" s="18" t="s">
        <v>19</v>
      </c>
      <c r="AC25" s="19" t="str">
        <f t="shared" si="20"/>
        <v>2</v>
      </c>
      <c r="AD25" s="28"/>
      <c r="AE25" s="26"/>
      <c r="AF25" s="19"/>
      <c r="AG25" s="21">
        <f t="shared" si="13"/>
        <v>14</v>
      </c>
      <c r="AH25" s="22">
        <f>'11.Spieltag'!AJ25</f>
        <v>115</v>
      </c>
      <c r="AI25" s="29">
        <f>'11.Spieltag'!AK25</f>
        <v>11</v>
      </c>
      <c r="AJ25" s="24">
        <f t="shared" si="14"/>
        <v>129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74</v>
      </c>
      <c r="E26" s="19" t="str">
        <f t="shared" si="15"/>
        <v>3</v>
      </c>
      <c r="F26" s="17" t="s">
        <v>19</v>
      </c>
      <c r="G26" s="18" t="s">
        <v>76</v>
      </c>
      <c r="H26" s="19">
        <f t="shared" si="16"/>
        <v>0</v>
      </c>
      <c r="I26" s="17" t="s">
        <v>74</v>
      </c>
      <c r="J26" s="18" t="s">
        <v>2</v>
      </c>
      <c r="K26" s="19" t="str">
        <f t="shared" si="17"/>
        <v>2</v>
      </c>
      <c r="L26" s="17" t="s">
        <v>2</v>
      </c>
      <c r="M26" s="18" t="s">
        <v>76</v>
      </c>
      <c r="N26" s="66">
        <f t="shared" si="18"/>
        <v>0</v>
      </c>
      <c r="O26" s="17" t="s">
        <v>19</v>
      </c>
      <c r="P26" s="18" t="s">
        <v>76</v>
      </c>
      <c r="Q26" s="85">
        <f t="shared" si="21"/>
        <v>0</v>
      </c>
      <c r="R26" s="17" t="s">
        <v>19</v>
      </c>
      <c r="S26" s="18" t="s">
        <v>74</v>
      </c>
      <c r="T26" s="19">
        <f t="shared" si="19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22"/>
        <v>2</v>
      </c>
      <c r="AA26" s="17" t="s">
        <v>74</v>
      </c>
      <c r="AB26" s="18" t="s">
        <v>19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11</v>
      </c>
      <c r="AH26" s="22">
        <f>'11.Spieltag'!AJ26</f>
        <v>139</v>
      </c>
      <c r="AI26" s="29">
        <f>'11.Spieltag'!AK26</f>
        <v>4</v>
      </c>
      <c r="AJ26" s="24">
        <f t="shared" ref="AJ26" si="24">AG26+AH26</f>
        <v>150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11</v>
      </c>
      <c r="B27" s="21" t="s">
        <v>73</v>
      </c>
      <c r="C27" s="17" t="s">
        <v>19</v>
      </c>
      <c r="D27" s="18" t="s">
        <v>74</v>
      </c>
      <c r="E27" s="19">
        <f t="shared" si="15"/>
        <v>0</v>
      </c>
      <c r="F27" s="17" t="s">
        <v>19</v>
      </c>
      <c r="G27" s="18" t="s">
        <v>19</v>
      </c>
      <c r="H27" s="19" t="str">
        <f t="shared" si="16"/>
        <v>5</v>
      </c>
      <c r="I27" s="17" t="s">
        <v>74</v>
      </c>
      <c r="J27" s="18" t="s">
        <v>19</v>
      </c>
      <c r="K27" s="19" t="str">
        <f t="shared" si="17"/>
        <v>5</v>
      </c>
      <c r="L27" s="17" t="s">
        <v>19</v>
      </c>
      <c r="M27" s="18" t="s">
        <v>74</v>
      </c>
      <c r="N27" s="66">
        <f t="shared" si="18"/>
        <v>0</v>
      </c>
      <c r="O27" s="17" t="s">
        <v>19</v>
      </c>
      <c r="P27" s="18" t="s">
        <v>74</v>
      </c>
      <c r="Q27" s="85">
        <f t="shared" si="21"/>
        <v>0</v>
      </c>
      <c r="R27" s="17" t="s">
        <v>74</v>
      </c>
      <c r="S27" s="18" t="s">
        <v>19</v>
      </c>
      <c r="T27" s="19" t="str">
        <f t="shared" si="19"/>
        <v>3</v>
      </c>
      <c r="U27" s="17" t="s">
        <v>74</v>
      </c>
      <c r="V27" s="18" t="s">
        <v>2</v>
      </c>
      <c r="W27" s="66" t="str">
        <f t="shared" si="6"/>
        <v>2</v>
      </c>
      <c r="X27" s="17" t="s">
        <v>2</v>
      </c>
      <c r="Y27" s="18" t="s">
        <v>74</v>
      </c>
      <c r="Z27" s="19" t="str">
        <f t="shared" si="22"/>
        <v>2</v>
      </c>
      <c r="AA27" s="17" t="s">
        <v>74</v>
      </c>
      <c r="AB27" s="18" t="s">
        <v>19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19</v>
      </c>
      <c r="AH27" s="22">
        <f>'11.Spieltag'!AJ27</f>
        <v>108</v>
      </c>
      <c r="AI27" s="29">
        <f>'11.Spieltag'!AK27</f>
        <v>14</v>
      </c>
      <c r="AJ27" s="24">
        <f t="shared" ref="AJ27" si="27">AG27+AH27</f>
        <v>127</v>
      </c>
      <c r="AK27" s="25">
        <f t="shared" si="11"/>
        <v>11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30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9" priority="7">
      <formula>($AG8&gt;40)</formula>
    </cfRule>
  </conditionalFormatting>
  <conditionalFormatting sqref="A31:A1048576 A1:A3 A5:A26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28" priority="1" rank="3"/>
  </conditionalFormatting>
  <conditionalFormatting sqref="AG5:AG31">
    <cfRule type="top10" dxfId="127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topLeftCell="A13" workbookViewId="0">
      <selection activeCell="W16" sqref="V15:W1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19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'12.Spieltag'!AJ8</f>
        <v>161</v>
      </c>
      <c r="AI8" s="29">
        <f>'12.Spieltag'!AK8</f>
        <v>2</v>
      </c>
      <c r="AJ8" s="24">
        <f t="shared" ref="AJ8" si="10">AG8+AH8</f>
        <v>165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5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'12.Spieltag'!AJ9</f>
        <v>117</v>
      </c>
      <c r="AI9" s="29">
        <f>'12.Spieltag'!AK9</f>
        <v>14</v>
      </c>
      <c r="AJ9" s="24">
        <f t="shared" ref="AJ9:AJ25" si="14">AG9+AH9</f>
        <v>117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6</v>
      </c>
      <c r="B10" s="21" t="s">
        <v>95</v>
      </c>
      <c r="C10" s="17" t="s">
        <v>74</v>
      </c>
      <c r="D10" s="18" t="s">
        <v>2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76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2</v>
      </c>
      <c r="J10" s="18" t="s">
        <v>74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27" si="18">IF(OR(EXACT($L$7,L10)*(EXACT($M$7,M10)))=TRUE,$AO$9,IF(($M$7-$L$7=M10-L10),$AO$8,IF(OR(EXACT($L$7&gt;$M$7,L10&gt;M10)*EXACT($L$7=$M$7,L10=M10)*EXACT($L$7&lt;$M$7,L10&lt;M10)),$AO$7,0)))</f>
        <v>3</v>
      </c>
      <c r="O10" s="17" t="s">
        <v>19</v>
      </c>
      <c r="P10" s="18" t="s">
        <v>74</v>
      </c>
      <c r="Q10" s="85">
        <f t="shared" ref="Q10:Q26" si="19">IF(OR(EXACT($O$7,O10)*(EXACT($P$7,P10)))=TRUE,$AO$9,IF(($P$7-$O$7=P10-O10),$AO$8,IF(OR(EXACT($O$7&gt;$P$7,O10&gt;P10)*EXACT($O$7=$P$7,O10=P10)*EXACT($O$7&lt;$P$7,O10&lt;P10)),$AO$7,0)))*2*2</f>
        <v>0</v>
      </c>
      <c r="R10" s="17" t="s">
        <v>19</v>
      </c>
      <c r="S10" s="18" t="s">
        <v>74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19</v>
      </c>
      <c r="W10" s="66">
        <f t="shared" si="6"/>
        <v>0</v>
      </c>
      <c r="X10" s="17" t="s">
        <v>19</v>
      </c>
      <c r="Y10" s="18" t="s">
        <v>74</v>
      </c>
      <c r="Z10" s="19" t="str">
        <f t="shared" ref="Z10:Z27" si="21">IF(OR(EXACT($X$7,X10)*(EXACT($Y$7,Y10)))=TRUE,$AO$9,IF(($Y$7-$X$7=Y10-X10),$AO$8,IF(OR(EXACT($X$7&gt;$Y$7,X10&gt;Y10)*EXACT($X$7=$Y$7,X10=Y10)*EXACT($X$7&lt;$Y$7,X10&lt;Y10)),$AO$7,0)))</f>
        <v>2</v>
      </c>
      <c r="AA10" s="17" t="s">
        <v>19</v>
      </c>
      <c r="AB10" s="18" t="s">
        <v>74</v>
      </c>
      <c r="AC10" s="19" t="str">
        <f t="shared" ref="AC10:AC27" si="22"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 t="shared" si="13"/>
        <v>8</v>
      </c>
      <c r="AH10" s="22">
        <f>'12.Spieltag'!AJ10</f>
        <v>145</v>
      </c>
      <c r="AI10" s="29">
        <f>'12.Spieltag'!AK10</f>
        <v>7</v>
      </c>
      <c r="AJ10" s="24">
        <f t="shared" si="14"/>
        <v>153</v>
      </c>
      <c r="AK10" s="25">
        <f t="shared" si="11"/>
        <v>6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74</v>
      </c>
      <c r="D11" s="18" t="s">
        <v>19</v>
      </c>
      <c r="E11" s="19">
        <f t="shared" si="15"/>
        <v>0</v>
      </c>
      <c r="F11" s="17" t="s">
        <v>2</v>
      </c>
      <c r="G11" s="18" t="s">
        <v>74</v>
      </c>
      <c r="H11" s="19">
        <f t="shared" si="16"/>
        <v>0</v>
      </c>
      <c r="I11" s="17" t="s">
        <v>19</v>
      </c>
      <c r="J11" s="18" t="s">
        <v>74</v>
      </c>
      <c r="K11" s="19">
        <f t="shared" si="17"/>
        <v>0</v>
      </c>
      <c r="L11" s="17" t="s">
        <v>74</v>
      </c>
      <c r="M11" s="18" t="s">
        <v>19</v>
      </c>
      <c r="N11" s="66" t="str">
        <f t="shared" si="18"/>
        <v>3</v>
      </c>
      <c r="O11" s="17" t="s">
        <v>19</v>
      </c>
      <c r="P11" s="18" t="s">
        <v>74</v>
      </c>
      <c r="Q11" s="85">
        <f t="shared" si="19"/>
        <v>0</v>
      </c>
      <c r="R11" s="17" t="s">
        <v>74</v>
      </c>
      <c r="S11" s="18" t="s">
        <v>19</v>
      </c>
      <c r="T11" s="19" t="str">
        <f t="shared" si="20"/>
        <v>2</v>
      </c>
      <c r="U11" s="17" t="s">
        <v>2</v>
      </c>
      <c r="V11" s="18" t="s">
        <v>19</v>
      </c>
      <c r="W11" s="66">
        <f t="shared" si="6"/>
        <v>0</v>
      </c>
      <c r="X11" s="17" t="s">
        <v>74</v>
      </c>
      <c r="Y11" s="18" t="s">
        <v>74</v>
      </c>
      <c r="Z11" s="19">
        <f t="shared" si="21"/>
        <v>0</v>
      </c>
      <c r="AA11" s="17" t="s">
        <v>19</v>
      </c>
      <c r="AB11" s="18" t="s">
        <v>19</v>
      </c>
      <c r="AC11" s="19">
        <f t="shared" si="22"/>
        <v>0</v>
      </c>
      <c r="AD11" s="28"/>
      <c r="AE11" s="26"/>
      <c r="AF11" s="19"/>
      <c r="AG11" s="21">
        <f t="shared" si="13"/>
        <v>5</v>
      </c>
      <c r="AH11" s="22">
        <f>'12.Spieltag'!AJ11</f>
        <v>142</v>
      </c>
      <c r="AI11" s="29">
        <f>'12.Spieltag'!AK11</f>
        <v>8</v>
      </c>
      <c r="AJ11" s="24">
        <f t="shared" si="14"/>
        <v>147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85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13"/>
        <v>0</v>
      </c>
      <c r="AH12" s="22">
        <f>'12.Spieltag'!AJ12</f>
        <v>184</v>
      </c>
      <c r="AI12" s="29">
        <f>'12.Spieltag'!AK12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5"/>
        <v>0</v>
      </c>
      <c r="F13" s="17" t="s">
        <v>77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>
        <f t="shared" si="17"/>
        <v>0</v>
      </c>
      <c r="L13" s="17" t="s">
        <v>74</v>
      </c>
      <c r="M13" s="18" t="s">
        <v>74</v>
      </c>
      <c r="N13" s="66">
        <f t="shared" si="18"/>
        <v>0</v>
      </c>
      <c r="O13" s="17" t="s">
        <v>19</v>
      </c>
      <c r="P13" s="18" t="s">
        <v>74</v>
      </c>
      <c r="Q13" s="85">
        <f t="shared" si="19"/>
        <v>0</v>
      </c>
      <c r="R13" s="17" t="s">
        <v>74</v>
      </c>
      <c r="S13" s="18" t="s">
        <v>19</v>
      </c>
      <c r="T13" s="19" t="str">
        <f t="shared" si="20"/>
        <v>2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74</v>
      </c>
      <c r="Z13" s="19" t="str">
        <f t="shared" si="21"/>
        <v>2</v>
      </c>
      <c r="AA13" s="17" t="s">
        <v>19</v>
      </c>
      <c r="AB13" s="18" t="s">
        <v>74</v>
      </c>
      <c r="AC13" s="19" t="str">
        <f t="shared" si="22"/>
        <v>3</v>
      </c>
      <c r="AD13" s="27"/>
      <c r="AE13" s="26"/>
      <c r="AF13" s="19"/>
      <c r="AG13" s="21">
        <f t="shared" si="13"/>
        <v>7</v>
      </c>
      <c r="AH13" s="22">
        <f>'12.Spieltag'!AJ13</f>
        <v>128</v>
      </c>
      <c r="AI13" s="29">
        <f>'12.Spieltag'!AK13</f>
        <v>10</v>
      </c>
      <c r="AJ13" s="24">
        <f t="shared" si="14"/>
        <v>135</v>
      </c>
      <c r="AK13" s="25">
        <f t="shared" si="11"/>
        <v>11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5"/>
        <v>0</v>
      </c>
      <c r="F14" s="17" t="s">
        <v>2</v>
      </c>
      <c r="G14" s="18" t="s">
        <v>76</v>
      </c>
      <c r="H14" s="19">
        <f t="shared" si="16"/>
        <v>0</v>
      </c>
      <c r="I14" s="17" t="s">
        <v>19</v>
      </c>
      <c r="J14" s="18" t="s">
        <v>74</v>
      </c>
      <c r="K14" s="19">
        <f t="shared" si="17"/>
        <v>0</v>
      </c>
      <c r="L14" s="17" t="s">
        <v>74</v>
      </c>
      <c r="M14" s="18" t="s">
        <v>19</v>
      </c>
      <c r="N14" s="66" t="str">
        <f t="shared" si="18"/>
        <v>3</v>
      </c>
      <c r="O14" s="17" t="s">
        <v>19</v>
      </c>
      <c r="P14" s="18" t="s">
        <v>74</v>
      </c>
      <c r="Q14" s="85">
        <f t="shared" si="19"/>
        <v>0</v>
      </c>
      <c r="R14" s="17" t="s">
        <v>74</v>
      </c>
      <c r="S14" s="18" t="s">
        <v>2</v>
      </c>
      <c r="T14" s="19" t="str">
        <f t="shared" si="20"/>
        <v>3</v>
      </c>
      <c r="U14" s="17" t="s">
        <v>19</v>
      </c>
      <c r="V14" s="18" t="s">
        <v>19</v>
      </c>
      <c r="W14" s="66">
        <f t="shared" si="6"/>
        <v>0</v>
      </c>
      <c r="X14" s="17" t="s">
        <v>74</v>
      </c>
      <c r="Y14" s="18" t="s">
        <v>76</v>
      </c>
      <c r="Z14" s="19" t="str">
        <f t="shared" si="21"/>
        <v>2</v>
      </c>
      <c r="AA14" s="17" t="s">
        <v>2</v>
      </c>
      <c r="AB14" s="18" t="s">
        <v>19</v>
      </c>
      <c r="AC14" s="19" t="str">
        <f t="shared" si="22"/>
        <v>3</v>
      </c>
      <c r="AD14" s="28"/>
      <c r="AE14" s="26"/>
      <c r="AF14" s="19"/>
      <c r="AG14" s="21">
        <f t="shared" si="13"/>
        <v>11</v>
      </c>
      <c r="AH14" s="22">
        <f>'12.Spieltag'!AJ14</f>
        <v>152</v>
      </c>
      <c r="AI14" s="29">
        <f>'12.Spieltag'!AK14</f>
        <v>4</v>
      </c>
      <c r="AJ14" s="24">
        <f t="shared" si="14"/>
        <v>163</v>
      </c>
      <c r="AK14" s="25">
        <f t="shared" si="11"/>
        <v>4</v>
      </c>
      <c r="AL14" s="1"/>
    </row>
    <row r="15" spans="1:42" ht="24.9" customHeight="1" thickBot="1">
      <c r="A15" s="29">
        <f t="shared" si="12"/>
        <v>7</v>
      </c>
      <c r="B15" s="21" t="s">
        <v>81</v>
      </c>
      <c r="C15" s="17" t="s">
        <v>76</v>
      </c>
      <c r="D15" s="18" t="s">
        <v>19</v>
      </c>
      <c r="E15" s="19">
        <f t="shared" si="15"/>
        <v>0</v>
      </c>
      <c r="F15" s="17" t="s">
        <v>2</v>
      </c>
      <c r="G15" s="18" t="s">
        <v>76</v>
      </c>
      <c r="H15" s="19">
        <f t="shared" si="16"/>
        <v>0</v>
      </c>
      <c r="I15" s="17" t="s">
        <v>19</v>
      </c>
      <c r="J15" s="18" t="s">
        <v>76</v>
      </c>
      <c r="K15" s="19">
        <f t="shared" si="17"/>
        <v>0</v>
      </c>
      <c r="L15" s="17" t="s">
        <v>19</v>
      </c>
      <c r="M15" s="18" t="s">
        <v>74</v>
      </c>
      <c r="N15" s="66">
        <f t="shared" si="18"/>
        <v>0</v>
      </c>
      <c r="O15" s="17" t="s">
        <v>19</v>
      </c>
      <c r="P15" s="18" t="s">
        <v>76</v>
      </c>
      <c r="Q15" s="85">
        <f t="shared" si="19"/>
        <v>0</v>
      </c>
      <c r="R15" s="17" t="s">
        <v>74</v>
      </c>
      <c r="S15" s="18" t="s">
        <v>19</v>
      </c>
      <c r="T15" s="19" t="str">
        <f t="shared" si="20"/>
        <v>2</v>
      </c>
      <c r="U15" s="17" t="s">
        <v>76</v>
      </c>
      <c r="V15" s="18" t="s">
        <v>19</v>
      </c>
      <c r="W15" s="66" t="str">
        <f t="shared" si="6"/>
        <v>2</v>
      </c>
      <c r="X15" s="17" t="s">
        <v>74</v>
      </c>
      <c r="Y15" s="18" t="s">
        <v>19</v>
      </c>
      <c r="Z15" s="19">
        <f t="shared" si="21"/>
        <v>0</v>
      </c>
      <c r="AA15" s="17" t="s">
        <v>74</v>
      </c>
      <c r="AB15" s="18" t="s">
        <v>74</v>
      </c>
      <c r="AC15" s="19">
        <f t="shared" si="22"/>
        <v>0</v>
      </c>
      <c r="AD15" s="28"/>
      <c r="AE15" s="26"/>
      <c r="AF15" s="19"/>
      <c r="AG15" s="21">
        <f t="shared" si="13"/>
        <v>4</v>
      </c>
      <c r="AH15" s="22">
        <f>'12.Spieltag'!AJ15</f>
        <v>147</v>
      </c>
      <c r="AI15" s="29">
        <f>'12.Spieltag'!AK15</f>
        <v>6</v>
      </c>
      <c r="AJ15" s="24">
        <f t="shared" si="14"/>
        <v>151</v>
      </c>
      <c r="AK15" s="25">
        <f t="shared" si="11"/>
        <v>7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19</v>
      </c>
      <c r="E16" s="19">
        <f t="shared" si="15"/>
        <v>0</v>
      </c>
      <c r="F16" s="17" t="s">
        <v>2</v>
      </c>
      <c r="G16" s="18" t="s">
        <v>76</v>
      </c>
      <c r="H16" s="19">
        <f t="shared" si="16"/>
        <v>0</v>
      </c>
      <c r="I16" s="17" t="s">
        <v>2</v>
      </c>
      <c r="J16" s="18" t="s">
        <v>74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18"/>
        <v>3</v>
      </c>
      <c r="O16" s="17" t="s">
        <v>19</v>
      </c>
      <c r="P16" s="18" t="s">
        <v>76</v>
      </c>
      <c r="Q16" s="85">
        <f t="shared" si="19"/>
        <v>0</v>
      </c>
      <c r="R16" s="17" t="s">
        <v>74</v>
      </c>
      <c r="S16" s="18" t="s">
        <v>19</v>
      </c>
      <c r="T16" s="19" t="str">
        <f t="shared" si="20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19</v>
      </c>
      <c r="Z16" s="19">
        <f t="shared" si="21"/>
        <v>0</v>
      </c>
      <c r="AA16" s="17" t="s">
        <v>19</v>
      </c>
      <c r="AB16" s="18" t="s">
        <v>74</v>
      </c>
      <c r="AC16" s="19" t="str">
        <f t="shared" si="22"/>
        <v>3</v>
      </c>
      <c r="AD16" s="28"/>
      <c r="AE16" s="26"/>
      <c r="AF16" s="19"/>
      <c r="AG16" s="21">
        <f t="shared" si="13"/>
        <v>8</v>
      </c>
      <c r="AH16" s="22">
        <f>'12.Spieltag'!AJ16</f>
        <v>115</v>
      </c>
      <c r="AI16" s="29">
        <f>'12.Spieltag'!AK16</f>
        <v>15</v>
      </c>
      <c r="AJ16" s="24">
        <f t="shared" si="14"/>
        <v>123</v>
      </c>
      <c r="AK16" s="25">
        <f t="shared" si="11"/>
        <v>14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2</v>
      </c>
      <c r="E17" s="19">
        <f t="shared" si="15"/>
        <v>0</v>
      </c>
      <c r="F17" s="17" t="s">
        <v>19</v>
      </c>
      <c r="G17" s="18" t="s">
        <v>76</v>
      </c>
      <c r="H17" s="19">
        <f t="shared" si="16"/>
        <v>0</v>
      </c>
      <c r="I17" s="17" t="s">
        <v>77</v>
      </c>
      <c r="J17" s="18" t="s">
        <v>74</v>
      </c>
      <c r="K17" s="19">
        <f t="shared" si="17"/>
        <v>0</v>
      </c>
      <c r="L17" s="17" t="s">
        <v>74</v>
      </c>
      <c r="M17" s="18" t="s">
        <v>74</v>
      </c>
      <c r="N17" s="66">
        <f t="shared" si="18"/>
        <v>0</v>
      </c>
      <c r="O17" s="17" t="s">
        <v>77</v>
      </c>
      <c r="P17" s="18" t="s">
        <v>74</v>
      </c>
      <c r="Q17" s="85">
        <f t="shared" si="19"/>
        <v>0</v>
      </c>
      <c r="R17" s="17" t="s">
        <v>74</v>
      </c>
      <c r="S17" s="18" t="s">
        <v>74</v>
      </c>
      <c r="T17" s="19">
        <f t="shared" si="20"/>
        <v>0</v>
      </c>
      <c r="U17" s="17" t="s">
        <v>20</v>
      </c>
      <c r="V17" s="18" t="s">
        <v>19</v>
      </c>
      <c r="W17" s="66">
        <f t="shared" si="6"/>
        <v>0</v>
      </c>
      <c r="X17" s="17" t="s">
        <v>74</v>
      </c>
      <c r="Y17" s="18" t="s">
        <v>74</v>
      </c>
      <c r="Z17" s="19">
        <f t="shared" si="21"/>
        <v>0</v>
      </c>
      <c r="AA17" s="17" t="s">
        <v>19</v>
      </c>
      <c r="AB17" s="18" t="s">
        <v>74</v>
      </c>
      <c r="AC17" s="19" t="str">
        <f t="shared" si="22"/>
        <v>3</v>
      </c>
      <c r="AD17" s="28"/>
      <c r="AE17" s="26"/>
      <c r="AF17" s="19"/>
      <c r="AG17" s="21">
        <f t="shared" si="13"/>
        <v>3</v>
      </c>
      <c r="AH17" s="22">
        <f>'12.Spieltag'!AJ17</f>
        <v>111</v>
      </c>
      <c r="AI17" s="29">
        <f>'12.Spieltag'!AK17</f>
        <v>16</v>
      </c>
      <c r="AJ17" s="24">
        <f t="shared" si="14"/>
        <v>114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'12.Spieltag'!AJ18</f>
        <v>81</v>
      </c>
      <c r="AI18" s="29">
        <f>'12.Spieltag'!AK18</f>
        <v>20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77</v>
      </c>
      <c r="G19" s="18" t="s">
        <v>76</v>
      </c>
      <c r="H19" s="19">
        <f t="shared" si="16"/>
        <v>0</v>
      </c>
      <c r="I19" s="17" t="s">
        <v>74</v>
      </c>
      <c r="J19" s="18" t="s">
        <v>76</v>
      </c>
      <c r="K19" s="19">
        <f t="shared" si="17"/>
        <v>0</v>
      </c>
      <c r="L19" s="17" t="s">
        <v>74</v>
      </c>
      <c r="M19" s="18" t="s">
        <v>74</v>
      </c>
      <c r="N19" s="66">
        <f t="shared" si="18"/>
        <v>0</v>
      </c>
      <c r="O19" s="17" t="s">
        <v>74</v>
      </c>
      <c r="P19" s="18" t="s">
        <v>76</v>
      </c>
      <c r="Q19" s="85">
        <f t="shared" si="19"/>
        <v>0</v>
      </c>
      <c r="R19" s="17" t="s">
        <v>74</v>
      </c>
      <c r="S19" s="18" t="s">
        <v>19</v>
      </c>
      <c r="T19" s="19" t="str">
        <f t="shared" si="20"/>
        <v>2</v>
      </c>
      <c r="U19" s="17" t="s">
        <v>76</v>
      </c>
      <c r="V19" s="18" t="s">
        <v>19</v>
      </c>
      <c r="W19" s="66" t="str">
        <f t="shared" si="6"/>
        <v>2</v>
      </c>
      <c r="X19" s="17" t="s">
        <v>74</v>
      </c>
      <c r="Y19" s="18" t="s">
        <v>19</v>
      </c>
      <c r="Z19" s="19">
        <f t="shared" si="21"/>
        <v>0</v>
      </c>
      <c r="AA19" s="17" t="s">
        <v>2</v>
      </c>
      <c r="AB19" s="18" t="s">
        <v>74</v>
      </c>
      <c r="AC19" s="19" t="str">
        <f t="shared" si="22"/>
        <v>2</v>
      </c>
      <c r="AD19" s="28"/>
      <c r="AE19" s="26"/>
      <c r="AF19" s="19"/>
      <c r="AG19" s="21">
        <f t="shared" si="13"/>
        <v>6</v>
      </c>
      <c r="AH19" s="22">
        <f>'12.Spieltag'!AJ19</f>
        <v>118</v>
      </c>
      <c r="AI19" s="29">
        <f>'12.Spieltag'!AK19</f>
        <v>13</v>
      </c>
      <c r="AJ19" s="24">
        <f t="shared" si="14"/>
        <v>124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77</v>
      </c>
      <c r="G20" s="18" t="s">
        <v>76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74</v>
      </c>
      <c r="M20" s="18" t="s">
        <v>74</v>
      </c>
      <c r="N20" s="66">
        <f t="shared" si="18"/>
        <v>0</v>
      </c>
      <c r="O20" s="17" t="s">
        <v>74</v>
      </c>
      <c r="P20" s="18" t="s">
        <v>76</v>
      </c>
      <c r="Q20" s="85">
        <f t="shared" si="19"/>
        <v>0</v>
      </c>
      <c r="R20" s="17" t="s">
        <v>76</v>
      </c>
      <c r="S20" s="18" t="s">
        <v>19</v>
      </c>
      <c r="T20" s="19" t="str">
        <f t="shared" si="20"/>
        <v>5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76</v>
      </c>
      <c r="Z20" s="19" t="str">
        <f t="shared" si="21"/>
        <v>2</v>
      </c>
      <c r="AA20" s="17" t="s">
        <v>19</v>
      </c>
      <c r="AB20" s="18" t="s">
        <v>74</v>
      </c>
      <c r="AC20" s="19" t="str">
        <f t="shared" si="22"/>
        <v>3</v>
      </c>
      <c r="AD20" s="28"/>
      <c r="AE20" s="26"/>
      <c r="AF20" s="19"/>
      <c r="AG20" s="21">
        <f t="shared" si="13"/>
        <v>10</v>
      </c>
      <c r="AH20" s="22">
        <f>'12.Spieltag'!AJ20</f>
        <v>125</v>
      </c>
      <c r="AI20" s="29">
        <f>'12.Spieltag'!AK20</f>
        <v>12</v>
      </c>
      <c r="AJ20" s="24">
        <f t="shared" si="14"/>
        <v>135</v>
      </c>
      <c r="AK20" s="25">
        <f t="shared" si="11"/>
        <v>11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5"/>
        <v>0</v>
      </c>
      <c r="F21" s="17" t="s">
        <v>2</v>
      </c>
      <c r="G21" s="18" t="s">
        <v>76</v>
      </c>
      <c r="H21" s="19">
        <f t="shared" si="16"/>
        <v>0</v>
      </c>
      <c r="I21" s="17" t="s">
        <v>19</v>
      </c>
      <c r="J21" s="18" t="s">
        <v>74</v>
      </c>
      <c r="K21" s="19">
        <f t="shared" si="17"/>
        <v>0</v>
      </c>
      <c r="L21" s="17" t="s">
        <v>74</v>
      </c>
      <c r="M21" s="18" t="s">
        <v>74</v>
      </c>
      <c r="N21" s="66">
        <f t="shared" si="18"/>
        <v>0</v>
      </c>
      <c r="O21" s="17" t="s">
        <v>19</v>
      </c>
      <c r="P21" s="18" t="s">
        <v>74</v>
      </c>
      <c r="Q21" s="85">
        <f t="shared" si="19"/>
        <v>0</v>
      </c>
      <c r="R21" s="17" t="s">
        <v>74</v>
      </c>
      <c r="S21" s="18" t="s">
        <v>19</v>
      </c>
      <c r="T21" s="19" t="str">
        <f t="shared" si="20"/>
        <v>2</v>
      </c>
      <c r="U21" s="17" t="s">
        <v>74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21"/>
        <v>0</v>
      </c>
      <c r="AA21" s="17" t="s">
        <v>19</v>
      </c>
      <c r="AB21" s="18" t="s">
        <v>74</v>
      </c>
      <c r="AC21" s="19" t="str">
        <f t="shared" si="22"/>
        <v>3</v>
      </c>
      <c r="AD21" s="28"/>
      <c r="AE21" s="26"/>
      <c r="AF21" s="19"/>
      <c r="AG21" s="21">
        <f t="shared" si="13"/>
        <v>5</v>
      </c>
      <c r="AH21" s="22">
        <f>'12.Spieltag'!AJ21</f>
        <v>160</v>
      </c>
      <c r="AI21" s="29">
        <f>'12.Spieltag'!AK21</f>
        <v>3</v>
      </c>
      <c r="AJ21" s="24">
        <f t="shared" si="14"/>
        <v>165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76</v>
      </c>
      <c r="D22" s="18" t="s">
        <v>77</v>
      </c>
      <c r="E22" s="19">
        <f t="shared" si="15"/>
        <v>0</v>
      </c>
      <c r="F22" s="17" t="s">
        <v>77</v>
      </c>
      <c r="G22" s="18" t="s">
        <v>74</v>
      </c>
      <c r="H22" s="19">
        <f t="shared" si="16"/>
        <v>0</v>
      </c>
      <c r="I22" s="17" t="s">
        <v>19</v>
      </c>
      <c r="J22" s="18" t="s">
        <v>74</v>
      </c>
      <c r="K22" s="19">
        <f t="shared" si="17"/>
        <v>0</v>
      </c>
      <c r="L22" s="17" t="s">
        <v>76</v>
      </c>
      <c r="M22" s="18" t="s">
        <v>74</v>
      </c>
      <c r="N22" s="66" t="str">
        <f t="shared" si="18"/>
        <v>5</v>
      </c>
      <c r="O22" s="17" t="s">
        <v>19</v>
      </c>
      <c r="P22" s="18" t="s">
        <v>76</v>
      </c>
      <c r="Q22" s="85">
        <f t="shared" si="19"/>
        <v>0</v>
      </c>
      <c r="R22" s="17" t="s">
        <v>74</v>
      </c>
      <c r="S22" s="18" t="s">
        <v>2</v>
      </c>
      <c r="T22" s="19" t="str">
        <f t="shared" si="20"/>
        <v>3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76</v>
      </c>
      <c r="Z22" s="19">
        <f t="shared" si="21"/>
        <v>0</v>
      </c>
      <c r="AA22" s="17" t="s">
        <v>19</v>
      </c>
      <c r="AB22" s="18" t="s">
        <v>74</v>
      </c>
      <c r="AC22" s="19" t="str">
        <f t="shared" si="22"/>
        <v>3</v>
      </c>
      <c r="AD22" s="28"/>
      <c r="AE22" s="26"/>
      <c r="AF22" s="19"/>
      <c r="AG22" s="21">
        <f t="shared" si="13"/>
        <v>11</v>
      </c>
      <c r="AH22" s="22">
        <f>'12.Spieltag'!AJ22</f>
        <v>102</v>
      </c>
      <c r="AI22" s="29">
        <f>'12.Spieltag'!AK22</f>
        <v>17</v>
      </c>
      <c r="AJ22" s="24">
        <f t="shared" si="14"/>
        <v>113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76</v>
      </c>
      <c r="D23" s="18" t="s">
        <v>2</v>
      </c>
      <c r="E23" s="19">
        <f t="shared" si="15"/>
        <v>0</v>
      </c>
      <c r="F23" s="17" t="s">
        <v>2</v>
      </c>
      <c r="G23" s="18" t="s">
        <v>74</v>
      </c>
      <c r="H23" s="19">
        <f t="shared" si="16"/>
        <v>0</v>
      </c>
      <c r="I23" s="17" t="s">
        <v>19</v>
      </c>
      <c r="J23" s="18" t="s">
        <v>76</v>
      </c>
      <c r="K23" s="19">
        <f t="shared" si="17"/>
        <v>0</v>
      </c>
      <c r="L23" s="17" t="s">
        <v>74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19"/>
        <v>0</v>
      </c>
      <c r="R23" s="17" t="s">
        <v>74</v>
      </c>
      <c r="S23" s="18" t="s">
        <v>19</v>
      </c>
      <c r="T23" s="19" t="str">
        <f t="shared" si="20"/>
        <v>2</v>
      </c>
      <c r="U23" s="17" t="s">
        <v>74</v>
      </c>
      <c r="V23" s="18" t="s">
        <v>2</v>
      </c>
      <c r="W23" s="66" t="str">
        <f t="shared" si="6"/>
        <v>2</v>
      </c>
      <c r="X23" s="17" t="s">
        <v>19</v>
      </c>
      <c r="Y23" s="18" t="s">
        <v>19</v>
      </c>
      <c r="Z23" s="19">
        <f t="shared" si="21"/>
        <v>0</v>
      </c>
      <c r="AA23" s="17" t="s">
        <v>76</v>
      </c>
      <c r="AB23" s="18" t="s">
        <v>74</v>
      </c>
      <c r="AC23" s="19">
        <f t="shared" si="22"/>
        <v>0</v>
      </c>
      <c r="AD23" s="28"/>
      <c r="AE23" s="26"/>
      <c r="AF23" s="19"/>
      <c r="AG23" s="21">
        <f t="shared" si="13"/>
        <v>4</v>
      </c>
      <c r="AH23" s="22">
        <f>'12.Spieltag'!AJ23</f>
        <v>90</v>
      </c>
      <c r="AI23" s="29">
        <f>'12.Spieltag'!AK23</f>
        <v>19</v>
      </c>
      <c r="AJ23" s="24">
        <f t="shared" si="14"/>
        <v>94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76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19</v>
      </c>
      <c r="J24" s="18" t="s">
        <v>74</v>
      </c>
      <c r="K24" s="19">
        <f t="shared" si="17"/>
        <v>0</v>
      </c>
      <c r="L24" s="17" t="s">
        <v>74</v>
      </c>
      <c r="M24" s="18" t="s">
        <v>19</v>
      </c>
      <c r="N24" s="66" t="str">
        <f t="shared" si="18"/>
        <v>3</v>
      </c>
      <c r="O24" s="17" t="s">
        <v>2</v>
      </c>
      <c r="P24" s="18" t="s">
        <v>74</v>
      </c>
      <c r="Q24" s="85">
        <f t="shared" si="19"/>
        <v>0</v>
      </c>
      <c r="R24" s="17" t="s">
        <v>74</v>
      </c>
      <c r="S24" s="18" t="s">
        <v>19</v>
      </c>
      <c r="T24" s="19" t="str">
        <f t="shared" si="20"/>
        <v>2</v>
      </c>
      <c r="U24" s="17" t="s">
        <v>74</v>
      </c>
      <c r="V24" s="18" t="s">
        <v>77</v>
      </c>
      <c r="W24" s="66" t="str">
        <f t="shared" si="6"/>
        <v>2</v>
      </c>
      <c r="X24" s="17" t="s">
        <v>74</v>
      </c>
      <c r="Y24" s="18" t="s">
        <v>19</v>
      </c>
      <c r="Z24" s="19">
        <f t="shared" si="21"/>
        <v>0</v>
      </c>
      <c r="AA24" s="17" t="s">
        <v>19</v>
      </c>
      <c r="AB24" s="18" t="s">
        <v>74</v>
      </c>
      <c r="AC24" s="19" t="str">
        <f t="shared" si="22"/>
        <v>3</v>
      </c>
      <c r="AD24" s="28"/>
      <c r="AE24" s="26"/>
      <c r="AF24" s="19"/>
      <c r="AG24" s="21">
        <f t="shared" si="13"/>
        <v>10</v>
      </c>
      <c r="AH24" s="22">
        <f>'12.Spieltag'!AJ24</f>
        <v>92</v>
      </c>
      <c r="AI24" s="29">
        <f>'12.Spieltag'!AK24</f>
        <v>18</v>
      </c>
      <c r="AJ24" s="24">
        <f t="shared" si="14"/>
        <v>102</v>
      </c>
      <c r="AK24" s="25">
        <f t="shared" si="11"/>
        <v>18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74</v>
      </c>
      <c r="E25" s="19">
        <f t="shared" si="15"/>
        <v>0</v>
      </c>
      <c r="F25" s="17" t="s">
        <v>77</v>
      </c>
      <c r="G25" s="18" t="s">
        <v>76</v>
      </c>
      <c r="H25" s="19">
        <f t="shared" si="16"/>
        <v>0</v>
      </c>
      <c r="I25" s="17" t="s">
        <v>19</v>
      </c>
      <c r="J25" s="18" t="s">
        <v>74</v>
      </c>
      <c r="K25" s="19">
        <f t="shared" si="17"/>
        <v>0</v>
      </c>
      <c r="L25" s="17" t="s">
        <v>76</v>
      </c>
      <c r="M25" s="18" t="s">
        <v>76</v>
      </c>
      <c r="N25" s="66">
        <f t="shared" si="18"/>
        <v>0</v>
      </c>
      <c r="O25" s="17" t="s">
        <v>19</v>
      </c>
      <c r="P25" s="18" t="s">
        <v>74</v>
      </c>
      <c r="Q25" s="85">
        <f t="shared" si="19"/>
        <v>0</v>
      </c>
      <c r="R25" s="17" t="s">
        <v>74</v>
      </c>
      <c r="S25" s="18" t="s">
        <v>74</v>
      </c>
      <c r="T25" s="19">
        <f t="shared" si="20"/>
        <v>0</v>
      </c>
      <c r="U25" s="17" t="s">
        <v>74</v>
      </c>
      <c r="V25" s="18" t="s">
        <v>19</v>
      </c>
      <c r="W25" s="66" t="str">
        <f t="shared" si="6"/>
        <v>5</v>
      </c>
      <c r="X25" s="17" t="s">
        <v>19</v>
      </c>
      <c r="Y25" s="18" t="s">
        <v>19</v>
      </c>
      <c r="Z25" s="19">
        <f t="shared" si="21"/>
        <v>0</v>
      </c>
      <c r="AA25" s="17" t="s">
        <v>19</v>
      </c>
      <c r="AB25" s="18" t="s">
        <v>74</v>
      </c>
      <c r="AC25" s="19" t="str">
        <f t="shared" si="22"/>
        <v>3</v>
      </c>
      <c r="AD25" s="28"/>
      <c r="AE25" s="26"/>
      <c r="AF25" s="19"/>
      <c r="AG25" s="21">
        <f t="shared" si="13"/>
        <v>8</v>
      </c>
      <c r="AH25" s="22">
        <f>'12.Spieltag'!AJ25</f>
        <v>129</v>
      </c>
      <c r="AI25" s="29">
        <f>'12.Spieltag'!AK25</f>
        <v>9</v>
      </c>
      <c r="AJ25" s="24">
        <f t="shared" si="14"/>
        <v>137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2</v>
      </c>
      <c r="E26" s="19">
        <f t="shared" si="15"/>
        <v>0</v>
      </c>
      <c r="F26" s="17" t="s">
        <v>19</v>
      </c>
      <c r="G26" s="18" t="s">
        <v>76</v>
      </c>
      <c r="H26" s="19">
        <f t="shared" si="16"/>
        <v>0</v>
      </c>
      <c r="I26" s="17" t="s">
        <v>19</v>
      </c>
      <c r="J26" s="18" t="s">
        <v>74</v>
      </c>
      <c r="K26" s="19">
        <f t="shared" si="17"/>
        <v>0</v>
      </c>
      <c r="L26" s="17" t="s">
        <v>19</v>
      </c>
      <c r="M26" s="18" t="s">
        <v>74</v>
      </c>
      <c r="N26" s="66">
        <f t="shared" si="18"/>
        <v>0</v>
      </c>
      <c r="O26" s="17" t="s">
        <v>19</v>
      </c>
      <c r="P26" s="18" t="s">
        <v>74</v>
      </c>
      <c r="Q26" s="85">
        <f t="shared" si="19"/>
        <v>0</v>
      </c>
      <c r="R26" s="17" t="s">
        <v>76</v>
      </c>
      <c r="S26" s="18" t="s">
        <v>19</v>
      </c>
      <c r="T26" s="19" t="str">
        <f t="shared" si="20"/>
        <v>5</v>
      </c>
      <c r="U26" s="17" t="s">
        <v>74</v>
      </c>
      <c r="V26" s="18" t="s">
        <v>2</v>
      </c>
      <c r="W26" s="66" t="str">
        <f t="shared" si="6"/>
        <v>2</v>
      </c>
      <c r="X26" s="17" t="s">
        <v>74</v>
      </c>
      <c r="Y26" s="18" t="s">
        <v>74</v>
      </c>
      <c r="Z26" s="19">
        <f t="shared" si="21"/>
        <v>0</v>
      </c>
      <c r="AA26" s="17" t="s">
        <v>74</v>
      </c>
      <c r="AB26" s="18" t="s">
        <v>19</v>
      </c>
      <c r="AC26" s="19">
        <f t="shared" si="22"/>
        <v>0</v>
      </c>
      <c r="AD26" s="28"/>
      <c r="AE26" s="26"/>
      <c r="AF26" s="19"/>
      <c r="AG26" s="21">
        <f t="shared" ref="AG26" si="23">E26+H26+K26+N26+Q26+T26+W26+Z26+AC26+AF26</f>
        <v>7</v>
      </c>
      <c r="AH26" s="22">
        <f>'12.Spieltag'!AJ26</f>
        <v>150</v>
      </c>
      <c r="AI26" s="29">
        <f>'12.Spieltag'!AK26</f>
        <v>5</v>
      </c>
      <c r="AJ26" s="24">
        <f t="shared" ref="AJ26" si="24">AG26+AH26</f>
        <v>157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74</v>
      </c>
      <c r="D27" s="18" t="s">
        <v>2</v>
      </c>
      <c r="E27" s="19">
        <f t="shared" si="15"/>
        <v>0</v>
      </c>
      <c r="F27" s="17" t="s">
        <v>2</v>
      </c>
      <c r="G27" s="18" t="s">
        <v>74</v>
      </c>
      <c r="H27" s="19">
        <f t="shared" si="16"/>
        <v>0</v>
      </c>
      <c r="I27" s="17" t="s">
        <v>19</v>
      </c>
      <c r="J27" s="18" t="s">
        <v>74</v>
      </c>
      <c r="K27" s="19">
        <f t="shared" si="17"/>
        <v>0</v>
      </c>
      <c r="L27" s="17" t="s">
        <v>74</v>
      </c>
      <c r="M27" s="18" t="s">
        <v>19</v>
      </c>
      <c r="N27" s="66" t="str">
        <f t="shared" si="18"/>
        <v>3</v>
      </c>
      <c r="O27" s="17" t="s">
        <v>76</v>
      </c>
      <c r="P27" s="18" t="s">
        <v>74</v>
      </c>
      <c r="Q27" s="88">
        <f>IF(OR(EXACT($O$7,O27)*(EXACT($P$7,P27)))=TRUE,$AO$9,IF(($P$7-$O$7=P27-O27),$AO$8,IF(OR(EXACT($O$7&gt;$P$7,O27&gt;P27)*EXACT($O$7=$P$7,O27=P27)*EXACT($O$7&lt;$P$7,O27&lt;P27)),$AO$7,0)))*2</f>
        <v>10</v>
      </c>
      <c r="R27" s="17" t="s">
        <v>74</v>
      </c>
      <c r="S27" s="18" t="s">
        <v>19</v>
      </c>
      <c r="T27" s="19" t="str">
        <f t="shared" si="20"/>
        <v>2</v>
      </c>
      <c r="U27" s="17" t="s">
        <v>19</v>
      </c>
      <c r="V27" s="18" t="s">
        <v>2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21"/>
        <v>2</v>
      </c>
      <c r="AA27" s="17" t="s">
        <v>74</v>
      </c>
      <c r="AB27" s="18" t="s">
        <v>19</v>
      </c>
      <c r="AC27" s="19">
        <f t="shared" si="22"/>
        <v>0</v>
      </c>
      <c r="AD27" s="28"/>
      <c r="AE27" s="26"/>
      <c r="AF27" s="19"/>
      <c r="AG27" s="21">
        <f t="shared" ref="AG27" si="26">E27+H27+K27+N27+Q27+T27+W27+Z27+AC27+AF27</f>
        <v>20</v>
      </c>
      <c r="AH27" s="22">
        <f>'12.Spieltag'!AJ27</f>
        <v>127</v>
      </c>
      <c r="AI27" s="29">
        <f>'12.Spieltag'!AK27</f>
        <v>11</v>
      </c>
      <c r="AJ27" s="24">
        <f t="shared" ref="AJ27" si="27">AG27+AH27</f>
        <v>147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6 C4 I6 I4 AA4 U4 X4 L6 O6 R6 F4 C6 O4 U6 R4 X6 L4 AA6">
    <cfRule type="cellIs" dxfId="126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5" priority="7">
      <formula>($AG8&gt;40)</formula>
    </cfRule>
  </conditionalFormatting>
  <conditionalFormatting sqref="A31:A1048576 A1:A3 A5:A26">
    <cfRule type="colorScale" priority="9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4" priority="964" rank="3"/>
  </conditionalFormatting>
  <conditionalFormatting sqref="AI8:AI26">
    <cfRule type="colorScale" priority="13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3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F28" sqref="F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76</v>
      </c>
      <c r="Z7" s="77" t="s">
        <v>1</v>
      </c>
      <c r="AA7" s="76" t="s">
        <v>20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2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2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165</v>
      </c>
      <c r="AI8" s="29">
        <f>'13.Spieltag'!AK8</f>
        <v>2</v>
      </c>
      <c r="AJ8" s="24">
        <f t="shared" ref="AJ8" si="10">AG8+AH8</f>
        <v>176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19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77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2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85">
        <f t="shared" ref="T9:T25" si="18">IF(OR(EXACT($R$7,R9)*(EXACT($S$7,S9)))=TRUE,$AO$9,IF(($S$7-$R$7=S9-R9),$AO$8,IF(OR(EXACT($R$7&gt;$S$7,R9&gt;S9)*EXACT($R$7=$S$7,R9=S9)*EXACT($R$7&lt;$S$7,R9&lt;S9)),$AO$7,0)))*2*2</f>
        <v>0</v>
      </c>
      <c r="U9" s="17" t="s">
        <v>76</v>
      </c>
      <c r="V9" s="18" t="s">
        <v>2</v>
      </c>
      <c r="W9" s="66" t="str">
        <f t="shared" si="6"/>
        <v>2</v>
      </c>
      <c r="X9" s="17" t="s">
        <v>2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77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9</v>
      </c>
      <c r="AH9" s="22">
        <f>'13.Spieltag'!AJ9</f>
        <v>117</v>
      </c>
      <c r="AI9" s="29">
        <f>'13.Spieltag'!AK9</f>
        <v>15</v>
      </c>
      <c r="AJ9" s="24">
        <f t="shared" ref="AJ9:AJ25" si="22">AG9+AH9</f>
        <v>126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76</v>
      </c>
      <c r="G10" s="18" t="s">
        <v>2</v>
      </c>
      <c r="H10" s="19" t="str">
        <f t="shared" si="14"/>
        <v>2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74</v>
      </c>
      <c r="S10" s="18" t="s">
        <v>19</v>
      </c>
      <c r="T10" s="85">
        <f t="shared" si="18"/>
        <v>0</v>
      </c>
      <c r="U10" s="17" t="s">
        <v>74</v>
      </c>
      <c r="V10" s="18" t="s">
        <v>19</v>
      </c>
      <c r="W10" s="66" t="str">
        <f t="shared" si="6"/>
        <v>3</v>
      </c>
      <c r="X10" s="17" t="s">
        <v>19</v>
      </c>
      <c r="Y10" s="18" t="s">
        <v>74</v>
      </c>
      <c r="Z10" s="19" t="str">
        <f t="shared" si="19"/>
        <v>2</v>
      </c>
      <c r="AA10" s="17" t="s">
        <v>2</v>
      </c>
      <c r="AB10" s="18" t="s">
        <v>76</v>
      </c>
      <c r="AC10" s="19" t="str">
        <f t="shared" si="20"/>
        <v>3</v>
      </c>
      <c r="AD10" s="28"/>
      <c r="AE10" s="26"/>
      <c r="AF10" s="19"/>
      <c r="AG10" s="21">
        <f t="shared" si="21"/>
        <v>10</v>
      </c>
      <c r="AH10" s="22">
        <f>'13.Spieltag'!AJ10</f>
        <v>153</v>
      </c>
      <c r="AI10" s="29">
        <f>'13.Spieltag'!AK10</f>
        <v>6</v>
      </c>
      <c r="AJ10" s="24">
        <f t="shared" si="22"/>
        <v>163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 t="str">
        <f t="shared" si="14"/>
        <v>2</v>
      </c>
      <c r="I11" s="17" t="s">
        <v>19</v>
      </c>
      <c r="J11" s="18" t="s">
        <v>74</v>
      </c>
      <c r="K11" s="19">
        <f t="shared" si="15"/>
        <v>0</v>
      </c>
      <c r="L11" s="17" t="s">
        <v>19</v>
      </c>
      <c r="M11" s="18" t="s">
        <v>2</v>
      </c>
      <c r="N11" s="66">
        <f t="shared" si="16"/>
        <v>0</v>
      </c>
      <c r="O11" s="17" t="s">
        <v>74</v>
      </c>
      <c r="P11" s="18" t="s">
        <v>74</v>
      </c>
      <c r="Q11" s="19">
        <f t="shared" si="17"/>
        <v>0</v>
      </c>
      <c r="R11" s="17" t="s">
        <v>74</v>
      </c>
      <c r="S11" s="18" t="s">
        <v>74</v>
      </c>
      <c r="T11" s="85">
        <f t="shared" si="18"/>
        <v>0</v>
      </c>
      <c r="U11" s="17" t="s">
        <v>74</v>
      </c>
      <c r="V11" s="18" t="s">
        <v>19</v>
      </c>
      <c r="W11" s="66" t="str">
        <f t="shared" si="6"/>
        <v>3</v>
      </c>
      <c r="X11" s="17" t="s">
        <v>19</v>
      </c>
      <c r="Y11" s="18" t="s">
        <v>74</v>
      </c>
      <c r="Z11" s="19" t="str">
        <f t="shared" si="19"/>
        <v>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9</v>
      </c>
      <c r="AH11" s="22">
        <f>'13.Spieltag'!AJ11</f>
        <v>147</v>
      </c>
      <c r="AI11" s="29">
        <f>'13.Spieltag'!AK11</f>
        <v>8</v>
      </c>
      <c r="AJ11" s="24">
        <f t="shared" si="22"/>
        <v>156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74</v>
      </c>
      <c r="G12" s="18" t="s">
        <v>19</v>
      </c>
      <c r="H12" s="19" t="str">
        <f t="shared" si="14"/>
        <v>3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74</v>
      </c>
      <c r="P12" s="18" t="s">
        <v>19</v>
      </c>
      <c r="Q12" s="19" t="str">
        <f t="shared" si="17"/>
        <v>2</v>
      </c>
      <c r="R12" s="17" t="s">
        <v>74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0</v>
      </c>
      <c r="U12" s="17" t="s">
        <v>74</v>
      </c>
      <c r="V12" s="18" t="s">
        <v>2</v>
      </c>
      <c r="W12" s="85">
        <f>IF(OR(EXACT($U$7,U12)*(EXACT($V$7,V12)))=TRUE,$AO$9,IF(($V$7-$U$7=V12-U12),$AO$8,IF(OR(EXACT($U$7&gt;$V$7,U12&gt;V12)*EXACT($U$7=$V$7,U12=V12)*EXACT($U$7&lt;$V$7,U12&lt;V12)),$AO$7,0)))*2</f>
        <v>4</v>
      </c>
      <c r="X12" s="17" t="s">
        <v>19</v>
      </c>
      <c r="Y12" s="18" t="s">
        <v>74</v>
      </c>
      <c r="Z12" s="19" t="str">
        <f t="shared" si="19"/>
        <v>2</v>
      </c>
      <c r="AA12" s="17" t="s">
        <v>2</v>
      </c>
      <c r="AB12" s="18" t="s">
        <v>76</v>
      </c>
      <c r="AC12" s="19" t="str">
        <f t="shared" si="20"/>
        <v>3</v>
      </c>
      <c r="AD12" s="28"/>
      <c r="AE12" s="26"/>
      <c r="AF12" s="19"/>
      <c r="AG12" s="21">
        <f t="shared" si="21"/>
        <v>14</v>
      </c>
      <c r="AH12" s="22">
        <f>'13.Spieltag'!AJ12</f>
        <v>184</v>
      </c>
      <c r="AI12" s="29">
        <f>'13.Spieltag'!AK12</f>
        <v>1</v>
      </c>
      <c r="AJ12" s="24">
        <f t="shared" si="22"/>
        <v>198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74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>
        <f t="shared" si="16"/>
        <v>0</v>
      </c>
      <c r="O13" s="17" t="s">
        <v>74</v>
      </c>
      <c r="P13" s="18" t="s">
        <v>74</v>
      </c>
      <c r="Q13" s="19">
        <f t="shared" si="17"/>
        <v>0</v>
      </c>
      <c r="R13" s="17" t="s">
        <v>76</v>
      </c>
      <c r="S13" s="18" t="s">
        <v>74</v>
      </c>
      <c r="T13" s="85">
        <f t="shared" si="18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19</v>
      </c>
      <c r="Z13" s="19">
        <f t="shared" si="19"/>
        <v>0</v>
      </c>
      <c r="AA13" s="17" t="s">
        <v>77</v>
      </c>
      <c r="AB13" s="18" t="s">
        <v>76</v>
      </c>
      <c r="AC13" s="19" t="str">
        <f t="shared" si="20"/>
        <v>2</v>
      </c>
      <c r="AD13" s="27"/>
      <c r="AE13" s="26"/>
      <c r="AF13" s="19"/>
      <c r="AG13" s="21">
        <f t="shared" si="21"/>
        <v>5</v>
      </c>
      <c r="AH13" s="22">
        <f>'13.Spieltag'!AJ13</f>
        <v>135</v>
      </c>
      <c r="AI13" s="29">
        <f>'13.Spieltag'!AK13</f>
        <v>11</v>
      </c>
      <c r="AJ13" s="24">
        <f t="shared" si="22"/>
        <v>140</v>
      </c>
      <c r="AK13" s="25">
        <f t="shared" si="11"/>
        <v>12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74</v>
      </c>
      <c r="G14" s="18" t="s">
        <v>2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74</v>
      </c>
      <c r="M14" s="18" t="s">
        <v>2</v>
      </c>
      <c r="N14" s="66">
        <f t="shared" si="16"/>
        <v>0</v>
      </c>
      <c r="O14" s="17" t="s">
        <v>19</v>
      </c>
      <c r="P14" s="18" t="s">
        <v>19</v>
      </c>
      <c r="Q14" s="19">
        <f t="shared" si="17"/>
        <v>0</v>
      </c>
      <c r="R14" s="17" t="s">
        <v>74</v>
      </c>
      <c r="S14" s="18" t="s">
        <v>19</v>
      </c>
      <c r="T14" s="85">
        <f t="shared" si="18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19</v>
      </c>
      <c r="Y14" s="18" t="s">
        <v>19</v>
      </c>
      <c r="Z14" s="19">
        <f t="shared" si="19"/>
        <v>0</v>
      </c>
      <c r="AA14" s="17" t="s">
        <v>77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6</v>
      </c>
      <c r="AH14" s="22">
        <f>'13.Spieltag'!AJ14</f>
        <v>163</v>
      </c>
      <c r="AI14" s="29">
        <f>'13.Spieltag'!AK14</f>
        <v>4</v>
      </c>
      <c r="AJ14" s="24">
        <f t="shared" si="22"/>
        <v>169</v>
      </c>
      <c r="AK14" s="25">
        <f t="shared" si="11"/>
        <v>4</v>
      </c>
      <c r="AL14" s="1"/>
    </row>
    <row r="15" spans="1:42" ht="24.9" customHeight="1" thickBot="1">
      <c r="A15" s="29">
        <f t="shared" si="12"/>
        <v>9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85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21"/>
        <v>0</v>
      </c>
      <c r="AH15" s="22">
        <f>'13.Spieltag'!AJ15</f>
        <v>151</v>
      </c>
      <c r="AI15" s="29">
        <f>'13.Spieltag'!AK15</f>
        <v>7</v>
      </c>
      <c r="AJ15" s="24">
        <f t="shared" si="22"/>
        <v>151</v>
      </c>
      <c r="AK15" s="25">
        <f t="shared" si="11"/>
        <v>9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19</v>
      </c>
      <c r="D16" s="18" t="s">
        <v>74</v>
      </c>
      <c r="E16" s="19">
        <f t="shared" si="13"/>
        <v>0</v>
      </c>
      <c r="F16" s="17" t="s">
        <v>74</v>
      </c>
      <c r="G16" s="18" t="s">
        <v>2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>
        <f t="shared" si="17"/>
        <v>0</v>
      </c>
      <c r="R16" s="17" t="s">
        <v>74</v>
      </c>
      <c r="S16" s="18" t="s">
        <v>74</v>
      </c>
      <c r="T16" s="85">
        <f t="shared" si="18"/>
        <v>0</v>
      </c>
      <c r="U16" s="17" t="s">
        <v>74</v>
      </c>
      <c r="V16" s="18" t="s">
        <v>19</v>
      </c>
      <c r="W16" s="66" t="str">
        <f t="shared" si="6"/>
        <v>3</v>
      </c>
      <c r="X16" s="17" t="s">
        <v>2</v>
      </c>
      <c r="Y16" s="18" t="s">
        <v>74</v>
      </c>
      <c r="Z16" s="19" t="str">
        <f t="shared" si="19"/>
        <v>3</v>
      </c>
      <c r="AA16" s="17" t="s">
        <v>2</v>
      </c>
      <c r="AB16" s="18" t="s">
        <v>76</v>
      </c>
      <c r="AC16" s="19" t="str">
        <f t="shared" si="20"/>
        <v>3</v>
      </c>
      <c r="AD16" s="28"/>
      <c r="AE16" s="26"/>
      <c r="AF16" s="19"/>
      <c r="AG16" s="21">
        <f t="shared" si="21"/>
        <v>11</v>
      </c>
      <c r="AH16" s="22">
        <f>'13.Spieltag'!AJ16</f>
        <v>123</v>
      </c>
      <c r="AI16" s="29">
        <f>'13.Spieltag'!AK16</f>
        <v>14</v>
      </c>
      <c r="AJ16" s="24">
        <f t="shared" si="22"/>
        <v>134</v>
      </c>
      <c r="AK16" s="25">
        <f t="shared" si="11"/>
        <v>14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74</v>
      </c>
      <c r="D17" s="18" t="s">
        <v>74</v>
      </c>
      <c r="E17" s="19">
        <f t="shared" si="13"/>
        <v>0</v>
      </c>
      <c r="F17" s="17" t="s">
        <v>76</v>
      </c>
      <c r="G17" s="18" t="s">
        <v>19</v>
      </c>
      <c r="H17" s="19" t="str">
        <f t="shared" si="14"/>
        <v>2</v>
      </c>
      <c r="I17" s="17" t="s">
        <v>74</v>
      </c>
      <c r="J17" s="18" t="s">
        <v>74</v>
      </c>
      <c r="K17" s="19">
        <f t="shared" si="15"/>
        <v>0</v>
      </c>
      <c r="L17" s="17" t="s">
        <v>19</v>
      </c>
      <c r="M17" s="18" t="s">
        <v>2</v>
      </c>
      <c r="N17" s="66">
        <f t="shared" si="16"/>
        <v>0</v>
      </c>
      <c r="O17" s="17" t="s">
        <v>74</v>
      </c>
      <c r="P17" s="18" t="s">
        <v>74</v>
      </c>
      <c r="Q17" s="19">
        <f t="shared" si="17"/>
        <v>0</v>
      </c>
      <c r="R17" s="17" t="s">
        <v>76</v>
      </c>
      <c r="S17" s="18" t="s">
        <v>19</v>
      </c>
      <c r="T17" s="85">
        <f t="shared" si="18"/>
        <v>0</v>
      </c>
      <c r="U17" s="17" t="s">
        <v>77</v>
      </c>
      <c r="V17" s="18" t="s">
        <v>2</v>
      </c>
      <c r="W17" s="66">
        <f t="shared" si="6"/>
        <v>0</v>
      </c>
      <c r="X17" s="17" t="s">
        <v>19</v>
      </c>
      <c r="Y17" s="18" t="s">
        <v>19</v>
      </c>
      <c r="Z17" s="19">
        <f t="shared" si="19"/>
        <v>0</v>
      </c>
      <c r="AA17" s="17" t="s">
        <v>19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4</v>
      </c>
      <c r="AH17" s="22">
        <f>'13.Spieltag'!AJ17</f>
        <v>114</v>
      </c>
      <c r="AI17" s="29">
        <f>'13.Spieltag'!AK17</f>
        <v>16</v>
      </c>
      <c r="AJ17" s="24">
        <f t="shared" si="22"/>
        <v>118</v>
      </c>
      <c r="AK17" s="25">
        <f t="shared" si="11"/>
        <v>18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5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'13.Spieltag'!AJ18</f>
        <v>81</v>
      </c>
      <c r="AI18" s="29">
        <f>'13.Spieltag'!AK18</f>
        <v>20</v>
      </c>
      <c r="AJ18" s="24">
        <f t="shared" si="22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>
        <f t="shared" si="13"/>
        <v>0</v>
      </c>
      <c r="F19" s="17" t="s">
        <v>76</v>
      </c>
      <c r="G19" s="18" t="s">
        <v>74</v>
      </c>
      <c r="H19" s="19" t="str">
        <f t="shared" si="14"/>
        <v>5</v>
      </c>
      <c r="I19" s="17" t="s">
        <v>74</v>
      </c>
      <c r="J19" s="18" t="s">
        <v>74</v>
      </c>
      <c r="K19" s="19">
        <f t="shared" si="15"/>
        <v>0</v>
      </c>
      <c r="L19" s="17" t="s">
        <v>74</v>
      </c>
      <c r="M19" s="18" t="s">
        <v>19</v>
      </c>
      <c r="N19" s="66">
        <f t="shared" si="16"/>
        <v>0</v>
      </c>
      <c r="O19" s="17" t="s">
        <v>74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85">
        <f t="shared" si="18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19"/>
        <v>2</v>
      </c>
      <c r="AA19" s="17" t="s">
        <v>20</v>
      </c>
      <c r="AB19" s="18" t="s">
        <v>76</v>
      </c>
      <c r="AC19" s="19" t="str">
        <f t="shared" si="20"/>
        <v>2</v>
      </c>
      <c r="AD19" s="28"/>
      <c r="AE19" s="26"/>
      <c r="AF19" s="19"/>
      <c r="AG19" s="21">
        <f t="shared" si="21"/>
        <v>11</v>
      </c>
      <c r="AH19" s="22">
        <f>'13.Spieltag'!AJ19</f>
        <v>124</v>
      </c>
      <c r="AI19" s="29">
        <f>'13.Spieltag'!AK19</f>
        <v>13</v>
      </c>
      <c r="AJ19" s="24">
        <f t="shared" si="22"/>
        <v>135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2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74</v>
      </c>
      <c r="M20" s="18" t="s">
        <v>19</v>
      </c>
      <c r="N20" s="66">
        <f t="shared" si="16"/>
        <v>0</v>
      </c>
      <c r="O20" s="17" t="s">
        <v>74</v>
      </c>
      <c r="P20" s="18" t="s">
        <v>74</v>
      </c>
      <c r="Q20" s="19">
        <f t="shared" si="17"/>
        <v>0</v>
      </c>
      <c r="R20" s="17" t="s">
        <v>76</v>
      </c>
      <c r="S20" s="18" t="s">
        <v>74</v>
      </c>
      <c r="T20" s="85">
        <f t="shared" si="18"/>
        <v>0</v>
      </c>
      <c r="U20" s="17" t="s">
        <v>74</v>
      </c>
      <c r="V20" s="18" t="s">
        <v>19</v>
      </c>
      <c r="W20" s="66" t="str">
        <f t="shared" si="6"/>
        <v>3</v>
      </c>
      <c r="X20" s="17" t="s">
        <v>76</v>
      </c>
      <c r="Y20" s="18" t="s">
        <v>74</v>
      </c>
      <c r="Z20" s="19">
        <f t="shared" si="19"/>
        <v>0</v>
      </c>
      <c r="AA20" s="17" t="s">
        <v>2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10</v>
      </c>
      <c r="AH20" s="22">
        <f>'13.Spieltag'!AJ20</f>
        <v>135</v>
      </c>
      <c r="AI20" s="29">
        <f>'13.Spieltag'!AK20</f>
        <v>11</v>
      </c>
      <c r="AJ20" s="24">
        <f t="shared" si="22"/>
        <v>145</v>
      </c>
      <c r="AK20" s="25">
        <f t="shared" si="11"/>
        <v>11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74</v>
      </c>
      <c r="G21" s="18" t="s">
        <v>19</v>
      </c>
      <c r="H21" s="19" t="str">
        <f t="shared" si="14"/>
        <v>3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74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85">
        <f t="shared" si="18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9"/>
        <v>2</v>
      </c>
      <c r="AA21" s="17" t="s">
        <v>77</v>
      </c>
      <c r="AB21" s="18" t="s">
        <v>76</v>
      </c>
      <c r="AC21" s="19" t="str">
        <f t="shared" si="20"/>
        <v>2</v>
      </c>
      <c r="AD21" s="28"/>
      <c r="AE21" s="26"/>
      <c r="AF21" s="19"/>
      <c r="AG21" s="21">
        <f t="shared" si="21"/>
        <v>10</v>
      </c>
      <c r="AH21" s="22">
        <f>'13.Spieltag'!AJ21</f>
        <v>165</v>
      </c>
      <c r="AI21" s="29">
        <f>'13.Spieltag'!AK21</f>
        <v>2</v>
      </c>
      <c r="AJ21" s="24">
        <f t="shared" si="22"/>
        <v>175</v>
      </c>
      <c r="AK21" s="25">
        <f t="shared" si="11"/>
        <v>3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74</v>
      </c>
      <c r="D22" s="18" t="s">
        <v>19</v>
      </c>
      <c r="E22" s="19" t="str">
        <f t="shared" si="13"/>
        <v>2</v>
      </c>
      <c r="F22" s="17" t="s">
        <v>76</v>
      </c>
      <c r="G22" s="18" t="s">
        <v>19</v>
      </c>
      <c r="H22" s="19" t="str">
        <f t="shared" si="14"/>
        <v>2</v>
      </c>
      <c r="I22" s="17" t="s">
        <v>74</v>
      </c>
      <c r="J22" s="18" t="s">
        <v>76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76</v>
      </c>
      <c r="Q22" s="19">
        <f t="shared" si="17"/>
        <v>0</v>
      </c>
      <c r="R22" s="17" t="s">
        <v>74</v>
      </c>
      <c r="S22" s="18" t="s">
        <v>2</v>
      </c>
      <c r="T22" s="85">
        <f t="shared" si="18"/>
        <v>0</v>
      </c>
      <c r="U22" s="17" t="s">
        <v>76</v>
      </c>
      <c r="V22" s="18" t="s">
        <v>77</v>
      </c>
      <c r="W22" s="66" t="str">
        <f t="shared" si="6"/>
        <v>2</v>
      </c>
      <c r="X22" s="17" t="s">
        <v>2</v>
      </c>
      <c r="Y22" s="18" t="s">
        <v>74</v>
      </c>
      <c r="Z22" s="19" t="str">
        <f t="shared" si="19"/>
        <v>3</v>
      </c>
      <c r="AA22" s="17" t="s">
        <v>20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11</v>
      </c>
      <c r="AH22" s="22">
        <f>'13.Spieltag'!AJ22</f>
        <v>113</v>
      </c>
      <c r="AI22" s="29">
        <f>'13.Spieltag'!AK22</f>
        <v>17</v>
      </c>
      <c r="AJ22" s="24">
        <f t="shared" si="22"/>
        <v>124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>
        <f t="shared" si="13"/>
        <v>0</v>
      </c>
      <c r="F23" s="17" t="s">
        <v>76</v>
      </c>
      <c r="G23" s="18" t="s">
        <v>2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19</v>
      </c>
      <c r="N23" s="66">
        <f t="shared" si="16"/>
        <v>0</v>
      </c>
      <c r="O23" s="17" t="s">
        <v>74</v>
      </c>
      <c r="P23" s="18" t="s">
        <v>74</v>
      </c>
      <c r="Q23" s="19">
        <f t="shared" si="17"/>
        <v>0</v>
      </c>
      <c r="R23" s="17" t="s">
        <v>74</v>
      </c>
      <c r="S23" s="18" t="s">
        <v>19</v>
      </c>
      <c r="T23" s="85">
        <f t="shared" si="18"/>
        <v>0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19"/>
        <v>2</v>
      </c>
      <c r="AA23" s="17" t="s">
        <v>77</v>
      </c>
      <c r="AB23" s="18" t="s">
        <v>74</v>
      </c>
      <c r="AC23" s="19" t="str">
        <f t="shared" si="20"/>
        <v>3</v>
      </c>
      <c r="AD23" s="28"/>
      <c r="AE23" s="26"/>
      <c r="AF23" s="19"/>
      <c r="AG23" s="21">
        <f t="shared" si="21"/>
        <v>9</v>
      </c>
      <c r="AH23" s="22">
        <f>'13.Spieltag'!AJ23</f>
        <v>94</v>
      </c>
      <c r="AI23" s="29">
        <f>'13.Spieltag'!AK23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19</v>
      </c>
      <c r="E24" s="19" t="str">
        <f t="shared" si="13"/>
        <v>2</v>
      </c>
      <c r="F24" s="17" t="s">
        <v>74</v>
      </c>
      <c r="G24" s="18" t="s">
        <v>2</v>
      </c>
      <c r="H24" s="19" t="str">
        <f t="shared" si="14"/>
        <v>2</v>
      </c>
      <c r="I24" s="17" t="s">
        <v>76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 t="str">
        <f t="shared" si="16"/>
        <v>5</v>
      </c>
      <c r="O24" s="17" t="s">
        <v>74</v>
      </c>
      <c r="P24" s="18" t="s">
        <v>19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74</v>
      </c>
      <c r="V24" s="18" t="s">
        <v>19</v>
      </c>
      <c r="W24" s="66" t="str">
        <f t="shared" si="6"/>
        <v>3</v>
      </c>
      <c r="X24" s="17" t="s">
        <v>77</v>
      </c>
      <c r="Y24" s="18" t="s">
        <v>74</v>
      </c>
      <c r="Z24" s="19" t="str">
        <f t="shared" si="19"/>
        <v>2</v>
      </c>
      <c r="AA24" s="17" t="s">
        <v>20</v>
      </c>
      <c r="AB24" s="18" t="s">
        <v>19</v>
      </c>
      <c r="AC24" s="19" t="str">
        <f t="shared" si="20"/>
        <v>5</v>
      </c>
      <c r="AD24" s="28"/>
      <c r="AE24" s="26"/>
      <c r="AF24" s="19"/>
      <c r="AG24" s="21">
        <f t="shared" si="21"/>
        <v>23</v>
      </c>
      <c r="AH24" s="22">
        <f>'13.Spieltag'!AJ24</f>
        <v>102</v>
      </c>
      <c r="AI24" s="29">
        <f>'13.Spieltag'!AK24</f>
        <v>18</v>
      </c>
      <c r="AJ24" s="24">
        <f t="shared" si="22"/>
        <v>125</v>
      </c>
      <c r="AK24" s="25">
        <f t="shared" si="11"/>
        <v>16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19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2</v>
      </c>
      <c r="I25" s="17" t="s">
        <v>74</v>
      </c>
      <c r="J25" s="18" t="s">
        <v>76</v>
      </c>
      <c r="K25" s="19">
        <f t="shared" si="15"/>
        <v>0</v>
      </c>
      <c r="L25" s="17" t="s">
        <v>74</v>
      </c>
      <c r="M25" s="18" t="s">
        <v>2</v>
      </c>
      <c r="N25" s="66">
        <f t="shared" si="16"/>
        <v>0</v>
      </c>
      <c r="O25" s="17" t="s">
        <v>74</v>
      </c>
      <c r="P25" s="18" t="s">
        <v>19</v>
      </c>
      <c r="Q25" s="19" t="str">
        <f t="shared" si="17"/>
        <v>2</v>
      </c>
      <c r="R25" s="17" t="s">
        <v>76</v>
      </c>
      <c r="S25" s="18" t="s">
        <v>74</v>
      </c>
      <c r="T25" s="85">
        <f t="shared" si="18"/>
        <v>0</v>
      </c>
      <c r="U25" s="17" t="s">
        <v>74</v>
      </c>
      <c r="V25" s="18" t="s">
        <v>2</v>
      </c>
      <c r="W25" s="66" t="str">
        <f t="shared" si="6"/>
        <v>2</v>
      </c>
      <c r="X25" s="17" t="s">
        <v>19</v>
      </c>
      <c r="Y25" s="18" t="s">
        <v>19</v>
      </c>
      <c r="Z25" s="19">
        <f t="shared" si="19"/>
        <v>0</v>
      </c>
      <c r="AA25" s="17" t="s">
        <v>20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10</v>
      </c>
      <c r="AH25" s="22">
        <f>'13.Spieltag'!AJ25</f>
        <v>137</v>
      </c>
      <c r="AI25" s="29">
        <f>'13.Spieltag'!AK25</f>
        <v>10</v>
      </c>
      <c r="AJ25" s="24">
        <f t="shared" si="22"/>
        <v>147</v>
      </c>
      <c r="AK25" s="25">
        <f t="shared" si="11"/>
        <v>10</v>
      </c>
      <c r="AL25" s="1"/>
    </row>
    <row r="26" spans="1:38" ht="28.2" customHeight="1" thickBot="1">
      <c r="A26" s="29">
        <f t="shared" si="12"/>
        <v>7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85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23">E26+H26+K26+N26+Q26+T26+W26+Z26+AC26+AF26</f>
        <v>0</v>
      </c>
      <c r="AH26" s="22">
        <f>'13.Spieltag'!AJ26</f>
        <v>157</v>
      </c>
      <c r="AI26" s="29">
        <f>'13.Spieltag'!AK26</f>
        <v>5</v>
      </c>
      <c r="AJ26" s="24">
        <f t="shared" ref="AJ26" si="24">AG26+AH26</f>
        <v>157</v>
      </c>
      <c r="AK26" s="25">
        <f t="shared" si="11"/>
        <v>7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74</v>
      </c>
      <c r="G27" s="18" t="s">
        <v>19</v>
      </c>
      <c r="H27" s="19" t="str">
        <f t="shared" si="14"/>
        <v>3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>
        <f t="shared" si="16"/>
        <v>0</v>
      </c>
      <c r="O27" s="17" t="s">
        <v>74</v>
      </c>
      <c r="P27" s="18" t="s">
        <v>19</v>
      </c>
      <c r="Q27" s="19" t="str">
        <f t="shared" si="17"/>
        <v>2</v>
      </c>
      <c r="R27" s="17" t="s">
        <v>2</v>
      </c>
      <c r="S27" s="18" t="s">
        <v>74</v>
      </c>
      <c r="T27" s="86">
        <f>IF(OR(EXACT($R$7,R27)*(EXACT($S$7,S27)))=TRUE,$AO$9,IF(($S$7-$R$7=S27-R27),$AO$8,IF(OR(EXACT($R$7&gt;$S$7,R27&gt;S27)*EXACT($R$7=$S$7,R27=S27)*EXACT($R$7&lt;$S$7,R27&lt;S27)),$AO$7,0)))*2</f>
        <v>4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 t="str">
        <f t="shared" si="19"/>
        <v>2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'13.Spieltag'!AJ27</f>
        <v>147</v>
      </c>
      <c r="AI27" s="29">
        <f>'13.Spieltag'!AK27</f>
        <v>8</v>
      </c>
      <c r="AJ27" s="24">
        <f t="shared" ref="AJ27" si="27">AG27+AH27</f>
        <v>162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22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6">
      <formula>($AG8&gt;40)</formula>
    </cfRule>
  </conditionalFormatting>
  <conditionalFormatting sqref="A31:A1048576 A1:A3 A5:A26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0" priority="948" rank="3"/>
  </conditionalFormatting>
  <conditionalFormatting sqref="AI8:AI26">
    <cfRule type="colorScale" priority="13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9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topLeftCell="A17" workbookViewId="0">
      <selection activeCell="L29" sqref="L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36</v>
      </c>
      <c r="B4" s="16"/>
      <c r="C4" s="68" t="s">
        <v>17</v>
      </c>
      <c r="F4" s="68" t="s">
        <v>58</v>
      </c>
      <c r="I4" s="68" t="s">
        <v>13</v>
      </c>
      <c r="L4" s="68" t="s">
        <v>21</v>
      </c>
      <c r="O4" s="68" t="s">
        <v>11</v>
      </c>
      <c r="R4" s="68" t="s">
        <v>68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AA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69</v>
      </c>
      <c r="I6" s="68" t="s">
        <v>14</v>
      </c>
      <c r="L6" s="68" t="s">
        <v>57</v>
      </c>
      <c r="O6" s="68" t="s">
        <v>18</v>
      </c>
      <c r="R6" s="68" t="s">
        <v>16</v>
      </c>
      <c r="U6" s="68" t="s">
        <v>15</v>
      </c>
      <c r="X6" s="68" t="s">
        <v>70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19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19</v>
      </c>
      <c r="N7" s="77" t="s">
        <v>1</v>
      </c>
      <c r="O7" s="76" t="s">
        <v>77</v>
      </c>
      <c r="P7" s="76" t="s">
        <v>76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74</v>
      </c>
      <c r="Y7" s="76" t="s">
        <v>77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2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6</v>
      </c>
      <c r="AH8" s="22">
        <f>'14.Spieltag'!AJ8</f>
        <v>176</v>
      </c>
      <c r="AI8" s="29">
        <f>'14.Spieltag'!AK8</f>
        <v>2</v>
      </c>
      <c r="AJ8" s="24">
        <f t="shared" ref="AJ8" si="10">AG8+AH8</f>
        <v>182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2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19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74</v>
      </c>
      <c r="Q9" s="85">
        <f t="shared" ref="Q9:Q27" si="17">IF(OR(EXACT($O$7,O9)*(EXACT($P$7,P9)))=TRUE,$AO$9,IF(($P$7-$O$7=P9-O9),$AO$8,IF(OR(EXACT($O$7&gt;$P$7,O9&gt;P9)*EXACT($O$7=$P$7,O9=P9)*EXACT($O$7&lt;$P$7,O9&lt;P9)),$AO$7,0)))*2*2</f>
        <v>8</v>
      </c>
      <c r="R9" s="17" t="s">
        <v>74</v>
      </c>
      <c r="S9" s="18" t="s">
        <v>74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19</v>
      </c>
      <c r="W9" s="66">
        <f t="shared" si="6"/>
        <v>0</v>
      </c>
      <c r="X9" s="17" t="s">
        <v>74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19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21</v>
      </c>
      <c r="AH9" s="22">
        <f>'14.Spieltag'!AJ9</f>
        <v>126</v>
      </c>
      <c r="AI9" s="29">
        <f>'14.Spieltag'!AK9</f>
        <v>15</v>
      </c>
      <c r="AJ9" s="24">
        <f t="shared" ref="AJ9:AJ25" si="22">AG9+AH9</f>
        <v>147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76</v>
      </c>
      <c r="K10" s="85">
        <f>IF(OR(EXACT($I$7,I10)*(EXACT($J$7,J10)))=TRUE,$AO$9,IF(($J$7-$I$7=J10-I10),$AO$8,IF(OR(EXACT($I$7&gt;$J$7,I10&gt;J10)*EXACT($I$7=$J$7,I10=J10)*EXACT($I$7&lt;$J$7,I10&lt;J10)),$AO$7,0)))*2</f>
        <v>0</v>
      </c>
      <c r="L10" s="17" t="s">
        <v>74</v>
      </c>
      <c r="M10" s="18" t="s">
        <v>19</v>
      </c>
      <c r="N10" s="66" t="str">
        <f t="shared" si="16"/>
        <v>2</v>
      </c>
      <c r="O10" s="17" t="s">
        <v>74</v>
      </c>
      <c r="P10" s="18" t="s">
        <v>2</v>
      </c>
      <c r="Q10" s="66">
        <f>IF(OR(EXACT($O$7,O10)*(EXACT($P$7,P10)))=TRUE,$AO$9,IF(($P$7-$O$7=P10-O10),$AO$8,IF(OR(EXACT($O$7&gt;$P$7,O10&gt;P10)*EXACT($O$7=$P$7,O10=P10)*EXACT($O$7&lt;$P$7,O10&lt;P10)),$AO$7,0)))*2</f>
        <v>0</v>
      </c>
      <c r="R10" s="17" t="s">
        <v>19</v>
      </c>
      <c r="S10" s="18" t="s">
        <v>19</v>
      </c>
      <c r="T10" s="19" t="str">
        <f t="shared" si="18"/>
        <v>5</v>
      </c>
      <c r="U10" s="17" t="s">
        <v>19</v>
      </c>
      <c r="V10" s="18" t="s">
        <v>74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76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9</v>
      </c>
      <c r="AH10" s="22">
        <f>'14.Spieltag'!AJ10</f>
        <v>163</v>
      </c>
      <c r="AI10" s="29">
        <f>'14.Spieltag'!AK10</f>
        <v>5</v>
      </c>
      <c r="AJ10" s="24">
        <f t="shared" si="22"/>
        <v>172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74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 t="str">
        <f t="shared" si="14"/>
        <v>2</v>
      </c>
      <c r="I11" s="17" t="s">
        <v>2</v>
      </c>
      <c r="J11" s="18" t="s">
        <v>74</v>
      </c>
      <c r="K11" s="19">
        <f t="shared" si="15"/>
        <v>0</v>
      </c>
      <c r="L11" s="17" t="s">
        <v>74</v>
      </c>
      <c r="M11" s="18" t="s">
        <v>19</v>
      </c>
      <c r="N11" s="66" t="str">
        <f t="shared" si="16"/>
        <v>2</v>
      </c>
      <c r="O11" s="17" t="s">
        <v>74</v>
      </c>
      <c r="P11" s="18" t="s">
        <v>74</v>
      </c>
      <c r="Q11" s="85">
        <f t="shared" si="17"/>
        <v>0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74</v>
      </c>
      <c r="W11" s="66">
        <f t="shared" si="6"/>
        <v>0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6</v>
      </c>
      <c r="AH11" s="22">
        <f>'14.Spieltag'!AJ11</f>
        <v>156</v>
      </c>
      <c r="AI11" s="29">
        <f>'14.Spieltag'!AK11</f>
        <v>8</v>
      </c>
      <c r="AJ11" s="24">
        <f t="shared" si="22"/>
        <v>162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2</v>
      </c>
      <c r="E12" s="19">
        <f t="shared" si="13"/>
        <v>0</v>
      </c>
      <c r="F12" s="17" t="s">
        <v>2</v>
      </c>
      <c r="G12" s="18" t="s">
        <v>74</v>
      </c>
      <c r="H12" s="19" t="str">
        <f t="shared" si="14"/>
        <v>2</v>
      </c>
      <c r="I12" s="17" t="s">
        <v>2</v>
      </c>
      <c r="J12" s="18" t="s">
        <v>74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8</v>
      </c>
      <c r="R12" s="17" t="s">
        <v>19</v>
      </c>
      <c r="S12" s="18" t="s">
        <v>74</v>
      </c>
      <c r="T12" s="19">
        <f t="shared" si="18"/>
        <v>0</v>
      </c>
      <c r="U12" s="17" t="s">
        <v>2</v>
      </c>
      <c r="V12" s="18" t="s">
        <v>19</v>
      </c>
      <c r="W12" s="66">
        <f t="shared" si="6"/>
        <v>0</v>
      </c>
      <c r="X12" s="17" t="s">
        <v>19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'14.Spieltag'!AJ12</f>
        <v>198</v>
      </c>
      <c r="AI12" s="29">
        <f>'14.Spieltag'!AK12</f>
        <v>1</v>
      </c>
      <c r="AJ12" s="24">
        <f t="shared" si="22"/>
        <v>210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 t="str">
        <f t="shared" si="13"/>
        <v>3</v>
      </c>
      <c r="F13" s="17" t="s">
        <v>2</v>
      </c>
      <c r="G13" s="18" t="s">
        <v>2</v>
      </c>
      <c r="H13" s="19">
        <f t="shared" si="14"/>
        <v>0</v>
      </c>
      <c r="I13" s="17" t="s">
        <v>19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 t="str">
        <f t="shared" si="16"/>
        <v>2</v>
      </c>
      <c r="O13" s="17" t="s">
        <v>19</v>
      </c>
      <c r="P13" s="18" t="s">
        <v>74</v>
      </c>
      <c r="Q13" s="85">
        <f t="shared" si="17"/>
        <v>8</v>
      </c>
      <c r="R13" s="17" t="s">
        <v>19</v>
      </c>
      <c r="S13" s="18" t="s">
        <v>19</v>
      </c>
      <c r="T13" s="19" t="str">
        <f t="shared" si="18"/>
        <v>5</v>
      </c>
      <c r="U13" s="17" t="s">
        <v>19</v>
      </c>
      <c r="V13" s="18" t="s">
        <v>74</v>
      </c>
      <c r="W13" s="66">
        <f t="shared" si="6"/>
        <v>0</v>
      </c>
      <c r="X13" s="17" t="s">
        <v>74</v>
      </c>
      <c r="Y13" s="18" t="s">
        <v>74</v>
      </c>
      <c r="Z13" s="19">
        <f t="shared" si="19"/>
        <v>0</v>
      </c>
      <c r="AA13" s="17" t="s">
        <v>74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18</v>
      </c>
      <c r="AH13" s="22">
        <f>'14.Spieltag'!AJ13</f>
        <v>140</v>
      </c>
      <c r="AI13" s="29">
        <f>'14.Spieltag'!AK13</f>
        <v>12</v>
      </c>
      <c r="AJ13" s="24">
        <f t="shared" si="22"/>
        <v>158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2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19</v>
      </c>
      <c r="J14" s="18" t="s">
        <v>76</v>
      </c>
      <c r="K14" s="19">
        <f t="shared" si="15"/>
        <v>0</v>
      </c>
      <c r="L14" s="17" t="s">
        <v>19</v>
      </c>
      <c r="M14" s="18" t="s">
        <v>19</v>
      </c>
      <c r="N14" s="66">
        <f t="shared" si="16"/>
        <v>0</v>
      </c>
      <c r="O14" s="17" t="s">
        <v>19</v>
      </c>
      <c r="P14" s="18" t="s">
        <v>74</v>
      </c>
      <c r="Q14" s="85">
        <f t="shared" si="17"/>
        <v>8</v>
      </c>
      <c r="R14" s="17" t="s">
        <v>19</v>
      </c>
      <c r="S14" s="18" t="s">
        <v>74</v>
      </c>
      <c r="T14" s="19">
        <f t="shared" si="18"/>
        <v>0</v>
      </c>
      <c r="U14" s="17" t="s">
        <v>2</v>
      </c>
      <c r="V14" s="18" t="s">
        <v>74</v>
      </c>
      <c r="W14" s="66">
        <f t="shared" si="6"/>
        <v>0</v>
      </c>
      <c r="X14" s="17" t="s">
        <v>19</v>
      </c>
      <c r="Y14" s="18" t="s">
        <v>19</v>
      </c>
      <c r="Z14" s="19">
        <f t="shared" si="19"/>
        <v>0</v>
      </c>
      <c r="AA14" s="17" t="s">
        <v>74</v>
      </c>
      <c r="AB14" s="18" t="s">
        <v>2</v>
      </c>
      <c r="AC14" s="19">
        <f t="shared" si="20"/>
        <v>0</v>
      </c>
      <c r="AD14" s="28"/>
      <c r="AE14" s="26"/>
      <c r="AF14" s="19"/>
      <c r="AG14" s="21">
        <f t="shared" si="21"/>
        <v>10</v>
      </c>
      <c r="AH14" s="22">
        <f>'14.Spieltag'!AJ14</f>
        <v>169</v>
      </c>
      <c r="AI14" s="29">
        <f>'14.Spieltag'!AK14</f>
        <v>4</v>
      </c>
      <c r="AJ14" s="24">
        <f t="shared" si="22"/>
        <v>179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85"/>
      <c r="R15" s="17"/>
      <c r="S15" s="18"/>
      <c r="T15" s="19"/>
      <c r="U15" s="17"/>
      <c r="V15" s="18"/>
      <c r="W15" s="66"/>
      <c r="X15" s="17"/>
      <c r="Y15" s="18"/>
      <c r="Z15" s="19"/>
      <c r="AA15" s="17" t="s">
        <v>74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0</v>
      </c>
      <c r="AH15" s="22">
        <f>'14.Spieltag'!AJ15</f>
        <v>151</v>
      </c>
      <c r="AI15" s="29">
        <f>'14.Spieltag'!AK15</f>
        <v>9</v>
      </c>
      <c r="AJ15" s="24">
        <f t="shared" si="22"/>
        <v>151</v>
      </c>
      <c r="AK15" s="25">
        <f t="shared" si="11"/>
        <v>12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2</v>
      </c>
      <c r="E16" s="19">
        <f t="shared" si="13"/>
        <v>0</v>
      </c>
      <c r="F16" s="17" t="s">
        <v>19</v>
      </c>
      <c r="G16" s="18" t="s">
        <v>74</v>
      </c>
      <c r="H16" s="19" t="str">
        <f t="shared" si="14"/>
        <v>2</v>
      </c>
      <c r="I16" s="17" t="s">
        <v>2</v>
      </c>
      <c r="J16" s="18" t="s">
        <v>74</v>
      </c>
      <c r="K16" s="19">
        <f t="shared" si="15"/>
        <v>0</v>
      </c>
      <c r="L16" s="17" t="s">
        <v>74</v>
      </c>
      <c r="M16" s="18" t="s">
        <v>19</v>
      </c>
      <c r="N16" s="66" t="str">
        <f t="shared" si="16"/>
        <v>2</v>
      </c>
      <c r="O16" s="17" t="s">
        <v>19</v>
      </c>
      <c r="P16" s="18" t="s">
        <v>74</v>
      </c>
      <c r="Q16" s="85">
        <f t="shared" si="17"/>
        <v>8</v>
      </c>
      <c r="R16" s="17" t="s">
        <v>74</v>
      </c>
      <c r="S16" s="18" t="s">
        <v>74</v>
      </c>
      <c r="T16" s="19" t="str">
        <f t="shared" si="18"/>
        <v>3</v>
      </c>
      <c r="U16" s="17" t="s">
        <v>19</v>
      </c>
      <c r="V16" s="18" t="s">
        <v>74</v>
      </c>
      <c r="W16" s="66">
        <f t="shared" si="6"/>
        <v>0</v>
      </c>
      <c r="X16" s="17" t="s">
        <v>19</v>
      </c>
      <c r="Y16" s="18" t="s">
        <v>19</v>
      </c>
      <c r="Z16" s="19">
        <f t="shared" si="19"/>
        <v>0</v>
      </c>
      <c r="AA16" s="17" t="s">
        <v>74</v>
      </c>
      <c r="AB16" s="18" t="s">
        <v>2</v>
      </c>
      <c r="AC16" s="19">
        <f t="shared" si="20"/>
        <v>0</v>
      </c>
      <c r="AD16" s="28"/>
      <c r="AE16" s="26"/>
      <c r="AF16" s="19"/>
      <c r="AG16" s="21">
        <f t="shared" si="21"/>
        <v>15</v>
      </c>
      <c r="AH16" s="22">
        <f>'14.Spieltag'!AJ16</f>
        <v>134</v>
      </c>
      <c r="AI16" s="29">
        <f>'14.Spieltag'!AK16</f>
        <v>14</v>
      </c>
      <c r="AJ16" s="24">
        <f t="shared" si="22"/>
        <v>149</v>
      </c>
      <c r="AK16" s="25">
        <f t="shared" si="11"/>
        <v>14</v>
      </c>
      <c r="AL16" s="1"/>
    </row>
    <row r="17" spans="1:38" ht="24.9" customHeight="1" thickBot="1">
      <c r="A17" s="29">
        <f t="shared" si="12"/>
        <v>17</v>
      </c>
      <c r="B17" s="21" t="s">
        <v>80</v>
      </c>
      <c r="C17" s="17" t="s">
        <v>77</v>
      </c>
      <c r="D17" s="18" t="s">
        <v>19</v>
      </c>
      <c r="E17" s="19" t="str">
        <f t="shared" si="13"/>
        <v>2</v>
      </c>
      <c r="F17" s="17" t="s">
        <v>77</v>
      </c>
      <c r="G17" s="18" t="s">
        <v>74</v>
      </c>
      <c r="H17" s="19" t="str">
        <f t="shared" si="14"/>
        <v>2</v>
      </c>
      <c r="I17" s="17" t="s">
        <v>2</v>
      </c>
      <c r="J17" s="18" t="s">
        <v>74</v>
      </c>
      <c r="K17" s="19">
        <f t="shared" si="15"/>
        <v>0</v>
      </c>
      <c r="L17" s="17" t="s">
        <v>76</v>
      </c>
      <c r="M17" s="18" t="s">
        <v>19</v>
      </c>
      <c r="N17" s="66" t="str">
        <f t="shared" si="16"/>
        <v>5</v>
      </c>
      <c r="O17" s="17" t="s">
        <v>19</v>
      </c>
      <c r="P17" s="18" t="s">
        <v>74</v>
      </c>
      <c r="Q17" s="85">
        <f t="shared" si="17"/>
        <v>8</v>
      </c>
      <c r="R17" s="17" t="s">
        <v>19</v>
      </c>
      <c r="S17" s="18" t="s">
        <v>77</v>
      </c>
      <c r="T17" s="19">
        <f t="shared" si="18"/>
        <v>0</v>
      </c>
      <c r="U17" s="17" t="s">
        <v>74</v>
      </c>
      <c r="V17" s="18" t="s">
        <v>19</v>
      </c>
      <c r="W17" s="66" t="str">
        <f t="shared" si="6"/>
        <v>2</v>
      </c>
      <c r="X17" s="17" t="s">
        <v>76</v>
      </c>
      <c r="Y17" s="18" t="s">
        <v>19</v>
      </c>
      <c r="Z17" s="19" t="str">
        <f t="shared" si="19"/>
        <v>2</v>
      </c>
      <c r="AA17" s="17" t="s">
        <v>76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21</v>
      </c>
      <c r="AH17" s="22">
        <f>'14.Spieltag'!AJ17</f>
        <v>118</v>
      </c>
      <c r="AI17" s="29">
        <f>'14.Spieltag'!AK17</f>
        <v>18</v>
      </c>
      <c r="AJ17" s="24">
        <f t="shared" si="22"/>
        <v>139</v>
      </c>
      <c r="AK17" s="25">
        <f t="shared" si="11"/>
        <v>17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76</v>
      </c>
      <c r="H18" s="19" t="str">
        <f t="shared" si="14"/>
        <v>2</v>
      </c>
      <c r="I18" s="17" t="s">
        <v>2</v>
      </c>
      <c r="J18" s="18" t="s">
        <v>74</v>
      </c>
      <c r="K18" s="19">
        <f t="shared" si="15"/>
        <v>0</v>
      </c>
      <c r="L18" s="17" t="s">
        <v>74</v>
      </c>
      <c r="M18" s="18" t="s">
        <v>2</v>
      </c>
      <c r="N18" s="66" t="str">
        <f t="shared" si="16"/>
        <v>3</v>
      </c>
      <c r="O18" s="17" t="s">
        <v>19</v>
      </c>
      <c r="P18" s="18" t="s">
        <v>76</v>
      </c>
      <c r="Q18" s="85">
        <f t="shared" si="17"/>
        <v>8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74</v>
      </c>
      <c r="W18" s="66">
        <f t="shared" si="6"/>
        <v>0</v>
      </c>
      <c r="X18" s="17" t="s">
        <v>74</v>
      </c>
      <c r="Y18" s="18" t="s">
        <v>19</v>
      </c>
      <c r="Z18" s="19" t="str">
        <f t="shared" si="19"/>
        <v>2</v>
      </c>
      <c r="AA18" s="17" t="s">
        <v>76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15</v>
      </c>
      <c r="AH18" s="22">
        <f>'14.Spieltag'!AJ18</f>
        <v>81</v>
      </c>
      <c r="AI18" s="29">
        <f>'14.Spieltag'!AK18</f>
        <v>20</v>
      </c>
      <c r="AJ18" s="24">
        <f t="shared" si="22"/>
        <v>96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76</v>
      </c>
      <c r="H19" s="19" t="str">
        <f t="shared" si="14"/>
        <v>2</v>
      </c>
      <c r="I19" s="17" t="s">
        <v>2</v>
      </c>
      <c r="J19" s="18" t="s">
        <v>74</v>
      </c>
      <c r="K19" s="19">
        <f t="shared" si="15"/>
        <v>0</v>
      </c>
      <c r="L19" s="17" t="s">
        <v>76</v>
      </c>
      <c r="M19" s="18" t="s">
        <v>19</v>
      </c>
      <c r="N19" s="66" t="str">
        <f t="shared" si="16"/>
        <v>5</v>
      </c>
      <c r="O19" s="17" t="s">
        <v>19</v>
      </c>
      <c r="P19" s="18" t="s">
        <v>74</v>
      </c>
      <c r="Q19" s="85">
        <f t="shared" si="17"/>
        <v>8</v>
      </c>
      <c r="R19" s="17" t="s">
        <v>74</v>
      </c>
      <c r="S19" s="18" t="s">
        <v>19</v>
      </c>
      <c r="T19" s="19">
        <f t="shared" si="18"/>
        <v>0</v>
      </c>
      <c r="U19" s="17" t="s">
        <v>74</v>
      </c>
      <c r="V19" s="18" t="s">
        <v>74</v>
      </c>
      <c r="W19" s="66">
        <f t="shared" si="6"/>
        <v>0</v>
      </c>
      <c r="X19" s="17" t="s">
        <v>76</v>
      </c>
      <c r="Y19" s="18" t="s">
        <v>76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'14.Spieltag'!AJ19</f>
        <v>135</v>
      </c>
      <c r="AI19" s="29">
        <f>'14.Spieltag'!AK19</f>
        <v>13</v>
      </c>
      <c r="AJ19" s="24">
        <f t="shared" si="22"/>
        <v>150</v>
      </c>
      <c r="AK19" s="25">
        <f t="shared" si="11"/>
        <v>13</v>
      </c>
      <c r="AL19" s="1"/>
    </row>
    <row r="20" spans="1:38" ht="24.9" customHeight="1" thickBot="1">
      <c r="A20" s="29">
        <f t="shared" si="12"/>
        <v>7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19</v>
      </c>
      <c r="G20" s="18" t="s">
        <v>76</v>
      </c>
      <c r="H20" s="19" t="str">
        <f t="shared" si="14"/>
        <v>2</v>
      </c>
      <c r="I20" s="17" t="s">
        <v>19</v>
      </c>
      <c r="J20" s="18" t="s">
        <v>76</v>
      </c>
      <c r="K20" s="19">
        <f t="shared" si="15"/>
        <v>0</v>
      </c>
      <c r="L20" s="17" t="s">
        <v>76</v>
      </c>
      <c r="M20" s="18" t="s">
        <v>74</v>
      </c>
      <c r="N20" s="66" t="str">
        <f t="shared" si="16"/>
        <v>2</v>
      </c>
      <c r="O20" s="17" t="s">
        <v>2</v>
      </c>
      <c r="P20" s="18" t="s">
        <v>76</v>
      </c>
      <c r="Q20" s="85">
        <f t="shared" si="17"/>
        <v>8</v>
      </c>
      <c r="R20" s="17" t="s">
        <v>76</v>
      </c>
      <c r="S20" s="18" t="s">
        <v>76</v>
      </c>
      <c r="T20" s="19" t="str">
        <f t="shared" si="18"/>
        <v>3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74</v>
      </c>
      <c r="Z20" s="19">
        <f t="shared" si="19"/>
        <v>0</v>
      </c>
      <c r="AA20" s="17" t="s">
        <v>74</v>
      </c>
      <c r="AB20" s="18" t="s">
        <v>76</v>
      </c>
      <c r="AC20" s="19" t="str">
        <f t="shared" si="20"/>
        <v>5</v>
      </c>
      <c r="AD20" s="28"/>
      <c r="AE20" s="26"/>
      <c r="AF20" s="19"/>
      <c r="AG20" s="21">
        <f t="shared" si="21"/>
        <v>20</v>
      </c>
      <c r="AH20" s="22">
        <f>'14.Spieltag'!AJ20</f>
        <v>145</v>
      </c>
      <c r="AI20" s="29">
        <f>'14.Spieltag'!AK20</f>
        <v>11</v>
      </c>
      <c r="AJ20" s="24">
        <f t="shared" si="22"/>
        <v>165</v>
      </c>
      <c r="AK20" s="25">
        <f t="shared" si="11"/>
        <v>7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19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2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8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'14.Spieltag'!AJ21</f>
        <v>175</v>
      </c>
      <c r="AI21" s="29">
        <f>'14.Spieltag'!AK21</f>
        <v>3</v>
      </c>
      <c r="AJ21" s="24">
        <f t="shared" si="22"/>
        <v>188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19</v>
      </c>
      <c r="D22" s="18" t="s">
        <v>19</v>
      </c>
      <c r="E22" s="19">
        <f t="shared" si="13"/>
        <v>0</v>
      </c>
      <c r="F22" s="17" t="s">
        <v>74</v>
      </c>
      <c r="G22" s="18" t="s">
        <v>19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76</v>
      </c>
      <c r="M22" s="18" t="s">
        <v>2</v>
      </c>
      <c r="N22" s="66" t="str">
        <f t="shared" si="16"/>
        <v>2</v>
      </c>
      <c r="O22" s="17" t="s">
        <v>74</v>
      </c>
      <c r="P22" s="18" t="s">
        <v>76</v>
      </c>
      <c r="Q22" s="85">
        <f t="shared" si="17"/>
        <v>8</v>
      </c>
      <c r="R22" s="17" t="s">
        <v>76</v>
      </c>
      <c r="S22" s="18" t="s">
        <v>19</v>
      </c>
      <c r="T22" s="19">
        <f t="shared" si="18"/>
        <v>0</v>
      </c>
      <c r="U22" s="17" t="s">
        <v>19</v>
      </c>
      <c r="V22" s="18" t="s">
        <v>2</v>
      </c>
      <c r="W22" s="66" t="str">
        <f t="shared" si="6"/>
        <v>2</v>
      </c>
      <c r="X22" s="17" t="s">
        <v>19</v>
      </c>
      <c r="Y22" s="18" t="s">
        <v>76</v>
      </c>
      <c r="Z22" s="19">
        <f t="shared" si="19"/>
        <v>0</v>
      </c>
      <c r="AA22" s="17" t="s">
        <v>76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12</v>
      </c>
      <c r="AH22" s="22">
        <f>'14.Spieltag'!AJ22</f>
        <v>124</v>
      </c>
      <c r="AI22" s="29">
        <f>'14.Spieltag'!AK22</f>
        <v>17</v>
      </c>
      <c r="AJ22" s="24">
        <f t="shared" si="22"/>
        <v>136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85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'14.Spieltag'!AJ23</f>
        <v>103</v>
      </c>
      <c r="AI23" s="29">
        <f>'14.Spieltag'!AK23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77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2</v>
      </c>
      <c r="J24" s="18" t="s">
        <v>74</v>
      </c>
      <c r="K24" s="19">
        <f t="shared" si="15"/>
        <v>0</v>
      </c>
      <c r="L24" s="17" t="s">
        <v>74</v>
      </c>
      <c r="M24" s="18" t="s">
        <v>19</v>
      </c>
      <c r="N24" s="66" t="str">
        <f t="shared" si="16"/>
        <v>2</v>
      </c>
      <c r="O24" s="17" t="s">
        <v>19</v>
      </c>
      <c r="P24" s="18" t="s">
        <v>74</v>
      </c>
      <c r="Q24" s="85">
        <f t="shared" si="17"/>
        <v>8</v>
      </c>
      <c r="R24" s="17" t="s">
        <v>74</v>
      </c>
      <c r="S24" s="18" t="s">
        <v>19</v>
      </c>
      <c r="T24" s="19">
        <f t="shared" si="18"/>
        <v>0</v>
      </c>
      <c r="U24" s="17" t="s">
        <v>19</v>
      </c>
      <c r="V24" s="18" t="s">
        <v>74</v>
      </c>
      <c r="W24" s="66">
        <f t="shared" si="6"/>
        <v>0</v>
      </c>
      <c r="X24" s="17" t="s">
        <v>74</v>
      </c>
      <c r="Y24" s="18" t="s">
        <v>19</v>
      </c>
      <c r="Z24" s="19">
        <v>2</v>
      </c>
      <c r="AA24" s="17" t="s">
        <v>74</v>
      </c>
      <c r="AB24" s="18"/>
      <c r="AC24" s="19" t="str">
        <f t="shared" si="20"/>
        <v>3</v>
      </c>
      <c r="AD24" s="28"/>
      <c r="AE24" s="26"/>
      <c r="AF24" s="19"/>
      <c r="AG24" s="21">
        <f t="shared" si="21"/>
        <v>17</v>
      </c>
      <c r="AH24" s="22">
        <f>'14.Spieltag'!AJ24</f>
        <v>125</v>
      </c>
      <c r="AI24" s="29">
        <f>'14.Spieltag'!AK24</f>
        <v>16</v>
      </c>
      <c r="AJ24" s="24">
        <f t="shared" si="22"/>
        <v>142</v>
      </c>
      <c r="AK24" s="25">
        <f t="shared" si="11"/>
        <v>16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74</v>
      </c>
      <c r="E25" s="19" t="str">
        <f t="shared" si="13"/>
        <v>3</v>
      </c>
      <c r="F25" s="17" t="s">
        <v>19</v>
      </c>
      <c r="G25" s="18" t="s">
        <v>76</v>
      </c>
      <c r="H25" s="19" t="str">
        <f t="shared" si="14"/>
        <v>2</v>
      </c>
      <c r="I25" s="17" t="s">
        <v>2</v>
      </c>
      <c r="J25" s="18" t="s">
        <v>74</v>
      </c>
      <c r="K25" s="19">
        <f t="shared" si="15"/>
        <v>0</v>
      </c>
      <c r="L25" s="17" t="s">
        <v>74</v>
      </c>
      <c r="M25" s="18" t="s">
        <v>19</v>
      </c>
      <c r="N25" s="66" t="str">
        <f t="shared" si="16"/>
        <v>2</v>
      </c>
      <c r="O25" s="17" t="s">
        <v>74</v>
      </c>
      <c r="P25" s="18" t="s">
        <v>76</v>
      </c>
      <c r="Q25" s="85">
        <f t="shared" si="17"/>
        <v>8</v>
      </c>
      <c r="R25" s="17" t="s">
        <v>74</v>
      </c>
      <c r="S25" s="18" t="s">
        <v>74</v>
      </c>
      <c r="T25" s="19" t="str">
        <f t="shared" si="18"/>
        <v>3</v>
      </c>
      <c r="U25" s="17" t="s">
        <v>19</v>
      </c>
      <c r="V25" s="18" t="s">
        <v>74</v>
      </c>
      <c r="W25" s="66">
        <f t="shared" si="6"/>
        <v>0</v>
      </c>
      <c r="X25" s="17" t="s">
        <v>74</v>
      </c>
      <c r="Y25" s="18" t="s">
        <v>74</v>
      </c>
      <c r="Z25" s="19">
        <f t="shared" si="19"/>
        <v>0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18</v>
      </c>
      <c r="AH25" s="22">
        <f>'14.Spieltag'!AJ25</f>
        <v>147</v>
      </c>
      <c r="AI25" s="29">
        <f>'14.Spieltag'!AK25</f>
        <v>10</v>
      </c>
      <c r="AJ25" s="24">
        <f t="shared" si="22"/>
        <v>165</v>
      </c>
      <c r="AK25" s="25">
        <f t="shared" si="11"/>
        <v>7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85"/>
      <c r="R26" s="17"/>
      <c r="S26" s="18"/>
      <c r="T26" s="19"/>
      <c r="U26" s="17"/>
      <c r="V26" s="18"/>
      <c r="W26" s="66"/>
      <c r="X26" s="17"/>
      <c r="Y26" s="18"/>
      <c r="Z26" s="19"/>
      <c r="AA26" s="17" t="s">
        <v>74</v>
      </c>
      <c r="AB26" s="18" t="s">
        <v>19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0</v>
      </c>
      <c r="AH26" s="22">
        <f>'14.Spieltag'!AJ26</f>
        <v>157</v>
      </c>
      <c r="AI26" s="29">
        <f>'14.Spieltag'!AK26</f>
        <v>7</v>
      </c>
      <c r="AJ26" s="24">
        <f t="shared" ref="AJ26" si="24">AG26+AH26</f>
        <v>157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 t="str">
        <f t="shared" si="14"/>
        <v>2</v>
      </c>
      <c r="I27" s="17" t="s">
        <v>2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 t="str">
        <f t="shared" si="16"/>
        <v>2</v>
      </c>
      <c r="O27" s="17" t="s">
        <v>74</v>
      </c>
      <c r="P27" s="18" t="s">
        <v>19</v>
      </c>
      <c r="Q27" s="85">
        <f t="shared" si="17"/>
        <v>0</v>
      </c>
      <c r="R27" s="17" t="s">
        <v>19</v>
      </c>
      <c r="S27" s="18" t="s">
        <v>74</v>
      </c>
      <c r="T27" s="19">
        <f t="shared" si="18"/>
        <v>0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19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6</v>
      </c>
      <c r="AH27" s="22">
        <f>'14.Spieltag'!AJ27</f>
        <v>162</v>
      </c>
      <c r="AI27" s="29">
        <f>'14.Spieltag'!AK27</f>
        <v>6</v>
      </c>
      <c r="AJ27" s="24">
        <f t="shared" ref="AJ27" si="27">AG27+AH27</f>
        <v>168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X4 AA4 F6 O4 I4 I6 L6 O6 R4 R6 C6 C4 U6 L4 X6 F4 AA6">
    <cfRule type="cellIs" dxfId="11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7" priority="5">
      <formula>($AG8&gt;40)</formula>
    </cfRule>
  </conditionalFormatting>
  <conditionalFormatting sqref="A31:A1048576 A1:A3 A5:A26">
    <cfRule type="colorScale" priority="9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32" rank="3"/>
  </conditionalFormatting>
  <conditionalFormatting sqref="AI8:AI26">
    <cfRule type="colorScale" priority="13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15" priority="1" rank="3"/>
  </conditionalFormatting>
  <conditionalFormatting sqref="AG5:AG26 AG31:AG1048576">
    <cfRule type="top10" dxfId="114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1"/>
  <sheetViews>
    <sheetView workbookViewId="0">
      <selection activeCell="J19" sqref="J1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AD3" s="67"/>
      <c r="AE3" s="69"/>
      <c r="AF3" s="69"/>
    </row>
    <row r="4" spans="1:42" ht="16.2" thickBot="1">
      <c r="A4" s="2" t="s">
        <v>37</v>
      </c>
      <c r="B4" s="16"/>
      <c r="C4" s="68" t="s">
        <v>68</v>
      </c>
      <c r="F4" s="68" t="s">
        <v>18</v>
      </c>
      <c r="I4" s="68" t="s">
        <v>16</v>
      </c>
      <c r="L4" s="68" t="s">
        <v>69</v>
      </c>
      <c r="O4" s="68" t="s">
        <v>15</v>
      </c>
      <c r="R4" s="68" t="s">
        <v>14</v>
      </c>
      <c r="U4" s="68" t="s">
        <v>70</v>
      </c>
      <c r="X4" s="68" t="s">
        <v>12</v>
      </c>
      <c r="AA4" s="68" t="s">
        <v>57</v>
      </c>
      <c r="AE4" s="71"/>
      <c r="AF4" s="71"/>
      <c r="AK4" s="45"/>
    </row>
    <row r="5" spans="1:42" ht="13.8" thickBot="1">
      <c r="B5" s="16"/>
      <c r="F5" s="1"/>
      <c r="I5" s="13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13</v>
      </c>
      <c r="F6" s="68" t="s">
        <v>71</v>
      </c>
      <c r="I6" s="68" t="s">
        <v>59</v>
      </c>
      <c r="L6" s="68" t="s">
        <v>67</v>
      </c>
      <c r="O6" s="68" t="s">
        <v>21</v>
      </c>
      <c r="R6" s="68" t="s">
        <v>56</v>
      </c>
      <c r="U6" s="68" t="s">
        <v>17</v>
      </c>
      <c r="X6" s="68" t="s">
        <v>58</v>
      </c>
      <c r="AA6" s="68" t="s">
        <v>11</v>
      </c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19</v>
      </c>
      <c r="V7" s="76" t="s">
        <v>19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76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74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10</v>
      </c>
      <c r="AH8" s="22">
        <f>'15.Spieltag'!AJ8</f>
        <v>182</v>
      </c>
      <c r="AI8" s="29">
        <f>'15.Spieltag'!AK8</f>
        <v>3</v>
      </c>
      <c r="AJ8" s="24">
        <f t="shared" ref="AJ8" si="10">AG8+AH8</f>
        <v>192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2</v>
      </c>
      <c r="Y9" s="18" t="s">
        <v>19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3</v>
      </c>
      <c r="AA9" s="17" t="s">
        <v>74</v>
      </c>
      <c r="AB9" s="18" t="s">
        <v>19</v>
      </c>
      <c r="AC9" s="85">
        <f t="shared" ref="AC9:AC27" si="20"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5" si="21">E9+H9+K9+N9+Q9+T9+W9+Z9+AC9+AF9</f>
        <v>3</v>
      </c>
      <c r="AH9" s="22">
        <f>'15.Spieltag'!AJ9</f>
        <v>147</v>
      </c>
      <c r="AI9" s="29">
        <f>'15.Spieltag'!AK9</f>
        <v>15</v>
      </c>
      <c r="AJ9" s="24">
        <f t="shared" ref="AJ9:AJ25" si="22">AG9+AH9</f>
        <v>150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19</v>
      </c>
      <c r="S10" s="18" t="s">
        <v>74</v>
      </c>
      <c r="T10" s="19" t="str">
        <f t="shared" si="18"/>
        <v>2</v>
      </c>
      <c r="U10" s="17" t="s">
        <v>74</v>
      </c>
      <c r="V10" s="18" t="s">
        <v>19</v>
      </c>
      <c r="W10" s="66">
        <f t="shared" si="7"/>
        <v>0</v>
      </c>
      <c r="X10" s="17" t="s">
        <v>2</v>
      </c>
      <c r="Y10" s="18" t="s">
        <v>74</v>
      </c>
      <c r="Z10" s="19" t="str">
        <f t="shared" si="19"/>
        <v>2</v>
      </c>
      <c r="AA10" s="17" t="s">
        <v>74</v>
      </c>
      <c r="AB10" s="18" t="s">
        <v>19</v>
      </c>
      <c r="AC10" s="85">
        <f t="shared" si="20"/>
        <v>0</v>
      </c>
      <c r="AD10" s="28"/>
      <c r="AE10" s="26"/>
      <c r="AF10" s="19"/>
      <c r="AG10" s="21">
        <f t="shared" si="21"/>
        <v>4</v>
      </c>
      <c r="AH10" s="22">
        <f>'15.Spieltag'!AJ10</f>
        <v>172</v>
      </c>
      <c r="AI10" s="29">
        <f>'15.Spieltag'!AK10</f>
        <v>5</v>
      </c>
      <c r="AJ10" s="24">
        <f t="shared" si="22"/>
        <v>176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74</v>
      </c>
      <c r="E11" s="19" t="str">
        <f t="shared" si="13"/>
        <v>3</v>
      </c>
      <c r="F11" s="17" t="s">
        <v>19</v>
      </c>
      <c r="G11" s="18" t="s">
        <v>19</v>
      </c>
      <c r="H11" s="19" t="str">
        <f t="shared" si="14"/>
        <v>3</v>
      </c>
      <c r="I11" s="17" t="s">
        <v>74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2</v>
      </c>
      <c r="P11" s="18" t="s">
        <v>74</v>
      </c>
      <c r="Q11" s="19">
        <f t="shared" si="17"/>
        <v>0</v>
      </c>
      <c r="R11" s="17" t="s">
        <v>19</v>
      </c>
      <c r="S11" s="18" t="s">
        <v>19</v>
      </c>
      <c r="T11" s="19">
        <f t="shared" si="18"/>
        <v>0</v>
      </c>
      <c r="U11" s="17" t="s">
        <v>74</v>
      </c>
      <c r="V11" s="18" t="s">
        <v>19</v>
      </c>
      <c r="W11" s="66">
        <f t="shared" si="7"/>
        <v>0</v>
      </c>
      <c r="X11" s="17" t="s">
        <v>19</v>
      </c>
      <c r="Y11" s="18" t="s">
        <v>19</v>
      </c>
      <c r="Z11" s="19">
        <f t="shared" si="19"/>
        <v>0</v>
      </c>
      <c r="AA11" s="17" t="s">
        <v>74</v>
      </c>
      <c r="AB11" s="18" t="s">
        <v>74</v>
      </c>
      <c r="AC11" s="85">
        <f t="shared" si="20"/>
        <v>0</v>
      </c>
      <c r="AD11" s="28"/>
      <c r="AE11" s="26"/>
      <c r="AF11" s="19"/>
      <c r="AG11" s="21">
        <f t="shared" si="21"/>
        <v>6</v>
      </c>
      <c r="AH11" s="22">
        <f>'15.Spieltag'!AJ11</f>
        <v>162</v>
      </c>
      <c r="AI11" s="29">
        <f>'15.Spieltag'!AK11</f>
        <v>9</v>
      </c>
      <c r="AJ11" s="24">
        <f t="shared" si="22"/>
        <v>168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>
        <f t="shared" si="13"/>
        <v>0</v>
      </c>
      <c r="F12" s="17" t="s">
        <v>19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77</v>
      </c>
      <c r="P12" s="18" t="s">
        <v>76</v>
      </c>
      <c r="Q12" s="19">
        <f t="shared" si="17"/>
        <v>0</v>
      </c>
      <c r="R12" s="17" t="s">
        <v>74</v>
      </c>
      <c r="S12" s="18" t="s">
        <v>74</v>
      </c>
      <c r="T12" s="19">
        <f t="shared" si="18"/>
        <v>0</v>
      </c>
      <c r="U12" s="17" t="s">
        <v>74</v>
      </c>
      <c r="V12" s="18" t="s">
        <v>2</v>
      </c>
      <c r="W12" s="66">
        <f t="shared" si="7"/>
        <v>0</v>
      </c>
      <c r="X12" s="17" t="s">
        <v>2</v>
      </c>
      <c r="Y12" s="18" t="s">
        <v>74</v>
      </c>
      <c r="Z12" s="19" t="str">
        <f t="shared" si="19"/>
        <v>2</v>
      </c>
      <c r="AA12" s="17" t="s">
        <v>74</v>
      </c>
      <c r="AB12" s="18" t="s">
        <v>19</v>
      </c>
      <c r="AC12" s="85">
        <f t="shared" si="20"/>
        <v>0</v>
      </c>
      <c r="AD12" s="28"/>
      <c r="AE12" s="26"/>
      <c r="AF12" s="19"/>
      <c r="AG12" s="21">
        <f t="shared" si="21"/>
        <v>2</v>
      </c>
      <c r="AH12" s="22">
        <f>'15.Spieltag'!AJ12</f>
        <v>210</v>
      </c>
      <c r="AI12" s="29">
        <f>'15.Spieltag'!AK12</f>
        <v>1</v>
      </c>
      <c r="AJ12" s="24">
        <f t="shared" si="22"/>
        <v>212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76</v>
      </c>
      <c r="N13" s="66">
        <f t="shared" si="16"/>
        <v>0</v>
      </c>
      <c r="O13" s="17" t="s">
        <v>2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 t="str">
        <f t="shared" si="18"/>
        <v>2</v>
      </c>
      <c r="U13" s="17" t="s">
        <v>74</v>
      </c>
      <c r="V13" s="18" t="s">
        <v>19</v>
      </c>
      <c r="W13" s="66">
        <f t="shared" si="7"/>
        <v>0</v>
      </c>
      <c r="X13" s="17" t="s">
        <v>19</v>
      </c>
      <c r="Y13" s="18" t="s">
        <v>74</v>
      </c>
      <c r="Z13" s="19" t="str">
        <f t="shared" si="19"/>
        <v>5</v>
      </c>
      <c r="AA13" s="17" t="s">
        <v>74</v>
      </c>
      <c r="AB13" s="18" t="s">
        <v>19</v>
      </c>
      <c r="AC13" s="85">
        <f t="shared" si="20"/>
        <v>0</v>
      </c>
      <c r="AD13" s="27"/>
      <c r="AE13" s="26"/>
      <c r="AF13" s="19"/>
      <c r="AG13" s="21">
        <f t="shared" si="21"/>
        <v>10</v>
      </c>
      <c r="AH13" s="22">
        <f>'15.Spieltag'!AJ13</f>
        <v>158</v>
      </c>
      <c r="AI13" s="29">
        <f>'15.Spieltag'!AK13</f>
        <v>10</v>
      </c>
      <c r="AJ13" s="24">
        <f t="shared" si="22"/>
        <v>168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74</v>
      </c>
      <c r="M14" s="18" t="s">
        <v>74</v>
      </c>
      <c r="N14" s="66" t="str">
        <f t="shared" si="16"/>
        <v>3</v>
      </c>
      <c r="O14" s="17" t="s">
        <v>2</v>
      </c>
      <c r="P14" s="18" t="s">
        <v>76</v>
      </c>
      <c r="Q14" s="19">
        <f t="shared" si="17"/>
        <v>0</v>
      </c>
      <c r="R14" s="17" t="s">
        <v>19</v>
      </c>
      <c r="S14" s="18" t="s">
        <v>74</v>
      </c>
      <c r="T14" s="19" t="str">
        <f t="shared" si="18"/>
        <v>2</v>
      </c>
      <c r="U14" s="17" t="s">
        <v>74</v>
      </c>
      <c r="V14" s="18" t="s">
        <v>2</v>
      </c>
      <c r="W14" s="66">
        <f t="shared" si="7"/>
        <v>0</v>
      </c>
      <c r="X14" s="17" t="s">
        <v>2</v>
      </c>
      <c r="Y14" s="18" t="s">
        <v>19</v>
      </c>
      <c r="Z14" s="19" t="str">
        <f t="shared" si="19"/>
        <v>3</v>
      </c>
      <c r="AA14" s="17" t="s">
        <v>19</v>
      </c>
      <c r="AB14" s="18" t="s">
        <v>2</v>
      </c>
      <c r="AC14" s="85">
        <f t="shared" si="20"/>
        <v>0</v>
      </c>
      <c r="AD14" s="28"/>
      <c r="AE14" s="26"/>
      <c r="AF14" s="19"/>
      <c r="AG14" s="21">
        <f t="shared" si="21"/>
        <v>8</v>
      </c>
      <c r="AH14" s="22">
        <f>'15.Spieltag'!AJ14</f>
        <v>179</v>
      </c>
      <c r="AI14" s="29">
        <f>'15.Spieltag'!AK14</f>
        <v>4</v>
      </c>
      <c r="AJ14" s="24">
        <f t="shared" si="22"/>
        <v>187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74</v>
      </c>
      <c r="D15" s="18" t="s">
        <v>19</v>
      </c>
      <c r="E15" s="19">
        <f t="shared" si="13"/>
        <v>0</v>
      </c>
      <c r="F15" s="17" t="s">
        <v>19</v>
      </c>
      <c r="G15" s="18" t="s">
        <v>76</v>
      </c>
      <c r="H15" s="19">
        <f t="shared" si="14"/>
        <v>0</v>
      </c>
      <c r="I15" s="17" t="s">
        <v>76</v>
      </c>
      <c r="J15" s="18" t="s">
        <v>19</v>
      </c>
      <c r="K15" s="19">
        <f t="shared" si="15"/>
        <v>0</v>
      </c>
      <c r="L15" s="17" t="s">
        <v>74</v>
      </c>
      <c r="M15" s="18" t="s">
        <v>19</v>
      </c>
      <c r="N15" s="66">
        <f t="shared" si="16"/>
        <v>0</v>
      </c>
      <c r="O15" s="17" t="s">
        <v>2</v>
      </c>
      <c r="P15" s="18" t="s">
        <v>76</v>
      </c>
      <c r="Q15" s="19">
        <f t="shared" si="17"/>
        <v>0</v>
      </c>
      <c r="R15" s="17" t="s">
        <v>19</v>
      </c>
      <c r="S15" s="18" t="s">
        <v>76</v>
      </c>
      <c r="T15" s="19" t="str">
        <f t="shared" si="18"/>
        <v>5</v>
      </c>
      <c r="U15" s="17" t="s">
        <v>74</v>
      </c>
      <c r="V15" s="18" t="s">
        <v>19</v>
      </c>
      <c r="W15" s="66">
        <f t="shared" si="7"/>
        <v>0</v>
      </c>
      <c r="X15" s="17" t="s">
        <v>77</v>
      </c>
      <c r="Y15" s="18" t="s">
        <v>76</v>
      </c>
      <c r="Z15" s="19" t="str">
        <f t="shared" si="19"/>
        <v>2</v>
      </c>
      <c r="AA15" s="17" t="s">
        <v>76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7</v>
      </c>
      <c r="AH15" s="22">
        <f>'15.Spieltag'!AJ15</f>
        <v>151</v>
      </c>
      <c r="AI15" s="29">
        <f>'15.Spieltag'!AK15</f>
        <v>12</v>
      </c>
      <c r="AJ15" s="24">
        <f t="shared" si="22"/>
        <v>158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74</v>
      </c>
      <c r="D16" s="18" t="s">
        <v>19</v>
      </c>
      <c r="E16" s="19">
        <f t="shared" si="13"/>
        <v>0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>
        <f t="shared" si="15"/>
        <v>0</v>
      </c>
      <c r="L16" s="17" t="s">
        <v>74</v>
      </c>
      <c r="M16" s="18" t="s">
        <v>77</v>
      </c>
      <c r="N16" s="66">
        <f t="shared" si="16"/>
        <v>0</v>
      </c>
      <c r="O16" s="17" t="s">
        <v>2</v>
      </c>
      <c r="P16" s="18" t="s">
        <v>76</v>
      </c>
      <c r="Q16" s="19">
        <f t="shared" si="17"/>
        <v>0</v>
      </c>
      <c r="R16" s="17" t="s">
        <v>19</v>
      </c>
      <c r="S16" s="18" t="s">
        <v>74</v>
      </c>
      <c r="T16" s="19" t="str">
        <f t="shared" si="18"/>
        <v>2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76</v>
      </c>
      <c r="Z16" s="19" t="str">
        <f t="shared" si="19"/>
        <v>2</v>
      </c>
      <c r="AA16" s="17" t="s">
        <v>74</v>
      </c>
      <c r="AB16" s="18" t="s">
        <v>74</v>
      </c>
      <c r="AC16" s="85">
        <f t="shared" si="20"/>
        <v>0</v>
      </c>
      <c r="AD16" s="28"/>
      <c r="AE16" s="26"/>
      <c r="AF16" s="19"/>
      <c r="AG16" s="21">
        <f t="shared" si="21"/>
        <v>4</v>
      </c>
      <c r="AH16" s="22">
        <f>'15.Spieltag'!AJ16</f>
        <v>149</v>
      </c>
      <c r="AI16" s="29">
        <f>'15.Spieltag'!AK16</f>
        <v>14</v>
      </c>
      <c r="AJ16" s="24">
        <f t="shared" si="22"/>
        <v>153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74</v>
      </c>
      <c r="D17" s="18" t="s">
        <v>2</v>
      </c>
      <c r="E17" s="19">
        <f t="shared" si="13"/>
        <v>0</v>
      </c>
      <c r="F17" s="17" t="s">
        <v>74</v>
      </c>
      <c r="G17" s="18" t="s">
        <v>76</v>
      </c>
      <c r="H17" s="19">
        <f t="shared" si="14"/>
        <v>0</v>
      </c>
      <c r="I17" s="17" t="s">
        <v>74</v>
      </c>
      <c r="J17" s="18" t="s">
        <v>2</v>
      </c>
      <c r="K17" s="19">
        <f t="shared" si="15"/>
        <v>0</v>
      </c>
      <c r="L17" s="17" t="s">
        <v>76</v>
      </c>
      <c r="M17" s="18" t="s">
        <v>76</v>
      </c>
      <c r="N17" s="66" t="str">
        <f t="shared" si="16"/>
        <v>5</v>
      </c>
      <c r="O17" s="17" t="s">
        <v>19</v>
      </c>
      <c r="P17" s="18" t="s">
        <v>74</v>
      </c>
      <c r="Q17" s="19">
        <f t="shared" si="17"/>
        <v>0</v>
      </c>
      <c r="R17" s="17" t="s">
        <v>19</v>
      </c>
      <c r="S17" s="18" t="s">
        <v>74</v>
      </c>
      <c r="T17" s="19" t="str">
        <f t="shared" si="18"/>
        <v>2</v>
      </c>
      <c r="U17" s="17" t="s">
        <v>77</v>
      </c>
      <c r="V17" s="18" t="s">
        <v>19</v>
      </c>
      <c r="W17" s="66">
        <f t="shared" si="7"/>
        <v>0</v>
      </c>
      <c r="X17" s="17" t="s">
        <v>77</v>
      </c>
      <c r="Y17" s="18" t="s">
        <v>74</v>
      </c>
      <c r="Z17" s="19" t="str">
        <f t="shared" si="19"/>
        <v>2</v>
      </c>
      <c r="AA17" s="17" t="s">
        <v>76</v>
      </c>
      <c r="AB17" s="18" t="s">
        <v>19</v>
      </c>
      <c r="AC17" s="85">
        <f t="shared" si="20"/>
        <v>0</v>
      </c>
      <c r="AD17" s="28"/>
      <c r="AE17" s="26"/>
      <c r="AF17" s="19"/>
      <c r="AG17" s="21">
        <f t="shared" si="21"/>
        <v>9</v>
      </c>
      <c r="AH17" s="22">
        <f>'15.Spieltag'!AJ17</f>
        <v>139</v>
      </c>
      <c r="AI17" s="29">
        <f>'15.Spieltag'!AK17</f>
        <v>17</v>
      </c>
      <c r="AJ17" s="24">
        <f t="shared" si="22"/>
        <v>148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 t="s">
        <v>74</v>
      </c>
      <c r="D18" s="18" t="s">
        <v>19</v>
      </c>
      <c r="E18" s="19">
        <f t="shared" si="13"/>
        <v>0</v>
      </c>
      <c r="F18" s="17" t="s">
        <v>19</v>
      </c>
      <c r="G18" s="18" t="s">
        <v>76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76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19</v>
      </c>
      <c r="W18" s="66" t="str">
        <f t="shared" si="7"/>
        <v>5</v>
      </c>
      <c r="X18" s="17" t="s">
        <v>2</v>
      </c>
      <c r="Y18" s="18" t="s">
        <v>74</v>
      </c>
      <c r="Z18" s="19" t="str">
        <f t="shared" si="19"/>
        <v>2</v>
      </c>
      <c r="AA18" s="17" t="s">
        <v>74</v>
      </c>
      <c r="AB18" s="18" t="s">
        <v>19</v>
      </c>
      <c r="AC18" s="85">
        <f t="shared" si="20"/>
        <v>0</v>
      </c>
      <c r="AD18" s="28"/>
      <c r="AE18" s="26"/>
      <c r="AF18" s="19"/>
      <c r="AG18" s="21">
        <f t="shared" si="21"/>
        <v>7</v>
      </c>
      <c r="AH18" s="22">
        <f>'15.Spieltag'!AJ18</f>
        <v>96</v>
      </c>
      <c r="AI18" s="29">
        <f>'15.Spieltag'!AK18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19</v>
      </c>
      <c r="H19" s="19">
        <f t="shared" si="14"/>
        <v>0</v>
      </c>
      <c r="I19" s="17" t="s">
        <v>74</v>
      </c>
      <c r="J19" s="18" t="s">
        <v>2</v>
      </c>
      <c r="K19" s="19">
        <f t="shared" si="15"/>
        <v>0</v>
      </c>
      <c r="L19" s="17" t="s">
        <v>76</v>
      </c>
      <c r="M19" s="18" t="s">
        <v>19</v>
      </c>
      <c r="N19" s="66">
        <f t="shared" si="16"/>
        <v>0</v>
      </c>
      <c r="O19" s="17" t="s">
        <v>77</v>
      </c>
      <c r="P19" s="18" t="s">
        <v>76</v>
      </c>
      <c r="Q19" s="19">
        <f t="shared" si="17"/>
        <v>0</v>
      </c>
      <c r="R19" s="17" t="s">
        <v>19</v>
      </c>
      <c r="S19" s="18" t="s">
        <v>19</v>
      </c>
      <c r="T19" s="19">
        <f t="shared" si="18"/>
        <v>0</v>
      </c>
      <c r="U19" s="17" t="s">
        <v>74</v>
      </c>
      <c r="V19" s="18" t="s">
        <v>19</v>
      </c>
      <c r="W19" s="66">
        <f t="shared" si="7"/>
        <v>0</v>
      </c>
      <c r="X19" s="17" t="s">
        <v>74</v>
      </c>
      <c r="Y19" s="18" t="s">
        <v>76</v>
      </c>
      <c r="Z19" s="19" t="str">
        <f t="shared" si="19"/>
        <v>3</v>
      </c>
      <c r="AA19" s="17" t="s">
        <v>76</v>
      </c>
      <c r="AB19" s="18" t="s">
        <v>74</v>
      </c>
      <c r="AC19" s="85">
        <f t="shared" si="20"/>
        <v>0</v>
      </c>
      <c r="AD19" s="28"/>
      <c r="AE19" s="26"/>
      <c r="AF19" s="19"/>
      <c r="AG19" s="21">
        <f t="shared" si="21"/>
        <v>3</v>
      </c>
      <c r="AH19" s="22">
        <f>'15.Spieltag'!AJ19</f>
        <v>150</v>
      </c>
      <c r="AI19" s="29">
        <f>'15.Spieltag'!AK19</f>
        <v>13</v>
      </c>
      <c r="AJ19" s="24">
        <f t="shared" si="22"/>
        <v>153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19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74</v>
      </c>
      <c r="J20" s="18" t="s">
        <v>19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76</v>
      </c>
      <c r="Q20" s="19">
        <f t="shared" si="17"/>
        <v>0</v>
      </c>
      <c r="R20" s="17" t="s">
        <v>74</v>
      </c>
      <c r="S20" s="18" t="s">
        <v>74</v>
      </c>
      <c r="T20" s="19">
        <f t="shared" si="18"/>
        <v>0</v>
      </c>
      <c r="U20" s="17" t="s">
        <v>74</v>
      </c>
      <c r="V20" s="18" t="s">
        <v>76</v>
      </c>
      <c r="W20" s="66">
        <f t="shared" si="7"/>
        <v>0</v>
      </c>
      <c r="X20" s="17" t="s">
        <v>77</v>
      </c>
      <c r="Y20" s="18" t="s">
        <v>74</v>
      </c>
      <c r="Z20" s="19" t="str">
        <f t="shared" si="19"/>
        <v>2</v>
      </c>
      <c r="AA20" s="17" t="s">
        <v>76</v>
      </c>
      <c r="AB20" s="18" t="s">
        <v>2</v>
      </c>
      <c r="AC20" s="85">
        <f t="shared" si="20"/>
        <v>0</v>
      </c>
      <c r="AD20" s="28"/>
      <c r="AE20" s="26"/>
      <c r="AF20" s="19"/>
      <c r="AG20" s="21">
        <f t="shared" si="21"/>
        <v>2</v>
      </c>
      <c r="AH20" s="22">
        <f>'15.Spieltag'!AJ20</f>
        <v>165</v>
      </c>
      <c r="AI20" s="29">
        <f>'15.Spieltag'!AK20</f>
        <v>7</v>
      </c>
      <c r="AJ20" s="24">
        <f t="shared" si="22"/>
        <v>167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76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76</v>
      </c>
      <c r="M21" s="18" t="s">
        <v>74</v>
      </c>
      <c r="N21" s="66">
        <f t="shared" si="16"/>
        <v>0</v>
      </c>
      <c r="O21" s="17" t="s">
        <v>77</v>
      </c>
      <c r="P21" s="18" t="s">
        <v>76</v>
      </c>
      <c r="Q21" s="19">
        <f t="shared" si="17"/>
        <v>0</v>
      </c>
      <c r="R21" s="17" t="s">
        <v>19</v>
      </c>
      <c r="S21" s="18" t="s">
        <v>74</v>
      </c>
      <c r="T21" s="19" t="str">
        <f t="shared" si="18"/>
        <v>2</v>
      </c>
      <c r="U21" s="17" t="s">
        <v>74</v>
      </c>
      <c r="V21" s="18" t="s">
        <v>19</v>
      </c>
      <c r="W21" s="66">
        <f t="shared" si="7"/>
        <v>0</v>
      </c>
      <c r="X21" s="17" t="s">
        <v>19</v>
      </c>
      <c r="Y21" s="18" t="s">
        <v>74</v>
      </c>
      <c r="Z21" s="19" t="str">
        <f t="shared" si="19"/>
        <v>5</v>
      </c>
      <c r="AA21" s="17" t="s">
        <v>74</v>
      </c>
      <c r="AB21" s="18" t="s">
        <v>19</v>
      </c>
      <c r="AC21" s="85">
        <f t="shared" si="20"/>
        <v>0</v>
      </c>
      <c r="AD21" s="28"/>
      <c r="AE21" s="26"/>
      <c r="AF21" s="19"/>
      <c r="AG21" s="21">
        <f t="shared" si="21"/>
        <v>7</v>
      </c>
      <c r="AH21" s="22">
        <f>'15.Spieltag'!AJ21</f>
        <v>188</v>
      </c>
      <c r="AI21" s="29">
        <f>'15.Spieltag'!AK21</f>
        <v>2</v>
      </c>
      <c r="AJ21" s="24">
        <f t="shared" si="22"/>
        <v>195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76</v>
      </c>
      <c r="D22" s="18" t="s">
        <v>19</v>
      </c>
      <c r="E22" s="19">
        <f t="shared" si="13"/>
        <v>0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2</v>
      </c>
      <c r="K22" s="19">
        <f t="shared" si="15"/>
        <v>0</v>
      </c>
      <c r="L22" s="17" t="s">
        <v>19</v>
      </c>
      <c r="M22" s="18" t="s">
        <v>74</v>
      </c>
      <c r="N22" s="66">
        <f t="shared" si="16"/>
        <v>0</v>
      </c>
      <c r="O22" s="17" t="s">
        <v>77</v>
      </c>
      <c r="P22" s="18" t="s">
        <v>76</v>
      </c>
      <c r="Q22" s="19">
        <f t="shared" si="17"/>
        <v>0</v>
      </c>
      <c r="R22" s="17" t="s">
        <v>19</v>
      </c>
      <c r="S22" s="18" t="s">
        <v>74</v>
      </c>
      <c r="T22" s="19" t="str">
        <f t="shared" si="18"/>
        <v>2</v>
      </c>
      <c r="U22" s="17" t="s">
        <v>74</v>
      </c>
      <c r="V22" s="18" t="s">
        <v>2</v>
      </c>
      <c r="W22" s="66">
        <f t="shared" si="7"/>
        <v>0</v>
      </c>
      <c r="X22" s="17" t="s">
        <v>74</v>
      </c>
      <c r="Y22" s="18" t="s">
        <v>74</v>
      </c>
      <c r="Z22" s="19">
        <f t="shared" si="19"/>
        <v>0</v>
      </c>
      <c r="AA22" s="17" t="s">
        <v>74</v>
      </c>
      <c r="AB22" s="18" t="s">
        <v>19</v>
      </c>
      <c r="AC22" s="85">
        <f t="shared" si="20"/>
        <v>0</v>
      </c>
      <c r="AD22" s="28"/>
      <c r="AE22" s="26"/>
      <c r="AF22" s="19"/>
      <c r="AG22" s="21">
        <f t="shared" si="21"/>
        <v>2</v>
      </c>
      <c r="AH22" s="22">
        <f>'15.Spieltag'!AJ22</f>
        <v>136</v>
      </c>
      <c r="AI22" s="29">
        <f>'15.Spieltag'!AK22</f>
        <v>18</v>
      </c>
      <c r="AJ22" s="24">
        <f t="shared" si="22"/>
        <v>138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19</v>
      </c>
      <c r="G23" s="18" t="s">
        <v>76</v>
      </c>
      <c r="H23" s="19">
        <f t="shared" si="14"/>
        <v>0</v>
      </c>
      <c r="I23" s="17" t="s">
        <v>74</v>
      </c>
      <c r="J23" s="18" t="s">
        <v>77</v>
      </c>
      <c r="K23" s="19">
        <f t="shared" si="15"/>
        <v>0</v>
      </c>
      <c r="L23" s="17" t="s">
        <v>19</v>
      </c>
      <c r="M23" s="18" t="s">
        <v>19</v>
      </c>
      <c r="N23" s="66" t="str">
        <f t="shared" si="16"/>
        <v>3</v>
      </c>
      <c r="O23" s="17" t="s">
        <v>2</v>
      </c>
      <c r="P23" s="18" t="s">
        <v>76</v>
      </c>
      <c r="Q23" s="19">
        <f t="shared" si="17"/>
        <v>0</v>
      </c>
      <c r="R23" s="17" t="s">
        <v>19</v>
      </c>
      <c r="S23" s="18" t="s">
        <v>74</v>
      </c>
      <c r="T23" s="19" t="str">
        <f t="shared" si="18"/>
        <v>2</v>
      </c>
      <c r="U23" s="17" t="s">
        <v>74</v>
      </c>
      <c r="V23" s="18" t="s">
        <v>2</v>
      </c>
      <c r="W23" s="66">
        <f t="shared" si="7"/>
        <v>0</v>
      </c>
      <c r="X23" s="17" t="s">
        <v>2</v>
      </c>
      <c r="Y23" s="18" t="s">
        <v>19</v>
      </c>
      <c r="Z23" s="19" t="str">
        <f t="shared" si="19"/>
        <v>3</v>
      </c>
      <c r="AA23" s="17" t="s">
        <v>74</v>
      </c>
      <c r="AB23" s="18" t="s">
        <v>19</v>
      </c>
      <c r="AC23" s="85">
        <f t="shared" si="20"/>
        <v>0</v>
      </c>
      <c r="AD23" s="28"/>
      <c r="AE23" s="26"/>
      <c r="AF23" s="19"/>
      <c r="AG23" s="21">
        <f t="shared" si="21"/>
        <v>8</v>
      </c>
      <c r="AH23" s="22">
        <f>'15.Spieltag'!AJ23</f>
        <v>103</v>
      </c>
      <c r="AI23" s="29">
        <f>'15.Spieltag'!AK23</f>
        <v>19</v>
      </c>
      <c r="AJ23" s="24">
        <f t="shared" si="22"/>
        <v>111</v>
      </c>
      <c r="AK23" s="25">
        <f t="shared" si="11"/>
        <v>19</v>
      </c>
      <c r="AL23" s="1"/>
    </row>
    <row r="24" spans="1:38" ht="24.9" customHeight="1" thickBot="1">
      <c r="A24" s="29">
        <f t="shared" si="12"/>
        <v>17</v>
      </c>
      <c r="B24" s="21" t="s">
        <v>92</v>
      </c>
      <c r="C24" s="17"/>
      <c r="D24" s="18"/>
      <c r="E24" s="19"/>
      <c r="F24" s="17" t="s">
        <v>19</v>
      </c>
      <c r="G24" s="18" t="s">
        <v>74</v>
      </c>
      <c r="H24" s="19">
        <f t="shared" si="14"/>
        <v>0</v>
      </c>
      <c r="I24" s="17" t="s">
        <v>74</v>
      </c>
      <c r="J24" s="18" t="s">
        <v>19</v>
      </c>
      <c r="K24" s="19">
        <f t="shared" si="15"/>
        <v>0</v>
      </c>
      <c r="L24" s="17" t="s">
        <v>76</v>
      </c>
      <c r="M24" s="18" t="s">
        <v>2</v>
      </c>
      <c r="N24" s="66">
        <f t="shared" si="16"/>
        <v>0</v>
      </c>
      <c r="O24" s="17" t="s">
        <v>2</v>
      </c>
      <c r="P24" s="18" t="s">
        <v>74</v>
      </c>
      <c r="Q24" s="19">
        <f t="shared" si="17"/>
        <v>0</v>
      </c>
      <c r="R24" s="17" t="s">
        <v>74</v>
      </c>
      <c r="S24" s="18" t="s">
        <v>19</v>
      </c>
      <c r="T24" s="19">
        <f t="shared" si="18"/>
        <v>0</v>
      </c>
      <c r="U24" s="17" t="s">
        <v>74</v>
      </c>
      <c r="V24" s="18" t="s">
        <v>2</v>
      </c>
      <c r="W24" s="66">
        <f t="shared" si="7"/>
        <v>0</v>
      </c>
      <c r="X24" s="17" t="s">
        <v>77</v>
      </c>
      <c r="Y24" s="18" t="s">
        <v>74</v>
      </c>
      <c r="Z24" s="19" t="str">
        <f t="shared" si="19"/>
        <v>2</v>
      </c>
      <c r="AA24" s="17" t="s">
        <v>74</v>
      </c>
      <c r="AB24" s="18" t="s">
        <v>19</v>
      </c>
      <c r="AC24" s="85">
        <f t="shared" si="20"/>
        <v>0</v>
      </c>
      <c r="AD24" s="28"/>
      <c r="AE24" s="26"/>
      <c r="AF24" s="19"/>
      <c r="AG24" s="21">
        <f t="shared" si="21"/>
        <v>2</v>
      </c>
      <c r="AH24" s="22">
        <f>'15.Spieltag'!AJ24</f>
        <v>142</v>
      </c>
      <c r="AI24" s="29">
        <f>'15.Spieltag'!AK24</f>
        <v>16</v>
      </c>
      <c r="AJ24" s="24">
        <f t="shared" si="22"/>
        <v>144</v>
      </c>
      <c r="AK24" s="25">
        <f t="shared" si="11"/>
        <v>17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19</v>
      </c>
      <c r="D25" s="18" t="s">
        <v>19</v>
      </c>
      <c r="E25" s="19">
        <f t="shared" si="13"/>
        <v>0</v>
      </c>
      <c r="F25" s="17" t="s">
        <v>76</v>
      </c>
      <c r="G25" s="18" t="s">
        <v>74</v>
      </c>
      <c r="H25" s="19">
        <f t="shared" si="14"/>
        <v>0</v>
      </c>
      <c r="I25" s="17" t="s">
        <v>74</v>
      </c>
      <c r="J25" s="18" t="s">
        <v>19</v>
      </c>
      <c r="K25" s="19">
        <f t="shared" si="15"/>
        <v>0</v>
      </c>
      <c r="L25" s="17" t="s">
        <v>74</v>
      </c>
      <c r="M25" s="18" t="s">
        <v>19</v>
      </c>
      <c r="N25" s="66">
        <f t="shared" si="16"/>
        <v>0</v>
      </c>
      <c r="O25" s="17" t="s">
        <v>77</v>
      </c>
      <c r="P25" s="18" t="s">
        <v>76</v>
      </c>
      <c r="Q25" s="19">
        <f t="shared" si="17"/>
        <v>0</v>
      </c>
      <c r="R25" s="17" t="s">
        <v>76</v>
      </c>
      <c r="S25" s="18" t="s">
        <v>76</v>
      </c>
      <c r="T25" s="19">
        <f t="shared" si="18"/>
        <v>0</v>
      </c>
      <c r="U25" s="17" t="s">
        <v>2</v>
      </c>
      <c r="V25" s="18" t="s">
        <v>77</v>
      </c>
      <c r="W25" s="66">
        <f t="shared" si="7"/>
        <v>0</v>
      </c>
      <c r="X25" s="17" t="s">
        <v>2</v>
      </c>
      <c r="Y25" s="18" t="s">
        <v>74</v>
      </c>
      <c r="Z25" s="19" t="str">
        <f t="shared" si="19"/>
        <v>2</v>
      </c>
      <c r="AA25" s="17" t="s">
        <v>76</v>
      </c>
      <c r="AB25" s="18" t="s">
        <v>74</v>
      </c>
      <c r="AC25" s="85">
        <f t="shared" si="20"/>
        <v>0</v>
      </c>
      <c r="AD25" s="28"/>
      <c r="AE25" s="26"/>
      <c r="AF25" s="19"/>
      <c r="AG25" s="21">
        <f t="shared" si="21"/>
        <v>2</v>
      </c>
      <c r="AH25" s="22">
        <f>'15.Spieltag'!AJ25</f>
        <v>165</v>
      </c>
      <c r="AI25" s="29">
        <f>'15.Spieltag'!AK25</f>
        <v>7</v>
      </c>
      <c r="AJ25" s="24">
        <f t="shared" si="22"/>
        <v>167</v>
      </c>
      <c r="AK25" s="25">
        <f t="shared" si="11"/>
        <v>9</v>
      </c>
      <c r="AL25" s="1"/>
    </row>
    <row r="26" spans="1:38" ht="28.2" customHeight="1" thickBot="1">
      <c r="A26" s="29">
        <f t="shared" si="12"/>
        <v>9</v>
      </c>
      <c r="B26" s="21" t="s">
        <v>82</v>
      </c>
      <c r="C26" s="17" t="s">
        <v>74</v>
      </c>
      <c r="D26" s="18" t="s">
        <v>74</v>
      </c>
      <c r="E26" s="19">
        <f t="shared" si="13"/>
        <v>0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 t="str">
        <f t="shared" si="15"/>
        <v>3</v>
      </c>
      <c r="L26" s="17" t="s">
        <v>76</v>
      </c>
      <c r="M26" s="18" t="s">
        <v>19</v>
      </c>
      <c r="N26" s="66">
        <f t="shared" si="16"/>
        <v>0</v>
      </c>
      <c r="O26" s="17" t="s">
        <v>77</v>
      </c>
      <c r="P26" s="18" t="s">
        <v>76</v>
      </c>
      <c r="Q26" s="19">
        <f t="shared" si="17"/>
        <v>0</v>
      </c>
      <c r="R26" s="17" t="s">
        <v>19</v>
      </c>
      <c r="S26" s="18" t="s">
        <v>76</v>
      </c>
      <c r="T26" s="19" t="str">
        <f t="shared" si="18"/>
        <v>5</v>
      </c>
      <c r="U26" s="17" t="s">
        <v>19</v>
      </c>
      <c r="V26" s="18" t="s">
        <v>74</v>
      </c>
      <c r="W26" s="66">
        <f t="shared" si="7"/>
        <v>0</v>
      </c>
      <c r="X26" s="17" t="s">
        <v>77</v>
      </c>
      <c r="Y26" s="18" t="s">
        <v>74</v>
      </c>
      <c r="Z26" s="19" t="str">
        <f t="shared" si="19"/>
        <v>2</v>
      </c>
      <c r="AA26" s="17" t="s">
        <v>76</v>
      </c>
      <c r="AB26" s="18" t="s">
        <v>74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10</v>
      </c>
      <c r="AH26" s="22">
        <f>'15.Spieltag'!AJ26</f>
        <v>157</v>
      </c>
      <c r="AI26" s="29">
        <f>'15.Spieltag'!AK26</f>
        <v>11</v>
      </c>
      <c r="AJ26" s="24">
        <f t="shared" ref="AJ26" si="24">AG26+AH26</f>
        <v>167</v>
      </c>
      <c r="AK26" s="25">
        <f t="shared" si="11"/>
        <v>9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2</v>
      </c>
      <c r="P27" s="18" t="s">
        <v>74</v>
      </c>
      <c r="Q27" s="19">
        <f t="shared" si="17"/>
        <v>0</v>
      </c>
      <c r="R27" s="17" t="s">
        <v>19</v>
      </c>
      <c r="S27" s="18" t="s">
        <v>74</v>
      </c>
      <c r="T27" s="19" t="str">
        <f t="shared" si="18"/>
        <v>2</v>
      </c>
      <c r="U27" s="17" t="s">
        <v>74</v>
      </c>
      <c r="V27" s="18" t="s">
        <v>19</v>
      </c>
      <c r="W27" s="66">
        <f t="shared" si="7"/>
        <v>0</v>
      </c>
      <c r="X27" s="17" t="s">
        <v>2</v>
      </c>
      <c r="Y27" s="18" t="s">
        <v>74</v>
      </c>
      <c r="Z27" s="19" t="str">
        <f t="shared" si="19"/>
        <v>2</v>
      </c>
      <c r="AA27" s="17" t="s">
        <v>74</v>
      </c>
      <c r="AB27" s="18" t="s">
        <v>19</v>
      </c>
      <c r="AC27" s="85">
        <f t="shared" si="20"/>
        <v>0</v>
      </c>
      <c r="AD27" s="28"/>
      <c r="AE27" s="26"/>
      <c r="AF27" s="19"/>
      <c r="AG27" s="21">
        <f t="shared" ref="AG27" si="26">E27+H27+K27+N27+Q27+T27+W27+Z27+AC27+AF27</f>
        <v>4</v>
      </c>
      <c r="AH27" s="22">
        <f>'15.Spieltag'!AJ27</f>
        <v>168</v>
      </c>
      <c r="AI27" s="29">
        <f>'15.Spieltag'!AK27</f>
        <v>6</v>
      </c>
      <c r="AJ27" s="24">
        <f t="shared" ref="AJ27" si="27">AG27+AH27</f>
        <v>172</v>
      </c>
      <c r="AK27" s="25">
        <f t="shared" si="11"/>
        <v>6</v>
      </c>
      <c r="AL27" s="1"/>
    </row>
    <row r="28" spans="1:38" ht="28.2" customHeight="1" thickBot="1">
      <c r="A28" s="29">
        <f>AK28</f>
        <v>21</v>
      </c>
      <c r="B28" s="21" t="s">
        <v>105</v>
      </c>
      <c r="C28" s="17" t="s">
        <v>19</v>
      </c>
      <c r="D28" s="18" t="s">
        <v>74</v>
      </c>
      <c r="E28" s="19" t="str">
        <f t="shared" ref="E28" si="28">IF(OR(EXACT($C$7,C28)*(EXACT($D$7,D28)))=TRUE,$AO$9,IF(($D$7-$C$7=D28-C28),$AO$8,IF(OR(EXACT($C$7&gt;$D$7,C28&gt;D28)*EXACT($C$7=$D$7,C28=D28)*EXACT($C$7&lt;$D$7,C28&lt;D28)),$AO$7,0)))</f>
        <v>3</v>
      </c>
      <c r="F28" s="17" t="s">
        <v>74</v>
      </c>
      <c r="G28" s="18" t="s">
        <v>74</v>
      </c>
      <c r="H28" s="19" t="str">
        <f t="shared" ref="H28" si="29">IF(OR(EXACT($F$7,F28)*(EXACT($G$7,G28)))=TRUE,$AO$9,IF(($G$7-$F$7=G28-F28),$AO$8,IF(OR(EXACT($F$7&gt;$G$7,F28&gt;G28)*EXACT($F$7=$G$7,F28=G28)*EXACT($F$7&lt;$G$7,F28&lt;G28)),$AO$7,0)))</f>
        <v>3</v>
      </c>
      <c r="I28" s="17" t="s">
        <v>74</v>
      </c>
      <c r="J28" s="18" t="s">
        <v>2</v>
      </c>
      <c r="K28" s="19">
        <f t="shared" ref="K28" si="30">IF(OR(EXACT($I$7,I28)*(EXACT($J$7,J28)))=TRUE,$AO$9,IF(($J$7-$I$7=J28-I28),$AO$8,IF(OR(EXACT($I$7&gt;$J$7,I28&gt;J28)*EXACT($I$7=$J$7,I28=J28)*EXACT($I$7&lt;$J$7,I28&lt;J28)),$AO$7,0)))</f>
        <v>0</v>
      </c>
      <c r="L28" s="17" t="s">
        <v>76</v>
      </c>
      <c r="M28" s="18" t="s">
        <v>76</v>
      </c>
      <c r="N28" s="66" t="str">
        <f t="shared" ref="N28" si="31">IF(OR(EXACT($L$7,L28)*(EXACT($M$7,M28)))=TRUE,$AO$9,IF(($M$7-$L$7=M28-L28),$AO$8,IF(OR(EXACT($L$7&gt;$M$7,L28&gt;M28)*EXACT($L$7=$M$7,L28=M28)*EXACT($L$7&lt;$M$7,L28&lt;M28)),$AO$7,0)))</f>
        <v>5</v>
      </c>
      <c r="O28" s="17" t="s">
        <v>76</v>
      </c>
      <c r="P28" s="18" t="s">
        <v>74</v>
      </c>
      <c r="Q28" s="19">
        <f t="shared" ref="Q28" si="32">IF(OR(EXACT($O$7,O28)*(EXACT($P$7,P28)))=TRUE,$AO$9,IF(($P$7-$O$7=P28-O28),$AO$8,IF(OR(EXACT($O$7&gt;$P$7,O28&gt;P28)*EXACT($O$7=$P$7,O28=P28)*EXACT($O$7&lt;$P$7,O28&lt;P28)),$AO$7,0)))</f>
        <v>0</v>
      </c>
      <c r="R28" s="17" t="s">
        <v>74</v>
      </c>
      <c r="S28" s="18" t="s">
        <v>74</v>
      </c>
      <c r="T28" s="19">
        <f t="shared" ref="T28" si="33">IF(OR(EXACT($R$7,R28)*(EXACT($S$7,S28)))=TRUE,$AO$9,IF(($S$7-$R$7=S28-R28),$AO$8,IF(OR(EXACT($R$7&gt;$S$7,R28&gt;S28)*EXACT($R$7=$S$7,R28=S28)*EXACT($R$7&lt;$S$7,R28&lt;S28)),$AO$7,0)))</f>
        <v>0</v>
      </c>
      <c r="U28" s="17" t="s">
        <v>74</v>
      </c>
      <c r="V28" s="18" t="s">
        <v>76</v>
      </c>
      <c r="W28" s="66">
        <f t="shared" ref="W28" si="34">IF(OR(EXACT($U$7,U28)*(EXACT($V$7,V28)))=TRUE,$AO$9,IF(($V$7-$U$7=V28-U28),$AO$8,IF(OR(EXACT($U$7&gt;$V$7,U28&gt;V28)*EXACT($U$7=$V$7,U28=V28)*EXACT($U$7&lt;$V$7,U28&lt;V28)),$AO$7,0)))</f>
        <v>0</v>
      </c>
      <c r="X28" s="17" t="s">
        <v>2</v>
      </c>
      <c r="Y28" s="18" t="s">
        <v>74</v>
      </c>
      <c r="Z28" s="19" t="str">
        <f t="shared" ref="Z28" si="35">IF(OR(EXACT($X$7,X28)*(EXACT($Y$7,Y28)))=TRUE,$AO$9,IF(($Y$7-$X$7=Y28-X28),$AO$8,IF(OR(EXACT($X$7&gt;$Y$7,X28&gt;Y28)*EXACT($X$7=$Y$7,X28=Y28)*EXACT($X$7&lt;$Y$7,X28&lt;Y28)),$AO$7,0)))</f>
        <v>2</v>
      </c>
      <c r="AA28" s="17" t="s">
        <v>74</v>
      </c>
      <c r="AB28" s="18" t="s">
        <v>74</v>
      </c>
      <c r="AC28" s="85">
        <f t="shared" ref="AC28" si="36">IF(OR(EXACT($AA$7,AA28)*(EXACT($AB$7,AB28)))=TRUE,$AO$9,IF(($AB$7-$AA$7=AB28-AA28),$AO$8,IF(OR(EXACT($AA$7&gt;$AB$7,AA28&gt;AB28)*EXACT($AA$7=$AB$7,AA28=AB28)*EXACT($AA$7&lt;$AB$7,AA28&lt;AB28)),$AO$7,0)))*2*2</f>
        <v>0</v>
      </c>
      <c r="AD28" s="28"/>
      <c r="AE28" s="26"/>
      <c r="AF28" s="19"/>
      <c r="AG28" s="21">
        <f t="shared" ref="AG28" si="37">E28+H28+K28+N28+Q28+T28+W28+Z28+AC28+AF28</f>
        <v>13</v>
      </c>
      <c r="AH28" s="22">
        <f>'15.Spieltag'!AJ28</f>
        <v>0</v>
      </c>
      <c r="AI28" s="29">
        <f>'15.Spieltag'!AK28</f>
        <v>0</v>
      </c>
      <c r="AJ28" s="24">
        <f t="shared" ref="AJ28" si="38">AG28+AH28</f>
        <v>13</v>
      </c>
      <c r="AK28" s="25">
        <f>RANK(AJ28,$AJ$8:$AJ$28)</f>
        <v>21</v>
      </c>
      <c r="AL28" s="1"/>
    </row>
    <row r="29" spans="1:38" ht="28.2" customHeight="1">
      <c r="AL29" s="1"/>
    </row>
    <row r="30" spans="1:38" ht="28.2" customHeight="1">
      <c r="AL30" s="1"/>
    </row>
    <row r="31" spans="1:38" ht="28.2" customHeight="1">
      <c r="AL31" s="1"/>
    </row>
  </sheetData>
  <sortState xmlns:xlrd2="http://schemas.microsoft.com/office/spreadsheetml/2017/richdata2" ref="A8:AK25">
    <sortCondition ref="A8:A25"/>
  </sortState>
  <phoneticPr fontId="0" type="noConversion"/>
  <conditionalFormatting sqref="F4 I4 L4 O4 X4 U4 AA4 I6 L6 C6 O6 R6 AA6 U6 C4 F6 R4 X6">
    <cfRule type="cellIs" dxfId="113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8">
      <formula>($AG8&gt;40)</formula>
    </cfRule>
  </conditionalFormatting>
  <conditionalFormatting sqref="A32:A1048576 A1:A3 A5:A26">
    <cfRule type="colorScale" priority="9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20" rank="3"/>
  </conditionalFormatting>
  <conditionalFormatting sqref="AI8:AI26">
    <cfRule type="colorScale" priority="13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2">
    <cfRule type="top10" dxfId="110" priority="4" rank="3"/>
  </conditionalFormatting>
  <conditionalFormatting sqref="AG32:AG1048576 AG5:AG28">
    <cfRule type="top10" dxfId="109" priority="5" rank="3"/>
  </conditionalFormatting>
  <conditionalFormatting sqref="A28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08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K29" sqref="K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38</v>
      </c>
      <c r="B4" s="16"/>
      <c r="C4" s="68" t="s">
        <v>17</v>
      </c>
      <c r="F4" s="68" t="s">
        <v>21</v>
      </c>
      <c r="I4" s="68" t="s">
        <v>13</v>
      </c>
      <c r="L4" s="68" t="s">
        <v>67</v>
      </c>
      <c r="O4" s="68" t="s">
        <v>11</v>
      </c>
      <c r="R4" s="68" t="s">
        <v>58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16</v>
      </c>
      <c r="I6" s="68" t="s">
        <v>15</v>
      </c>
      <c r="L6" s="68" t="s">
        <v>18</v>
      </c>
      <c r="O6" s="68" t="s">
        <v>69</v>
      </c>
      <c r="R6" s="68" t="s">
        <v>57</v>
      </c>
      <c r="U6" s="68" t="s">
        <v>68</v>
      </c>
      <c r="X6" s="68" t="s">
        <v>12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76</v>
      </c>
      <c r="M7" s="76" t="s">
        <v>2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76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76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13</v>
      </c>
      <c r="AH8" s="22">
        <f>'16.Spieltag'!AJ8</f>
        <v>192</v>
      </c>
      <c r="AI8" s="29">
        <f>'16.Spieltag'!AK8</f>
        <v>3</v>
      </c>
      <c r="AJ8" s="24">
        <f t="shared" ref="AJ8" si="10">AG8+AH8</f>
        <v>205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3</v>
      </c>
      <c r="F9" s="17" t="s">
        <v>74</v>
      </c>
      <c r="G9" s="18" t="s">
        <v>2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3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76</v>
      </c>
      <c r="Q9" s="85">
        <f t="shared" ref="Q9:Q27" si="17">IF(OR(EXACT($O$7,O9)*(EXACT($P$7,P9)))=TRUE,$AO$9,IF(($P$7-$O$7=P9-O9),$AO$8,IF(OR(EXACT($O$7&gt;$P$7,O9&gt;P9)*EXACT($O$7=$P$7,O9=P9)*EXACT($O$7&lt;$P$7,O9&lt;P9)),$AO$7,0)))*2*2</f>
        <v>0</v>
      </c>
      <c r="R9" s="17" t="s">
        <v>74</v>
      </c>
      <c r="S9" s="18" t="s">
        <v>2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76</v>
      </c>
      <c r="W9" s="66" t="str">
        <f t="shared" si="6"/>
        <v>5</v>
      </c>
      <c r="X9" s="17" t="s">
        <v>76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74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'16.Spieltag'!AJ9</f>
        <v>150</v>
      </c>
      <c r="AI9" s="29">
        <f>'16.Spieltag'!AK9</f>
        <v>15</v>
      </c>
      <c r="AJ9" s="24">
        <f t="shared" ref="AJ9:AJ25" si="22">AG9+AH9</f>
        <v>163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 t="str">
        <f t="shared" si="13"/>
        <v>3</v>
      </c>
      <c r="F10" s="17" t="s">
        <v>76</v>
      </c>
      <c r="G10" s="18" t="s">
        <v>19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19</v>
      </c>
      <c r="P10" s="18" t="s">
        <v>74</v>
      </c>
      <c r="Q10" s="85">
        <f t="shared" si="17"/>
        <v>0</v>
      </c>
      <c r="R10" s="17" t="s">
        <v>19</v>
      </c>
      <c r="S10" s="18" t="s">
        <v>74</v>
      </c>
      <c r="T10" s="19">
        <f t="shared" si="18"/>
        <v>0</v>
      </c>
      <c r="U10" s="17" t="s">
        <v>19</v>
      </c>
      <c r="V10" s="18" t="s">
        <v>74</v>
      </c>
      <c r="W10" s="66" t="str">
        <f t="shared" si="6"/>
        <v>3</v>
      </c>
      <c r="X10" s="17" t="s">
        <v>76</v>
      </c>
      <c r="Y10" s="18" t="s">
        <v>2</v>
      </c>
      <c r="Z10" s="19" t="str">
        <f t="shared" si="19"/>
        <v>2</v>
      </c>
      <c r="AA10" s="17" t="s">
        <v>74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13</v>
      </c>
      <c r="AH10" s="22">
        <f>'16.Spieltag'!AJ10</f>
        <v>176</v>
      </c>
      <c r="AI10" s="29">
        <f>'16.Spieltag'!AK10</f>
        <v>5</v>
      </c>
      <c r="AJ10" s="24">
        <f t="shared" si="22"/>
        <v>189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2</v>
      </c>
      <c r="D11" s="18" t="s">
        <v>74</v>
      </c>
      <c r="E11" s="19" t="str">
        <f t="shared" si="13"/>
        <v>2</v>
      </c>
      <c r="F11" s="17" t="s">
        <v>74</v>
      </c>
      <c r="G11" s="18" t="s">
        <v>19</v>
      </c>
      <c r="H11" s="19" t="str">
        <f t="shared" si="14"/>
        <v>2</v>
      </c>
      <c r="I11" s="17" t="s">
        <v>19</v>
      </c>
      <c r="J11" s="18" t="s">
        <v>2</v>
      </c>
      <c r="K11" s="19">
        <f t="shared" si="15"/>
        <v>0</v>
      </c>
      <c r="L11" s="17" t="s">
        <v>19</v>
      </c>
      <c r="M11" s="18" t="s">
        <v>19</v>
      </c>
      <c r="N11" s="66">
        <f t="shared" si="16"/>
        <v>0</v>
      </c>
      <c r="O11" s="17" t="s">
        <v>19</v>
      </c>
      <c r="P11" s="18" t="s">
        <v>74</v>
      </c>
      <c r="Q11" s="85">
        <f t="shared" si="17"/>
        <v>0</v>
      </c>
      <c r="R11" s="17" t="s">
        <v>19</v>
      </c>
      <c r="S11" s="18" t="s">
        <v>19</v>
      </c>
      <c r="T11" s="19" t="str">
        <f t="shared" si="18"/>
        <v>5</v>
      </c>
      <c r="U11" s="17" t="s">
        <v>2</v>
      </c>
      <c r="V11" s="18" t="s">
        <v>19</v>
      </c>
      <c r="W11" s="66" t="str">
        <f t="shared" si="6"/>
        <v>3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2</v>
      </c>
      <c r="AC11" s="19">
        <f t="shared" si="20"/>
        <v>0</v>
      </c>
      <c r="AD11" s="28"/>
      <c r="AE11" s="26"/>
      <c r="AF11" s="19"/>
      <c r="AG11" s="21">
        <f t="shared" si="21"/>
        <v>14</v>
      </c>
      <c r="AH11" s="22">
        <f>'16.Spieltag'!AJ11</f>
        <v>168</v>
      </c>
      <c r="AI11" s="29">
        <f>'16.Spieltag'!AK11</f>
        <v>7</v>
      </c>
      <c r="AJ11" s="24">
        <f t="shared" si="22"/>
        <v>182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2</v>
      </c>
      <c r="D12" s="18" t="s">
        <v>74</v>
      </c>
      <c r="E12" s="19" t="str">
        <f t="shared" si="13"/>
        <v>2</v>
      </c>
      <c r="F12" s="17" t="s">
        <v>74</v>
      </c>
      <c r="G12" s="18" t="s">
        <v>19</v>
      </c>
      <c r="H12" s="19" t="str">
        <f t="shared" si="14"/>
        <v>2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0</v>
      </c>
      <c r="R12" s="17" t="s">
        <v>19</v>
      </c>
      <c r="S12" s="18" t="s">
        <v>2</v>
      </c>
      <c r="T12" s="19">
        <f t="shared" si="18"/>
        <v>0</v>
      </c>
      <c r="U12" s="17" t="s">
        <v>19</v>
      </c>
      <c r="V12" s="18" t="s">
        <v>74</v>
      </c>
      <c r="W12" s="66" t="str">
        <f t="shared" si="6"/>
        <v>3</v>
      </c>
      <c r="X12" s="17" t="s">
        <v>74</v>
      </c>
      <c r="Y12" s="18" t="s">
        <v>19</v>
      </c>
      <c r="Z12" s="19" t="str">
        <f t="shared" si="19"/>
        <v>3</v>
      </c>
      <c r="AA12" s="17" t="s">
        <v>74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'16.Spieltag'!AJ12</f>
        <v>212</v>
      </c>
      <c r="AI12" s="29">
        <f>'16.Spieltag'!AK12</f>
        <v>1</v>
      </c>
      <c r="AJ12" s="24">
        <f t="shared" si="22"/>
        <v>224</v>
      </c>
      <c r="AK12" s="25">
        <f t="shared" si="11"/>
        <v>1</v>
      </c>
      <c r="AL12" s="1"/>
    </row>
    <row r="13" spans="1:42" ht="24.9" customHeight="1" thickBot="1">
      <c r="A13" s="29">
        <f t="shared" si="12"/>
        <v>6</v>
      </c>
      <c r="B13" s="21" t="s">
        <v>75</v>
      </c>
      <c r="C13" s="17" t="s">
        <v>2</v>
      </c>
      <c r="D13" s="18" t="s">
        <v>74</v>
      </c>
      <c r="E13" s="19" t="str">
        <f t="shared" si="13"/>
        <v>2</v>
      </c>
      <c r="F13" s="17" t="s">
        <v>74</v>
      </c>
      <c r="G13" s="18" t="s">
        <v>2</v>
      </c>
      <c r="H13" s="19" t="str">
        <f t="shared" si="14"/>
        <v>3</v>
      </c>
      <c r="I13" s="17" t="s">
        <v>19</v>
      </c>
      <c r="J13" s="18" t="s">
        <v>74</v>
      </c>
      <c r="K13" s="19" t="str">
        <f t="shared" si="15"/>
        <v>5</v>
      </c>
      <c r="L13" s="17" t="s">
        <v>19</v>
      </c>
      <c r="M13" s="18" t="s">
        <v>76</v>
      </c>
      <c r="N13" s="66">
        <f t="shared" si="16"/>
        <v>0</v>
      </c>
      <c r="O13" s="17" t="s">
        <v>2</v>
      </c>
      <c r="P13" s="18" t="s">
        <v>74</v>
      </c>
      <c r="Q13" s="85">
        <f t="shared" si="17"/>
        <v>0</v>
      </c>
      <c r="R13" s="17" t="s">
        <v>2</v>
      </c>
      <c r="S13" s="18" t="s">
        <v>19</v>
      </c>
      <c r="T13" s="19">
        <f t="shared" si="18"/>
        <v>0</v>
      </c>
      <c r="U13" s="17" t="s">
        <v>19</v>
      </c>
      <c r="V13" s="18" t="s">
        <v>74</v>
      </c>
      <c r="W13" s="66" t="str">
        <f t="shared" si="6"/>
        <v>3</v>
      </c>
      <c r="X13" s="17" t="s">
        <v>74</v>
      </c>
      <c r="Y13" s="18" t="s">
        <v>2</v>
      </c>
      <c r="Z13" s="19" t="str">
        <f t="shared" si="19"/>
        <v>2</v>
      </c>
      <c r="AA13" s="17" t="s">
        <v>74</v>
      </c>
      <c r="AB13" s="18" t="s">
        <v>19</v>
      </c>
      <c r="AC13" s="19">
        <f t="shared" si="20"/>
        <v>0</v>
      </c>
      <c r="AD13" s="27"/>
      <c r="AE13" s="26"/>
      <c r="AF13" s="19"/>
      <c r="AG13" s="21">
        <f t="shared" si="21"/>
        <v>15</v>
      </c>
      <c r="AH13" s="22">
        <f>'16.Spieltag'!AJ13</f>
        <v>168</v>
      </c>
      <c r="AI13" s="29">
        <f>'16.Spieltag'!AK13</f>
        <v>7</v>
      </c>
      <c r="AJ13" s="24">
        <f t="shared" si="22"/>
        <v>183</v>
      </c>
      <c r="AK13" s="25">
        <f t="shared" si="11"/>
        <v>6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2</v>
      </c>
      <c r="D14" s="18" t="s">
        <v>74</v>
      </c>
      <c r="E14" s="19" t="str">
        <f t="shared" si="13"/>
        <v>2</v>
      </c>
      <c r="F14" s="17" t="s">
        <v>74</v>
      </c>
      <c r="G14" s="18" t="s">
        <v>19</v>
      </c>
      <c r="H14" s="19" t="str">
        <f t="shared" si="14"/>
        <v>2</v>
      </c>
      <c r="I14" s="17" t="s">
        <v>19</v>
      </c>
      <c r="J14" s="18" t="s">
        <v>19</v>
      </c>
      <c r="K14" s="19">
        <f t="shared" si="15"/>
        <v>0</v>
      </c>
      <c r="L14" s="17" t="s">
        <v>74</v>
      </c>
      <c r="M14" s="18" t="s">
        <v>76</v>
      </c>
      <c r="N14" s="66">
        <v>3</v>
      </c>
      <c r="O14" s="17" t="s">
        <v>2</v>
      </c>
      <c r="P14" s="18" t="s">
        <v>74</v>
      </c>
      <c r="Q14" s="85">
        <f t="shared" si="17"/>
        <v>0</v>
      </c>
      <c r="R14" s="17" t="s">
        <v>19</v>
      </c>
      <c r="S14" s="18" t="s">
        <v>19</v>
      </c>
      <c r="T14" s="19" t="str">
        <f t="shared" si="18"/>
        <v>5</v>
      </c>
      <c r="U14" s="17" t="s">
        <v>74</v>
      </c>
      <c r="V14" s="18" t="s">
        <v>74</v>
      </c>
      <c r="W14" s="66">
        <f t="shared" si="6"/>
        <v>0</v>
      </c>
      <c r="X14" s="17" t="s">
        <v>76</v>
      </c>
      <c r="Y14" s="18" t="s">
        <v>19</v>
      </c>
      <c r="Z14" s="19" t="str">
        <f t="shared" si="19"/>
        <v>2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14</v>
      </c>
      <c r="AH14" s="22">
        <f>'16.Spieltag'!AJ14</f>
        <v>187</v>
      </c>
      <c r="AI14" s="29">
        <f>'16.Spieltag'!AK14</f>
        <v>4</v>
      </c>
      <c r="AJ14" s="24">
        <f t="shared" si="22"/>
        <v>201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19" t="str">
        <f t="shared" si="13"/>
        <v>2</v>
      </c>
      <c r="F15" s="17" t="s">
        <v>76</v>
      </c>
      <c r="G15" s="18" t="s">
        <v>19</v>
      </c>
      <c r="H15" s="19" t="str">
        <f t="shared" si="14"/>
        <v>5</v>
      </c>
      <c r="I15" s="17" t="s">
        <v>74</v>
      </c>
      <c r="J15" s="18" t="s">
        <v>74</v>
      </c>
      <c r="K15" s="19">
        <f t="shared" si="15"/>
        <v>0</v>
      </c>
      <c r="L15" s="17" t="s">
        <v>19</v>
      </c>
      <c r="M15" s="18" t="s">
        <v>76</v>
      </c>
      <c r="N15" s="66">
        <f t="shared" si="16"/>
        <v>0</v>
      </c>
      <c r="O15" s="17" t="s">
        <v>19</v>
      </c>
      <c r="P15" s="18" t="s">
        <v>76</v>
      </c>
      <c r="Q15" s="85">
        <f t="shared" si="17"/>
        <v>0</v>
      </c>
      <c r="R15" s="17" t="s">
        <v>74</v>
      </c>
      <c r="S15" s="18" t="s">
        <v>19</v>
      </c>
      <c r="T15" s="19">
        <f t="shared" si="18"/>
        <v>0</v>
      </c>
      <c r="U15" s="17" t="s">
        <v>2</v>
      </c>
      <c r="V15" s="18" t="s">
        <v>76</v>
      </c>
      <c r="W15" s="66" t="str">
        <f t="shared" si="6"/>
        <v>2</v>
      </c>
      <c r="X15" s="17" t="s">
        <v>76</v>
      </c>
      <c r="Y15" s="18" t="s">
        <v>19</v>
      </c>
      <c r="Z15" s="19" t="str">
        <f t="shared" si="19"/>
        <v>2</v>
      </c>
      <c r="AA15" s="17" t="s">
        <v>74</v>
      </c>
      <c r="AB15" s="18" t="s">
        <v>19</v>
      </c>
      <c r="AC15" s="19">
        <f t="shared" si="20"/>
        <v>0</v>
      </c>
      <c r="AD15" s="28"/>
      <c r="AE15" s="26"/>
      <c r="AF15" s="19"/>
      <c r="AG15" s="21">
        <f t="shared" si="21"/>
        <v>11</v>
      </c>
      <c r="AH15" s="22">
        <f>'16.Spieltag'!AJ15</f>
        <v>158</v>
      </c>
      <c r="AI15" s="29">
        <f>'16.Spieltag'!AK15</f>
        <v>12</v>
      </c>
      <c r="AJ15" s="24">
        <f t="shared" si="22"/>
        <v>169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2</v>
      </c>
      <c r="D16" s="18" t="s">
        <v>74</v>
      </c>
      <c r="E16" s="19" t="str">
        <f t="shared" si="13"/>
        <v>2</v>
      </c>
      <c r="F16" s="17" t="s">
        <v>74</v>
      </c>
      <c r="G16" s="18" t="s">
        <v>19</v>
      </c>
      <c r="H16" s="19" t="str">
        <f t="shared" si="14"/>
        <v>2</v>
      </c>
      <c r="I16" s="17" t="s">
        <v>74</v>
      </c>
      <c r="J16" s="18" t="s">
        <v>19</v>
      </c>
      <c r="K16" s="19">
        <f t="shared" si="15"/>
        <v>0</v>
      </c>
      <c r="L16" s="17" t="s">
        <v>2</v>
      </c>
      <c r="M16" s="18" t="s">
        <v>74</v>
      </c>
      <c r="N16" s="66">
        <f t="shared" si="16"/>
        <v>0</v>
      </c>
      <c r="O16" s="17" t="s">
        <v>74</v>
      </c>
      <c r="P16" s="18" t="s">
        <v>76</v>
      </c>
      <c r="Q16" s="85">
        <f t="shared" si="17"/>
        <v>0</v>
      </c>
      <c r="R16" s="17" t="s">
        <v>19</v>
      </c>
      <c r="S16" s="18" t="s">
        <v>19</v>
      </c>
      <c r="T16" s="19" t="str">
        <f t="shared" si="18"/>
        <v>5</v>
      </c>
      <c r="U16" s="17" t="s">
        <v>19</v>
      </c>
      <c r="V16" s="18" t="s">
        <v>74</v>
      </c>
      <c r="W16" s="66" t="str">
        <f t="shared" si="6"/>
        <v>3</v>
      </c>
      <c r="X16" s="17" t="s">
        <v>74</v>
      </c>
      <c r="Y16" s="18" t="s">
        <v>2</v>
      </c>
      <c r="Z16" s="19" t="str">
        <f t="shared" si="19"/>
        <v>2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14</v>
      </c>
      <c r="AH16" s="22">
        <f>'16.Spieltag'!AJ16</f>
        <v>153</v>
      </c>
      <c r="AI16" s="29">
        <f>'16.Spieltag'!AK16</f>
        <v>13</v>
      </c>
      <c r="AJ16" s="24">
        <f t="shared" si="22"/>
        <v>167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74</v>
      </c>
      <c r="E17" s="19" t="str">
        <f t="shared" si="13"/>
        <v>2</v>
      </c>
      <c r="F17" s="17" t="s">
        <v>76</v>
      </c>
      <c r="G17" s="18" t="s">
        <v>74</v>
      </c>
      <c r="H17" s="19" t="str">
        <f t="shared" si="14"/>
        <v>2</v>
      </c>
      <c r="I17" s="17" t="s">
        <v>74</v>
      </c>
      <c r="J17" s="18" t="s">
        <v>2</v>
      </c>
      <c r="K17" s="19">
        <f t="shared" si="15"/>
        <v>0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74</v>
      </c>
      <c r="Q17" s="85">
        <f t="shared" si="17"/>
        <v>0</v>
      </c>
      <c r="R17" s="17" t="s">
        <v>74</v>
      </c>
      <c r="S17" s="18" t="s">
        <v>74</v>
      </c>
      <c r="T17" s="19" t="str">
        <f t="shared" si="18"/>
        <v>3</v>
      </c>
      <c r="U17" s="17" t="s">
        <v>2</v>
      </c>
      <c r="V17" s="18" t="s">
        <v>19</v>
      </c>
      <c r="W17" s="66" t="str">
        <f t="shared" si="6"/>
        <v>3</v>
      </c>
      <c r="X17" s="17" t="s">
        <v>76</v>
      </c>
      <c r="Y17" s="18" t="s">
        <v>19</v>
      </c>
      <c r="Z17" s="19" t="str">
        <f t="shared" si="19"/>
        <v>2</v>
      </c>
      <c r="AA17" s="17" t="s">
        <v>74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'16.Spieltag'!AJ17</f>
        <v>148</v>
      </c>
      <c r="AI17" s="29">
        <f>'16.Spieltag'!AK17</f>
        <v>16</v>
      </c>
      <c r="AJ17" s="24">
        <f t="shared" si="22"/>
        <v>160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'16.Spieltag'!AJ18</f>
        <v>103</v>
      </c>
      <c r="AI18" s="29">
        <f>'16.Spieltag'!AK18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14</v>
      </c>
      <c r="B19" s="21" t="s">
        <v>89</v>
      </c>
      <c r="C19" s="17"/>
      <c r="D19" s="18"/>
      <c r="E19" s="19"/>
      <c r="F19" s="17" t="s">
        <v>74</v>
      </c>
      <c r="G19" s="18" t="s">
        <v>2</v>
      </c>
      <c r="H19" s="19" t="str">
        <f t="shared" si="14"/>
        <v>3</v>
      </c>
      <c r="I19" s="17" t="s">
        <v>74</v>
      </c>
      <c r="J19" s="18" t="s">
        <v>19</v>
      </c>
      <c r="K19" s="19">
        <f t="shared" si="15"/>
        <v>0</v>
      </c>
      <c r="L19" s="17" t="s">
        <v>74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85">
        <f t="shared" si="17"/>
        <v>0</v>
      </c>
      <c r="R19" s="17" t="s">
        <v>74</v>
      </c>
      <c r="S19" s="18" t="s">
        <v>74</v>
      </c>
      <c r="T19" s="19" t="str">
        <f t="shared" si="18"/>
        <v>3</v>
      </c>
      <c r="U19" s="17" t="s">
        <v>77</v>
      </c>
      <c r="V19" s="18" t="s">
        <v>74</v>
      </c>
      <c r="W19" s="66" t="str">
        <f t="shared" si="6"/>
        <v>2</v>
      </c>
      <c r="X19" s="17" t="s">
        <v>76</v>
      </c>
      <c r="Y19" s="18" t="s">
        <v>99</v>
      </c>
      <c r="Z19" s="19" t="str">
        <f t="shared" si="19"/>
        <v>2</v>
      </c>
      <c r="AA19" s="17" t="s">
        <v>76</v>
      </c>
      <c r="AB19" s="18" t="s">
        <v>76</v>
      </c>
      <c r="AC19" s="19">
        <f t="shared" si="20"/>
        <v>0</v>
      </c>
      <c r="AD19" s="28"/>
      <c r="AE19" s="26"/>
      <c r="AF19" s="19"/>
      <c r="AG19" s="21">
        <f t="shared" si="21"/>
        <v>10</v>
      </c>
      <c r="AH19" s="22">
        <f>'16.Spieltag'!AJ19</f>
        <v>153</v>
      </c>
      <c r="AI19" s="29">
        <f>'16.Spieltag'!AK19</f>
        <v>13</v>
      </c>
      <c r="AJ19" s="24">
        <f t="shared" si="22"/>
        <v>163</v>
      </c>
      <c r="AK19" s="25">
        <f t="shared" si="11"/>
        <v>14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 t="str">
        <f t="shared" si="15"/>
        <v>3</v>
      </c>
      <c r="L20" s="17" t="s">
        <v>76</v>
      </c>
      <c r="M20" s="18" t="s">
        <v>76</v>
      </c>
      <c r="N20" s="66">
        <f t="shared" si="16"/>
        <v>0</v>
      </c>
      <c r="O20" s="17" t="s">
        <v>77</v>
      </c>
      <c r="P20" s="18" t="s">
        <v>76</v>
      </c>
      <c r="Q20" s="85">
        <f t="shared" si="17"/>
        <v>0</v>
      </c>
      <c r="R20" s="17" t="s">
        <v>74</v>
      </c>
      <c r="S20" s="18" t="s">
        <v>76</v>
      </c>
      <c r="T20" s="19">
        <f t="shared" si="18"/>
        <v>0</v>
      </c>
      <c r="U20" s="17" t="s">
        <v>19</v>
      </c>
      <c r="V20" s="18" t="s">
        <v>74</v>
      </c>
      <c r="W20" s="66" t="str">
        <f t="shared" si="6"/>
        <v>3</v>
      </c>
      <c r="X20" s="17" t="s">
        <v>76</v>
      </c>
      <c r="Y20" s="18" t="s">
        <v>74</v>
      </c>
      <c r="Z20" s="19" t="str">
        <f t="shared" si="19"/>
        <v>5</v>
      </c>
      <c r="AA20" s="17" t="s">
        <v>74</v>
      </c>
      <c r="AB20" s="18" t="s">
        <v>76</v>
      </c>
      <c r="AC20" s="19" t="str">
        <f t="shared" si="20"/>
        <v>2</v>
      </c>
      <c r="AD20" s="28"/>
      <c r="AE20" s="26"/>
      <c r="AF20" s="19"/>
      <c r="AG20" s="21">
        <f t="shared" si="21"/>
        <v>13</v>
      </c>
      <c r="AH20" s="22">
        <f>'16.Spieltag'!AJ20</f>
        <v>167</v>
      </c>
      <c r="AI20" s="29">
        <f>'16.Spieltag'!AK20</f>
        <v>9</v>
      </c>
      <c r="AJ20" s="24">
        <f t="shared" si="22"/>
        <v>180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3</v>
      </c>
      <c r="F21" s="17" t="s">
        <v>74</v>
      </c>
      <c r="G21" s="18" t="s">
        <v>19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0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 t="str">
        <f t="shared" si="6"/>
        <v>3</v>
      </c>
      <c r="X21" s="17" t="s">
        <v>76</v>
      </c>
      <c r="Y21" s="18" t="s">
        <v>19</v>
      </c>
      <c r="Z21" s="19" t="str">
        <f t="shared" si="19"/>
        <v>2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'16.Spieltag'!AJ21</f>
        <v>195</v>
      </c>
      <c r="AI21" s="29">
        <f>'16.Spieltag'!AK21</f>
        <v>2</v>
      </c>
      <c r="AJ21" s="24">
        <f t="shared" si="22"/>
        <v>208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74</v>
      </c>
      <c r="E22" s="19" t="str">
        <f t="shared" si="13"/>
        <v>3</v>
      </c>
      <c r="F22" s="17" t="s">
        <v>74</v>
      </c>
      <c r="G22" s="18" t="s">
        <v>2</v>
      </c>
      <c r="H22" s="19" t="str">
        <f t="shared" si="14"/>
        <v>3</v>
      </c>
      <c r="I22" s="17" t="s">
        <v>74</v>
      </c>
      <c r="J22" s="18" t="s">
        <v>2</v>
      </c>
      <c r="K22" s="19">
        <f t="shared" si="15"/>
        <v>0</v>
      </c>
      <c r="L22" s="17" t="s">
        <v>76</v>
      </c>
      <c r="M22" s="18" t="s">
        <v>19</v>
      </c>
      <c r="N22" s="66" t="str">
        <f t="shared" si="16"/>
        <v>2</v>
      </c>
      <c r="O22" s="17" t="s">
        <v>19</v>
      </c>
      <c r="P22" s="18" t="s">
        <v>76</v>
      </c>
      <c r="Q22" s="85">
        <f t="shared" si="17"/>
        <v>0</v>
      </c>
      <c r="R22" s="17" t="s">
        <v>19</v>
      </c>
      <c r="S22" s="18" t="s">
        <v>19</v>
      </c>
      <c r="T22" s="19" t="str">
        <f t="shared" si="18"/>
        <v>5</v>
      </c>
      <c r="U22" s="17" t="s">
        <v>2</v>
      </c>
      <c r="V22" s="18" t="s">
        <v>74</v>
      </c>
      <c r="W22" s="66" t="str">
        <f t="shared" si="6"/>
        <v>2</v>
      </c>
      <c r="X22" s="17" t="s">
        <v>76</v>
      </c>
      <c r="Y22" s="18" t="s">
        <v>77</v>
      </c>
      <c r="Z22" s="19" t="str">
        <f t="shared" si="19"/>
        <v>2</v>
      </c>
      <c r="AA22" s="17" t="s">
        <v>76</v>
      </c>
      <c r="AB22" s="18" t="s">
        <v>76</v>
      </c>
      <c r="AC22" s="19">
        <f t="shared" si="20"/>
        <v>0</v>
      </c>
      <c r="AD22" s="28"/>
      <c r="AE22" s="26"/>
      <c r="AF22" s="19"/>
      <c r="AG22" s="21">
        <f t="shared" si="21"/>
        <v>17</v>
      </c>
      <c r="AH22" s="22">
        <f>'16.Spieltag'!AJ22</f>
        <v>138</v>
      </c>
      <c r="AI22" s="29">
        <f>'16.Spieltag'!AK22</f>
        <v>18</v>
      </c>
      <c r="AJ22" s="24">
        <f t="shared" si="22"/>
        <v>155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 t="str">
        <f t="shared" si="13"/>
        <v>3</v>
      </c>
      <c r="F23" s="17" t="s">
        <v>76</v>
      </c>
      <c r="G23" s="18" t="s">
        <v>19</v>
      </c>
      <c r="H23" s="19" t="str">
        <f t="shared" si="14"/>
        <v>5</v>
      </c>
      <c r="I23" s="17" t="s">
        <v>74</v>
      </c>
      <c r="J23" s="18" t="s">
        <v>2</v>
      </c>
      <c r="K23" s="19">
        <f t="shared" si="15"/>
        <v>0</v>
      </c>
      <c r="L23" s="17" t="s">
        <v>74</v>
      </c>
      <c r="M23" s="18" t="s">
        <v>19</v>
      </c>
      <c r="N23" s="66" t="str">
        <f t="shared" si="16"/>
        <v>2</v>
      </c>
      <c r="O23" s="17" t="s">
        <v>19</v>
      </c>
      <c r="P23" s="18" t="s">
        <v>74</v>
      </c>
      <c r="Q23" s="85">
        <f t="shared" si="17"/>
        <v>0</v>
      </c>
      <c r="R23" s="17" t="s">
        <v>19</v>
      </c>
      <c r="S23" s="18" t="s">
        <v>19</v>
      </c>
      <c r="T23" s="19" t="str">
        <f t="shared" si="18"/>
        <v>5</v>
      </c>
      <c r="U23" s="17" t="s">
        <v>2</v>
      </c>
      <c r="V23" s="18" t="s">
        <v>76</v>
      </c>
      <c r="W23" s="66" t="str">
        <f t="shared" si="6"/>
        <v>2</v>
      </c>
      <c r="X23" s="17" t="s">
        <v>74</v>
      </c>
      <c r="Y23" s="18" t="s">
        <v>2</v>
      </c>
      <c r="Z23" s="19" t="str">
        <f t="shared" si="19"/>
        <v>2</v>
      </c>
      <c r="AA23" s="17" t="s">
        <v>74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19</v>
      </c>
      <c r="AH23" s="22">
        <f>'16.Spieltag'!AJ23</f>
        <v>111</v>
      </c>
      <c r="AI23" s="29">
        <f>'16.Spieltag'!AK23</f>
        <v>19</v>
      </c>
      <c r="AJ23" s="24">
        <f t="shared" si="22"/>
        <v>130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85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'16.Spieltag'!AJ24</f>
        <v>144</v>
      </c>
      <c r="AI24" s="29">
        <f>'16.Spieltag'!AK24</f>
        <v>17</v>
      </c>
      <c r="AJ24" s="24">
        <f t="shared" si="22"/>
        <v>144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5</v>
      </c>
      <c r="I25" s="17" t="s">
        <v>19</v>
      </c>
      <c r="J25" s="18" t="s">
        <v>74</v>
      </c>
      <c r="K25" s="19" t="str">
        <f t="shared" si="15"/>
        <v>5</v>
      </c>
      <c r="L25" s="17" t="s">
        <v>74</v>
      </c>
      <c r="M25" s="18" t="s">
        <v>76</v>
      </c>
      <c r="N25" s="66">
        <f t="shared" si="16"/>
        <v>0</v>
      </c>
      <c r="O25" s="17" t="s">
        <v>19</v>
      </c>
      <c r="P25" s="18" t="s">
        <v>76</v>
      </c>
      <c r="Q25" s="85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2</v>
      </c>
      <c r="V25" s="18" t="s">
        <v>74</v>
      </c>
      <c r="W25" s="66" t="str">
        <f t="shared" si="6"/>
        <v>2</v>
      </c>
      <c r="X25" s="17" t="s">
        <v>76</v>
      </c>
      <c r="Y25" s="18" t="s">
        <v>2</v>
      </c>
      <c r="Z25" s="19" t="str">
        <f t="shared" si="19"/>
        <v>2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16</v>
      </c>
      <c r="AH25" s="22">
        <f>'16.Spieltag'!AJ25</f>
        <v>167</v>
      </c>
      <c r="AI25" s="29">
        <f>'16.Spieltag'!AK25</f>
        <v>9</v>
      </c>
      <c r="AJ25" s="24">
        <f t="shared" si="22"/>
        <v>183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2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 t="str">
        <f t="shared" si="14"/>
        <v>2</v>
      </c>
      <c r="I26" s="17" t="s">
        <v>76</v>
      </c>
      <c r="J26" s="18" t="s">
        <v>19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76</v>
      </c>
      <c r="Q26" s="85">
        <f t="shared" si="17"/>
        <v>0</v>
      </c>
      <c r="R26" s="17" t="s">
        <v>74</v>
      </c>
      <c r="S26" s="18" t="s">
        <v>74</v>
      </c>
      <c r="T26" s="19" t="str">
        <f t="shared" si="18"/>
        <v>3</v>
      </c>
      <c r="U26" s="17" t="s">
        <v>19</v>
      </c>
      <c r="V26" s="18" t="s">
        <v>76</v>
      </c>
      <c r="W26" s="66" t="str">
        <f t="shared" si="6"/>
        <v>2</v>
      </c>
      <c r="X26" s="17" t="s">
        <v>76</v>
      </c>
      <c r="Y26" s="18" t="s">
        <v>2</v>
      </c>
      <c r="Z26" s="19" t="str">
        <f t="shared" si="19"/>
        <v>2</v>
      </c>
      <c r="AA26" s="17" t="s">
        <v>76</v>
      </c>
      <c r="AB26" s="18" t="s">
        <v>19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11</v>
      </c>
      <c r="AH26" s="22">
        <f>'16.Spieltag'!AJ26</f>
        <v>167</v>
      </c>
      <c r="AI26" s="29">
        <f>'16.Spieltag'!AK26</f>
        <v>9</v>
      </c>
      <c r="AJ26" s="24">
        <f t="shared" ref="AJ26" si="24">AG26+AH26</f>
        <v>178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9</v>
      </c>
      <c r="B27" s="21" t="s">
        <v>73</v>
      </c>
      <c r="C27" s="17" t="s">
        <v>19</v>
      </c>
      <c r="D27" s="18" t="s">
        <v>74</v>
      </c>
      <c r="E27" s="19" t="str">
        <f t="shared" si="13"/>
        <v>3</v>
      </c>
      <c r="F27" s="17" t="s">
        <v>74</v>
      </c>
      <c r="G27" s="18" t="s">
        <v>19</v>
      </c>
      <c r="H27" s="19" t="str">
        <f t="shared" si="14"/>
        <v>2</v>
      </c>
      <c r="I27" s="17" t="s">
        <v>19</v>
      </c>
      <c r="J27" s="18" t="s">
        <v>19</v>
      </c>
      <c r="K27" s="19">
        <f t="shared" si="15"/>
        <v>0</v>
      </c>
      <c r="L27" s="17" t="s">
        <v>19</v>
      </c>
      <c r="M27" s="18" t="s">
        <v>74</v>
      </c>
      <c r="N27" s="66">
        <f t="shared" si="16"/>
        <v>0</v>
      </c>
      <c r="O27" s="17" t="s">
        <v>19</v>
      </c>
      <c r="P27" s="18" t="s">
        <v>74</v>
      </c>
      <c r="Q27" s="85">
        <f t="shared" si="17"/>
        <v>0</v>
      </c>
      <c r="R27" s="17" t="s">
        <v>74</v>
      </c>
      <c r="S27" s="18" t="s">
        <v>19</v>
      </c>
      <c r="T27" s="19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2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9</v>
      </c>
      <c r="AH27" s="22">
        <f>'16.Spieltag'!AJ27</f>
        <v>172</v>
      </c>
      <c r="AI27" s="29">
        <f>'16.Spieltag'!AK27</f>
        <v>6</v>
      </c>
      <c r="AJ27" s="24">
        <f t="shared" ref="AJ27" si="27">AG27+AH27</f>
        <v>181</v>
      </c>
      <c r="AK27" s="25">
        <f t="shared" si="11"/>
        <v>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A4 U4 L6 O4 R4 F6 I6 C6 L4 X6 C4 O6 F4 R6 I4 U6 X4 AA6">
    <cfRule type="cellIs" dxfId="10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6" priority="5">
      <formula>($AG8&gt;40)</formula>
    </cfRule>
  </conditionalFormatting>
  <conditionalFormatting sqref="A31:A1048576 A1:A3 A5:A26">
    <cfRule type="colorScale" priority="8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902" rank="3"/>
  </conditionalFormatting>
  <conditionalFormatting sqref="AI8:AI26">
    <cfRule type="colorScale" priority="12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04" priority="1" rank="3"/>
  </conditionalFormatting>
  <conditionalFormatting sqref="AG5:AG26 AG31:AG1048576">
    <cfRule type="top10" dxfId="103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U43" sqref="U4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E1" s="13"/>
      <c r="H1" s="1"/>
      <c r="K1" s="1"/>
      <c r="T1" s="1"/>
      <c r="W1" s="1"/>
      <c r="Z1" s="1"/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E3" s="13"/>
      <c r="H3" s="1"/>
      <c r="K3" s="1"/>
      <c r="T3" s="1"/>
      <c r="W3" s="1"/>
      <c r="Z3" s="1"/>
      <c r="AC3" s="74"/>
      <c r="AD3" s="68"/>
      <c r="AE3" s="69"/>
      <c r="AF3" s="69"/>
    </row>
    <row r="4" spans="1:42" ht="16.2" thickBot="1">
      <c r="A4" s="2" t="s">
        <v>39</v>
      </c>
      <c r="B4" s="16"/>
      <c r="C4" s="68" t="s">
        <v>17</v>
      </c>
      <c r="F4" s="68" t="s">
        <v>13</v>
      </c>
      <c r="H4" s="1"/>
      <c r="I4" s="68" t="s">
        <v>71</v>
      </c>
      <c r="K4" s="1"/>
      <c r="L4" s="68" t="s">
        <v>56</v>
      </c>
      <c r="O4" s="68" t="s">
        <v>58</v>
      </c>
      <c r="R4" s="68" t="s">
        <v>21</v>
      </c>
      <c r="U4" s="68" t="s">
        <v>67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16</v>
      </c>
      <c r="H6" s="1"/>
      <c r="I6" s="68" t="s">
        <v>57</v>
      </c>
      <c r="K6" s="1"/>
      <c r="L6" s="68" t="s">
        <v>68</v>
      </c>
      <c r="O6" s="68" t="s">
        <v>70</v>
      </c>
      <c r="R6" s="68" t="s">
        <v>59</v>
      </c>
      <c r="U6" s="68" t="s">
        <v>14</v>
      </c>
      <c r="X6" s="68" t="s">
        <v>12</v>
      </c>
      <c r="AA6" s="68" t="s">
        <v>69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19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74</v>
      </c>
      <c r="J7" s="76" t="s">
        <v>20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19</v>
      </c>
      <c r="T7" s="77" t="s">
        <v>1</v>
      </c>
      <c r="U7" s="76" t="s">
        <v>74</v>
      </c>
      <c r="V7" s="76" t="s">
        <v>77</v>
      </c>
      <c r="W7" s="77" t="s">
        <v>1</v>
      </c>
      <c r="X7" s="76" t="s">
        <v>76</v>
      </c>
      <c r="Y7" s="76" t="s">
        <v>77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19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2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 t="s">
        <v>74</v>
      </c>
      <c r="S8" s="18" t="s">
        <v>77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2</v>
      </c>
      <c r="X8" s="17" t="s">
        <v>74</v>
      </c>
      <c r="Y8" s="18" t="s">
        <v>74</v>
      </c>
      <c r="Z8" s="19">
        <f>IF(OR(EXACT($X$7,X8)*(EXACT($Y$7,Y8)))=TRUE,$AO$9,IF(($Y$7-$X$7=Y8-X8),$AO$8,IF(OR(EXACT($X$7&gt;$Y$7,X8&gt;Y8)*EXACT($X$7=$Y$7,X8=Y8)*EXACT($X$7&lt;$Y$7,X8&lt;Y8)),$AO$7,0)))*2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'17.Spieltag'!AJ8</f>
        <v>205</v>
      </c>
      <c r="AI8" s="29">
        <f>'17.Spieltag'!AK8</f>
        <v>3</v>
      </c>
      <c r="AJ8" s="24">
        <f t="shared" ref="AJ8" si="10">AG8+AH8</f>
        <v>218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2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7"/>
        <v>0</v>
      </c>
      <c r="X9" s="17" t="s">
        <v>19</v>
      </c>
      <c r="Y9" s="18" t="s">
        <v>74</v>
      </c>
      <c r="Z9" s="85">
        <f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74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0">E9+H9+K9+N9+Q9+T9+W9+Z9+AC9+AF9</f>
        <v>6</v>
      </c>
      <c r="AH9" s="22">
        <f>'17.Spieltag'!AJ9</f>
        <v>163</v>
      </c>
      <c r="AI9" s="29">
        <f>'17.Spieltag'!AK9</f>
        <v>14</v>
      </c>
      <c r="AJ9" s="24">
        <f t="shared" ref="AJ9:AJ25" si="21">AG9+AH9</f>
        <v>169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19</v>
      </c>
      <c r="E10" s="19">
        <f t="shared" si="13"/>
        <v>0</v>
      </c>
      <c r="F10" s="17" t="s">
        <v>19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0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19</v>
      </c>
      <c r="N10" s="66">
        <f t="shared" si="16"/>
        <v>0</v>
      </c>
      <c r="O10" s="17" t="s">
        <v>19</v>
      </c>
      <c r="P10" s="18" t="s">
        <v>74</v>
      </c>
      <c r="Q10" s="19" t="str">
        <f t="shared" si="17"/>
        <v>5</v>
      </c>
      <c r="R10" s="17" t="s">
        <v>76</v>
      </c>
      <c r="S10" s="18" t="s">
        <v>2</v>
      </c>
      <c r="T10" s="19">
        <f t="shared" si="18"/>
        <v>0</v>
      </c>
      <c r="U10" s="17" t="s">
        <v>74</v>
      </c>
      <c r="V10" s="18" t="s">
        <v>19</v>
      </c>
      <c r="W10" s="66" t="str">
        <f t="shared" si="7"/>
        <v>2</v>
      </c>
      <c r="X10" s="17" t="s">
        <v>76</v>
      </c>
      <c r="Y10" s="18" t="s">
        <v>77</v>
      </c>
      <c r="Z10" s="19">
        <f t="shared" ref="Z10:Z20" si="22">IF(OR(EXACT($X$7,X10)*(EXACT($Y$7,Y10)))=TRUE,$AO$9,IF(($Y$7-$X$7=Y10-X10),$AO$8,IF(OR(EXACT($X$7&gt;$Y$7,X10&gt;Y10)*EXACT($X$7=$Y$7,X10=Y10)*EXACT($X$7&lt;$Y$7,X10&lt;Y10)),$AO$7,0)))*2</f>
        <v>10</v>
      </c>
      <c r="AA10" s="17" t="s">
        <v>19</v>
      </c>
      <c r="AB10" s="18" t="s">
        <v>74</v>
      </c>
      <c r="AC10" s="19" t="str">
        <f t="shared" si="19"/>
        <v>2</v>
      </c>
      <c r="AD10" s="28"/>
      <c r="AE10" s="26"/>
      <c r="AF10" s="19"/>
      <c r="AG10" s="21">
        <f t="shared" si="20"/>
        <v>19</v>
      </c>
      <c r="AH10" s="22">
        <f>'17.Spieltag'!AJ10</f>
        <v>189</v>
      </c>
      <c r="AI10" s="29">
        <f>'17.Spieltag'!AK10</f>
        <v>5</v>
      </c>
      <c r="AJ10" s="24">
        <f t="shared" si="21"/>
        <v>208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19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>
        <f t="shared" si="14"/>
        <v>0</v>
      </c>
      <c r="I11" s="17" t="s">
        <v>74</v>
      </c>
      <c r="J11" s="18" t="s">
        <v>19</v>
      </c>
      <c r="K11" s="19" t="str">
        <f t="shared" si="15"/>
        <v>2</v>
      </c>
      <c r="L11" s="17" t="s">
        <v>19</v>
      </c>
      <c r="M11" s="18" t="s">
        <v>2</v>
      </c>
      <c r="N11" s="66">
        <f t="shared" si="16"/>
        <v>0</v>
      </c>
      <c r="O11" s="17" t="s">
        <v>19</v>
      </c>
      <c r="P11" s="18" t="s">
        <v>19</v>
      </c>
      <c r="Q11" s="19">
        <f t="shared" si="17"/>
        <v>0</v>
      </c>
      <c r="R11" s="17" t="s">
        <v>74</v>
      </c>
      <c r="S11" s="18" t="s">
        <v>2</v>
      </c>
      <c r="T11" s="19">
        <f t="shared" si="18"/>
        <v>0</v>
      </c>
      <c r="U11" s="17" t="s">
        <v>19</v>
      </c>
      <c r="V11" s="18" t="s">
        <v>19</v>
      </c>
      <c r="W11" s="66">
        <f t="shared" si="7"/>
        <v>0</v>
      </c>
      <c r="X11" s="17" t="s">
        <v>19</v>
      </c>
      <c r="Y11" s="18" t="s">
        <v>74</v>
      </c>
      <c r="Z11" s="85">
        <f>IF(OR(EXACT($X$7,X11)*(EXACT($Y$7,Y11)))=TRUE,$AO$9,IF(($Y$7-$X$7=Y11-X11),$AO$8,IF(OR(EXACT($X$7&gt;$Y$7,X11&gt;Y11)*EXACT($X$7=$Y$7,X11=Y11)*EXACT($X$7&lt;$Y$7,X11&lt;Y11)),$AO$7,0)))*2*2</f>
        <v>0</v>
      </c>
      <c r="AA11" s="17" t="s">
        <v>19</v>
      </c>
      <c r="AB11" s="18" t="s">
        <v>76</v>
      </c>
      <c r="AC11" s="19" t="str">
        <f t="shared" si="19"/>
        <v>2</v>
      </c>
      <c r="AD11" s="28"/>
      <c r="AE11" s="26"/>
      <c r="AF11" s="19"/>
      <c r="AG11" s="21">
        <f t="shared" si="20"/>
        <v>4</v>
      </c>
      <c r="AH11" s="22">
        <f>'17.Spieltag'!AJ11</f>
        <v>182</v>
      </c>
      <c r="AI11" s="29">
        <f>'17.Spieltag'!AK11</f>
        <v>8</v>
      </c>
      <c r="AJ11" s="24">
        <f t="shared" si="21"/>
        <v>186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 t="s">
        <v>2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 t="str">
        <f t="shared" si="15"/>
        <v>2</v>
      </c>
      <c r="L12" s="17" t="s">
        <v>19</v>
      </c>
      <c r="M12" s="18" t="s">
        <v>19</v>
      </c>
      <c r="N12" s="66">
        <f t="shared" si="16"/>
        <v>0</v>
      </c>
      <c r="O12" s="17" t="s">
        <v>19</v>
      </c>
      <c r="P12" s="18" t="s">
        <v>19</v>
      </c>
      <c r="Q12" s="19">
        <f t="shared" si="17"/>
        <v>0</v>
      </c>
      <c r="R12" s="17" t="s">
        <v>74</v>
      </c>
      <c r="S12" s="18" t="s">
        <v>2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76</v>
      </c>
      <c r="Y12" s="18" t="s">
        <v>100</v>
      </c>
      <c r="Z12" s="19">
        <f t="shared" si="22"/>
        <v>4</v>
      </c>
      <c r="AA12" s="17" t="s">
        <v>2</v>
      </c>
      <c r="AB12" s="18" t="s">
        <v>74</v>
      </c>
      <c r="AC12" s="85">
        <f>IF(OR(EXACT($AA$7,AA12)*(EXACT($AB$7,AB12)))=TRUE,$AO$9,IF(($AB$7-$AA$7=AB12-AA12),$AO$8,IF(OR(EXACT($AA$7&gt;$AB$7,AA12&gt;AB12)*EXACT($AA$7=$AB$7,AA12=AB12)*EXACT($AA$7&lt;$AB$7,AA12&lt;AB12)),$AO$7,0)))*2</f>
        <v>4</v>
      </c>
      <c r="AD12" s="28"/>
      <c r="AE12" s="26"/>
      <c r="AF12" s="19"/>
      <c r="AG12" s="21">
        <f t="shared" si="20"/>
        <v>10</v>
      </c>
      <c r="AH12" s="22">
        <f>'17.Spieltag'!AJ12</f>
        <v>224</v>
      </c>
      <c r="AI12" s="29">
        <f>'17.Spieltag'!AK12</f>
        <v>1</v>
      </c>
      <c r="AJ12" s="24">
        <f t="shared" si="21"/>
        <v>234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74</v>
      </c>
      <c r="E13" s="19" t="str">
        <f t="shared" si="13"/>
        <v>2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>
        <f t="shared" si="15"/>
        <v>0</v>
      </c>
      <c r="L13" s="17" t="s">
        <v>74</v>
      </c>
      <c r="M13" s="18" t="s">
        <v>76</v>
      </c>
      <c r="N13" s="66" t="str">
        <f t="shared" si="16"/>
        <v>3</v>
      </c>
      <c r="O13" s="17" t="s">
        <v>19</v>
      </c>
      <c r="P13" s="18" t="s">
        <v>74</v>
      </c>
      <c r="Q13" s="19" t="str">
        <f t="shared" si="17"/>
        <v>5</v>
      </c>
      <c r="R13" s="17" t="s">
        <v>74</v>
      </c>
      <c r="S13" s="18" t="s">
        <v>2</v>
      </c>
      <c r="T13" s="19">
        <f t="shared" si="18"/>
        <v>0</v>
      </c>
      <c r="U13" s="17" t="s">
        <v>19</v>
      </c>
      <c r="V13" s="18" t="s">
        <v>19</v>
      </c>
      <c r="W13" s="66">
        <f t="shared" si="7"/>
        <v>0</v>
      </c>
      <c r="X13" s="17" t="s">
        <v>20</v>
      </c>
      <c r="Y13" s="18" t="s">
        <v>76</v>
      </c>
      <c r="Z13" s="19">
        <f t="shared" si="22"/>
        <v>0</v>
      </c>
      <c r="AA13" s="17" t="s">
        <v>19</v>
      </c>
      <c r="AB13" s="18" t="s">
        <v>74</v>
      </c>
      <c r="AC13" s="85">
        <f>IF(OR(EXACT($AA$7,AA13)*(EXACT($AB$7,AB13)))=TRUE,$AO$9,IF(($AB$7-$AA$7=AB13-AA13),$AO$8,IF(OR(EXACT($AA$7&gt;$AB$7,AA13&gt;AB13)*EXACT($AA$7=$AB$7,AA13=AB13)*EXACT($AA$7&lt;$AB$7,AA13&lt;AB13)),$AO$7,0)))*2</f>
        <v>4</v>
      </c>
      <c r="AD13" s="27"/>
      <c r="AE13" s="26"/>
      <c r="AF13" s="19"/>
      <c r="AG13" s="21">
        <f t="shared" si="20"/>
        <v>14</v>
      </c>
      <c r="AH13" s="22">
        <f>'17.Spieltag'!AJ13</f>
        <v>183</v>
      </c>
      <c r="AI13" s="29">
        <f>'17.Spieltag'!AK13</f>
        <v>6</v>
      </c>
      <c r="AJ13" s="24">
        <f t="shared" si="21"/>
        <v>197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74</v>
      </c>
      <c r="K14" s="19">
        <f t="shared" si="15"/>
        <v>0</v>
      </c>
      <c r="L14" s="17" t="s">
        <v>74</v>
      </c>
      <c r="M14" s="18" t="s">
        <v>19</v>
      </c>
      <c r="N14" s="66">
        <f t="shared" si="16"/>
        <v>0</v>
      </c>
      <c r="O14" s="17" t="s">
        <v>2</v>
      </c>
      <c r="P14" s="18" t="s">
        <v>74</v>
      </c>
      <c r="Q14" s="19" t="str">
        <f t="shared" si="17"/>
        <v>2</v>
      </c>
      <c r="R14" s="17" t="s">
        <v>74</v>
      </c>
      <c r="S14" s="18" t="s">
        <v>2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74</v>
      </c>
      <c r="V14" s="18" t="s">
        <v>74</v>
      </c>
      <c r="W14" s="66">
        <f t="shared" si="7"/>
        <v>0</v>
      </c>
      <c r="X14" s="17" t="s">
        <v>76</v>
      </c>
      <c r="Y14" s="18" t="s">
        <v>2</v>
      </c>
      <c r="Z14" s="19">
        <f t="shared" si="22"/>
        <v>4</v>
      </c>
      <c r="AA14" s="17" t="s">
        <v>2</v>
      </c>
      <c r="AB14" s="18" t="s">
        <v>74</v>
      </c>
      <c r="AC14" s="19" t="str">
        <f t="shared" si="19"/>
        <v>2</v>
      </c>
      <c r="AD14" s="28"/>
      <c r="AE14" s="26"/>
      <c r="AF14" s="19"/>
      <c r="AG14" s="21">
        <f t="shared" si="20"/>
        <v>8</v>
      </c>
      <c r="AH14" s="22">
        <f>'17.Spieltag'!AJ14</f>
        <v>201</v>
      </c>
      <c r="AI14" s="29">
        <f>'17.Spieltag'!AK14</f>
        <v>4</v>
      </c>
      <c r="AJ14" s="24">
        <f t="shared" si="21"/>
        <v>209</v>
      </c>
      <c r="AK14" s="25">
        <f t="shared" si="11"/>
        <v>4</v>
      </c>
      <c r="AL14" s="1"/>
    </row>
    <row r="15" spans="1:42" ht="24.9" customHeight="1" thickBot="1">
      <c r="A15" s="29">
        <f t="shared" si="12"/>
        <v>13</v>
      </c>
      <c r="B15" s="21" t="s">
        <v>81</v>
      </c>
      <c r="C15" s="17" t="s">
        <v>76</v>
      </c>
      <c r="D15" s="18" t="s">
        <v>19</v>
      </c>
      <c r="E15" s="19">
        <f t="shared" si="13"/>
        <v>0</v>
      </c>
      <c r="F15" s="17" t="s">
        <v>74</v>
      </c>
      <c r="G15" s="18" t="s">
        <v>74</v>
      </c>
      <c r="H15" s="19">
        <f t="shared" si="14"/>
        <v>0</v>
      </c>
      <c r="I15" s="17" t="s">
        <v>76</v>
      </c>
      <c r="J15" s="18" t="s">
        <v>19</v>
      </c>
      <c r="K15" s="19" t="str">
        <f t="shared" si="15"/>
        <v>2</v>
      </c>
      <c r="L15" s="17" t="s">
        <v>74</v>
      </c>
      <c r="M15" s="18" t="s">
        <v>76</v>
      </c>
      <c r="N15" s="66" t="str">
        <f t="shared" si="16"/>
        <v>3</v>
      </c>
      <c r="O15" s="17" t="s">
        <v>74</v>
      </c>
      <c r="P15" s="18" t="s">
        <v>76</v>
      </c>
      <c r="Q15" s="19" t="str">
        <f t="shared" si="17"/>
        <v>3</v>
      </c>
      <c r="R15" s="17" t="s">
        <v>76</v>
      </c>
      <c r="S15" s="18" t="s">
        <v>19</v>
      </c>
      <c r="T15" s="19">
        <f t="shared" si="18"/>
        <v>0</v>
      </c>
      <c r="U15" s="17" t="s">
        <v>19</v>
      </c>
      <c r="V15" s="18" t="s">
        <v>76</v>
      </c>
      <c r="W15" s="66">
        <f t="shared" si="7"/>
        <v>0</v>
      </c>
      <c r="X15" s="17" t="s">
        <v>19</v>
      </c>
      <c r="Y15" s="18" t="s">
        <v>76</v>
      </c>
      <c r="Z15" s="85">
        <f>IF(OR(EXACT($X$7,X15)*(EXACT($Y$7,Y15)))=TRUE,$AO$9,IF(($Y$7-$X$7=Y15-X15),$AO$8,IF(OR(EXACT($X$7&gt;$Y$7,X15&gt;Y15)*EXACT($X$7=$Y$7,X15=Y15)*EXACT($X$7&lt;$Y$7,X15&lt;Y15)),$AO$7,0)))*2*2</f>
        <v>0</v>
      </c>
      <c r="AA15" s="17" t="s">
        <v>19</v>
      </c>
      <c r="AB15" s="18" t="s">
        <v>74</v>
      </c>
      <c r="AC15" s="19" t="str">
        <f t="shared" si="19"/>
        <v>2</v>
      </c>
      <c r="AD15" s="28"/>
      <c r="AE15" s="26"/>
      <c r="AF15" s="19"/>
      <c r="AG15" s="21">
        <f t="shared" si="20"/>
        <v>10</v>
      </c>
      <c r="AH15" s="22">
        <f>'17.Spieltag'!AJ15</f>
        <v>169</v>
      </c>
      <c r="AI15" s="29">
        <f>'17.Spieltag'!AK15</f>
        <v>12</v>
      </c>
      <c r="AJ15" s="24">
        <f t="shared" si="21"/>
        <v>179</v>
      </c>
      <c r="AK15" s="25">
        <f t="shared" si="11"/>
        <v>13</v>
      </c>
      <c r="AL15" s="1"/>
    </row>
    <row r="16" spans="1:42" ht="24.9" customHeight="1" thickBot="1">
      <c r="A16" s="29">
        <f t="shared" si="12"/>
        <v>12</v>
      </c>
      <c r="B16" s="21" t="s">
        <v>87</v>
      </c>
      <c r="C16" s="17" t="s">
        <v>19</v>
      </c>
      <c r="D16" s="18" t="s">
        <v>74</v>
      </c>
      <c r="E16" s="19" t="str">
        <f t="shared" si="13"/>
        <v>2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 t="str">
        <f t="shared" si="15"/>
        <v>2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 t="str">
        <f t="shared" si="17"/>
        <v>5</v>
      </c>
      <c r="R16" s="17" t="s">
        <v>76</v>
      </c>
      <c r="S16" s="18" t="s">
        <v>2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74</v>
      </c>
      <c r="Y16" s="18" t="s">
        <v>2</v>
      </c>
      <c r="Z16" s="86">
        <f t="shared" si="22"/>
        <v>4</v>
      </c>
      <c r="AA16" s="17" t="s">
        <v>19</v>
      </c>
      <c r="AB16" s="18" t="s">
        <v>76</v>
      </c>
      <c r="AC16" s="19" t="str">
        <f t="shared" si="19"/>
        <v>2</v>
      </c>
      <c r="AD16" s="28"/>
      <c r="AE16" s="26"/>
      <c r="AF16" s="19"/>
      <c r="AG16" s="21">
        <f t="shared" si="20"/>
        <v>15</v>
      </c>
      <c r="AH16" s="22">
        <f>'17.Spieltag'!AJ16</f>
        <v>167</v>
      </c>
      <c r="AI16" s="29">
        <f>'17.Spieltag'!AK16</f>
        <v>13</v>
      </c>
      <c r="AJ16" s="24">
        <f t="shared" si="21"/>
        <v>182</v>
      </c>
      <c r="AK16" s="25">
        <f t="shared" si="11"/>
        <v>12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</v>
      </c>
      <c r="D17" s="18" t="s">
        <v>19</v>
      </c>
      <c r="E17" s="19" t="str">
        <f t="shared" si="13"/>
        <v>2</v>
      </c>
      <c r="F17" s="17" t="s">
        <v>74</v>
      </c>
      <c r="G17" s="18" t="s">
        <v>74</v>
      </c>
      <c r="H17" s="19">
        <f t="shared" si="14"/>
        <v>0</v>
      </c>
      <c r="I17" s="17" t="s">
        <v>76</v>
      </c>
      <c r="J17" s="18" t="s">
        <v>19</v>
      </c>
      <c r="K17" s="19" t="str">
        <f t="shared" si="15"/>
        <v>2</v>
      </c>
      <c r="L17" s="17" t="s">
        <v>74</v>
      </c>
      <c r="M17" s="18" t="s">
        <v>2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76</v>
      </c>
      <c r="S17" s="18" t="s">
        <v>19</v>
      </c>
      <c r="T17" s="19">
        <f t="shared" si="18"/>
        <v>0</v>
      </c>
      <c r="U17" s="17" t="s">
        <v>19</v>
      </c>
      <c r="V17" s="18" t="s">
        <v>20</v>
      </c>
      <c r="W17" s="66" t="str">
        <f t="shared" si="7"/>
        <v>3</v>
      </c>
      <c r="X17" s="17" t="s">
        <v>106</v>
      </c>
      <c r="Y17" s="18" t="s">
        <v>76</v>
      </c>
      <c r="Z17" s="85">
        <f>IF(OR(EXACT($X$7,X17)*(EXACT($Y$7,Y17)))=TRUE,$AO$9,IF(($Y$7-$X$7=Y17-X17),$AO$8,IF(OR(EXACT($X$7&gt;$Y$7,X17&gt;Y17)*EXACT($X$7=$Y$7,X17=Y17)*EXACT($X$7&lt;$Y$7,X17&lt;Y17)),$AO$7,0)))*2*2</f>
        <v>0</v>
      </c>
      <c r="AA17" s="17" t="s">
        <v>77</v>
      </c>
      <c r="AB17" s="18" t="s">
        <v>74</v>
      </c>
      <c r="AC17" s="19" t="str">
        <f t="shared" si="19"/>
        <v>3</v>
      </c>
      <c r="AD17" s="28"/>
      <c r="AE17" s="26"/>
      <c r="AF17" s="19"/>
      <c r="AG17" s="21">
        <f t="shared" si="20"/>
        <v>13</v>
      </c>
      <c r="AH17" s="22">
        <f>'17.Spieltag'!AJ17</f>
        <v>160</v>
      </c>
      <c r="AI17" s="29">
        <f>'17.Spieltag'!AK17</f>
        <v>16</v>
      </c>
      <c r="AJ17" s="24">
        <f t="shared" si="21"/>
        <v>173</v>
      </c>
      <c r="AK17" s="25">
        <f t="shared" si="11"/>
        <v>15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74</v>
      </c>
      <c r="H18" s="19">
        <f t="shared" si="14"/>
        <v>0</v>
      </c>
      <c r="I18" s="17" t="s">
        <v>74</v>
      </c>
      <c r="J18" s="18" t="s">
        <v>19</v>
      </c>
      <c r="K18" s="19" t="str">
        <f t="shared" si="15"/>
        <v>2</v>
      </c>
      <c r="L18" s="17" t="s">
        <v>74</v>
      </c>
      <c r="M18" s="18" t="s">
        <v>19</v>
      </c>
      <c r="N18" s="66">
        <f t="shared" si="16"/>
        <v>0</v>
      </c>
      <c r="O18" s="17" t="s">
        <v>19</v>
      </c>
      <c r="P18" s="18" t="s">
        <v>74</v>
      </c>
      <c r="Q18" s="19" t="str">
        <f t="shared" si="17"/>
        <v>5</v>
      </c>
      <c r="R18" s="17" t="s">
        <v>76</v>
      </c>
      <c r="S18" s="18" t="s">
        <v>2</v>
      </c>
      <c r="T18" s="19">
        <f t="shared" si="18"/>
        <v>0</v>
      </c>
      <c r="U18" s="17" t="s">
        <v>74</v>
      </c>
      <c r="V18" s="18" t="s">
        <v>74</v>
      </c>
      <c r="W18" s="66">
        <f t="shared" si="7"/>
        <v>0</v>
      </c>
      <c r="X18" s="17" t="s">
        <v>74</v>
      </c>
      <c r="Y18" s="18" t="s">
        <v>76</v>
      </c>
      <c r="Z18" s="85">
        <f>IF(OR(EXACT($X$7,X18)*(EXACT($Y$7,Y18)))=TRUE,$AO$9,IF(($Y$7-$X$7=Y18-X18),$AO$8,IF(OR(EXACT($X$7&gt;$Y$7,X18&gt;Y18)*EXACT($X$7=$Y$7,X18=Y18)*EXACT($X$7&lt;$Y$7,X18&lt;Y18)),$AO$7,0)))*2*2</f>
        <v>0</v>
      </c>
      <c r="AA18" s="17" t="s">
        <v>19</v>
      </c>
      <c r="AB18" s="18" t="s">
        <v>74</v>
      </c>
      <c r="AC18" s="19" t="str">
        <f t="shared" si="19"/>
        <v>2</v>
      </c>
      <c r="AD18" s="28"/>
      <c r="AE18" s="26"/>
      <c r="AF18" s="19"/>
      <c r="AG18" s="21">
        <f t="shared" si="20"/>
        <v>9</v>
      </c>
      <c r="AH18" s="22">
        <f>'17.Spieltag'!AJ18</f>
        <v>103</v>
      </c>
      <c r="AI18" s="29">
        <f>'17.Spieltag'!AK18</f>
        <v>20</v>
      </c>
      <c r="AJ18" s="24">
        <f t="shared" si="21"/>
        <v>112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74</v>
      </c>
      <c r="H19" s="19">
        <f t="shared" si="14"/>
        <v>0</v>
      </c>
      <c r="I19" s="17" t="s">
        <v>76</v>
      </c>
      <c r="J19" s="18" t="s">
        <v>19</v>
      </c>
      <c r="K19" s="19" t="str">
        <f t="shared" si="15"/>
        <v>2</v>
      </c>
      <c r="L19" s="17" t="s">
        <v>19</v>
      </c>
      <c r="M19" s="18" t="s">
        <v>19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2</v>
      </c>
      <c r="R19" s="17" t="s">
        <v>76</v>
      </c>
      <c r="S19" s="18" t="s">
        <v>20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2</v>
      </c>
      <c r="V19" s="18" t="s">
        <v>74</v>
      </c>
      <c r="W19" s="66">
        <f t="shared" si="7"/>
        <v>0</v>
      </c>
      <c r="X19" s="17" t="s">
        <v>76</v>
      </c>
      <c r="Y19" s="18" t="s">
        <v>77</v>
      </c>
      <c r="Z19" s="19">
        <f t="shared" si="22"/>
        <v>10</v>
      </c>
      <c r="AA19" s="17" t="s">
        <v>19</v>
      </c>
      <c r="AB19" s="18" t="s">
        <v>74</v>
      </c>
      <c r="AC19" s="19" t="str">
        <f t="shared" si="19"/>
        <v>2</v>
      </c>
      <c r="AD19" s="28"/>
      <c r="AE19" s="26"/>
      <c r="AF19" s="19"/>
      <c r="AG19" s="21">
        <f t="shared" si="20"/>
        <v>16</v>
      </c>
      <c r="AH19" s="22">
        <f>'17.Spieltag'!AJ19</f>
        <v>163</v>
      </c>
      <c r="AI19" s="29">
        <f>'17.Spieltag'!AK19</f>
        <v>14</v>
      </c>
      <c r="AJ19" s="24">
        <f t="shared" si="21"/>
        <v>179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2</v>
      </c>
      <c r="D20" s="18" t="s">
        <v>76</v>
      </c>
      <c r="E20" s="85">
        <f>IF(OR(EXACT($C$7,C20)*(EXACT($D$7,D20)))=TRUE,$AO$9,IF(($D$7-$C$7=D20-C20),$AO$8,IF(OR(EXACT($C$7&gt;$D$7,C20&gt;D20)*EXACT($C$7=$D$7,C20=D20)*EXACT($C$7&lt;$D$7,C20&lt;D20)),$AO$7,0)))*2</f>
        <v>4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19</v>
      </c>
      <c r="Q20" s="19">
        <f t="shared" si="17"/>
        <v>0</v>
      </c>
      <c r="R20" s="17" t="s">
        <v>76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7"/>
        <v>2</v>
      </c>
      <c r="X20" s="17" t="s">
        <v>74</v>
      </c>
      <c r="Y20" s="18" t="s">
        <v>76</v>
      </c>
      <c r="Z20" s="19">
        <f t="shared" si="22"/>
        <v>0</v>
      </c>
      <c r="AA20" s="17" t="s">
        <v>74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20"/>
        <v>6</v>
      </c>
      <c r="AH20" s="22">
        <f>'17.Spieltag'!AJ20</f>
        <v>180</v>
      </c>
      <c r="AI20" s="29">
        <f>'17.Spieltag'!AK20</f>
        <v>10</v>
      </c>
      <c r="AJ20" s="24">
        <f t="shared" si="21"/>
        <v>186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2</v>
      </c>
      <c r="F21" s="17" t="s">
        <v>2</v>
      </c>
      <c r="G21" s="18" t="s">
        <v>74</v>
      </c>
      <c r="H21" s="19">
        <f t="shared" si="14"/>
        <v>0</v>
      </c>
      <c r="I21" s="17" t="s">
        <v>76</v>
      </c>
      <c r="J21" s="18" t="s">
        <v>19</v>
      </c>
      <c r="K21" s="19" t="str">
        <f t="shared" si="15"/>
        <v>2</v>
      </c>
      <c r="L21" s="17" t="s">
        <v>76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 t="str">
        <f t="shared" si="17"/>
        <v>5</v>
      </c>
      <c r="R21" s="17" t="s">
        <v>76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2</v>
      </c>
      <c r="X21" s="17" t="s">
        <v>74</v>
      </c>
      <c r="Y21" s="18" t="s">
        <v>74</v>
      </c>
      <c r="Z21" s="85">
        <f>IF(OR(EXACT($X$7,X21)*(EXACT($Y$7,Y21)))=TRUE,$AO$9,IF(($Y$7-$X$7=Y21-X21),$AO$8,IF(OR(EXACT($X$7&gt;$Y$7,X21&gt;Y21)*EXACT($X$7=$Y$7,X21=Y21)*EXACT($X$7&lt;$Y$7,X21&lt;Y21)),$AO$7,0)))*2*2</f>
        <v>0</v>
      </c>
      <c r="AA21" s="17" t="s">
        <v>19</v>
      </c>
      <c r="AB21" s="18" t="s">
        <v>76</v>
      </c>
      <c r="AC21" s="19" t="str">
        <f t="shared" si="19"/>
        <v>2</v>
      </c>
      <c r="AD21" s="28"/>
      <c r="AE21" s="26"/>
      <c r="AF21" s="19"/>
      <c r="AG21" s="21">
        <f t="shared" si="20"/>
        <v>13</v>
      </c>
      <c r="AH21" s="22">
        <f>'17.Spieltag'!AJ21</f>
        <v>208</v>
      </c>
      <c r="AI21" s="29">
        <f>'17.Spieltag'!AK21</f>
        <v>2</v>
      </c>
      <c r="AJ21" s="24">
        <f t="shared" si="21"/>
        <v>221</v>
      </c>
      <c r="AK21" s="25">
        <f t="shared" si="11"/>
        <v>2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19</v>
      </c>
      <c r="D22" s="18" t="s">
        <v>74</v>
      </c>
      <c r="E22" s="19" t="str">
        <f t="shared" si="13"/>
        <v>2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19</v>
      </c>
      <c r="K22" s="19" t="str">
        <f t="shared" si="15"/>
        <v>2</v>
      </c>
      <c r="L22" s="17" t="s">
        <v>76</v>
      </c>
      <c r="M22" s="18" t="s">
        <v>19</v>
      </c>
      <c r="N22" s="66">
        <f t="shared" si="16"/>
        <v>0</v>
      </c>
      <c r="O22" s="17" t="s">
        <v>2</v>
      </c>
      <c r="P22" s="18" t="s">
        <v>19</v>
      </c>
      <c r="Q22" s="19" t="str">
        <f t="shared" si="17"/>
        <v>3</v>
      </c>
      <c r="R22" s="17" t="s">
        <v>76</v>
      </c>
      <c r="S22" s="18" t="s">
        <v>2</v>
      </c>
      <c r="T22" s="19">
        <f t="shared" si="18"/>
        <v>0</v>
      </c>
      <c r="U22" s="17" t="s">
        <v>76</v>
      </c>
      <c r="V22" s="18" t="s">
        <v>74</v>
      </c>
      <c r="W22" s="66" t="str">
        <f t="shared" si="7"/>
        <v>2</v>
      </c>
      <c r="X22" s="17" t="s">
        <v>74</v>
      </c>
      <c r="Y22" s="18" t="s">
        <v>74</v>
      </c>
      <c r="Z22" s="85">
        <f>IF(OR(EXACT($X$7,X22)*(EXACT($Y$7,Y22)))=TRUE,$AO$9,IF(($Y$7-$X$7=Y22-X22),$AO$8,IF(OR(EXACT($X$7&gt;$Y$7,X22&gt;Y22)*EXACT($X$7=$Y$7,X22=Y22)*EXACT($X$7&lt;$Y$7,X22&lt;Y22)),$AO$7,0)))*2*2</f>
        <v>0</v>
      </c>
      <c r="AA22" s="17" t="s">
        <v>2</v>
      </c>
      <c r="AB22" s="18" t="s">
        <v>76</v>
      </c>
      <c r="AC22" s="19" t="str">
        <f t="shared" si="19"/>
        <v>5</v>
      </c>
      <c r="AD22" s="28"/>
      <c r="AE22" s="26"/>
      <c r="AF22" s="19"/>
      <c r="AG22" s="21">
        <f t="shared" si="20"/>
        <v>14</v>
      </c>
      <c r="AH22" s="22">
        <f>'17.Spieltag'!AJ22</f>
        <v>155</v>
      </c>
      <c r="AI22" s="29">
        <f>'17.Spieltag'!AK22</f>
        <v>17</v>
      </c>
      <c r="AJ22" s="24">
        <f t="shared" si="21"/>
        <v>169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2</v>
      </c>
      <c r="G23" s="18" t="s">
        <v>74</v>
      </c>
      <c r="H23" s="19">
        <f t="shared" si="14"/>
        <v>0</v>
      </c>
      <c r="I23" s="17" t="s">
        <v>76</v>
      </c>
      <c r="J23" s="18" t="s">
        <v>19</v>
      </c>
      <c r="K23" s="19" t="str">
        <f t="shared" si="15"/>
        <v>2</v>
      </c>
      <c r="L23" s="17" t="s">
        <v>19</v>
      </c>
      <c r="M23" s="18" t="s">
        <v>76</v>
      </c>
      <c r="N23" s="66" t="str">
        <f t="shared" si="16"/>
        <v>2</v>
      </c>
      <c r="O23" s="17" t="s">
        <v>2</v>
      </c>
      <c r="P23" s="18" t="s">
        <v>74</v>
      </c>
      <c r="Q23" s="19" t="str">
        <f t="shared" si="17"/>
        <v>2</v>
      </c>
      <c r="R23" s="17" t="s">
        <v>76</v>
      </c>
      <c r="S23" s="18" t="s">
        <v>77</v>
      </c>
      <c r="T23" s="19">
        <f t="shared" si="18"/>
        <v>0</v>
      </c>
      <c r="U23" s="17" t="s">
        <v>19</v>
      </c>
      <c r="V23" s="18" t="s">
        <v>19</v>
      </c>
      <c r="W23" s="66">
        <f t="shared" si="7"/>
        <v>0</v>
      </c>
      <c r="X23" s="17" t="s">
        <v>74</v>
      </c>
      <c r="Y23" s="18" t="s">
        <v>74</v>
      </c>
      <c r="Z23" s="85">
        <f>IF(OR(EXACT($X$7,X23)*(EXACT($Y$7,Y23)))=TRUE,$AO$9,IF(($Y$7-$X$7=Y23-X23),$AO$8,IF(OR(EXACT($X$7&gt;$Y$7,X23&gt;Y23)*EXACT($X$7=$Y$7,X23=Y23)*EXACT($X$7&lt;$Y$7,X23&lt;Y23)),$AO$7,0)))*2*2</f>
        <v>0</v>
      </c>
      <c r="AA23" s="17" t="s">
        <v>19</v>
      </c>
      <c r="AB23" s="18" t="s">
        <v>76</v>
      </c>
      <c r="AC23" s="19" t="str">
        <f t="shared" si="19"/>
        <v>2</v>
      </c>
      <c r="AD23" s="28"/>
      <c r="AE23" s="26"/>
      <c r="AF23" s="19"/>
      <c r="AG23" s="21">
        <f t="shared" si="20"/>
        <v>8</v>
      </c>
      <c r="AH23" s="22">
        <f>'17.Spieltag'!AJ23</f>
        <v>130</v>
      </c>
      <c r="AI23" s="29">
        <f>'17.Spieltag'!AK23</f>
        <v>19</v>
      </c>
      <c r="AJ23" s="24">
        <f t="shared" si="21"/>
        <v>138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'17.Spieltag'!AJ24</f>
        <v>144</v>
      </c>
      <c r="AI24" s="29">
        <f>'17.Spieltag'!AK24</f>
        <v>18</v>
      </c>
      <c r="AJ24" s="24">
        <f t="shared" si="21"/>
        <v>144</v>
      </c>
      <c r="AK24" s="25">
        <f t="shared" si="11"/>
        <v>18</v>
      </c>
      <c r="AL24" s="1"/>
    </row>
    <row r="25" spans="1:38" ht="24.9" customHeight="1" thickBot="1">
      <c r="A25" s="29">
        <f t="shared" si="12"/>
        <v>8</v>
      </c>
      <c r="B25" s="21" t="s">
        <v>78</v>
      </c>
      <c r="C25" s="17" t="s">
        <v>19</v>
      </c>
      <c r="D25" s="18" t="s">
        <v>74</v>
      </c>
      <c r="E25" s="19" t="str">
        <f t="shared" si="13"/>
        <v>2</v>
      </c>
      <c r="F25" s="17" t="s">
        <v>2</v>
      </c>
      <c r="G25" s="18" t="s">
        <v>74</v>
      </c>
      <c r="H25" s="19">
        <f t="shared" si="14"/>
        <v>0</v>
      </c>
      <c r="I25" s="17" t="s">
        <v>76</v>
      </c>
      <c r="J25" s="18" t="s">
        <v>74</v>
      </c>
      <c r="K25" s="19" t="str">
        <f t="shared" si="15"/>
        <v>2</v>
      </c>
      <c r="L25" s="17" t="s">
        <v>19</v>
      </c>
      <c r="M25" s="18" t="s">
        <v>19</v>
      </c>
      <c r="N25" s="66">
        <f t="shared" si="16"/>
        <v>0</v>
      </c>
      <c r="O25" s="17" t="s">
        <v>74</v>
      </c>
      <c r="P25" s="18" t="s">
        <v>76</v>
      </c>
      <c r="Q25" s="19" t="str">
        <f t="shared" si="17"/>
        <v>3</v>
      </c>
      <c r="R25" s="17" t="s">
        <v>76</v>
      </c>
      <c r="S25" s="18" t="s">
        <v>19</v>
      </c>
      <c r="T25" s="19">
        <f t="shared" si="18"/>
        <v>0</v>
      </c>
      <c r="U25" s="17" t="s">
        <v>74</v>
      </c>
      <c r="V25" s="18" t="s">
        <v>74</v>
      </c>
      <c r="W25" s="66">
        <f t="shared" si="7"/>
        <v>0</v>
      </c>
      <c r="X25" s="17" t="s">
        <v>74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IF(OR(EXACT($X$7,X25)*(EXACT($Y$7,Y25)))=TRUE,$AO$9,IF(($Y$7-$X$7=Y25-X25),$AO$8,IF(OR(EXACT($X$7&gt;$Y$7,X25&gt;Y25)*EXACT($X$7=$Y$7,X25=Y25)*EXACT($X$7&lt;$Y$7,X25&lt;Y25)),$AO$7,0)))*2*2</f>
        <v>0</v>
      </c>
      <c r="AA25" s="17" t="s">
        <v>74</v>
      </c>
      <c r="AB25" s="18" t="s">
        <v>76</v>
      </c>
      <c r="AC25" s="19" t="str">
        <f t="shared" si="19"/>
        <v>2</v>
      </c>
      <c r="AD25" s="28"/>
      <c r="AE25" s="26"/>
      <c r="AF25" s="19"/>
      <c r="AG25" s="21">
        <f t="shared" si="20"/>
        <v>9</v>
      </c>
      <c r="AH25" s="22">
        <f>'17.Spieltag'!AJ25</f>
        <v>183</v>
      </c>
      <c r="AI25" s="29">
        <f>'17.Spieltag'!AK25</f>
        <v>6</v>
      </c>
      <c r="AJ25" s="24">
        <f t="shared" si="21"/>
        <v>192</v>
      </c>
      <c r="AK25" s="25">
        <f t="shared" si="11"/>
        <v>8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76</v>
      </c>
      <c r="E26" s="19" t="str">
        <f t="shared" si="13"/>
        <v>3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>
        <f t="shared" si="15"/>
        <v>0</v>
      </c>
      <c r="L26" s="17" t="s">
        <v>74</v>
      </c>
      <c r="M26" s="18" t="s">
        <v>74</v>
      </c>
      <c r="N26" s="66">
        <f t="shared" si="16"/>
        <v>0</v>
      </c>
      <c r="O26" s="17" t="s">
        <v>74</v>
      </c>
      <c r="P26" s="18" t="s">
        <v>19</v>
      </c>
      <c r="Q26" s="19">
        <f t="shared" si="17"/>
        <v>0</v>
      </c>
      <c r="R26" s="17" t="s">
        <v>76</v>
      </c>
      <c r="S26" s="18" t="s">
        <v>19</v>
      </c>
      <c r="T26" s="19">
        <f t="shared" si="18"/>
        <v>0</v>
      </c>
      <c r="U26" s="17" t="s">
        <v>19</v>
      </c>
      <c r="V26" s="18" t="s">
        <v>74</v>
      </c>
      <c r="W26" s="66">
        <f t="shared" si="7"/>
        <v>0</v>
      </c>
      <c r="X26" s="17" t="s">
        <v>74</v>
      </c>
      <c r="Y26" s="18" t="s">
        <v>74</v>
      </c>
      <c r="Z26" s="85">
        <f>IF(OR(EXACT($X$7,X26)*(EXACT($Y$7,Y26)))=TRUE,$AO$9,IF(($Y$7-$X$7=Y26-X26),$AO$8,IF(OR(EXACT($X$7&gt;$Y$7,X26&gt;Y26)*EXACT($X$7=$Y$7,X26=Y26)*EXACT($X$7&lt;$Y$7,X26&lt;Y26)),$AO$7,0)))*2*2</f>
        <v>0</v>
      </c>
      <c r="AA26" s="17" t="s">
        <v>19</v>
      </c>
      <c r="AB26" s="18" t="s">
        <v>76</v>
      </c>
      <c r="AC26" s="19" t="str">
        <f t="shared" si="19"/>
        <v>2</v>
      </c>
      <c r="AD26" s="28"/>
      <c r="AE26" s="26"/>
      <c r="AF26" s="19"/>
      <c r="AG26" s="21">
        <f t="shared" ref="AG26" si="23">E26+H26+K26+N26+Q26+T26+W26+Z26+AC26+AF26</f>
        <v>5</v>
      </c>
      <c r="AH26" s="22">
        <f>'17.Spieltag'!AJ26</f>
        <v>178</v>
      </c>
      <c r="AI26" s="29">
        <f>'17.Spieltag'!AK26</f>
        <v>11</v>
      </c>
      <c r="AJ26" s="24">
        <f t="shared" ref="AJ26" si="24">AG26+AH26</f>
        <v>183</v>
      </c>
      <c r="AK26" s="25">
        <f t="shared" si="11"/>
        <v>11</v>
      </c>
      <c r="AL26" s="1"/>
    </row>
    <row r="27" spans="1:38" ht="28.2" customHeight="1" thickBot="1">
      <c r="A27" s="29">
        <f>AK27</f>
        <v>6</v>
      </c>
      <c r="B27" s="21" t="s">
        <v>73</v>
      </c>
      <c r="C27" s="17" t="s">
        <v>19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 t="str">
        <f t="shared" si="15"/>
        <v>2</v>
      </c>
      <c r="L27" s="17" t="s">
        <v>74</v>
      </c>
      <c r="M27" s="18" t="s">
        <v>19</v>
      </c>
      <c r="N27" s="66">
        <f t="shared" si="16"/>
        <v>0</v>
      </c>
      <c r="O27" s="17" t="s">
        <v>19</v>
      </c>
      <c r="P27" s="18" t="s">
        <v>74</v>
      </c>
      <c r="Q27" s="19" t="str">
        <f t="shared" si="17"/>
        <v>5</v>
      </c>
      <c r="R27" s="17" t="s">
        <v>74</v>
      </c>
      <c r="S27" s="18" t="s">
        <v>2</v>
      </c>
      <c r="T27" s="19">
        <f t="shared" si="18"/>
        <v>0</v>
      </c>
      <c r="U27" s="17" t="s">
        <v>74</v>
      </c>
      <c r="V27" s="18" t="s">
        <v>19</v>
      </c>
      <c r="W27" s="66" t="str">
        <f t="shared" si="7"/>
        <v>2</v>
      </c>
      <c r="X27" s="17" t="s">
        <v>74</v>
      </c>
      <c r="Y27" s="18" t="s">
        <v>20</v>
      </c>
      <c r="Z27" s="86">
        <f>IF(OR(EXACT($X$7,X27)*(EXACT($Y$7,Y27)))=TRUE,$AO$9,IF(($Y$7-$X$7=Y27-X27),$AO$8,IF(OR(EXACT($X$7&gt;$Y$7,X27&gt;Y27)*EXACT($X$7=$Y$7,X27=Y27)*EXACT($X$7&lt;$Y$7,X27&lt;Y27)),$AO$7,0)))*2</f>
        <v>6</v>
      </c>
      <c r="AA27" s="17" t="s">
        <v>19</v>
      </c>
      <c r="AB27" s="18" t="s">
        <v>74</v>
      </c>
      <c r="AC27" s="19" t="str">
        <f t="shared" si="19"/>
        <v>2</v>
      </c>
      <c r="AD27" s="28"/>
      <c r="AE27" s="26"/>
      <c r="AF27" s="19"/>
      <c r="AG27" s="21">
        <f t="shared" ref="AG27" si="25">E27+H27+K27+N27+Q27+T27+W27+Z27+AC27+AF27</f>
        <v>17</v>
      </c>
      <c r="AH27" s="22">
        <f>'17.Spieltag'!AJ27</f>
        <v>181</v>
      </c>
      <c r="AI27" s="29">
        <f>'17.Spieltag'!AK27</f>
        <v>9</v>
      </c>
      <c r="AJ27" s="24">
        <f t="shared" ref="AJ27" si="26">AG27+AH27</f>
        <v>198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4 C6 R4 F6 F4 I6 L6 L4 AA4 U6 O6 O4 I4 R6 C4 X6 U4 AA6">
    <cfRule type="cellIs" dxfId="10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1" priority="5">
      <formula>($AG8&gt;40)</formula>
    </cfRule>
  </conditionalFormatting>
  <conditionalFormatting sqref="A31:A1048576 A1:A3 A5:A26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87" rank="3"/>
  </conditionalFormatting>
  <conditionalFormatting sqref="AI8:AI26">
    <cfRule type="colorScale" priority="12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9" priority="1" rank="3"/>
  </conditionalFormatting>
  <conditionalFormatting sqref="AG5:AG26 AG31:AG1048576">
    <cfRule type="top10" dxfId="98" priority="2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workbookViewId="0">
      <selection activeCell="K34" sqref="K3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40</v>
      </c>
      <c r="B4" s="16"/>
      <c r="C4" s="68" t="s">
        <v>70</v>
      </c>
      <c r="F4" s="68" t="s">
        <v>15</v>
      </c>
      <c r="I4" s="68" t="s">
        <v>12</v>
      </c>
      <c r="L4" s="68" t="s">
        <v>14</v>
      </c>
      <c r="O4" s="68" t="s">
        <v>68</v>
      </c>
      <c r="R4" s="68" t="s">
        <v>57</v>
      </c>
      <c r="U4" s="68" t="s">
        <v>59</v>
      </c>
      <c r="X4" s="68" t="s">
        <v>69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56</v>
      </c>
      <c r="I6" s="68" t="s">
        <v>18</v>
      </c>
      <c r="L6" s="68" t="s">
        <v>11</v>
      </c>
      <c r="O6" s="68" t="s">
        <v>17</v>
      </c>
      <c r="R6" s="68" t="s">
        <v>67</v>
      </c>
      <c r="U6" s="68" t="s">
        <v>13</v>
      </c>
      <c r="X6" s="68" t="s">
        <v>71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76</v>
      </c>
      <c r="E7" s="77" t="s">
        <v>1</v>
      </c>
      <c r="F7" s="76" t="s">
        <v>2</v>
      </c>
      <c r="G7" s="76" t="s">
        <v>74</v>
      </c>
      <c r="H7" s="77" t="s">
        <v>1</v>
      </c>
      <c r="I7" s="76" t="s">
        <v>77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2</v>
      </c>
      <c r="S7" s="76" t="s">
        <v>74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85">
        <f>IF(OR(EXACT($L$7,L8)*(EXACT($M$7,M8)))=TRUE,$AO$9,IF(($M$7-$L$7=M8-L8),$AO$8,IF(OR(EXACT($L$7&gt;$M$7,L8&gt;M8)*EXACT($L$7=$M$7,L8=M8)*EXACT($L$7&lt;$M$7,L8&lt;M8)),$AO$7,0)))*2*2</f>
        <v>0</v>
      </c>
      <c r="O8" s="17" t="s">
        <v>74</v>
      </c>
      <c r="P8" s="18" t="s">
        <v>2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9</v>
      </c>
      <c r="AH8" s="22">
        <f>'18.Spieltag'!AJ8</f>
        <v>218</v>
      </c>
      <c r="AI8" s="29">
        <f>'18.Spieltag'!AK8</f>
        <v>3</v>
      </c>
      <c r="AJ8" s="24">
        <f t="shared" ref="AJ8" si="10">AG8+AH8</f>
        <v>227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74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5</v>
      </c>
      <c r="I9" s="17" t="s">
        <v>19</v>
      </c>
      <c r="J9" s="18" t="s">
        <v>74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19</v>
      </c>
      <c r="N9" s="85">
        <f t="shared" ref="N9:N27" si="16">IF(OR(EXACT($L$7,L9)*(EXACT($M$7,M9)))=TRUE,$AO$9,IF(($M$7-$L$7=M9-L9),$AO$8,IF(OR(EXACT($L$7&gt;$M$7,L9&gt;M9)*EXACT($L$7=$M$7,L9=M9)*EXACT($L$7&lt;$M$7,L9&lt;M9)),$AO$7,0)))*2*2</f>
        <v>0</v>
      </c>
      <c r="O9" s="17" t="s">
        <v>74</v>
      </c>
      <c r="P9" s="18" t="s">
        <v>19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76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74</v>
      </c>
      <c r="W9" s="66" t="str">
        <f t="shared" si="6"/>
        <v>3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17</v>
      </c>
      <c r="AH9" s="22">
        <f>'18.Spieltag'!AJ9</f>
        <v>169</v>
      </c>
      <c r="AI9" s="29">
        <f>'18.Spieltag'!AK9</f>
        <v>16</v>
      </c>
      <c r="AJ9" s="24">
        <f t="shared" ref="AJ9:AJ25" si="22">AG9+AH9</f>
        <v>186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19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74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19</v>
      </c>
      <c r="M10" s="18" t="s">
        <v>74</v>
      </c>
      <c r="N10" s="66">
        <f>IF(OR(EXACT($L$7,L10)*(EXACT($M$7,M10)))=TRUE,$AO$9,IF(($M$7-$L$7=M10-L10),$AO$8,IF(OR(EXACT($L$7&gt;$M$7,L10&gt;M10)*EXACT($L$7=$M$7,L10=M10)*EXACT($L$7&lt;$M$7,L10&lt;M10)),$AO$7,0)))*2</f>
        <v>0</v>
      </c>
      <c r="O10" s="17" t="s">
        <v>74</v>
      </c>
      <c r="P10" s="18" t="s">
        <v>19</v>
      </c>
      <c r="Q10" s="19">
        <f t="shared" si="17"/>
        <v>0</v>
      </c>
      <c r="R10" s="17" t="s">
        <v>19</v>
      </c>
      <c r="S10" s="18" t="s">
        <v>76</v>
      </c>
      <c r="T10" s="19" t="str">
        <f t="shared" si="18"/>
        <v>3</v>
      </c>
      <c r="U10" s="17" t="s">
        <v>74</v>
      </c>
      <c r="V10" s="18" t="s">
        <v>19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11</v>
      </c>
      <c r="AH10" s="22">
        <f>'18.Spieltag'!AJ10</f>
        <v>208</v>
      </c>
      <c r="AI10" s="29">
        <f>'18.Spieltag'!AK10</f>
        <v>5</v>
      </c>
      <c r="AJ10" s="24">
        <f t="shared" si="22"/>
        <v>219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6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74</v>
      </c>
      <c r="H11" s="19" t="str">
        <f t="shared" si="14"/>
        <v>5</v>
      </c>
      <c r="I11" s="17" t="s">
        <v>2</v>
      </c>
      <c r="J11" s="18" t="s">
        <v>76</v>
      </c>
      <c r="K11" s="19" t="str">
        <f t="shared" si="15"/>
        <v>3</v>
      </c>
      <c r="L11" s="17" t="s">
        <v>2</v>
      </c>
      <c r="M11" s="18" t="s">
        <v>2</v>
      </c>
      <c r="N11" s="85">
        <f t="shared" si="16"/>
        <v>12</v>
      </c>
      <c r="O11" s="17" t="s">
        <v>19</v>
      </c>
      <c r="P11" s="18" t="s">
        <v>19</v>
      </c>
      <c r="Q11" s="19" t="str">
        <f t="shared" si="17"/>
        <v>3</v>
      </c>
      <c r="R11" s="17" t="s">
        <v>19</v>
      </c>
      <c r="S11" s="18" t="s">
        <v>76</v>
      </c>
      <c r="T11" s="19" t="str">
        <f t="shared" si="18"/>
        <v>3</v>
      </c>
      <c r="U11" s="17" t="s">
        <v>2</v>
      </c>
      <c r="V11" s="18" t="s">
        <v>19</v>
      </c>
      <c r="W11" s="66" t="str">
        <f t="shared" si="6"/>
        <v>3</v>
      </c>
      <c r="X11" s="17" t="s">
        <v>74</v>
      </c>
      <c r="Y11" s="18" t="s">
        <v>2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29</v>
      </c>
      <c r="AH11" s="22">
        <f>'18.Spieltag'!AJ11</f>
        <v>186</v>
      </c>
      <c r="AI11" s="29">
        <f>'18.Spieltag'!AK11</f>
        <v>9</v>
      </c>
      <c r="AJ11" s="24">
        <f t="shared" si="22"/>
        <v>215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2</v>
      </c>
      <c r="F12" s="17" t="s">
        <v>2</v>
      </c>
      <c r="G12" s="18" t="s">
        <v>74</v>
      </c>
      <c r="H12" s="19" t="str">
        <f t="shared" si="14"/>
        <v>5</v>
      </c>
      <c r="I12" s="17" t="s">
        <v>2</v>
      </c>
      <c r="J12" s="18" t="s">
        <v>74</v>
      </c>
      <c r="K12" s="19" t="str">
        <f t="shared" si="15"/>
        <v>2</v>
      </c>
      <c r="L12" s="17" t="s">
        <v>76</v>
      </c>
      <c r="M12" s="18" t="s">
        <v>19</v>
      </c>
      <c r="N12" s="85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2</v>
      </c>
      <c r="S12" s="18" t="s">
        <v>74</v>
      </c>
      <c r="T12" s="19" t="str">
        <f t="shared" si="18"/>
        <v>5</v>
      </c>
      <c r="U12" s="17" t="s">
        <v>19</v>
      </c>
      <c r="V12" s="18" t="s">
        <v>19</v>
      </c>
      <c r="W12" s="66">
        <f t="shared" si="6"/>
        <v>0</v>
      </c>
      <c r="X12" s="17" t="s">
        <v>74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'18.Spieltag'!AJ12</f>
        <v>234</v>
      </c>
      <c r="AI12" s="29">
        <f>'18.Spieltag'!AK12</f>
        <v>1</v>
      </c>
      <c r="AJ12" s="24">
        <f t="shared" si="22"/>
        <v>248</v>
      </c>
      <c r="AK12" s="25">
        <f t="shared" si="11"/>
        <v>1</v>
      </c>
      <c r="AL12" s="1"/>
    </row>
    <row r="13" spans="1:42" ht="24.9" customHeight="1" thickBot="1">
      <c r="A13" s="29">
        <f t="shared" si="12"/>
        <v>9</v>
      </c>
      <c r="B13" s="21" t="s">
        <v>75</v>
      </c>
      <c r="C13" s="17" t="s">
        <v>19</v>
      </c>
      <c r="D13" s="18" t="s">
        <v>74</v>
      </c>
      <c r="E13" s="19" t="str">
        <f t="shared" si="13"/>
        <v>2</v>
      </c>
      <c r="F13" s="17" t="s">
        <v>19</v>
      </c>
      <c r="G13" s="18" t="s">
        <v>76</v>
      </c>
      <c r="H13" s="19" t="str">
        <f t="shared" si="14"/>
        <v>3</v>
      </c>
      <c r="I13" s="17" t="s">
        <v>2</v>
      </c>
      <c r="J13" s="18" t="s">
        <v>74</v>
      </c>
      <c r="K13" s="19" t="str">
        <f t="shared" si="15"/>
        <v>2</v>
      </c>
      <c r="L13" s="17" t="s">
        <v>76</v>
      </c>
      <c r="M13" s="18" t="s">
        <v>74</v>
      </c>
      <c r="N13" s="85">
        <f t="shared" si="16"/>
        <v>0</v>
      </c>
      <c r="O13" s="17" t="s">
        <v>74</v>
      </c>
      <c r="P13" s="18" t="s">
        <v>19</v>
      </c>
      <c r="Q13" s="19">
        <f t="shared" si="17"/>
        <v>0</v>
      </c>
      <c r="R13" s="17" t="s">
        <v>77</v>
      </c>
      <c r="S13" s="18" t="s">
        <v>74</v>
      </c>
      <c r="T13" s="19" t="str">
        <f t="shared" si="18"/>
        <v>2</v>
      </c>
      <c r="U13" s="17" t="s">
        <v>19</v>
      </c>
      <c r="V13" s="18" t="s">
        <v>74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9"/>
        <v>0</v>
      </c>
      <c r="AA13" s="17" t="s">
        <v>19</v>
      </c>
      <c r="AB13" s="18" t="s">
        <v>19</v>
      </c>
      <c r="AC13" s="19">
        <f t="shared" si="20"/>
        <v>0</v>
      </c>
      <c r="AD13" s="27"/>
      <c r="AE13" s="26"/>
      <c r="AF13" s="19"/>
      <c r="AG13" s="21">
        <f t="shared" si="21"/>
        <v>12</v>
      </c>
      <c r="AH13" s="22">
        <f>'18.Spieltag'!AJ13</f>
        <v>197</v>
      </c>
      <c r="AI13" s="29">
        <f>'18.Spieltag'!AK13</f>
        <v>7</v>
      </c>
      <c r="AJ13" s="24">
        <f t="shared" si="22"/>
        <v>209</v>
      </c>
      <c r="AK13" s="25">
        <f t="shared" si="11"/>
        <v>9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2</v>
      </c>
      <c r="J14" s="18" t="s">
        <v>76</v>
      </c>
      <c r="K14" s="19" t="str">
        <f t="shared" si="15"/>
        <v>3</v>
      </c>
      <c r="L14" s="17" t="s">
        <v>74</v>
      </c>
      <c r="M14" s="18" t="s">
        <v>19</v>
      </c>
      <c r="N14" s="85">
        <f t="shared" si="16"/>
        <v>0</v>
      </c>
      <c r="O14" s="17" t="s">
        <v>19</v>
      </c>
      <c r="P14" s="18" t="s">
        <v>19</v>
      </c>
      <c r="Q14" s="19" t="str">
        <f t="shared" si="17"/>
        <v>3</v>
      </c>
      <c r="R14" s="17" t="s">
        <v>19</v>
      </c>
      <c r="S14" s="18" t="s">
        <v>74</v>
      </c>
      <c r="T14" s="19" t="str">
        <f t="shared" si="18"/>
        <v>2</v>
      </c>
      <c r="U14" s="17" t="s">
        <v>2</v>
      </c>
      <c r="V14" s="18" t="s">
        <v>19</v>
      </c>
      <c r="W14" s="66" t="str">
        <f t="shared" si="6"/>
        <v>3</v>
      </c>
      <c r="X14" s="17" t="s">
        <v>74</v>
      </c>
      <c r="Y14" s="18" t="s">
        <v>2</v>
      </c>
      <c r="Z14" s="19">
        <f t="shared" si="19"/>
        <v>0</v>
      </c>
      <c r="AA14" s="17" t="s">
        <v>74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15</v>
      </c>
      <c r="AH14" s="22">
        <f>'18.Spieltag'!AJ14</f>
        <v>209</v>
      </c>
      <c r="AI14" s="29">
        <f>'18.Spieltag'!AK14</f>
        <v>4</v>
      </c>
      <c r="AJ14" s="24">
        <f t="shared" si="22"/>
        <v>224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19" t="str">
        <f t="shared" si="13"/>
        <v>5</v>
      </c>
      <c r="F15" s="17" t="s">
        <v>2</v>
      </c>
      <c r="G15" s="18" t="s">
        <v>76</v>
      </c>
      <c r="H15" s="19" t="str">
        <f t="shared" si="14"/>
        <v>2</v>
      </c>
      <c r="I15" s="17" t="s">
        <v>2</v>
      </c>
      <c r="J15" s="18" t="s">
        <v>76</v>
      </c>
      <c r="K15" s="19" t="str">
        <f t="shared" si="15"/>
        <v>3</v>
      </c>
      <c r="L15" s="17" t="s">
        <v>74</v>
      </c>
      <c r="M15" s="18" t="s">
        <v>19</v>
      </c>
      <c r="N15" s="85">
        <f t="shared" si="16"/>
        <v>0</v>
      </c>
      <c r="O15" s="17" t="s">
        <v>76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 t="str">
        <f t="shared" si="18"/>
        <v>3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>
        <f t="shared" si="19"/>
        <v>0</v>
      </c>
      <c r="AA15" s="17" t="s">
        <v>19</v>
      </c>
      <c r="AB15" s="18" t="s">
        <v>76</v>
      </c>
      <c r="AC15" s="19" t="str">
        <f t="shared" si="20"/>
        <v>2</v>
      </c>
      <c r="AD15" s="28"/>
      <c r="AE15" s="26"/>
      <c r="AF15" s="19"/>
      <c r="AG15" s="21">
        <f t="shared" si="21"/>
        <v>17</v>
      </c>
      <c r="AH15" s="22">
        <f>'18.Spieltag'!AJ15</f>
        <v>179</v>
      </c>
      <c r="AI15" s="29">
        <f>'18.Spieltag'!AK15</f>
        <v>13</v>
      </c>
      <c r="AJ15" s="24">
        <f t="shared" si="22"/>
        <v>196</v>
      </c>
      <c r="AK15" s="25">
        <f t="shared" si="11"/>
        <v>12</v>
      </c>
      <c r="AL15" s="1"/>
    </row>
    <row r="16" spans="1:42" ht="24.9" customHeight="1" thickBot="1">
      <c r="A16" s="29">
        <f t="shared" si="12"/>
        <v>6</v>
      </c>
      <c r="B16" s="21" t="s">
        <v>87</v>
      </c>
      <c r="C16" s="17" t="s">
        <v>74</v>
      </c>
      <c r="D16" s="18" t="s">
        <v>74</v>
      </c>
      <c r="E16" s="19">
        <f t="shared" si="13"/>
        <v>0</v>
      </c>
      <c r="F16" s="17" t="s">
        <v>2</v>
      </c>
      <c r="G16" s="18" t="s">
        <v>74</v>
      </c>
      <c r="H16" s="19" t="str">
        <f t="shared" si="14"/>
        <v>5</v>
      </c>
      <c r="I16" s="17" t="s">
        <v>77</v>
      </c>
      <c r="J16" s="18" t="s">
        <v>76</v>
      </c>
      <c r="K16" s="19" t="str">
        <f t="shared" si="15"/>
        <v>2</v>
      </c>
      <c r="L16" s="17" t="s">
        <v>74</v>
      </c>
      <c r="M16" s="18" t="s">
        <v>74</v>
      </c>
      <c r="N16" s="85">
        <f t="shared" si="16"/>
        <v>20</v>
      </c>
      <c r="O16" s="17" t="s">
        <v>74</v>
      </c>
      <c r="P16" s="18" t="s">
        <v>19</v>
      </c>
      <c r="Q16" s="19">
        <f t="shared" si="17"/>
        <v>0</v>
      </c>
      <c r="R16" s="17" t="s">
        <v>19</v>
      </c>
      <c r="S16" s="18" t="s">
        <v>74</v>
      </c>
      <c r="T16" s="19" t="str">
        <f t="shared" si="18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76</v>
      </c>
      <c r="Z16" s="19" t="str">
        <f t="shared" si="19"/>
        <v>2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33</v>
      </c>
      <c r="AH16" s="22">
        <f>'18.Spieltag'!AJ16</f>
        <v>182</v>
      </c>
      <c r="AI16" s="29">
        <f>'18.Spieltag'!AK16</f>
        <v>12</v>
      </c>
      <c r="AJ16" s="24">
        <f t="shared" si="22"/>
        <v>215</v>
      </c>
      <c r="AK16" s="25">
        <f t="shared" si="11"/>
        <v>6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</v>
      </c>
      <c r="D17" s="18" t="s">
        <v>74</v>
      </c>
      <c r="E17" s="19" t="str">
        <f t="shared" si="13"/>
        <v>3</v>
      </c>
      <c r="F17" s="17" t="s">
        <v>19</v>
      </c>
      <c r="G17" s="18" t="s">
        <v>76</v>
      </c>
      <c r="H17" s="19" t="str">
        <f t="shared" si="14"/>
        <v>3</v>
      </c>
      <c r="I17" s="17" t="s">
        <v>2</v>
      </c>
      <c r="J17" s="18" t="s">
        <v>76</v>
      </c>
      <c r="K17" s="19" t="str">
        <f t="shared" si="15"/>
        <v>3</v>
      </c>
      <c r="L17" s="17" t="s">
        <v>74</v>
      </c>
      <c r="M17" s="18" t="s">
        <v>19</v>
      </c>
      <c r="N17" s="85">
        <f t="shared" si="16"/>
        <v>0</v>
      </c>
      <c r="O17" s="17" t="s">
        <v>74</v>
      </c>
      <c r="P17" s="18" t="s">
        <v>74</v>
      </c>
      <c r="Q17" s="19" t="str">
        <f t="shared" si="17"/>
        <v>5</v>
      </c>
      <c r="R17" s="17" t="s">
        <v>19</v>
      </c>
      <c r="S17" s="18" t="s">
        <v>74</v>
      </c>
      <c r="T17" s="19" t="str">
        <f t="shared" si="18"/>
        <v>2</v>
      </c>
      <c r="U17" s="17" t="s">
        <v>19</v>
      </c>
      <c r="V17" s="18" t="s">
        <v>2</v>
      </c>
      <c r="W17" s="66">
        <f t="shared" si="6"/>
        <v>0</v>
      </c>
      <c r="X17" s="17" t="s">
        <v>74</v>
      </c>
      <c r="Y17" s="18" t="s">
        <v>74</v>
      </c>
      <c r="Z17" s="19">
        <f t="shared" si="19"/>
        <v>0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'18.Spieltag'!AJ17</f>
        <v>173</v>
      </c>
      <c r="AI17" s="29">
        <f>'18.Spieltag'!AK17</f>
        <v>15</v>
      </c>
      <c r="AJ17" s="24">
        <f t="shared" si="22"/>
        <v>189</v>
      </c>
      <c r="AK17" s="25">
        <f t="shared" si="11"/>
        <v>15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 t="s">
        <v>19</v>
      </c>
      <c r="D18" s="18" t="s">
        <v>74</v>
      </c>
      <c r="E18" s="19" t="str">
        <f t="shared" si="13"/>
        <v>2</v>
      </c>
      <c r="F18" s="17" t="s">
        <v>2</v>
      </c>
      <c r="G18" s="18" t="s">
        <v>76</v>
      </c>
      <c r="H18" s="19" t="str">
        <f t="shared" si="14"/>
        <v>2</v>
      </c>
      <c r="I18" s="17" t="s">
        <v>2</v>
      </c>
      <c r="J18" s="18" t="s">
        <v>76</v>
      </c>
      <c r="K18" s="19" t="str">
        <f t="shared" si="15"/>
        <v>3</v>
      </c>
      <c r="L18" s="17" t="s">
        <v>76</v>
      </c>
      <c r="M18" s="18" t="s">
        <v>19</v>
      </c>
      <c r="N18" s="85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77</v>
      </c>
      <c r="S18" s="18" t="s">
        <v>74</v>
      </c>
      <c r="T18" s="19" t="str">
        <f t="shared" si="18"/>
        <v>2</v>
      </c>
      <c r="U18" s="17" t="s">
        <v>19</v>
      </c>
      <c r="V18" s="18" t="s">
        <v>74</v>
      </c>
      <c r="W18" s="66" t="str">
        <f t="shared" si="6"/>
        <v>3</v>
      </c>
      <c r="X18" s="17" t="s">
        <v>74</v>
      </c>
      <c r="Y18" s="18" t="s">
        <v>74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14</v>
      </c>
      <c r="AH18" s="22">
        <f>'18.Spieltag'!AJ18</f>
        <v>112</v>
      </c>
      <c r="AI18" s="29">
        <f>'18.Spieltag'!AK18</f>
        <v>20</v>
      </c>
      <c r="AJ18" s="24">
        <f t="shared" si="22"/>
        <v>126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 t="str">
        <f t="shared" si="13"/>
        <v>2</v>
      </c>
      <c r="F19" s="17" t="s">
        <v>2</v>
      </c>
      <c r="G19" s="18" t="s">
        <v>76</v>
      </c>
      <c r="H19" s="19" t="str">
        <f t="shared" si="14"/>
        <v>2</v>
      </c>
      <c r="I19" s="17" t="s">
        <v>77</v>
      </c>
      <c r="J19" s="18" t="s">
        <v>76</v>
      </c>
      <c r="K19" s="19" t="str">
        <f t="shared" si="15"/>
        <v>2</v>
      </c>
      <c r="L19" s="17" t="s">
        <v>74</v>
      </c>
      <c r="M19" s="18" t="s">
        <v>2</v>
      </c>
      <c r="N19" s="85">
        <f t="shared" si="16"/>
        <v>0</v>
      </c>
      <c r="O19" s="17" t="s">
        <v>74</v>
      </c>
      <c r="P19" s="18" t="s">
        <v>74</v>
      </c>
      <c r="Q19" s="19" t="str">
        <f t="shared" si="17"/>
        <v>5</v>
      </c>
      <c r="R19" s="17" t="s">
        <v>19</v>
      </c>
      <c r="S19" s="18" t="s">
        <v>74</v>
      </c>
      <c r="T19" s="19" t="str">
        <f t="shared" si="18"/>
        <v>2</v>
      </c>
      <c r="U19" s="17" t="s">
        <v>2</v>
      </c>
      <c r="V19" s="18" t="s">
        <v>74</v>
      </c>
      <c r="W19" s="66" t="str">
        <f t="shared" si="6"/>
        <v>2</v>
      </c>
      <c r="X19" s="17" t="s">
        <v>76</v>
      </c>
      <c r="Y19" s="18" t="s">
        <v>76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'18.Spieltag'!AJ19</f>
        <v>179</v>
      </c>
      <c r="AI19" s="29">
        <f>'18.Spieltag'!AK19</f>
        <v>13</v>
      </c>
      <c r="AJ19" s="24">
        <f t="shared" si="22"/>
        <v>194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14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 t="str">
        <f t="shared" si="15"/>
        <v>2</v>
      </c>
      <c r="L20" s="17" t="s">
        <v>76</v>
      </c>
      <c r="M20" s="18" t="s">
        <v>19</v>
      </c>
      <c r="N20" s="66">
        <f>IF(OR(EXACT($L$7,L20)*(EXACT($M$7,M20)))=TRUE,$AO$9,IF(($M$7-$L$7=M20-L20),$AO$8,IF(OR(EXACT($L$7&gt;$M$7,L20&gt;M20)*EXACT($L$7=$M$7,L20=M20)*EXACT($L$7&lt;$M$7,L20&lt;M20)),$AO$7,0)))*2</f>
        <v>0</v>
      </c>
      <c r="O20" s="17" t="s">
        <v>76</v>
      </c>
      <c r="P20" s="18" t="s">
        <v>74</v>
      </c>
      <c r="Q20" s="19">
        <f t="shared" si="17"/>
        <v>0</v>
      </c>
      <c r="R20" s="17" t="s">
        <v>19</v>
      </c>
      <c r="S20" s="18" t="s">
        <v>74</v>
      </c>
      <c r="T20" s="19" t="str">
        <f t="shared" si="18"/>
        <v>2</v>
      </c>
      <c r="U20" s="17" t="s">
        <v>76</v>
      </c>
      <c r="V20" s="18" t="s">
        <v>74</v>
      </c>
      <c r="W20" s="66">
        <f t="shared" si="6"/>
        <v>0</v>
      </c>
      <c r="X20" s="17" t="s">
        <v>76</v>
      </c>
      <c r="Y20" s="18" t="s">
        <v>19</v>
      </c>
      <c r="Z20" s="85">
        <f>IF(OR(EXACT($X$7,X20)*(EXACT($Y$7,Y20)))=TRUE,$AO$9,IF(($Y$7-$X$7=Y20-X20),$AO$8,IF(OR(EXACT($X$7&gt;$Y$7,X20&gt;Y20)*EXACT($X$7=$Y$7,X20=Y20)*EXACT($X$7&lt;$Y$7,X20&lt;Y20)),$AO$7,0)))*2</f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4</v>
      </c>
      <c r="AH20" s="22">
        <f>'18.Spieltag'!AJ20</f>
        <v>186</v>
      </c>
      <c r="AI20" s="29">
        <f>'18.Spieltag'!AK20</f>
        <v>9</v>
      </c>
      <c r="AJ20" s="24">
        <f t="shared" si="22"/>
        <v>190</v>
      </c>
      <c r="AK20" s="25">
        <f t="shared" si="11"/>
        <v>14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3</v>
      </c>
      <c r="I21" s="17" t="s">
        <v>19</v>
      </c>
      <c r="J21" s="18" t="s">
        <v>76</v>
      </c>
      <c r="K21" s="19" t="str">
        <f t="shared" si="15"/>
        <v>2</v>
      </c>
      <c r="L21" s="17" t="s">
        <v>76</v>
      </c>
      <c r="M21" s="18" t="s">
        <v>74</v>
      </c>
      <c r="N21" s="85">
        <f t="shared" si="16"/>
        <v>0</v>
      </c>
      <c r="O21" s="17" t="s">
        <v>74</v>
      </c>
      <c r="P21" s="18" t="s">
        <v>19</v>
      </c>
      <c r="Q21" s="19">
        <f t="shared" si="17"/>
        <v>0</v>
      </c>
      <c r="R21" s="17" t="s">
        <v>19</v>
      </c>
      <c r="S21" s="18" t="s">
        <v>76</v>
      </c>
      <c r="T21" s="19" t="str">
        <f t="shared" si="18"/>
        <v>3</v>
      </c>
      <c r="U21" s="17" t="s">
        <v>19</v>
      </c>
      <c r="V21" s="18" t="s">
        <v>74</v>
      </c>
      <c r="W21" s="66" t="str">
        <f t="shared" si="6"/>
        <v>3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11</v>
      </c>
      <c r="AH21" s="22">
        <f>'18.Spieltag'!AJ21</f>
        <v>221</v>
      </c>
      <c r="AI21" s="29">
        <f>'18.Spieltag'!AK21</f>
        <v>2</v>
      </c>
      <c r="AJ21" s="24">
        <f t="shared" si="22"/>
        <v>232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76</v>
      </c>
      <c r="E22" s="19" t="str">
        <f t="shared" si="13"/>
        <v>5</v>
      </c>
      <c r="F22" s="17" t="s">
        <v>2</v>
      </c>
      <c r="G22" s="18" t="s">
        <v>74</v>
      </c>
      <c r="H22" s="19" t="str">
        <f t="shared" si="14"/>
        <v>5</v>
      </c>
      <c r="I22" s="17" t="s">
        <v>19</v>
      </c>
      <c r="J22" s="18" t="s">
        <v>76</v>
      </c>
      <c r="K22" s="19" t="str">
        <f t="shared" si="15"/>
        <v>2</v>
      </c>
      <c r="L22" s="17" t="s">
        <v>74</v>
      </c>
      <c r="M22" s="18" t="s">
        <v>2</v>
      </c>
      <c r="N22" s="85">
        <f t="shared" si="16"/>
        <v>0</v>
      </c>
      <c r="O22" s="17" t="s">
        <v>74</v>
      </c>
      <c r="P22" s="18" t="s">
        <v>19</v>
      </c>
      <c r="Q22" s="19">
        <f t="shared" si="17"/>
        <v>0</v>
      </c>
      <c r="R22" s="17" t="s">
        <v>2</v>
      </c>
      <c r="S22" s="18" t="s">
        <v>76</v>
      </c>
      <c r="T22" s="19" t="str">
        <f t="shared" si="18"/>
        <v>2</v>
      </c>
      <c r="U22" s="17" t="s">
        <v>19</v>
      </c>
      <c r="V22" s="18" t="s">
        <v>19</v>
      </c>
      <c r="W22" s="66">
        <f t="shared" si="6"/>
        <v>0</v>
      </c>
      <c r="X22" s="17" t="s">
        <v>74</v>
      </c>
      <c r="Y22" s="18" t="s">
        <v>19</v>
      </c>
      <c r="Z22" s="19">
        <f t="shared" si="19"/>
        <v>0</v>
      </c>
      <c r="AA22" s="17" t="s">
        <v>74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16</v>
      </c>
      <c r="AH22" s="22">
        <f>'18.Spieltag'!AJ22</f>
        <v>169</v>
      </c>
      <c r="AI22" s="29">
        <f>'18.Spieltag'!AK22</f>
        <v>16</v>
      </c>
      <c r="AJ22" s="24">
        <f t="shared" si="22"/>
        <v>185</v>
      </c>
      <c r="AK22" s="25">
        <f t="shared" si="11"/>
        <v>17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76</v>
      </c>
      <c r="E23" s="19" t="str">
        <f t="shared" si="13"/>
        <v>2</v>
      </c>
      <c r="F23" s="17" t="s">
        <v>2</v>
      </c>
      <c r="G23" s="18" t="s">
        <v>74</v>
      </c>
      <c r="H23" s="19" t="str">
        <f t="shared" si="14"/>
        <v>5</v>
      </c>
      <c r="I23" s="17" t="s">
        <v>2</v>
      </c>
      <c r="J23" s="18" t="s">
        <v>76</v>
      </c>
      <c r="K23" s="19" t="str">
        <f t="shared" si="15"/>
        <v>3</v>
      </c>
      <c r="L23" s="17" t="s">
        <v>74</v>
      </c>
      <c r="M23" s="18" t="s">
        <v>19</v>
      </c>
      <c r="N23" s="85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19</v>
      </c>
      <c r="S23" s="18" t="s">
        <v>76</v>
      </c>
      <c r="T23" s="19" t="str">
        <f t="shared" si="18"/>
        <v>3</v>
      </c>
      <c r="U23" s="17" t="s">
        <v>2</v>
      </c>
      <c r="V23" s="18" t="s">
        <v>74</v>
      </c>
      <c r="W23" s="66" t="str">
        <f t="shared" si="6"/>
        <v>2</v>
      </c>
      <c r="X23" s="17" t="s">
        <v>19</v>
      </c>
      <c r="Y23" s="18" t="s">
        <v>74</v>
      </c>
      <c r="Z23" s="19" t="str">
        <f t="shared" si="19"/>
        <v>2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19</v>
      </c>
      <c r="AH23" s="22">
        <f>'18.Spieltag'!AJ23</f>
        <v>138</v>
      </c>
      <c r="AI23" s="29">
        <f>'18.Spieltag'!AK23</f>
        <v>19</v>
      </c>
      <c r="AJ23" s="24">
        <f t="shared" si="22"/>
        <v>157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'18.Spieltag'!AJ24</f>
        <v>144</v>
      </c>
      <c r="AI24" s="29">
        <f>'18.Spieltag'!AK24</f>
        <v>18</v>
      </c>
      <c r="AJ24" s="24">
        <f t="shared" si="22"/>
        <v>144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19" t="str">
        <f t="shared" si="13"/>
        <v>2</v>
      </c>
      <c r="F25" s="17" t="s">
        <v>2</v>
      </c>
      <c r="G25" s="18" t="s">
        <v>74</v>
      </c>
      <c r="H25" s="19" t="str">
        <f t="shared" si="14"/>
        <v>5</v>
      </c>
      <c r="I25" s="17" t="s">
        <v>2</v>
      </c>
      <c r="J25" s="18" t="s">
        <v>74</v>
      </c>
      <c r="K25" s="19" t="str">
        <f t="shared" si="15"/>
        <v>2</v>
      </c>
      <c r="L25" s="17" t="s">
        <v>74</v>
      </c>
      <c r="M25" s="18" t="s">
        <v>19</v>
      </c>
      <c r="N25" s="85">
        <f t="shared" si="16"/>
        <v>0</v>
      </c>
      <c r="O25" s="17" t="s">
        <v>74</v>
      </c>
      <c r="P25" s="18" t="s">
        <v>19</v>
      </c>
      <c r="Q25" s="19">
        <f t="shared" si="17"/>
        <v>0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 t="str">
        <f t="shared" si="6"/>
        <v>5</v>
      </c>
      <c r="X25" s="17" t="s">
        <v>76</v>
      </c>
      <c r="Y25" s="18" t="s">
        <v>76</v>
      </c>
      <c r="Z25" s="19">
        <f t="shared" si="19"/>
        <v>0</v>
      </c>
      <c r="AA25" s="17" t="s">
        <v>19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'18.Spieltag'!AJ25</f>
        <v>192</v>
      </c>
      <c r="AI25" s="29">
        <f>'18.Spieltag'!AK25</f>
        <v>8</v>
      </c>
      <c r="AJ25" s="24">
        <f t="shared" si="22"/>
        <v>208</v>
      </c>
      <c r="AK25" s="25">
        <f t="shared" si="11"/>
        <v>10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77</v>
      </c>
      <c r="G26" s="18" t="s">
        <v>76</v>
      </c>
      <c r="H26" s="19" t="str">
        <f t="shared" si="14"/>
        <v>2</v>
      </c>
      <c r="I26" s="17" t="s">
        <v>2</v>
      </c>
      <c r="J26" s="18" t="s">
        <v>76</v>
      </c>
      <c r="K26" s="19" t="str">
        <f t="shared" si="15"/>
        <v>3</v>
      </c>
      <c r="L26" s="17" t="s">
        <v>76</v>
      </c>
      <c r="M26" s="18" t="s">
        <v>19</v>
      </c>
      <c r="N26" s="85">
        <f t="shared" si="16"/>
        <v>0</v>
      </c>
      <c r="O26" s="17" t="s">
        <v>74</v>
      </c>
      <c r="P26" s="18" t="s">
        <v>2</v>
      </c>
      <c r="Q26" s="19">
        <f t="shared" si="17"/>
        <v>0</v>
      </c>
      <c r="R26" s="17" t="s">
        <v>19</v>
      </c>
      <c r="S26" s="18" t="s">
        <v>74</v>
      </c>
      <c r="T26" s="19" t="str">
        <f t="shared" si="18"/>
        <v>2</v>
      </c>
      <c r="U26" s="17" t="s">
        <v>19</v>
      </c>
      <c r="V26" s="18" t="s">
        <v>76</v>
      </c>
      <c r="W26" s="66" t="str">
        <f t="shared" si="6"/>
        <v>2</v>
      </c>
      <c r="X26" s="17" t="s">
        <v>19</v>
      </c>
      <c r="Y26" s="18" t="s">
        <v>74</v>
      </c>
      <c r="Z26" s="19" t="str">
        <f t="shared" si="19"/>
        <v>2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15</v>
      </c>
      <c r="AH26" s="22">
        <f>'18.Spieltag'!AJ26</f>
        <v>183</v>
      </c>
      <c r="AI26" s="29">
        <f>'18.Spieltag'!AK26</f>
        <v>11</v>
      </c>
      <c r="AJ26" s="24">
        <f t="shared" ref="AJ26" si="24">AG26+AH26</f>
        <v>198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19</v>
      </c>
      <c r="D27" s="18" t="s">
        <v>74</v>
      </c>
      <c r="E27" s="19" t="str">
        <f t="shared" si="13"/>
        <v>2</v>
      </c>
      <c r="F27" s="17" t="s">
        <v>2</v>
      </c>
      <c r="G27" s="18" t="s">
        <v>74</v>
      </c>
      <c r="H27" s="19" t="str">
        <f t="shared" si="14"/>
        <v>5</v>
      </c>
      <c r="I27" s="17" t="s">
        <v>77</v>
      </c>
      <c r="J27" s="18" t="s">
        <v>74</v>
      </c>
      <c r="K27" s="19" t="str">
        <f t="shared" si="15"/>
        <v>5</v>
      </c>
      <c r="L27" s="17" t="s">
        <v>74</v>
      </c>
      <c r="M27" s="18" t="s">
        <v>19</v>
      </c>
      <c r="N27" s="85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74</v>
      </c>
      <c r="T27" s="19" t="str">
        <f t="shared" si="18"/>
        <v>2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74</v>
      </c>
      <c r="Z27" s="19">
        <f t="shared" si="19"/>
        <v>0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16</v>
      </c>
      <c r="AH27" s="22">
        <f>'18.Spieltag'!AJ27</f>
        <v>198</v>
      </c>
      <c r="AI27" s="29">
        <f>'18.Spieltag'!AK27</f>
        <v>6</v>
      </c>
      <c r="AJ27" s="24">
        <f t="shared" ref="AJ27" si="27">AG27+AH27</f>
        <v>214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I6 I4 AA4 R4 L6 C6 F6 X6 X4 C4 O6 O4 R6 F4 U6 L4 AA6">
    <cfRule type="cellIs" dxfId="9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6" priority="5">
      <formula>($AG8&gt;40)</formula>
    </cfRule>
  </conditionalFormatting>
  <conditionalFormatting sqref="A31:A1048576 A1:A3 A5:A26">
    <cfRule type="colorScale" priority="8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72" rank="3"/>
  </conditionalFormatting>
  <conditionalFormatting sqref="AI8:AI26">
    <cfRule type="colorScale" priority="12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4" priority="1" rank="3"/>
  </conditionalFormatting>
  <conditionalFormatting sqref="AG5:AG26 AG31:AG1048576">
    <cfRule type="top10" dxfId="93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tabSelected="1" workbookViewId="0">
      <selection activeCell="AE9" sqref="AE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32"/>
      <c r="AD3" s="68"/>
      <c r="AE3" s="69"/>
      <c r="AF3" s="69"/>
    </row>
    <row r="4" spans="1:42" ht="16.2" thickBot="1">
      <c r="A4" s="2" t="s">
        <v>41</v>
      </c>
      <c r="B4" s="16"/>
      <c r="C4" s="68" t="s">
        <v>67</v>
      </c>
      <c r="F4" s="68" t="s">
        <v>56</v>
      </c>
      <c r="I4" s="68" t="s">
        <v>21</v>
      </c>
      <c r="L4" s="68" t="s">
        <v>58</v>
      </c>
      <c r="O4" s="68" t="s">
        <v>13</v>
      </c>
      <c r="R4" s="68" t="s">
        <v>11</v>
      </c>
      <c r="U4" s="68" t="s">
        <v>17</v>
      </c>
      <c r="X4" s="68" t="s">
        <v>18</v>
      </c>
      <c r="AA4" s="68" t="s">
        <v>71</v>
      </c>
      <c r="AC4" s="32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16</v>
      </c>
      <c r="I6" s="68" t="s">
        <v>68</v>
      </c>
      <c r="L6" s="68" t="s">
        <v>15</v>
      </c>
      <c r="O6" s="68" t="s">
        <v>70</v>
      </c>
      <c r="R6" s="68" t="s">
        <v>59</v>
      </c>
      <c r="U6" s="68" t="s">
        <v>69</v>
      </c>
      <c r="X6" s="68" t="s">
        <v>57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20</v>
      </c>
      <c r="P7" s="76" t="s">
        <v>19</v>
      </c>
      <c r="Q7" s="77" t="s">
        <v>1</v>
      </c>
      <c r="R7" s="76" t="s">
        <v>76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74</v>
      </c>
      <c r="Y7" s="76" t="s">
        <v>2</v>
      </c>
      <c r="Z7" s="77" t="s">
        <v>1</v>
      </c>
      <c r="AA7" s="89"/>
      <c r="AB7" s="89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2</v>
      </c>
      <c r="H8" s="85">
        <f>IF(OR(EXACT($F$7,F8)*(EXACT($G$7,G8)))=TRUE,$AO$9,IF(($G$7-$F$7=G8-F8),$AO$8,IF(OR(EXACT($F$7&gt;$G$7,F8&gt;G8)*EXACT($F$7=$G$7,F8=G8)*EXACT($F$7&lt;$G$7,F8&lt;G8)),$AO$7,0)))*2</f>
        <v>4</v>
      </c>
      <c r="I8" s="17" t="s">
        <v>74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77</v>
      </c>
      <c r="T8" s="66">
        <f>IF(OR(EXACT($R$7,R8)*(EXACT($S$7,S8)))=TRUE,$AO$9,IF(($S$7-$R$7=S8-R8),$AO$8,IF(OR(EXACT($R$7&gt;$S$7,R8&gt;S8)*EXACT($R$7=$S$7,R8=S8)*EXACT($R$7&lt;$S$7,R8&lt;S8)),$AO$7,0)))*2</f>
        <v>4</v>
      </c>
      <c r="U8" s="17" t="s">
        <v>2</v>
      </c>
      <c r="V8" s="18" t="s">
        <v>74</v>
      </c>
      <c r="W8" s="66">
        <f t="shared" ref="W8:W27" si="5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77</v>
      </c>
      <c r="Z8" s="19" t="str">
        <f t="shared" ref="Z8" si="6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74</v>
      </c>
      <c r="AC8" s="19"/>
      <c r="AD8" s="20"/>
      <c r="AE8" s="18"/>
      <c r="AF8" s="19"/>
      <c r="AG8" s="21">
        <f t="shared" ref="AG8" si="7">E8+H8+K8+N8+Q8+T8+W8+Z8+AC8+AF8</f>
        <v>14</v>
      </c>
      <c r="AH8" s="22">
        <f>'19.Spieltag'!AJ8</f>
        <v>227</v>
      </c>
      <c r="AI8" s="29">
        <f>'19.Spieltag'!AK8</f>
        <v>3</v>
      </c>
      <c r="AJ8" s="24">
        <f t="shared" ref="AJ8" si="8">AG8+AH8</f>
        <v>241</v>
      </c>
      <c r="AK8" s="25">
        <f t="shared" ref="AK8:AK27" si="9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17</v>
      </c>
      <c r="B9" s="21" t="s">
        <v>90</v>
      </c>
      <c r="C9" s="17" t="s">
        <v>74</v>
      </c>
      <c r="D9" s="18" t="s">
        <v>2</v>
      </c>
      <c r="E9" s="19" t="str">
        <f t="shared" ref="E9:E27" si="11">IF(OR(EXACT($C$7,C9)*(EXACT($D$7,D9)))=TRUE,$AO$9,IF(($D$7-$C$7=D9-C9),$AO$8,IF(OR(EXACT($C$7&gt;$D$7,C9&gt;D9)*EXACT($C$7=$D$7,C9=D9)*EXACT($C$7&lt;$D$7,C9&lt;D9)),$AO$7,0)))</f>
        <v>2</v>
      </c>
      <c r="F9" s="17" t="s">
        <v>74</v>
      </c>
      <c r="G9" s="18" t="s">
        <v>19</v>
      </c>
      <c r="H9" s="19" t="str">
        <f t="shared" ref="H9:H27" si="12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19</v>
      </c>
      <c r="K9" s="19">
        <f t="shared" ref="K9:K27" si="13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4"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74</v>
      </c>
      <c r="Q9" s="19" t="str">
        <f t="shared" ref="Q9:Q27" si="15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85">
        <f t="shared" ref="T9:T27" si="16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>
        <f t="shared" si="5"/>
        <v>0</v>
      </c>
      <c r="X9" s="17" t="s">
        <v>19</v>
      </c>
      <c r="Y9" s="18" t="s">
        <v>19</v>
      </c>
      <c r="Z9" s="19">
        <f t="shared" ref="Z9:Z27" si="17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/>
      <c r="AD9" s="28"/>
      <c r="AE9" s="26"/>
      <c r="AF9" s="19"/>
      <c r="AG9" s="21">
        <f t="shared" ref="AG9:AG25" si="18">E9+H9+K9+N9+Q9+T9+W9+Z9+AC9+AF9</f>
        <v>6</v>
      </c>
      <c r="AH9" s="22">
        <f>'19.Spieltag'!AJ9</f>
        <v>186</v>
      </c>
      <c r="AI9" s="29">
        <f>'19.Spieltag'!AK9</f>
        <v>16</v>
      </c>
      <c r="AJ9" s="24">
        <f t="shared" ref="AJ9:AJ25" si="19">AG9+AH9</f>
        <v>192</v>
      </c>
      <c r="AK9" s="25">
        <f t="shared" si="9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0"/>
        <v>5</v>
      </c>
      <c r="B10" s="21" t="s">
        <v>95</v>
      </c>
      <c r="C10" s="17" t="s">
        <v>76</v>
      </c>
      <c r="D10" s="18" t="s">
        <v>2</v>
      </c>
      <c r="E10" s="85">
        <f>IF(OR(EXACT($C$7,C10)*(EXACT($D$7,D10)))=TRUE,$AO$9,IF(($D$7-$C$7=D10-C10),$AO$8,IF(OR(EXACT($C$7&gt;$D$7,C10&gt;D10)*EXACT($C$7=$D$7,C10=D10)*EXACT($C$7&lt;$D$7,C10&lt;D10)),$AO$7,0)))*2</f>
        <v>4</v>
      </c>
      <c r="F10" s="17" t="s">
        <v>74</v>
      </c>
      <c r="G10" s="18" t="s">
        <v>19</v>
      </c>
      <c r="H10" s="19" t="str">
        <f t="shared" si="12"/>
        <v>2</v>
      </c>
      <c r="I10" s="17" t="s">
        <v>74</v>
      </c>
      <c r="J10" s="18" t="s">
        <v>19</v>
      </c>
      <c r="K10" s="19">
        <f t="shared" si="13"/>
        <v>0</v>
      </c>
      <c r="L10" s="17" t="s">
        <v>74</v>
      </c>
      <c r="M10" s="18" t="s">
        <v>2</v>
      </c>
      <c r="N10" s="66">
        <f t="shared" si="14"/>
        <v>0</v>
      </c>
      <c r="O10" s="17" t="s">
        <v>19</v>
      </c>
      <c r="P10" s="18" t="s">
        <v>74</v>
      </c>
      <c r="Q10" s="19" t="str">
        <f t="shared" si="15"/>
        <v>2</v>
      </c>
      <c r="R10" s="17" t="s">
        <v>74</v>
      </c>
      <c r="S10" s="18" t="s">
        <v>19</v>
      </c>
      <c r="T10" s="19">
        <f>IF(OR(EXACT($R$7,R10)*(EXACT($S$7,S10)))=TRUE,$AO$9,IF(($S$7-$R$7=S10-R10),$AO$8,IF(OR(EXACT($R$7&gt;$S$7,R10&gt;S10)*EXACT($R$7=$S$7,R10=S10)*EXACT($R$7&lt;$S$7,R10&lt;S10)),$AO$7,0)))*2</f>
        <v>4</v>
      </c>
      <c r="U10" s="17" t="s">
        <v>19</v>
      </c>
      <c r="V10" s="18" t="s">
        <v>74</v>
      </c>
      <c r="W10" s="66">
        <f t="shared" si="5"/>
        <v>0</v>
      </c>
      <c r="X10" s="17" t="s">
        <v>74</v>
      </c>
      <c r="Y10" s="18" t="s">
        <v>19</v>
      </c>
      <c r="Z10" s="19" t="str">
        <f t="shared" si="17"/>
        <v>2</v>
      </c>
      <c r="AA10" s="17" t="s">
        <v>19</v>
      </c>
      <c r="AB10" s="18" t="s">
        <v>19</v>
      </c>
      <c r="AC10" s="19"/>
      <c r="AD10" s="28"/>
      <c r="AE10" s="26"/>
      <c r="AF10" s="19"/>
      <c r="AG10" s="21">
        <f t="shared" si="18"/>
        <v>14</v>
      </c>
      <c r="AH10" s="22">
        <f>'19.Spieltag'!AJ10</f>
        <v>219</v>
      </c>
      <c r="AI10" s="29">
        <f>'19.Spieltag'!AK10</f>
        <v>5</v>
      </c>
      <c r="AJ10" s="24">
        <f t="shared" si="19"/>
        <v>233</v>
      </c>
      <c r="AK10" s="25">
        <f t="shared" si="9"/>
        <v>5</v>
      </c>
      <c r="AL10" s="80"/>
      <c r="AM10" s="81"/>
      <c r="AN10" s="81"/>
      <c r="AO10" s="82"/>
    </row>
    <row r="11" spans="1:42" ht="24.9" customHeight="1" thickBot="1">
      <c r="A11" s="29">
        <f t="shared" si="10"/>
        <v>9</v>
      </c>
      <c r="B11" s="21" t="s">
        <v>98</v>
      </c>
      <c r="C11" s="17" t="s">
        <v>76</v>
      </c>
      <c r="D11" s="18" t="s">
        <v>2</v>
      </c>
      <c r="E11" s="19" t="str">
        <f t="shared" si="11"/>
        <v>2</v>
      </c>
      <c r="F11" s="17" t="s">
        <v>19</v>
      </c>
      <c r="G11" s="18" t="s">
        <v>2</v>
      </c>
      <c r="H11" s="19" t="str">
        <f t="shared" si="12"/>
        <v>2</v>
      </c>
      <c r="I11" s="17" t="s">
        <v>74</v>
      </c>
      <c r="J11" s="18" t="s">
        <v>19</v>
      </c>
      <c r="K11" s="19">
        <f t="shared" si="13"/>
        <v>0</v>
      </c>
      <c r="L11" s="17" t="s">
        <v>2</v>
      </c>
      <c r="M11" s="18" t="s">
        <v>2</v>
      </c>
      <c r="N11" s="66">
        <f t="shared" si="14"/>
        <v>0</v>
      </c>
      <c r="O11" s="17" t="s">
        <v>19</v>
      </c>
      <c r="P11" s="18" t="s">
        <v>74</v>
      </c>
      <c r="Q11" s="19" t="str">
        <f t="shared" si="15"/>
        <v>2</v>
      </c>
      <c r="R11" s="17" t="s">
        <v>19</v>
      </c>
      <c r="S11" s="18" t="s">
        <v>74</v>
      </c>
      <c r="T11" s="85">
        <f t="shared" si="16"/>
        <v>0</v>
      </c>
      <c r="U11" s="17" t="s">
        <v>2</v>
      </c>
      <c r="V11" s="18" t="s">
        <v>74</v>
      </c>
      <c r="W11" s="66">
        <f t="shared" si="5"/>
        <v>0</v>
      </c>
      <c r="X11" s="17" t="s">
        <v>19</v>
      </c>
      <c r="Y11" s="18" t="s">
        <v>19</v>
      </c>
      <c r="Z11" s="19">
        <f t="shared" si="17"/>
        <v>0</v>
      </c>
      <c r="AA11" s="17" t="s">
        <v>19</v>
      </c>
      <c r="AB11" s="18" t="s">
        <v>19</v>
      </c>
      <c r="AC11" s="19"/>
      <c r="AD11" s="28"/>
      <c r="AE11" s="26"/>
      <c r="AF11" s="19"/>
      <c r="AG11" s="21">
        <f t="shared" si="18"/>
        <v>6</v>
      </c>
      <c r="AH11" s="22">
        <f>'19.Spieltag'!AJ11</f>
        <v>215</v>
      </c>
      <c r="AI11" s="29">
        <f>'19.Spieltag'!AK11</f>
        <v>6</v>
      </c>
      <c r="AJ11" s="24">
        <f t="shared" si="19"/>
        <v>221</v>
      </c>
      <c r="AK11" s="25">
        <f t="shared" si="9"/>
        <v>9</v>
      </c>
      <c r="AL11" s="1"/>
      <c r="AP11" s="67"/>
    </row>
    <row r="12" spans="1:42" ht="24.9" customHeight="1" thickBot="1">
      <c r="A12" s="29">
        <f t="shared" si="10"/>
        <v>1</v>
      </c>
      <c r="B12" s="21" t="s">
        <v>88</v>
      </c>
      <c r="C12" s="17" t="s">
        <v>76</v>
      </c>
      <c r="D12" s="18" t="s">
        <v>2</v>
      </c>
      <c r="E12" s="19" t="str">
        <f t="shared" si="11"/>
        <v>2</v>
      </c>
      <c r="F12" s="17" t="s">
        <v>74</v>
      </c>
      <c r="G12" s="18" t="s">
        <v>74</v>
      </c>
      <c r="H12" s="19">
        <f t="shared" si="12"/>
        <v>0</v>
      </c>
      <c r="I12" s="17" t="s">
        <v>19</v>
      </c>
      <c r="J12" s="18" t="s">
        <v>74</v>
      </c>
      <c r="K12" s="19" t="str">
        <f t="shared" si="13"/>
        <v>3</v>
      </c>
      <c r="L12" s="17" t="s">
        <v>74</v>
      </c>
      <c r="M12" s="18" t="s">
        <v>19</v>
      </c>
      <c r="N12" s="66">
        <f t="shared" si="14"/>
        <v>0</v>
      </c>
      <c r="O12" s="17" t="s">
        <v>19</v>
      </c>
      <c r="P12" s="18" t="s">
        <v>19</v>
      </c>
      <c r="Q12" s="19">
        <f t="shared" si="15"/>
        <v>0</v>
      </c>
      <c r="R12" s="17" t="s">
        <v>76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4</v>
      </c>
      <c r="U12" s="17" t="s">
        <v>77</v>
      </c>
      <c r="V12" s="18" t="s">
        <v>74</v>
      </c>
      <c r="W12" s="85">
        <f t="shared" ref="W12" si="20">IF(OR(EXACT($U$7,U12)*(EXACT($V$7,V12)))=TRUE,$AO$9,IF(($V$7-$U$7=V12-U12),$AO$8,IF(OR(EXACT($U$7&gt;$V$7,U12&gt;V12)*EXACT($U$7=$V$7,U12=V12)*EXACT($U$7&lt;$V$7,U12&lt;V12)),$AO$7,0)))</f>
        <v>0</v>
      </c>
      <c r="X12" s="17" t="s">
        <v>74</v>
      </c>
      <c r="Y12" s="18" t="s">
        <v>19</v>
      </c>
      <c r="Z12" s="19" t="str">
        <f t="shared" si="17"/>
        <v>2</v>
      </c>
      <c r="AA12" s="17" t="s">
        <v>74</v>
      </c>
      <c r="AB12" s="18" t="s">
        <v>74</v>
      </c>
      <c r="AC12" s="19"/>
      <c r="AD12" s="28"/>
      <c r="AE12" s="26"/>
      <c r="AF12" s="19"/>
      <c r="AG12" s="21">
        <f t="shared" si="18"/>
        <v>11</v>
      </c>
      <c r="AH12" s="22">
        <f>'19.Spieltag'!AJ12</f>
        <v>248</v>
      </c>
      <c r="AI12" s="29">
        <f>'19.Spieltag'!AK12</f>
        <v>1</v>
      </c>
      <c r="AJ12" s="24">
        <f t="shared" si="19"/>
        <v>259</v>
      </c>
      <c r="AK12" s="25">
        <f t="shared" si="9"/>
        <v>1</v>
      </c>
      <c r="AL12" s="1"/>
    </row>
    <row r="13" spans="1:42" ht="24.9" customHeight="1" thickBot="1">
      <c r="A13" s="29">
        <f t="shared" si="10"/>
        <v>8</v>
      </c>
      <c r="B13" s="21" t="s">
        <v>75</v>
      </c>
      <c r="C13" s="17" t="s">
        <v>74</v>
      </c>
      <c r="D13" s="18" t="s">
        <v>77</v>
      </c>
      <c r="E13" s="19" t="str">
        <f t="shared" si="11"/>
        <v>2</v>
      </c>
      <c r="F13" s="17" t="s">
        <v>74</v>
      </c>
      <c r="G13" s="18" t="s">
        <v>19</v>
      </c>
      <c r="H13" s="19" t="str">
        <f t="shared" si="12"/>
        <v>2</v>
      </c>
      <c r="I13" s="17" t="s">
        <v>74</v>
      </c>
      <c r="J13" s="18" t="s">
        <v>19</v>
      </c>
      <c r="K13" s="19">
        <f t="shared" si="13"/>
        <v>0</v>
      </c>
      <c r="L13" s="17" t="s">
        <v>19</v>
      </c>
      <c r="M13" s="18" t="s">
        <v>74</v>
      </c>
      <c r="N13" s="66" t="str">
        <f t="shared" si="14"/>
        <v>5</v>
      </c>
      <c r="O13" s="17" t="s">
        <v>19</v>
      </c>
      <c r="P13" s="18" t="s">
        <v>74</v>
      </c>
      <c r="Q13" s="19" t="str">
        <f t="shared" si="15"/>
        <v>2</v>
      </c>
      <c r="R13" s="17" t="s">
        <v>2</v>
      </c>
      <c r="S13" s="18" t="s">
        <v>76</v>
      </c>
      <c r="T13" s="19">
        <f>IF(OR(EXACT($R$7,R13)*(EXACT($S$7,S13)))=TRUE,$AO$9,IF(($S$7-$R$7=S13-R13),$AO$8,IF(OR(EXACT($R$7&gt;$S$7,R13&gt;S13)*EXACT($R$7=$S$7,R13=S13)*EXACT($R$7&lt;$S$7,R13&lt;S13)),$AO$7,0)))*2</f>
        <v>0</v>
      </c>
      <c r="U13" s="17" t="s">
        <v>77</v>
      </c>
      <c r="V13" s="18" t="s">
        <v>74</v>
      </c>
      <c r="W13" s="85">
        <f t="shared" si="5"/>
        <v>0</v>
      </c>
      <c r="X13" s="17" t="s">
        <v>74</v>
      </c>
      <c r="Y13" s="18" t="s">
        <v>19</v>
      </c>
      <c r="Z13" s="19" t="str">
        <f t="shared" si="17"/>
        <v>2</v>
      </c>
      <c r="AA13" s="17" t="s">
        <v>74</v>
      </c>
      <c r="AB13" s="18" t="s">
        <v>74</v>
      </c>
      <c r="AC13" s="19"/>
      <c r="AD13" s="27"/>
      <c r="AE13" s="26"/>
      <c r="AF13" s="19"/>
      <c r="AG13" s="21">
        <f t="shared" si="18"/>
        <v>13</v>
      </c>
      <c r="AH13" s="22">
        <f>'19.Spieltag'!AJ13</f>
        <v>209</v>
      </c>
      <c r="AI13" s="29">
        <f>'19.Spieltag'!AK13</f>
        <v>9</v>
      </c>
      <c r="AJ13" s="24">
        <f t="shared" si="19"/>
        <v>222</v>
      </c>
      <c r="AK13" s="25">
        <f t="shared" si="9"/>
        <v>8</v>
      </c>
      <c r="AL13" s="1"/>
    </row>
    <row r="14" spans="1:42" ht="24.9" customHeight="1" thickBot="1">
      <c r="A14" s="29">
        <f t="shared" si="10"/>
        <v>4</v>
      </c>
      <c r="B14" s="21" t="s">
        <v>93</v>
      </c>
      <c r="C14" s="17" t="s">
        <v>76</v>
      </c>
      <c r="D14" s="18" t="s">
        <v>19</v>
      </c>
      <c r="E14" s="19" t="str">
        <f t="shared" si="11"/>
        <v>2</v>
      </c>
      <c r="F14" s="17" t="s">
        <v>74</v>
      </c>
      <c r="G14" s="18" t="s">
        <v>19</v>
      </c>
      <c r="H14" s="19" t="str">
        <f t="shared" si="12"/>
        <v>2</v>
      </c>
      <c r="I14" s="17" t="s">
        <v>74</v>
      </c>
      <c r="J14" s="18" t="s">
        <v>19</v>
      </c>
      <c r="K14" s="19">
        <f t="shared" si="13"/>
        <v>0</v>
      </c>
      <c r="L14" s="17" t="s">
        <v>19</v>
      </c>
      <c r="M14" s="18" t="s">
        <v>19</v>
      </c>
      <c r="N14" s="66">
        <f t="shared" si="14"/>
        <v>0</v>
      </c>
      <c r="O14" s="17" t="s">
        <v>2</v>
      </c>
      <c r="P14" s="18" t="s">
        <v>74</v>
      </c>
      <c r="Q14" s="19" t="str">
        <f t="shared" si="15"/>
        <v>2</v>
      </c>
      <c r="R14" s="17" t="s">
        <v>19</v>
      </c>
      <c r="S14" s="18" t="s">
        <v>19</v>
      </c>
      <c r="T14" s="85">
        <f t="shared" si="16"/>
        <v>0</v>
      </c>
      <c r="U14" s="17" t="s">
        <v>19</v>
      </c>
      <c r="V14" s="18" t="s">
        <v>76</v>
      </c>
      <c r="W14" s="66">
        <f t="shared" si="5"/>
        <v>0</v>
      </c>
      <c r="X14" s="17" t="s">
        <v>74</v>
      </c>
      <c r="Y14" s="18" t="s">
        <v>2</v>
      </c>
      <c r="Z14" s="19" t="str">
        <f t="shared" si="17"/>
        <v>5</v>
      </c>
      <c r="AA14" s="17" t="s">
        <v>74</v>
      </c>
      <c r="AB14" s="18" t="s">
        <v>19</v>
      </c>
      <c r="AC14" s="19"/>
      <c r="AD14" s="28"/>
      <c r="AE14" s="26"/>
      <c r="AF14" s="19"/>
      <c r="AG14" s="21">
        <f t="shared" si="18"/>
        <v>11</v>
      </c>
      <c r="AH14" s="22">
        <f>'19.Spieltag'!AJ14</f>
        <v>224</v>
      </c>
      <c r="AI14" s="29">
        <f>'19.Spieltag'!AK14</f>
        <v>4</v>
      </c>
      <c r="AJ14" s="24">
        <f t="shared" si="19"/>
        <v>235</v>
      </c>
      <c r="AK14" s="25">
        <f t="shared" si="9"/>
        <v>4</v>
      </c>
      <c r="AL14" s="1"/>
    </row>
    <row r="15" spans="1:42" ht="24.9" customHeight="1" thickBot="1">
      <c r="A15" s="29">
        <f t="shared" si="10"/>
        <v>12</v>
      </c>
      <c r="B15" s="21" t="s">
        <v>81</v>
      </c>
      <c r="C15" s="17" t="s">
        <v>74</v>
      </c>
      <c r="D15" s="18" t="s">
        <v>2</v>
      </c>
      <c r="E15" s="19" t="str">
        <f t="shared" si="11"/>
        <v>2</v>
      </c>
      <c r="F15" s="17" t="s">
        <v>76</v>
      </c>
      <c r="G15" s="18" t="s">
        <v>19</v>
      </c>
      <c r="H15" s="19" t="str">
        <f t="shared" si="12"/>
        <v>5</v>
      </c>
      <c r="I15" s="17" t="s">
        <v>74</v>
      </c>
      <c r="J15" s="18" t="s">
        <v>74</v>
      </c>
      <c r="K15" s="19">
        <f t="shared" si="13"/>
        <v>0</v>
      </c>
      <c r="L15" s="17" t="s">
        <v>76</v>
      </c>
      <c r="M15" s="18" t="s">
        <v>19</v>
      </c>
      <c r="N15" s="66">
        <f t="shared" si="14"/>
        <v>0</v>
      </c>
      <c r="O15" s="17" t="s">
        <v>19</v>
      </c>
      <c r="P15" s="18" t="s">
        <v>74</v>
      </c>
      <c r="Q15" s="19" t="str">
        <f t="shared" si="15"/>
        <v>2</v>
      </c>
      <c r="R15" s="17" t="s">
        <v>2</v>
      </c>
      <c r="S15" s="18" t="s">
        <v>74</v>
      </c>
      <c r="T15" s="85">
        <f t="shared" si="16"/>
        <v>0</v>
      </c>
      <c r="U15" s="17" t="s">
        <v>19</v>
      </c>
      <c r="V15" s="18" t="s">
        <v>76</v>
      </c>
      <c r="W15" s="66">
        <f t="shared" si="5"/>
        <v>0</v>
      </c>
      <c r="X15" s="17" t="s">
        <v>74</v>
      </c>
      <c r="Y15" s="18" t="s">
        <v>19</v>
      </c>
      <c r="Z15" s="19" t="str">
        <f t="shared" si="17"/>
        <v>2</v>
      </c>
      <c r="AA15" s="17" t="s">
        <v>74</v>
      </c>
      <c r="AB15" s="18" t="s">
        <v>74</v>
      </c>
      <c r="AC15" s="19"/>
      <c r="AD15" s="28"/>
      <c r="AE15" s="26"/>
      <c r="AF15" s="19"/>
      <c r="AG15" s="21">
        <f t="shared" si="18"/>
        <v>11</v>
      </c>
      <c r="AH15" s="22">
        <f>'19.Spieltag'!AJ15</f>
        <v>196</v>
      </c>
      <c r="AI15" s="29">
        <f>'19.Spieltag'!AK15</f>
        <v>12</v>
      </c>
      <c r="AJ15" s="24">
        <f t="shared" si="19"/>
        <v>207</v>
      </c>
      <c r="AK15" s="25">
        <f t="shared" si="9"/>
        <v>12</v>
      </c>
      <c r="AL15" s="1"/>
    </row>
    <row r="16" spans="1:42" ht="24.9" customHeight="1" thickBot="1">
      <c r="A16" s="29">
        <f t="shared" si="10"/>
        <v>7</v>
      </c>
      <c r="B16" s="21" t="s">
        <v>87</v>
      </c>
      <c r="C16" s="17" t="s">
        <v>74</v>
      </c>
      <c r="D16" s="18" t="s">
        <v>2</v>
      </c>
      <c r="E16" s="19" t="str">
        <f t="shared" si="11"/>
        <v>2</v>
      </c>
      <c r="F16" s="17" t="s">
        <v>74</v>
      </c>
      <c r="G16" s="18" t="s">
        <v>19</v>
      </c>
      <c r="H16" s="19" t="str">
        <f t="shared" si="12"/>
        <v>2</v>
      </c>
      <c r="I16" s="17" t="s">
        <v>74</v>
      </c>
      <c r="J16" s="18" t="s">
        <v>19</v>
      </c>
      <c r="K16" s="19">
        <f t="shared" si="13"/>
        <v>0</v>
      </c>
      <c r="L16" s="17" t="s">
        <v>74</v>
      </c>
      <c r="M16" s="18" t="s">
        <v>19</v>
      </c>
      <c r="N16" s="66">
        <f t="shared" si="14"/>
        <v>0</v>
      </c>
      <c r="O16" s="17" t="s">
        <v>2</v>
      </c>
      <c r="P16" s="18" t="s">
        <v>74</v>
      </c>
      <c r="Q16" s="19" t="str">
        <f t="shared" si="15"/>
        <v>2</v>
      </c>
      <c r="R16" s="17" t="s">
        <v>19</v>
      </c>
      <c r="S16" s="18" t="s">
        <v>19</v>
      </c>
      <c r="T16" s="85">
        <f t="shared" si="16"/>
        <v>0</v>
      </c>
      <c r="U16" s="17" t="s">
        <v>77</v>
      </c>
      <c r="V16" s="18" t="s">
        <v>76</v>
      </c>
      <c r="W16" s="66">
        <f t="shared" si="5"/>
        <v>0</v>
      </c>
      <c r="X16" s="17" t="s">
        <v>74</v>
      </c>
      <c r="Y16" s="18" t="s">
        <v>19</v>
      </c>
      <c r="Z16" s="19" t="str">
        <f t="shared" si="17"/>
        <v>2</v>
      </c>
      <c r="AA16" s="17" t="s">
        <v>74</v>
      </c>
      <c r="AB16" s="18" t="s">
        <v>19</v>
      </c>
      <c r="AC16" s="19"/>
      <c r="AD16" s="28"/>
      <c r="AE16" s="26"/>
      <c r="AF16" s="19"/>
      <c r="AG16" s="21">
        <f t="shared" si="18"/>
        <v>8</v>
      </c>
      <c r="AH16" s="22">
        <f>'19.Spieltag'!AJ16</f>
        <v>215</v>
      </c>
      <c r="AI16" s="29">
        <f>'19.Spieltag'!AK16</f>
        <v>6</v>
      </c>
      <c r="AJ16" s="24">
        <f t="shared" si="19"/>
        <v>223</v>
      </c>
      <c r="AK16" s="25">
        <f t="shared" si="9"/>
        <v>7</v>
      </c>
      <c r="AL16" s="1"/>
    </row>
    <row r="17" spans="1:38" ht="24.9" customHeight="1" thickBot="1">
      <c r="A17" s="29">
        <f t="shared" si="10"/>
        <v>15</v>
      </c>
      <c r="B17" s="21" t="s">
        <v>80</v>
      </c>
      <c r="C17" s="17" t="s">
        <v>19</v>
      </c>
      <c r="D17" s="18" t="s">
        <v>2</v>
      </c>
      <c r="E17" s="19" t="str">
        <f t="shared" si="11"/>
        <v>3</v>
      </c>
      <c r="F17" s="17" t="s">
        <v>74</v>
      </c>
      <c r="G17" s="18" t="s">
        <v>74</v>
      </c>
      <c r="H17" s="19">
        <f t="shared" si="12"/>
        <v>0</v>
      </c>
      <c r="I17" s="17" t="s">
        <v>19</v>
      </c>
      <c r="J17" s="18" t="s">
        <v>19</v>
      </c>
      <c r="K17" s="19">
        <f t="shared" si="13"/>
        <v>0</v>
      </c>
      <c r="L17" s="17" t="s">
        <v>74</v>
      </c>
      <c r="M17" s="18" t="s">
        <v>77</v>
      </c>
      <c r="N17" s="66">
        <f t="shared" si="14"/>
        <v>0</v>
      </c>
      <c r="O17" s="17" t="s">
        <v>19</v>
      </c>
      <c r="P17" s="18" t="s">
        <v>2</v>
      </c>
      <c r="Q17" s="19">
        <f t="shared" si="15"/>
        <v>0</v>
      </c>
      <c r="R17" s="17" t="s">
        <v>19</v>
      </c>
      <c r="S17" s="18" t="s">
        <v>74</v>
      </c>
      <c r="T17" s="85">
        <f t="shared" si="16"/>
        <v>0</v>
      </c>
      <c r="U17" s="17" t="s">
        <v>19</v>
      </c>
      <c r="V17" s="18" t="s">
        <v>76</v>
      </c>
      <c r="W17" s="66">
        <f t="shared" si="5"/>
        <v>0</v>
      </c>
      <c r="X17" s="17" t="s">
        <v>76</v>
      </c>
      <c r="Y17" s="18" t="s">
        <v>74</v>
      </c>
      <c r="Z17" s="19" t="str">
        <f t="shared" si="17"/>
        <v>2</v>
      </c>
      <c r="AA17" s="17" t="s">
        <v>74</v>
      </c>
      <c r="AB17" s="18" t="s">
        <v>77</v>
      </c>
      <c r="AC17" s="19"/>
      <c r="AD17" s="28"/>
      <c r="AE17" s="26"/>
      <c r="AF17" s="19"/>
      <c r="AG17" s="21">
        <f t="shared" si="18"/>
        <v>5</v>
      </c>
      <c r="AH17" s="22">
        <f>'19.Spieltag'!AJ17</f>
        <v>189</v>
      </c>
      <c r="AI17" s="29">
        <f>'19.Spieltag'!AK17</f>
        <v>15</v>
      </c>
      <c r="AJ17" s="24">
        <f t="shared" si="19"/>
        <v>194</v>
      </c>
      <c r="AK17" s="25">
        <f t="shared" si="9"/>
        <v>15</v>
      </c>
      <c r="AL17" s="1"/>
    </row>
    <row r="18" spans="1:38" ht="24.9" customHeight="1" thickBot="1">
      <c r="A18" s="29">
        <f t="shared" si="10"/>
        <v>20</v>
      </c>
      <c r="B18" s="21" t="s">
        <v>84</v>
      </c>
      <c r="C18" s="17"/>
      <c r="D18" s="18"/>
      <c r="E18" s="19"/>
      <c r="F18" s="17" t="s">
        <v>74</v>
      </c>
      <c r="G18" s="18" t="s">
        <v>2</v>
      </c>
      <c r="H18" s="19" t="str">
        <f t="shared" si="12"/>
        <v>3</v>
      </c>
      <c r="I18" s="17" t="s">
        <v>74</v>
      </c>
      <c r="J18" s="18" t="s">
        <v>19</v>
      </c>
      <c r="K18" s="19">
        <f t="shared" si="13"/>
        <v>0</v>
      </c>
      <c r="L18" s="17" t="s">
        <v>74</v>
      </c>
      <c r="M18" s="18" t="s">
        <v>2</v>
      </c>
      <c r="N18" s="66">
        <f t="shared" si="14"/>
        <v>0</v>
      </c>
      <c r="O18" s="17" t="s">
        <v>2</v>
      </c>
      <c r="P18" s="18" t="s">
        <v>74</v>
      </c>
      <c r="Q18" s="19" t="str">
        <f t="shared" si="15"/>
        <v>2</v>
      </c>
      <c r="R18" s="17" t="s">
        <v>19</v>
      </c>
      <c r="S18" s="18" t="s">
        <v>74</v>
      </c>
      <c r="T18" s="85">
        <f t="shared" si="16"/>
        <v>0</v>
      </c>
      <c r="U18" s="17" t="s">
        <v>19</v>
      </c>
      <c r="V18" s="18" t="s">
        <v>76</v>
      </c>
      <c r="W18" s="66">
        <f t="shared" si="5"/>
        <v>0</v>
      </c>
      <c r="X18" s="17" t="s">
        <v>74</v>
      </c>
      <c r="Y18" s="18" t="s">
        <v>2</v>
      </c>
      <c r="Z18" s="19" t="str">
        <f t="shared" si="17"/>
        <v>5</v>
      </c>
      <c r="AA18" s="17" t="s">
        <v>76</v>
      </c>
      <c r="AB18" s="18" t="s">
        <v>74</v>
      </c>
      <c r="AC18" s="19"/>
      <c r="AD18" s="28"/>
      <c r="AE18" s="26"/>
      <c r="AF18" s="19"/>
      <c r="AG18" s="21">
        <f t="shared" si="18"/>
        <v>10</v>
      </c>
      <c r="AH18" s="22">
        <f>'19.Spieltag'!AJ18</f>
        <v>126</v>
      </c>
      <c r="AI18" s="29">
        <f>'19.Spieltag'!AK18</f>
        <v>20</v>
      </c>
      <c r="AJ18" s="24">
        <f t="shared" si="19"/>
        <v>136</v>
      </c>
      <c r="AK18" s="25">
        <f t="shared" si="9"/>
        <v>20</v>
      </c>
      <c r="AL18" s="1"/>
    </row>
    <row r="19" spans="1:38" ht="24.9" customHeight="1" thickBot="1">
      <c r="A19" s="29">
        <f t="shared" si="10"/>
        <v>13</v>
      </c>
      <c r="B19" s="21" t="s">
        <v>89</v>
      </c>
      <c r="C19" s="17" t="s">
        <v>74</v>
      </c>
      <c r="D19" s="18" t="s">
        <v>2</v>
      </c>
      <c r="E19" s="19">
        <f>IF(OR(EXACT($C$7,C19)*(EXACT($D$7,D19)))=TRUE,$AO$9,IF(($D$7-$C$7=D19-C19),$AO$8,IF(OR(EXACT($C$7&gt;$D$7,C19&gt;D19)*EXACT($C$7=$D$7,C19=D19)*EXACT($C$7&lt;$D$7,C19&lt;D19)),$AO$7,0)))*2</f>
        <v>4</v>
      </c>
      <c r="F19" s="17" t="s">
        <v>19</v>
      </c>
      <c r="G19" s="18" t="s">
        <v>19</v>
      </c>
      <c r="H19" s="19">
        <f t="shared" si="12"/>
        <v>0</v>
      </c>
      <c r="I19" s="17" t="s">
        <v>74</v>
      </c>
      <c r="J19" s="18" t="s">
        <v>2</v>
      </c>
      <c r="K19" s="19">
        <f t="shared" si="13"/>
        <v>0</v>
      </c>
      <c r="L19" s="17" t="s">
        <v>74</v>
      </c>
      <c r="M19" s="18" t="s">
        <v>74</v>
      </c>
      <c r="N19" s="66">
        <f t="shared" si="14"/>
        <v>0</v>
      </c>
      <c r="O19" s="17" t="s">
        <v>2</v>
      </c>
      <c r="P19" s="18" t="s">
        <v>74</v>
      </c>
      <c r="Q19" s="19" t="str">
        <f t="shared" si="15"/>
        <v>2</v>
      </c>
      <c r="R19" s="17" t="s">
        <v>74</v>
      </c>
      <c r="S19" s="18" t="s">
        <v>19</v>
      </c>
      <c r="T19" s="66">
        <f>IF(OR(EXACT($R$7,R19)*(EXACT($S$7,S19)))=TRUE,$AO$9,IF(($S$7-$R$7=S19-R19),$AO$8,IF(OR(EXACT($R$7&gt;$S$7,R19&gt;S19)*EXACT($R$7=$S$7,R19=S19)*EXACT($R$7&lt;$S$7,R19&lt;S19)),$AO$7,0)))*2</f>
        <v>4</v>
      </c>
      <c r="U19" s="17" t="s">
        <v>20</v>
      </c>
      <c r="V19" s="18" t="s">
        <v>74</v>
      </c>
      <c r="W19" s="66">
        <f t="shared" si="5"/>
        <v>0</v>
      </c>
      <c r="X19" s="17" t="s">
        <v>74</v>
      </c>
      <c r="Y19" s="18" t="s">
        <v>19</v>
      </c>
      <c r="Z19" s="19" t="str">
        <f t="shared" si="17"/>
        <v>2</v>
      </c>
      <c r="AA19" s="17" t="s">
        <v>76</v>
      </c>
      <c r="AB19" s="18" t="s">
        <v>74</v>
      </c>
      <c r="AC19" s="19"/>
      <c r="AD19" s="28"/>
      <c r="AE19" s="26"/>
      <c r="AF19" s="19"/>
      <c r="AG19" s="21">
        <f t="shared" si="18"/>
        <v>12</v>
      </c>
      <c r="AH19" s="22">
        <f>'19.Spieltag'!AJ19</f>
        <v>194</v>
      </c>
      <c r="AI19" s="29">
        <f>'19.Spieltag'!AK19</f>
        <v>13</v>
      </c>
      <c r="AJ19" s="24">
        <f t="shared" si="19"/>
        <v>206</v>
      </c>
      <c r="AK19" s="25">
        <f t="shared" si="9"/>
        <v>13</v>
      </c>
      <c r="AL19" s="1"/>
    </row>
    <row r="20" spans="1:38" ht="24.9" customHeight="1" thickBot="1">
      <c r="A20" s="29">
        <f t="shared" si="10"/>
        <v>14</v>
      </c>
      <c r="B20" s="21" t="s">
        <v>83</v>
      </c>
      <c r="C20" s="17" t="s">
        <v>76</v>
      </c>
      <c r="D20" s="18" t="s">
        <v>20</v>
      </c>
      <c r="E20" s="19" t="str">
        <f t="shared" si="11"/>
        <v>2</v>
      </c>
      <c r="F20" s="17" t="s">
        <v>74</v>
      </c>
      <c r="G20" s="18" t="s">
        <v>74</v>
      </c>
      <c r="H20" s="19">
        <f t="shared" si="12"/>
        <v>0</v>
      </c>
      <c r="I20" s="17" t="s">
        <v>74</v>
      </c>
      <c r="J20" s="18" t="s">
        <v>76</v>
      </c>
      <c r="K20" s="19" t="str">
        <f t="shared" si="13"/>
        <v>5</v>
      </c>
      <c r="L20" s="17" t="s">
        <v>19</v>
      </c>
      <c r="M20" s="18" t="s">
        <v>19</v>
      </c>
      <c r="N20" s="66">
        <f t="shared" si="14"/>
        <v>0</v>
      </c>
      <c r="O20" s="17" t="s">
        <v>2</v>
      </c>
      <c r="P20" s="18" t="s">
        <v>74</v>
      </c>
      <c r="Q20" s="19" t="str">
        <f t="shared" si="15"/>
        <v>2</v>
      </c>
      <c r="R20" s="17" t="s">
        <v>74</v>
      </c>
      <c r="S20" s="18" t="s">
        <v>76</v>
      </c>
      <c r="T20" s="85">
        <f t="shared" si="16"/>
        <v>0</v>
      </c>
      <c r="U20" s="17" t="s">
        <v>77</v>
      </c>
      <c r="V20" s="18" t="s">
        <v>76</v>
      </c>
      <c r="W20" s="66">
        <f t="shared" si="5"/>
        <v>0</v>
      </c>
      <c r="X20" s="17" t="s">
        <v>74</v>
      </c>
      <c r="Y20" s="18" t="s">
        <v>19</v>
      </c>
      <c r="Z20" s="19" t="str">
        <f t="shared" si="17"/>
        <v>2</v>
      </c>
      <c r="AA20" s="17" t="s">
        <v>74</v>
      </c>
      <c r="AB20" s="18" t="s">
        <v>74</v>
      </c>
      <c r="AC20" s="19"/>
      <c r="AD20" s="28"/>
      <c r="AE20" s="26"/>
      <c r="AF20" s="19"/>
      <c r="AG20" s="21">
        <f t="shared" si="18"/>
        <v>11</v>
      </c>
      <c r="AH20" s="22">
        <f>'19.Spieltag'!AJ20</f>
        <v>190</v>
      </c>
      <c r="AI20" s="29">
        <f>'19.Spieltag'!AK20</f>
        <v>14</v>
      </c>
      <c r="AJ20" s="24">
        <f t="shared" si="19"/>
        <v>201</v>
      </c>
      <c r="AK20" s="25">
        <f t="shared" si="9"/>
        <v>14</v>
      </c>
      <c r="AL20" s="1"/>
    </row>
    <row r="21" spans="1:38" ht="24.9" customHeight="1" thickBot="1">
      <c r="A21" s="29">
        <f t="shared" si="10"/>
        <v>3</v>
      </c>
      <c r="B21" s="21" t="s">
        <v>86</v>
      </c>
      <c r="C21" s="17" t="s">
        <v>74</v>
      </c>
      <c r="D21" s="18" t="s">
        <v>77</v>
      </c>
      <c r="E21" s="19" t="str">
        <f t="shared" si="11"/>
        <v>2</v>
      </c>
      <c r="F21" s="17" t="s">
        <v>76</v>
      </c>
      <c r="G21" s="18" t="s">
        <v>2</v>
      </c>
      <c r="H21" s="19" t="str">
        <f t="shared" si="12"/>
        <v>2</v>
      </c>
      <c r="I21" s="17" t="s">
        <v>74</v>
      </c>
      <c r="J21" s="18" t="s">
        <v>19</v>
      </c>
      <c r="K21" s="19">
        <f t="shared" si="13"/>
        <v>0</v>
      </c>
      <c r="L21" s="17" t="s">
        <v>74</v>
      </c>
      <c r="M21" s="18" t="s">
        <v>19</v>
      </c>
      <c r="N21" s="66">
        <f t="shared" si="14"/>
        <v>0</v>
      </c>
      <c r="O21" s="17" t="s">
        <v>19</v>
      </c>
      <c r="P21" s="18" t="s">
        <v>74</v>
      </c>
      <c r="Q21" s="19" t="str">
        <f t="shared" si="15"/>
        <v>2</v>
      </c>
      <c r="R21" s="17" t="s">
        <v>74</v>
      </c>
      <c r="S21" s="18" t="s">
        <v>74</v>
      </c>
      <c r="T21" s="85">
        <f t="shared" si="16"/>
        <v>0</v>
      </c>
      <c r="U21" s="17" t="s">
        <v>2</v>
      </c>
      <c r="V21" s="18" t="s">
        <v>76</v>
      </c>
      <c r="W21" s="66">
        <f t="shared" si="5"/>
        <v>0</v>
      </c>
      <c r="X21" s="17" t="s">
        <v>74</v>
      </c>
      <c r="Y21" s="18" t="s">
        <v>19</v>
      </c>
      <c r="Z21" s="19" t="str">
        <f t="shared" si="17"/>
        <v>2</v>
      </c>
      <c r="AA21" s="17" t="s">
        <v>74</v>
      </c>
      <c r="AB21" s="18" t="s">
        <v>19</v>
      </c>
      <c r="AC21" s="19"/>
      <c r="AD21" s="28"/>
      <c r="AE21" s="26"/>
      <c r="AF21" s="19"/>
      <c r="AG21" s="21">
        <f t="shared" si="18"/>
        <v>8</v>
      </c>
      <c r="AH21" s="22">
        <f>'19.Spieltag'!AJ21</f>
        <v>232</v>
      </c>
      <c r="AI21" s="29">
        <f>'19.Spieltag'!AK21</f>
        <v>2</v>
      </c>
      <c r="AJ21" s="24">
        <f t="shared" si="19"/>
        <v>240</v>
      </c>
      <c r="AK21" s="25">
        <f t="shared" si="9"/>
        <v>3</v>
      </c>
      <c r="AL21" s="1"/>
    </row>
    <row r="22" spans="1:38" ht="24.9" customHeight="1" thickBot="1">
      <c r="A22" s="29">
        <f t="shared" si="10"/>
        <v>15</v>
      </c>
      <c r="B22" s="21" t="s">
        <v>96</v>
      </c>
      <c r="C22" s="17" t="s">
        <v>76</v>
      </c>
      <c r="D22" s="18" t="s">
        <v>77</v>
      </c>
      <c r="E22" s="19" t="str">
        <f t="shared" si="11"/>
        <v>2</v>
      </c>
      <c r="F22" s="17" t="s">
        <v>74</v>
      </c>
      <c r="G22" s="18" t="s">
        <v>19</v>
      </c>
      <c r="H22" s="19" t="str">
        <f t="shared" si="12"/>
        <v>2</v>
      </c>
      <c r="I22" s="17" t="s">
        <v>74</v>
      </c>
      <c r="J22" s="18" t="s">
        <v>2</v>
      </c>
      <c r="K22" s="19">
        <f t="shared" si="13"/>
        <v>0</v>
      </c>
      <c r="L22" s="17" t="s">
        <v>76</v>
      </c>
      <c r="M22" s="18" t="s">
        <v>2</v>
      </c>
      <c r="N22" s="66">
        <f t="shared" si="14"/>
        <v>0</v>
      </c>
      <c r="O22" s="17" t="s">
        <v>19</v>
      </c>
      <c r="P22" s="18" t="s">
        <v>76</v>
      </c>
      <c r="Q22" s="19" t="str">
        <f t="shared" si="15"/>
        <v>2</v>
      </c>
      <c r="R22" s="17" t="s">
        <v>74</v>
      </c>
      <c r="S22" s="18" t="s">
        <v>74</v>
      </c>
      <c r="T22" s="85">
        <f t="shared" si="16"/>
        <v>0</v>
      </c>
      <c r="U22" s="17" t="s">
        <v>2</v>
      </c>
      <c r="V22" s="18" t="s">
        <v>76</v>
      </c>
      <c r="W22" s="66">
        <f t="shared" si="5"/>
        <v>0</v>
      </c>
      <c r="X22" s="17" t="s">
        <v>76</v>
      </c>
      <c r="Y22" s="18" t="s">
        <v>19</v>
      </c>
      <c r="Z22" s="19" t="str">
        <f t="shared" si="17"/>
        <v>3</v>
      </c>
      <c r="AA22" s="17" t="s">
        <v>19</v>
      </c>
      <c r="AB22" s="18" t="s">
        <v>19</v>
      </c>
      <c r="AC22" s="19"/>
      <c r="AD22" s="28"/>
      <c r="AE22" s="26"/>
      <c r="AF22" s="19"/>
      <c r="AG22" s="21">
        <f t="shared" si="18"/>
        <v>9</v>
      </c>
      <c r="AH22" s="22">
        <f>'19.Spieltag'!AJ22</f>
        <v>185</v>
      </c>
      <c r="AI22" s="29">
        <f>'19.Spieltag'!AK22</f>
        <v>17</v>
      </c>
      <c r="AJ22" s="24">
        <f t="shared" si="19"/>
        <v>194</v>
      </c>
      <c r="AK22" s="25">
        <f t="shared" si="9"/>
        <v>15</v>
      </c>
      <c r="AL22" s="1"/>
    </row>
    <row r="23" spans="1:38" ht="24.9" customHeight="1" thickBot="1">
      <c r="A23" s="29">
        <f t="shared" si="10"/>
        <v>18</v>
      </c>
      <c r="B23" s="21" t="s">
        <v>94</v>
      </c>
      <c r="C23" s="17"/>
      <c r="D23" s="18"/>
      <c r="E23" s="19"/>
      <c r="F23" s="17" t="s">
        <v>76</v>
      </c>
      <c r="G23" s="18" t="s">
        <v>2</v>
      </c>
      <c r="H23" s="19" t="str">
        <f t="shared" si="12"/>
        <v>2</v>
      </c>
      <c r="I23" s="17" t="s">
        <v>74</v>
      </c>
      <c r="J23" s="18" t="s">
        <v>74</v>
      </c>
      <c r="K23" s="19">
        <f t="shared" si="13"/>
        <v>0</v>
      </c>
      <c r="L23" s="17" t="s">
        <v>74</v>
      </c>
      <c r="M23" s="18" t="s">
        <v>2</v>
      </c>
      <c r="N23" s="66">
        <f t="shared" si="14"/>
        <v>0</v>
      </c>
      <c r="O23" s="17" t="s">
        <v>2</v>
      </c>
      <c r="P23" s="18" t="s">
        <v>74</v>
      </c>
      <c r="Q23" s="19" t="str">
        <f t="shared" si="15"/>
        <v>2</v>
      </c>
      <c r="R23" s="17" t="s">
        <v>74</v>
      </c>
      <c r="S23" s="18" t="s">
        <v>74</v>
      </c>
      <c r="T23" s="85">
        <f t="shared" si="16"/>
        <v>0</v>
      </c>
      <c r="U23" s="17" t="s">
        <v>2</v>
      </c>
      <c r="V23" s="18" t="s">
        <v>76</v>
      </c>
      <c r="W23" s="66">
        <f t="shared" si="5"/>
        <v>0</v>
      </c>
      <c r="X23" s="17" t="s">
        <v>74</v>
      </c>
      <c r="Y23" s="18" t="s">
        <v>19</v>
      </c>
      <c r="Z23" s="19" t="str">
        <f t="shared" si="17"/>
        <v>2</v>
      </c>
      <c r="AA23" s="17" t="s">
        <v>74</v>
      </c>
      <c r="AB23" s="18" t="s">
        <v>74</v>
      </c>
      <c r="AC23" s="19"/>
      <c r="AD23" s="28"/>
      <c r="AE23" s="26"/>
      <c r="AF23" s="19"/>
      <c r="AG23" s="21">
        <f t="shared" si="18"/>
        <v>6</v>
      </c>
      <c r="AH23" s="22">
        <f>'19.Spieltag'!AJ23</f>
        <v>157</v>
      </c>
      <c r="AI23" s="29">
        <f>'19.Spieltag'!AK23</f>
        <v>18</v>
      </c>
      <c r="AJ23" s="24">
        <f t="shared" si="19"/>
        <v>163</v>
      </c>
      <c r="AK23" s="25">
        <f t="shared" si="9"/>
        <v>18</v>
      </c>
      <c r="AL23" s="1"/>
    </row>
    <row r="24" spans="1:38" ht="24.9" customHeight="1" thickBot="1">
      <c r="A24" s="29">
        <f t="shared" si="10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85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8"/>
        <v>0</v>
      </c>
      <c r="AH24" s="22">
        <f>'19.Spieltag'!AJ24</f>
        <v>144</v>
      </c>
      <c r="AI24" s="29">
        <f>'19.Spieltag'!AK24</f>
        <v>19</v>
      </c>
      <c r="AJ24" s="24">
        <f t="shared" si="19"/>
        <v>144</v>
      </c>
      <c r="AK24" s="25">
        <f t="shared" si="9"/>
        <v>19</v>
      </c>
      <c r="AL24" s="1"/>
    </row>
    <row r="25" spans="1:38" ht="24.9" customHeight="1" thickBot="1">
      <c r="A25" s="29">
        <f t="shared" si="10"/>
        <v>9</v>
      </c>
      <c r="B25" s="21" t="s">
        <v>78</v>
      </c>
      <c r="C25" s="17" t="s">
        <v>76</v>
      </c>
      <c r="D25" s="18" t="s">
        <v>2</v>
      </c>
      <c r="E25" s="19" t="str">
        <f t="shared" si="11"/>
        <v>2</v>
      </c>
      <c r="F25" s="17" t="s">
        <v>74</v>
      </c>
      <c r="G25" s="18" t="s">
        <v>19</v>
      </c>
      <c r="H25" s="19" t="str">
        <f t="shared" si="12"/>
        <v>2</v>
      </c>
      <c r="I25" s="17" t="s">
        <v>74</v>
      </c>
      <c r="J25" s="18" t="s">
        <v>19</v>
      </c>
      <c r="K25" s="19">
        <f t="shared" si="13"/>
        <v>0</v>
      </c>
      <c r="L25" s="17" t="s">
        <v>19</v>
      </c>
      <c r="M25" s="18" t="s">
        <v>74</v>
      </c>
      <c r="N25" s="66" t="str">
        <f t="shared" si="14"/>
        <v>5</v>
      </c>
      <c r="O25" s="17" t="s">
        <v>19</v>
      </c>
      <c r="P25" s="18" t="s">
        <v>76</v>
      </c>
      <c r="Q25" s="19" t="str">
        <f t="shared" si="15"/>
        <v>2</v>
      </c>
      <c r="R25" s="17" t="s">
        <v>19</v>
      </c>
      <c r="S25" s="18" t="s">
        <v>74</v>
      </c>
      <c r="T25" s="85">
        <f t="shared" si="16"/>
        <v>0</v>
      </c>
      <c r="U25" s="17" t="s">
        <v>19</v>
      </c>
      <c r="V25" s="18" t="s">
        <v>76</v>
      </c>
      <c r="W25" s="66">
        <f t="shared" si="5"/>
        <v>0</v>
      </c>
      <c r="X25" s="17" t="s">
        <v>76</v>
      </c>
      <c r="Y25" s="18" t="s">
        <v>74</v>
      </c>
      <c r="Z25" s="19" t="str">
        <f t="shared" si="17"/>
        <v>2</v>
      </c>
      <c r="AA25" s="17" t="s">
        <v>74</v>
      </c>
      <c r="AB25" s="18" t="s">
        <v>74</v>
      </c>
      <c r="AC25" s="19"/>
      <c r="AD25" s="28"/>
      <c r="AE25" s="26"/>
      <c r="AF25" s="19"/>
      <c r="AG25" s="21">
        <f t="shared" si="18"/>
        <v>13</v>
      </c>
      <c r="AH25" s="22">
        <f>'19.Spieltag'!AJ25</f>
        <v>208</v>
      </c>
      <c r="AI25" s="29">
        <f>'19.Spieltag'!AK25</f>
        <v>10</v>
      </c>
      <c r="AJ25" s="24">
        <f t="shared" si="19"/>
        <v>221</v>
      </c>
      <c r="AK25" s="25">
        <f t="shared" si="9"/>
        <v>9</v>
      </c>
      <c r="AL25" s="1"/>
    </row>
    <row r="26" spans="1:38" ht="28.2" customHeight="1" thickBot="1">
      <c r="A26" s="29">
        <f t="shared" si="10"/>
        <v>11</v>
      </c>
      <c r="B26" s="21" t="s">
        <v>82</v>
      </c>
      <c r="C26" s="17" t="s">
        <v>76</v>
      </c>
      <c r="D26" s="18" t="s">
        <v>19</v>
      </c>
      <c r="E26" s="19" t="str">
        <f t="shared" si="11"/>
        <v>2</v>
      </c>
      <c r="F26" s="17" t="s">
        <v>74</v>
      </c>
      <c r="G26" s="18" t="s">
        <v>19</v>
      </c>
      <c r="H26" s="19" t="str">
        <f t="shared" si="12"/>
        <v>2</v>
      </c>
      <c r="I26" s="17" t="s">
        <v>74</v>
      </c>
      <c r="J26" s="18" t="s">
        <v>76</v>
      </c>
      <c r="K26" s="19" t="str">
        <f t="shared" si="13"/>
        <v>5</v>
      </c>
      <c r="L26" s="17" t="s">
        <v>76</v>
      </c>
      <c r="M26" s="18" t="s">
        <v>19</v>
      </c>
      <c r="N26" s="66">
        <f t="shared" si="14"/>
        <v>0</v>
      </c>
      <c r="O26" s="17" t="s">
        <v>74</v>
      </c>
      <c r="P26" s="18" t="s">
        <v>74</v>
      </c>
      <c r="Q26" s="19">
        <f t="shared" si="15"/>
        <v>0</v>
      </c>
      <c r="R26" s="17" t="s">
        <v>19</v>
      </c>
      <c r="S26" s="18" t="s">
        <v>76</v>
      </c>
      <c r="T26" s="85">
        <f t="shared" si="16"/>
        <v>0</v>
      </c>
      <c r="U26" s="17" t="s">
        <v>2</v>
      </c>
      <c r="V26" s="18" t="s">
        <v>76</v>
      </c>
      <c r="W26" s="66">
        <f t="shared" si="5"/>
        <v>0</v>
      </c>
      <c r="X26" s="17" t="s">
        <v>76</v>
      </c>
      <c r="Y26" s="18" t="s">
        <v>19</v>
      </c>
      <c r="Z26" s="19" t="str">
        <f t="shared" si="17"/>
        <v>3</v>
      </c>
      <c r="AA26" s="17" t="s">
        <v>74</v>
      </c>
      <c r="AB26" s="18" t="s">
        <v>19</v>
      </c>
      <c r="AC26" s="19"/>
      <c r="AD26" s="28"/>
      <c r="AE26" s="26"/>
      <c r="AF26" s="19"/>
      <c r="AG26" s="21">
        <f t="shared" ref="AG26" si="21">E26+H26+K26+N26+Q26+T26+W26+Z26+AC26+AF26</f>
        <v>12</v>
      </c>
      <c r="AH26" s="22">
        <f>'19.Spieltag'!AJ26</f>
        <v>198</v>
      </c>
      <c r="AI26" s="29">
        <f>'19.Spieltag'!AK26</f>
        <v>11</v>
      </c>
      <c r="AJ26" s="24">
        <f t="shared" ref="AJ26" si="22">AG26+AH26</f>
        <v>210</v>
      </c>
      <c r="AK26" s="25">
        <f t="shared" si="9"/>
        <v>11</v>
      </c>
      <c r="AL26" s="1"/>
    </row>
    <row r="27" spans="1:38" ht="28.2" customHeight="1" thickBot="1">
      <c r="A27" s="29">
        <f t="shared" ref="A27" si="23">AK27</f>
        <v>6</v>
      </c>
      <c r="B27" s="21" t="s">
        <v>73</v>
      </c>
      <c r="C27" s="17" t="s">
        <v>74</v>
      </c>
      <c r="D27" s="18" t="s">
        <v>2</v>
      </c>
      <c r="E27" s="19" t="str">
        <f t="shared" si="11"/>
        <v>2</v>
      </c>
      <c r="F27" s="17" t="s">
        <v>74</v>
      </c>
      <c r="G27" s="18" t="s">
        <v>19</v>
      </c>
      <c r="H27" s="19" t="str">
        <f t="shared" si="12"/>
        <v>2</v>
      </c>
      <c r="I27" s="17" t="s">
        <v>74</v>
      </c>
      <c r="J27" s="18" t="s">
        <v>19</v>
      </c>
      <c r="K27" s="19">
        <f t="shared" si="13"/>
        <v>0</v>
      </c>
      <c r="L27" s="17" t="s">
        <v>74</v>
      </c>
      <c r="M27" s="18" t="s">
        <v>19</v>
      </c>
      <c r="N27" s="66">
        <f t="shared" si="14"/>
        <v>0</v>
      </c>
      <c r="O27" s="17" t="s">
        <v>2</v>
      </c>
      <c r="P27" s="18" t="s">
        <v>74</v>
      </c>
      <c r="Q27" s="19" t="str">
        <f t="shared" si="15"/>
        <v>2</v>
      </c>
      <c r="R27" s="17" t="s">
        <v>76</v>
      </c>
      <c r="S27" s="18" t="s">
        <v>2</v>
      </c>
      <c r="T27" s="86">
        <f>IF(OR(EXACT($R$7,R27)*(EXACT($S$7,S27)))=TRUE,$AO$9,IF(($S$7-$R$7=S27-R27),$AO$8,IF(OR(EXACT($R$7&gt;$S$7,R27&gt;S27)*EXACT($R$7=$S$7,R27=S27)*EXACT($R$7&lt;$S$7,R27&lt;S27)),$AO$7,0)))*2</f>
        <v>10</v>
      </c>
      <c r="U27" s="17" t="s">
        <v>2</v>
      </c>
      <c r="V27" s="18" t="s">
        <v>74</v>
      </c>
      <c r="W27" s="66">
        <f t="shared" si="5"/>
        <v>0</v>
      </c>
      <c r="X27" s="17" t="s">
        <v>74</v>
      </c>
      <c r="Y27" s="18" t="s">
        <v>19</v>
      </c>
      <c r="Z27" s="19" t="str">
        <f t="shared" si="17"/>
        <v>2</v>
      </c>
      <c r="AA27" s="17" t="s">
        <v>19</v>
      </c>
      <c r="AB27" s="18" t="s">
        <v>74</v>
      </c>
      <c r="AC27" s="19"/>
      <c r="AD27" s="28"/>
      <c r="AE27" s="26"/>
      <c r="AF27" s="19"/>
      <c r="AG27" s="21">
        <f t="shared" ref="AG27" si="24">E27+H27+K27+N27+Q27+T27+W27+Z27+AC27+AF27</f>
        <v>18</v>
      </c>
      <c r="AH27" s="22">
        <f>'19.Spieltag'!AJ27</f>
        <v>214</v>
      </c>
      <c r="AI27" s="29">
        <f>'19.Spieltag'!AK27</f>
        <v>8</v>
      </c>
      <c r="AJ27" s="24">
        <f t="shared" ref="AJ27" si="25">AG27+AH27</f>
        <v>232</v>
      </c>
      <c r="AK27" s="25">
        <f t="shared" si="9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5 R5 L4:L5 F4:F5 I4:I5 U4:U5 O4:O5 X4:X6 AA4:AA6">
    <cfRule type="cellIs" dxfId="92" priority="13" operator="equal">
      <formula>"Schalke 04"</formula>
    </cfRule>
  </conditionalFormatting>
  <conditionalFormatting sqref="L6 R6 C6 I6 U6 O6">
    <cfRule type="cellIs" dxfId="91" priority="11" operator="equal">
      <formula>"Schalke 04"</formula>
    </cfRule>
  </conditionalFormatting>
  <conditionalFormatting sqref="U4 F6 L4 C4 R4 I4 F4 AA4">
    <cfRule type="cellIs" dxfId="9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9" priority="5">
      <formula>($AG8&gt;40)</formula>
    </cfRule>
  </conditionalFormatting>
  <conditionalFormatting sqref="A31:A1048576 A1:A3 A5:A26">
    <cfRule type="colorScale" priority="8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57" rank="3"/>
  </conditionalFormatting>
  <conditionalFormatting sqref="AI8:AI26">
    <cfRule type="colorScale" priority="12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7" priority="1" rank="3"/>
  </conditionalFormatting>
  <conditionalFormatting sqref="AG5:AG26 AG31:AG1048576">
    <cfRule type="top10" dxfId="86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D2" s="71"/>
      <c r="E2" s="73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42</v>
      </c>
      <c r="B4" s="16"/>
      <c r="C4" s="68" t="s">
        <v>59</v>
      </c>
      <c r="F4" s="68" t="s">
        <v>15</v>
      </c>
      <c r="I4" s="68" t="s">
        <v>70</v>
      </c>
      <c r="L4" s="68" t="s">
        <v>14</v>
      </c>
      <c r="O4" s="68" t="s">
        <v>13</v>
      </c>
      <c r="R4" s="68" t="s">
        <v>68</v>
      </c>
      <c r="U4" s="68" t="s">
        <v>57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56</v>
      </c>
      <c r="F6" s="68" t="s">
        <v>18</v>
      </c>
      <c r="I6" s="68" t="s">
        <v>67</v>
      </c>
      <c r="L6" s="68" t="s">
        <v>58</v>
      </c>
      <c r="O6" s="68" t="s">
        <v>21</v>
      </c>
      <c r="R6" s="68" t="s">
        <v>11</v>
      </c>
      <c r="U6" s="68" t="s">
        <v>69</v>
      </c>
      <c r="X6" s="68" t="s">
        <v>17</v>
      </c>
      <c r="AA6" s="68" t="s">
        <v>71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'20.Spieltag'!AJ8</f>
        <v>241</v>
      </c>
      <c r="AI8" s="29">
        <f>'20.Spieltag'!AK8</f>
        <v>2</v>
      </c>
      <c r="AJ8" s="24">
        <f t="shared" ref="AJ8" si="11">AG8+AH8</f>
        <v>286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'20.Spieltag'!AJ9</f>
        <v>192</v>
      </c>
      <c r="AI9" s="29">
        <f>'20.Spieltag'!AK9</f>
        <v>17</v>
      </c>
      <c r="AJ9" s="24">
        <f t="shared" ref="AJ9:AJ25" si="23">AG9+AH9</f>
        <v>237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'20.Spieltag'!AJ10</f>
        <v>233</v>
      </c>
      <c r="AI10" s="29">
        <f>'20.Spieltag'!AK10</f>
        <v>5</v>
      </c>
      <c r="AJ10" s="24">
        <f t="shared" si="23"/>
        <v>278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'20.Spieltag'!AJ11</f>
        <v>221</v>
      </c>
      <c r="AI11" s="29">
        <f>'20.Spieltag'!AK11</f>
        <v>9</v>
      </c>
      <c r="AJ11" s="24">
        <f t="shared" si="23"/>
        <v>266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'20.Spieltag'!AJ12</f>
        <v>259</v>
      </c>
      <c r="AI12" s="29">
        <f>'20.Spieltag'!AK12</f>
        <v>1</v>
      </c>
      <c r="AJ12" s="24">
        <f t="shared" si="23"/>
        <v>304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'20.Spieltag'!AJ13</f>
        <v>222</v>
      </c>
      <c r="AI13" s="29">
        <f>'20.Spieltag'!AK13</f>
        <v>8</v>
      </c>
      <c r="AJ13" s="24">
        <f t="shared" si="23"/>
        <v>267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'20.Spieltag'!AJ14</f>
        <v>235</v>
      </c>
      <c r="AI14" s="29">
        <f>'20.Spieltag'!AK14</f>
        <v>4</v>
      </c>
      <c r="AJ14" s="24">
        <f t="shared" si="23"/>
        <v>280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'20.Spieltag'!AJ15</f>
        <v>207</v>
      </c>
      <c r="AI15" s="29">
        <f>'20.Spieltag'!AK15</f>
        <v>12</v>
      </c>
      <c r="AJ15" s="24">
        <f t="shared" si="23"/>
        <v>252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'20.Spieltag'!AJ16</f>
        <v>223</v>
      </c>
      <c r="AI16" s="29">
        <f>'20.Spieltag'!AK16</f>
        <v>7</v>
      </c>
      <c r="AJ16" s="24">
        <f t="shared" si="23"/>
        <v>268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'20.Spieltag'!AJ17</f>
        <v>194</v>
      </c>
      <c r="AI17" s="29">
        <f>'20.Spieltag'!AK17</f>
        <v>15</v>
      </c>
      <c r="AJ17" s="24">
        <f t="shared" si="23"/>
        <v>239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'20.Spieltag'!AJ18</f>
        <v>136</v>
      </c>
      <c r="AI18" s="29">
        <f>'20.Spieltag'!AK18</f>
        <v>20</v>
      </c>
      <c r="AJ18" s="24">
        <f t="shared" si="23"/>
        <v>181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'20.Spieltag'!AJ19</f>
        <v>206</v>
      </c>
      <c r="AI19" s="29">
        <f>'20.Spieltag'!AK19</f>
        <v>13</v>
      </c>
      <c r="AJ19" s="24">
        <f t="shared" si="23"/>
        <v>251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'20.Spieltag'!AJ20</f>
        <v>201</v>
      </c>
      <c r="AI20" s="29">
        <f>'20.Spieltag'!AK20</f>
        <v>14</v>
      </c>
      <c r="AJ20" s="24">
        <f t="shared" si="23"/>
        <v>246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'20.Spieltag'!AJ21</f>
        <v>240</v>
      </c>
      <c r="AI21" s="29">
        <f>'20.Spieltag'!AK21</f>
        <v>3</v>
      </c>
      <c r="AJ21" s="24">
        <f t="shared" si="23"/>
        <v>285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'20.Spieltag'!AJ22</f>
        <v>194</v>
      </c>
      <c r="AI22" s="29">
        <f>'20.Spieltag'!AK22</f>
        <v>15</v>
      </c>
      <c r="AJ22" s="24">
        <f t="shared" si="23"/>
        <v>239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'20.Spieltag'!AJ23</f>
        <v>163</v>
      </c>
      <c r="AI23" s="29">
        <f>'20.Spieltag'!AK23</f>
        <v>18</v>
      </c>
      <c r="AJ23" s="24">
        <f t="shared" si="23"/>
        <v>208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'20.Spieltag'!AJ24</f>
        <v>144</v>
      </c>
      <c r="AI24" s="29">
        <f>'20.Spieltag'!AK24</f>
        <v>19</v>
      </c>
      <c r="AJ24" s="24">
        <f t="shared" si="23"/>
        <v>189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'20.Spieltag'!AJ25</f>
        <v>221</v>
      </c>
      <c r="AI25" s="29">
        <f>'20.Spieltag'!AK25</f>
        <v>9</v>
      </c>
      <c r="AJ25" s="24">
        <f t="shared" si="23"/>
        <v>266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'20.Spieltag'!AJ26</f>
        <v>210</v>
      </c>
      <c r="AI26" s="29">
        <f>'20.Spieltag'!AK26</f>
        <v>11</v>
      </c>
      <c r="AJ26" s="24">
        <f t="shared" ref="AJ26" si="25">AG26+AH26</f>
        <v>255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'20.Spieltag'!AJ27</f>
        <v>232</v>
      </c>
      <c r="AI27" s="29">
        <f>'20.Spieltag'!AK27</f>
        <v>6</v>
      </c>
      <c r="AJ27" s="24">
        <f t="shared" ref="AJ27" si="28">AG27+AH27</f>
        <v>277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5 F4:F5 I5:I6 L4:L5 R5:R6 O4:O5 U4:U6 D2:E2 C4:C5 AA5:AA6">
    <cfRule type="cellIs" dxfId="85" priority="12" operator="equal">
      <formula>"Schalke 04"</formula>
    </cfRule>
  </conditionalFormatting>
  <conditionalFormatting sqref="I4 AA4 C6 R4 F6 L6 U4 O6 X6 X4">
    <cfRule type="cellIs" dxfId="84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3" priority="5">
      <formula>($AG8&gt;40)</formula>
    </cfRule>
  </conditionalFormatting>
  <conditionalFormatting sqref="A31:A1048576 A1:A3 A5:A26">
    <cfRule type="colorScale" priority="8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42" rank="3"/>
  </conditionalFormatting>
  <conditionalFormatting sqref="AI8:AI26">
    <cfRule type="colorScale" priority="12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1" priority="1" rank="3"/>
  </conditionalFormatting>
  <conditionalFormatting sqref="AG5:AG26 AG31:AG1048576">
    <cfRule type="top10" dxfId="80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G2" s="71"/>
      <c r="H2" s="73"/>
      <c r="J2" s="71"/>
      <c r="K2" s="73"/>
      <c r="AB2" s="71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43</v>
      </c>
      <c r="B4" s="16"/>
      <c r="C4" s="68" t="s">
        <v>71</v>
      </c>
      <c r="F4" s="68" t="s">
        <v>17</v>
      </c>
      <c r="I4" s="68" t="s">
        <v>69</v>
      </c>
      <c r="L4" s="68" t="s">
        <v>57</v>
      </c>
      <c r="O4" s="68" t="s">
        <v>58</v>
      </c>
      <c r="R4" s="68" t="s">
        <v>11</v>
      </c>
      <c r="U4" s="68" t="s">
        <v>56</v>
      </c>
      <c r="X4" s="68" t="s">
        <v>67</v>
      </c>
      <c r="AA4" s="68" t="s">
        <v>18</v>
      </c>
      <c r="AD4" s="68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21</v>
      </c>
      <c r="I6" s="68" t="s">
        <v>70</v>
      </c>
      <c r="L6" s="68" t="s">
        <v>12</v>
      </c>
      <c r="O6" s="68" t="s">
        <v>68</v>
      </c>
      <c r="R6" s="68" t="s">
        <v>15</v>
      </c>
      <c r="U6" s="68" t="s">
        <v>13</v>
      </c>
      <c r="X6" s="68" t="s">
        <v>59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'21.Spieltag'!AJ8</f>
        <v>286</v>
      </c>
      <c r="AI8" s="29">
        <f>'21.Spieltag'!AK8</f>
        <v>2</v>
      </c>
      <c r="AJ8" s="24">
        <f t="shared" ref="AJ8" si="11">AG8+AH8</f>
        <v>331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'21.Spieltag'!AJ9</f>
        <v>237</v>
      </c>
      <c r="AI9" s="29">
        <f>'21.Spieltag'!AK9</f>
        <v>17</v>
      </c>
      <c r="AJ9" s="24">
        <f t="shared" ref="AJ9:AJ25" si="23">AG9+AH9</f>
        <v>282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'21.Spieltag'!AJ10</f>
        <v>278</v>
      </c>
      <c r="AI10" s="29">
        <f>'21.Spieltag'!AK10</f>
        <v>5</v>
      </c>
      <c r="AJ10" s="24">
        <f t="shared" si="23"/>
        <v>323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'21.Spieltag'!AJ11</f>
        <v>266</v>
      </c>
      <c r="AI11" s="29">
        <f>'21.Spieltag'!AK11</f>
        <v>9</v>
      </c>
      <c r="AJ11" s="24">
        <f t="shared" si="23"/>
        <v>311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'21.Spieltag'!AJ12</f>
        <v>304</v>
      </c>
      <c r="AI12" s="29">
        <f>'21.Spieltag'!AK12</f>
        <v>1</v>
      </c>
      <c r="AJ12" s="24">
        <f t="shared" si="23"/>
        <v>349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'21.Spieltag'!AJ13</f>
        <v>267</v>
      </c>
      <c r="AI13" s="29">
        <f>'21.Spieltag'!AK13</f>
        <v>8</v>
      </c>
      <c r="AJ13" s="24">
        <f t="shared" si="23"/>
        <v>312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'21.Spieltag'!AJ14</f>
        <v>280</v>
      </c>
      <c r="AI14" s="29">
        <f>'21.Spieltag'!AK14</f>
        <v>4</v>
      </c>
      <c r="AJ14" s="24">
        <f t="shared" si="23"/>
        <v>325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'21.Spieltag'!AJ15</f>
        <v>252</v>
      </c>
      <c r="AI15" s="29">
        <f>'21.Spieltag'!AK15</f>
        <v>12</v>
      </c>
      <c r="AJ15" s="24">
        <f t="shared" si="23"/>
        <v>297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'21.Spieltag'!AJ16</f>
        <v>268</v>
      </c>
      <c r="AI16" s="29">
        <f>'21.Spieltag'!AK16</f>
        <v>7</v>
      </c>
      <c r="AJ16" s="24">
        <f t="shared" si="23"/>
        <v>313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'21.Spieltag'!AJ17</f>
        <v>239</v>
      </c>
      <c r="AI17" s="29">
        <f>'21.Spieltag'!AK17</f>
        <v>15</v>
      </c>
      <c r="AJ17" s="24">
        <f t="shared" si="23"/>
        <v>284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'21.Spieltag'!AJ18</f>
        <v>181</v>
      </c>
      <c r="AI18" s="29">
        <f>'21.Spieltag'!AK18</f>
        <v>20</v>
      </c>
      <c r="AJ18" s="24">
        <f t="shared" si="23"/>
        <v>226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'21.Spieltag'!AJ19</f>
        <v>251</v>
      </c>
      <c r="AI19" s="29">
        <f>'21.Spieltag'!AK19</f>
        <v>13</v>
      </c>
      <c r="AJ19" s="24">
        <f t="shared" si="23"/>
        <v>296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'21.Spieltag'!AJ20</f>
        <v>246</v>
      </c>
      <c r="AI20" s="29">
        <f>'21.Spieltag'!AK20</f>
        <v>14</v>
      </c>
      <c r="AJ20" s="24">
        <f t="shared" si="23"/>
        <v>291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'21.Spieltag'!AJ21</f>
        <v>285</v>
      </c>
      <c r="AI21" s="29">
        <f>'21.Spieltag'!AK21</f>
        <v>3</v>
      </c>
      <c r="AJ21" s="24">
        <f t="shared" si="23"/>
        <v>330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'21.Spieltag'!AJ22</f>
        <v>239</v>
      </c>
      <c r="AI22" s="29">
        <f>'21.Spieltag'!AK22</f>
        <v>15</v>
      </c>
      <c r="AJ22" s="24">
        <f t="shared" si="23"/>
        <v>284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'21.Spieltag'!AJ23</f>
        <v>208</v>
      </c>
      <c r="AI23" s="29">
        <f>'21.Spieltag'!AK23</f>
        <v>18</v>
      </c>
      <c r="AJ23" s="24">
        <f t="shared" si="23"/>
        <v>253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'21.Spieltag'!AJ24</f>
        <v>189</v>
      </c>
      <c r="AI24" s="29">
        <f>'21.Spieltag'!AK24</f>
        <v>19</v>
      </c>
      <c r="AJ24" s="24">
        <f t="shared" si="23"/>
        <v>234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'21.Spieltag'!AJ25</f>
        <v>266</v>
      </c>
      <c r="AI25" s="29">
        <f>'21.Spieltag'!AK25</f>
        <v>9</v>
      </c>
      <c r="AJ25" s="24">
        <f t="shared" si="23"/>
        <v>311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'21.Spieltag'!AJ26</f>
        <v>255</v>
      </c>
      <c r="AI26" s="29">
        <f>'21.Spieltag'!AK26</f>
        <v>11</v>
      </c>
      <c r="AJ26" s="24">
        <f t="shared" ref="AJ26" si="25">AG26+AH26</f>
        <v>300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'21.Spieltag'!AJ27</f>
        <v>277</v>
      </c>
      <c r="AI27" s="29">
        <f>'21.Spieltag'!AK27</f>
        <v>6</v>
      </c>
      <c r="AJ27" s="24">
        <f t="shared" ref="AJ27" si="28">AG27+AH27</f>
        <v>322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4:I5 G2:H2 F4:F5 J2:K2 L4:L6 O5:O6 C4:C5 AB2 X4:X5 U5:U6 R4:R6 AA4:AA6">
    <cfRule type="cellIs" dxfId="79" priority="12" operator="equal">
      <formula>"Schalke 04"</formula>
    </cfRule>
  </conditionalFormatting>
  <conditionalFormatting sqref="F6 O4 I6 I4 AA4 C6 U4 X6">
    <cfRule type="cellIs" dxfId="7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5">
      <formula>($AG8&gt;40)</formula>
    </cfRule>
  </conditionalFormatting>
  <conditionalFormatting sqref="A31:A1048576 A1:A3 A5:A26">
    <cfRule type="colorScale" priority="8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27" rank="3"/>
  </conditionalFormatting>
  <conditionalFormatting sqref="AI8:AI26">
    <cfRule type="colorScale" priority="12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75" priority="1" rank="3"/>
  </conditionalFormatting>
  <conditionalFormatting sqref="AG5:AG26 AG31:AG1048576">
    <cfRule type="top10" dxfId="74" priority="2" rank="3"/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workbookViewId="0">
      <selection activeCell="R3" sqref="R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Y2" s="71"/>
      <c r="Z2" s="73"/>
      <c r="AB2" s="71"/>
      <c r="AC2" s="73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44</v>
      </c>
      <c r="B4" s="16"/>
      <c r="C4" s="68" t="s">
        <v>14</v>
      </c>
      <c r="F4" s="68" t="s">
        <v>70</v>
      </c>
      <c r="I4" s="68" t="s">
        <v>12</v>
      </c>
      <c r="L4" s="68" t="s">
        <v>16</v>
      </c>
      <c r="O4" s="68" t="s">
        <v>15</v>
      </c>
      <c r="R4" s="68" t="s">
        <v>59</v>
      </c>
      <c r="U4" s="68" t="s">
        <v>68</v>
      </c>
      <c r="X4" s="68" t="s">
        <v>21</v>
      </c>
      <c r="AA4" s="68" t="s">
        <v>13</v>
      </c>
      <c r="AC4" s="70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11</v>
      </c>
      <c r="I6" s="68" t="s">
        <v>69</v>
      </c>
      <c r="L6" s="68" t="s">
        <v>67</v>
      </c>
      <c r="O6" s="68" t="s">
        <v>71</v>
      </c>
      <c r="R6" s="68" t="s">
        <v>17</v>
      </c>
      <c r="U6" s="68" t="s">
        <v>18</v>
      </c>
      <c r="X6" s="68" t="s">
        <v>56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'22.Spieltag'!AJ8</f>
        <v>331</v>
      </c>
      <c r="AI8" s="29">
        <f>'22.Spieltag'!AK8</f>
        <v>2</v>
      </c>
      <c r="AJ8" s="24">
        <f t="shared" ref="AJ8" si="11">AG8+AH8</f>
        <v>376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'22.Spieltag'!AJ9</f>
        <v>282</v>
      </c>
      <c r="AI9" s="29">
        <f>'22.Spieltag'!AK9</f>
        <v>17</v>
      </c>
      <c r="AJ9" s="24">
        <f t="shared" ref="AJ9:AJ25" si="23">AG9+AH9</f>
        <v>327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'22.Spieltag'!AJ10</f>
        <v>323</v>
      </c>
      <c r="AI10" s="29">
        <f>'22.Spieltag'!AK10</f>
        <v>5</v>
      </c>
      <c r="AJ10" s="24">
        <f t="shared" si="23"/>
        <v>368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'22.Spieltag'!AJ11</f>
        <v>311</v>
      </c>
      <c r="AI11" s="29">
        <f>'22.Spieltag'!AK11</f>
        <v>9</v>
      </c>
      <c r="AJ11" s="24">
        <f t="shared" si="23"/>
        <v>356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'22.Spieltag'!AJ12</f>
        <v>349</v>
      </c>
      <c r="AI12" s="29">
        <f>'22.Spieltag'!AK12</f>
        <v>1</v>
      </c>
      <c r="AJ12" s="24">
        <f t="shared" si="23"/>
        <v>394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'22.Spieltag'!AJ13</f>
        <v>312</v>
      </c>
      <c r="AI13" s="29">
        <f>'22.Spieltag'!AK13</f>
        <v>8</v>
      </c>
      <c r="AJ13" s="24">
        <f t="shared" si="23"/>
        <v>357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'22.Spieltag'!AJ14</f>
        <v>325</v>
      </c>
      <c r="AI14" s="29">
        <f>'22.Spieltag'!AK14</f>
        <v>4</v>
      </c>
      <c r="AJ14" s="24">
        <f t="shared" si="23"/>
        <v>370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'22.Spieltag'!AJ15</f>
        <v>297</v>
      </c>
      <c r="AI15" s="29">
        <f>'22.Spieltag'!AK15</f>
        <v>12</v>
      </c>
      <c r="AJ15" s="24">
        <f t="shared" si="23"/>
        <v>342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'22.Spieltag'!AJ16</f>
        <v>313</v>
      </c>
      <c r="AI16" s="29">
        <f>'22.Spieltag'!AK16</f>
        <v>7</v>
      </c>
      <c r="AJ16" s="24">
        <f t="shared" si="23"/>
        <v>358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'22.Spieltag'!AJ17</f>
        <v>284</v>
      </c>
      <c r="AI17" s="29">
        <f>'22.Spieltag'!AK17</f>
        <v>15</v>
      </c>
      <c r="AJ17" s="24">
        <f t="shared" si="23"/>
        <v>329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'22.Spieltag'!AJ18</f>
        <v>226</v>
      </c>
      <c r="AI18" s="29">
        <f>'22.Spieltag'!AK18</f>
        <v>20</v>
      </c>
      <c r="AJ18" s="24">
        <f t="shared" si="23"/>
        <v>271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'22.Spieltag'!AJ19</f>
        <v>296</v>
      </c>
      <c r="AI19" s="29">
        <f>'22.Spieltag'!AK19</f>
        <v>13</v>
      </c>
      <c r="AJ19" s="24">
        <f t="shared" si="23"/>
        <v>341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'22.Spieltag'!AJ20</f>
        <v>291</v>
      </c>
      <c r="AI20" s="29">
        <f>'22.Spieltag'!AK20</f>
        <v>14</v>
      </c>
      <c r="AJ20" s="24">
        <f t="shared" si="23"/>
        <v>336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'22.Spieltag'!AJ21</f>
        <v>330</v>
      </c>
      <c r="AI21" s="29">
        <f>'22.Spieltag'!AK21</f>
        <v>3</v>
      </c>
      <c r="AJ21" s="24">
        <f t="shared" si="23"/>
        <v>375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'22.Spieltag'!AJ22</f>
        <v>284</v>
      </c>
      <c r="AI22" s="29">
        <f>'22.Spieltag'!AK22</f>
        <v>15</v>
      </c>
      <c r="AJ22" s="24">
        <f t="shared" si="23"/>
        <v>329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'22.Spieltag'!AJ23</f>
        <v>253</v>
      </c>
      <c r="AI23" s="29">
        <f>'22.Spieltag'!AK23</f>
        <v>18</v>
      </c>
      <c r="AJ23" s="24">
        <f t="shared" si="23"/>
        <v>298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'22.Spieltag'!AJ24</f>
        <v>234</v>
      </c>
      <c r="AI24" s="29">
        <f>'22.Spieltag'!AK24</f>
        <v>19</v>
      </c>
      <c r="AJ24" s="24">
        <f t="shared" si="23"/>
        <v>279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'22.Spieltag'!AJ25</f>
        <v>311</v>
      </c>
      <c r="AI25" s="29">
        <f>'22.Spieltag'!AK25</f>
        <v>9</v>
      </c>
      <c r="AJ25" s="24">
        <f t="shared" si="23"/>
        <v>356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'22.Spieltag'!AJ26</f>
        <v>300</v>
      </c>
      <c r="AI26" s="29">
        <f>'22.Spieltag'!AK26</f>
        <v>11</v>
      </c>
      <c r="AJ26" s="24">
        <f t="shared" ref="AJ26" si="25">AG26+AH26</f>
        <v>345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'22.Spieltag'!AJ27</f>
        <v>322</v>
      </c>
      <c r="AI27" s="29">
        <f>'22.Spieltag'!AK27</f>
        <v>6</v>
      </c>
      <c r="AJ27" s="24">
        <f t="shared" ref="AJ27" si="28">AG27+AH27</f>
        <v>367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:R5 L4:L5 I4:I5 AB2 C4:C5 O4:O6 Y2:Z2 F4:F5 X4:X6 U4:U5 AA5:AA6">
    <cfRule type="cellIs" dxfId="73" priority="12" operator="equal">
      <formula>"Schalke 04"</formula>
    </cfRule>
  </conditionalFormatting>
  <conditionalFormatting sqref="R4 X4 I6 L4 AA4 O4 F6 R6 U6 L6 C6 I4">
    <cfRule type="cellIs" dxfId="7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1" priority="5">
      <formula>($AG8&gt;40)</formula>
    </cfRule>
  </conditionalFormatting>
  <conditionalFormatting sqref="A31:A1048576 A1:A3 A5:A2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12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9" priority="1" rank="3"/>
  </conditionalFormatting>
  <conditionalFormatting sqref="AG5:AG26 AG31:AG1048576">
    <cfRule type="top10" dxfId="68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F1" s="68" t="s">
        <v>67</v>
      </c>
      <c r="I1" s="68" t="s">
        <v>71</v>
      </c>
      <c r="L1" s="68" t="s">
        <v>69</v>
      </c>
      <c r="O1" s="68" t="s">
        <v>57</v>
      </c>
      <c r="R1" s="68" t="s">
        <v>18</v>
      </c>
      <c r="U1" s="68" t="s">
        <v>17</v>
      </c>
      <c r="X1" s="68" t="s">
        <v>58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21</v>
      </c>
      <c r="F3" s="68" t="s">
        <v>56</v>
      </c>
      <c r="I3" s="68" t="s">
        <v>68</v>
      </c>
      <c r="L3" s="68" t="s">
        <v>14</v>
      </c>
      <c r="O3" s="68" t="s">
        <v>70</v>
      </c>
      <c r="R3" s="68" t="s">
        <v>16</v>
      </c>
      <c r="U3" s="68" t="s">
        <v>13</v>
      </c>
      <c r="X3" s="68" t="s">
        <v>59</v>
      </c>
      <c r="AA3" s="68" t="s">
        <v>15</v>
      </c>
      <c r="AC3" s="74"/>
      <c r="AD3" s="68"/>
      <c r="AE3" s="69"/>
      <c r="AF3" s="69"/>
    </row>
    <row r="4" spans="1:42" ht="16.2" thickBot="1">
      <c r="A4" s="2" t="s">
        <v>45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'23.Spieltag'!AJ8</f>
        <v>376</v>
      </c>
      <c r="AI8" s="29">
        <f>'23.Spieltag'!AK8</f>
        <v>2</v>
      </c>
      <c r="AJ8" s="24">
        <f t="shared" ref="AJ8" si="11">AG8+AH8</f>
        <v>421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'23.Spieltag'!AJ9</f>
        <v>327</v>
      </c>
      <c r="AI9" s="29">
        <f>'23.Spieltag'!AK9</f>
        <v>17</v>
      </c>
      <c r="AJ9" s="24">
        <f t="shared" ref="AJ9:AJ25" si="23">AG9+AH9</f>
        <v>372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'23.Spieltag'!AJ10</f>
        <v>368</v>
      </c>
      <c r="AI10" s="29">
        <f>'23.Spieltag'!AK10</f>
        <v>5</v>
      </c>
      <c r="AJ10" s="24">
        <f t="shared" si="23"/>
        <v>413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'23.Spieltag'!AJ11</f>
        <v>356</v>
      </c>
      <c r="AI11" s="29">
        <f>'23.Spieltag'!AK11</f>
        <v>9</v>
      </c>
      <c r="AJ11" s="24">
        <f t="shared" si="23"/>
        <v>401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'23.Spieltag'!AJ12</f>
        <v>394</v>
      </c>
      <c r="AI12" s="29">
        <f>'23.Spieltag'!AK12</f>
        <v>1</v>
      </c>
      <c r="AJ12" s="24">
        <f t="shared" si="23"/>
        <v>439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'23.Spieltag'!AJ13</f>
        <v>357</v>
      </c>
      <c r="AI13" s="29">
        <f>'23.Spieltag'!AK13</f>
        <v>8</v>
      </c>
      <c r="AJ13" s="24">
        <f t="shared" si="23"/>
        <v>402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'23.Spieltag'!AJ14</f>
        <v>370</v>
      </c>
      <c r="AI14" s="29">
        <f>'23.Spieltag'!AK14</f>
        <v>4</v>
      </c>
      <c r="AJ14" s="24">
        <f t="shared" si="23"/>
        <v>415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'23.Spieltag'!AJ15</f>
        <v>342</v>
      </c>
      <c r="AI15" s="29">
        <f>'23.Spieltag'!AK15</f>
        <v>12</v>
      </c>
      <c r="AJ15" s="24">
        <f t="shared" si="23"/>
        <v>387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'23.Spieltag'!AJ16</f>
        <v>358</v>
      </c>
      <c r="AI16" s="29">
        <f>'23.Spieltag'!AK16</f>
        <v>7</v>
      </c>
      <c r="AJ16" s="24">
        <f t="shared" si="23"/>
        <v>403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'23.Spieltag'!AJ17</f>
        <v>329</v>
      </c>
      <c r="AI17" s="29">
        <f>'23.Spieltag'!AK17</f>
        <v>15</v>
      </c>
      <c r="AJ17" s="24">
        <f t="shared" si="23"/>
        <v>374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'23.Spieltag'!AJ18</f>
        <v>271</v>
      </c>
      <c r="AI18" s="29">
        <f>'23.Spieltag'!AK18</f>
        <v>20</v>
      </c>
      <c r="AJ18" s="24">
        <f t="shared" si="23"/>
        <v>316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'23.Spieltag'!AJ19</f>
        <v>341</v>
      </c>
      <c r="AI19" s="29">
        <f>'23.Spieltag'!AK19</f>
        <v>13</v>
      </c>
      <c r="AJ19" s="24">
        <f t="shared" si="23"/>
        <v>386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'23.Spieltag'!AJ20</f>
        <v>336</v>
      </c>
      <c r="AI20" s="29">
        <f>'23.Spieltag'!AK20</f>
        <v>14</v>
      </c>
      <c r="AJ20" s="24">
        <f t="shared" si="23"/>
        <v>381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'23.Spieltag'!AJ21</f>
        <v>375</v>
      </c>
      <c r="AI21" s="29">
        <f>'23.Spieltag'!AK21</f>
        <v>3</v>
      </c>
      <c r="AJ21" s="24">
        <f t="shared" si="23"/>
        <v>420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'23.Spieltag'!AJ22</f>
        <v>329</v>
      </c>
      <c r="AI22" s="29">
        <f>'23.Spieltag'!AK22</f>
        <v>15</v>
      </c>
      <c r="AJ22" s="24">
        <f t="shared" si="23"/>
        <v>374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'23.Spieltag'!AJ23</f>
        <v>298</v>
      </c>
      <c r="AI23" s="29">
        <f>'23.Spieltag'!AK23</f>
        <v>18</v>
      </c>
      <c r="AJ23" s="24">
        <f t="shared" si="23"/>
        <v>343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'23.Spieltag'!AJ24</f>
        <v>279</v>
      </c>
      <c r="AI24" s="29">
        <f>'23.Spieltag'!AK24</f>
        <v>19</v>
      </c>
      <c r="AJ24" s="24">
        <f t="shared" si="23"/>
        <v>324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'23.Spieltag'!AJ25</f>
        <v>356</v>
      </c>
      <c r="AI25" s="29">
        <f>'23.Spieltag'!AK25</f>
        <v>9</v>
      </c>
      <c r="AJ25" s="24">
        <f t="shared" si="23"/>
        <v>401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'23.Spieltag'!AJ26</f>
        <v>345</v>
      </c>
      <c r="AI26" s="29">
        <f>'23.Spieltag'!AK26</f>
        <v>11</v>
      </c>
      <c r="AJ26" s="24">
        <f t="shared" ref="AJ26" si="25">AG26+AH26</f>
        <v>390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'23.Spieltag'!AJ27</f>
        <v>367</v>
      </c>
      <c r="AI27" s="29">
        <f>'23.Spieltag'!AK27</f>
        <v>6</v>
      </c>
      <c r="AJ27" s="24">
        <f t="shared" ref="AJ27" si="28">AG27+AH27</f>
        <v>412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 F1:F2 O2 C1:C2 R1:R2 U2 I1:I2 X1:X2 AA2">
    <cfRule type="cellIs" dxfId="67" priority="12" operator="equal">
      <formula>"Schalke 04"</formula>
    </cfRule>
  </conditionalFormatting>
  <conditionalFormatting sqref="C1 X3 C3 F3 F1 I3 I1 L3 L1 O1 O3 R3 R1 U3 U1 X1 AA3 AA1">
    <cfRule type="cellIs" dxfId="66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5" priority="5">
      <formula>($AG8&gt;40)</formula>
    </cfRule>
  </conditionalFormatting>
  <conditionalFormatting sqref="A31:A1048576 A1:A3 A5:A26">
    <cfRule type="colorScale" priority="7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4" priority="797" rank="3"/>
  </conditionalFormatting>
  <conditionalFormatting sqref="AI8:AI26">
    <cfRule type="colorScale" priority="12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3" priority="1" rank="3"/>
  </conditionalFormatting>
  <conditionalFormatting sqref="AG5:AG26 AG31:AG1048576">
    <cfRule type="top10" dxfId="62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15</v>
      </c>
      <c r="F1" s="68" t="s">
        <v>16</v>
      </c>
      <c r="I1" s="68" t="s">
        <v>59</v>
      </c>
      <c r="L1" s="68" t="s">
        <v>21</v>
      </c>
      <c r="O1" s="68" t="s">
        <v>70</v>
      </c>
      <c r="R1" s="68" t="s">
        <v>56</v>
      </c>
      <c r="U1" s="68" t="s">
        <v>14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67</v>
      </c>
      <c r="F3" s="68" t="s">
        <v>11</v>
      </c>
      <c r="I3" s="68" t="s">
        <v>57</v>
      </c>
      <c r="L3" s="68" t="s">
        <v>58</v>
      </c>
      <c r="O3" s="68" t="s">
        <v>18</v>
      </c>
      <c r="R3" s="68" t="s">
        <v>17</v>
      </c>
      <c r="U3" s="68" t="s">
        <v>12</v>
      </c>
      <c r="X3" s="68" t="s">
        <v>71</v>
      </c>
      <c r="AA3" s="68" t="s">
        <v>69</v>
      </c>
      <c r="AD3" s="68"/>
      <c r="AE3" s="69"/>
      <c r="AF3" s="69"/>
    </row>
    <row r="4" spans="1:42" ht="16.2" thickBot="1">
      <c r="A4" s="2" t="s">
        <v>46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'24.Spieltag'!AJ8</f>
        <v>421</v>
      </c>
      <c r="AI8" s="29">
        <f>'24.Spieltag'!AK8</f>
        <v>2</v>
      </c>
      <c r="AJ8" s="24">
        <f t="shared" ref="AJ8" si="11">AG8+AH8</f>
        <v>466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'24.Spieltag'!AJ9</f>
        <v>372</v>
      </c>
      <c r="AI9" s="29">
        <f>'24.Spieltag'!AK9</f>
        <v>17</v>
      </c>
      <c r="AJ9" s="24">
        <f t="shared" ref="AJ9:AJ25" si="23">AG9+AH9</f>
        <v>417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'24.Spieltag'!AJ10</f>
        <v>413</v>
      </c>
      <c r="AI10" s="29">
        <f>'24.Spieltag'!AK10</f>
        <v>5</v>
      </c>
      <c r="AJ10" s="24">
        <f t="shared" si="23"/>
        <v>458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'24.Spieltag'!AJ11</f>
        <v>401</v>
      </c>
      <c r="AI11" s="29">
        <f>'24.Spieltag'!AK11</f>
        <v>9</v>
      </c>
      <c r="AJ11" s="24">
        <f t="shared" si="23"/>
        <v>446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'24.Spieltag'!AJ12</f>
        <v>439</v>
      </c>
      <c r="AI12" s="29">
        <f>'24.Spieltag'!AK12</f>
        <v>1</v>
      </c>
      <c r="AJ12" s="24">
        <f t="shared" si="23"/>
        <v>484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'24.Spieltag'!AJ13</f>
        <v>402</v>
      </c>
      <c r="AI13" s="29">
        <f>'24.Spieltag'!AK13</f>
        <v>8</v>
      </c>
      <c r="AJ13" s="24">
        <f t="shared" si="23"/>
        <v>447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'24.Spieltag'!AJ14</f>
        <v>415</v>
      </c>
      <c r="AI14" s="29">
        <f>'24.Spieltag'!AK14</f>
        <v>4</v>
      </c>
      <c r="AJ14" s="24">
        <f t="shared" si="23"/>
        <v>460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'24.Spieltag'!AJ15</f>
        <v>387</v>
      </c>
      <c r="AI15" s="29">
        <f>'24.Spieltag'!AK15</f>
        <v>12</v>
      </c>
      <c r="AJ15" s="24">
        <f t="shared" si="23"/>
        <v>432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'24.Spieltag'!AJ16</f>
        <v>403</v>
      </c>
      <c r="AI16" s="29">
        <f>'24.Spieltag'!AK16</f>
        <v>7</v>
      </c>
      <c r="AJ16" s="24">
        <f t="shared" si="23"/>
        <v>448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'24.Spieltag'!AJ17</f>
        <v>374</v>
      </c>
      <c r="AI17" s="29">
        <f>'24.Spieltag'!AK17</f>
        <v>15</v>
      </c>
      <c r="AJ17" s="24">
        <f t="shared" si="23"/>
        <v>419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'24.Spieltag'!AJ18</f>
        <v>316</v>
      </c>
      <c r="AI18" s="29">
        <f>'24.Spieltag'!AK18</f>
        <v>20</v>
      </c>
      <c r="AJ18" s="24">
        <f t="shared" si="23"/>
        <v>361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'24.Spieltag'!AJ19</f>
        <v>386</v>
      </c>
      <c r="AI19" s="29">
        <f>'24.Spieltag'!AK19</f>
        <v>13</v>
      </c>
      <c r="AJ19" s="24">
        <f t="shared" si="23"/>
        <v>431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'24.Spieltag'!AJ20</f>
        <v>381</v>
      </c>
      <c r="AI20" s="29">
        <f>'24.Spieltag'!AK20</f>
        <v>14</v>
      </c>
      <c r="AJ20" s="24">
        <f t="shared" si="23"/>
        <v>426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'24.Spieltag'!AJ21</f>
        <v>420</v>
      </c>
      <c r="AI21" s="29">
        <f>'24.Spieltag'!AK21</f>
        <v>3</v>
      </c>
      <c r="AJ21" s="24">
        <f t="shared" si="23"/>
        <v>465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'24.Spieltag'!AJ22</f>
        <v>374</v>
      </c>
      <c r="AI22" s="29">
        <f>'24.Spieltag'!AK22</f>
        <v>15</v>
      </c>
      <c r="AJ22" s="24">
        <f t="shared" si="23"/>
        <v>419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'24.Spieltag'!AJ23</f>
        <v>343</v>
      </c>
      <c r="AI23" s="29">
        <f>'24.Spieltag'!AK23</f>
        <v>18</v>
      </c>
      <c r="AJ23" s="24">
        <f t="shared" si="23"/>
        <v>388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'24.Spieltag'!AJ24</f>
        <v>324</v>
      </c>
      <c r="AI24" s="29">
        <f>'24.Spieltag'!AK24</f>
        <v>19</v>
      </c>
      <c r="AJ24" s="24">
        <f t="shared" si="23"/>
        <v>369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'24.Spieltag'!AJ25</f>
        <v>401</v>
      </c>
      <c r="AI25" s="29">
        <f>'24.Spieltag'!AK25</f>
        <v>9</v>
      </c>
      <c r="AJ25" s="24">
        <f t="shared" si="23"/>
        <v>446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'24.Spieltag'!AJ26</f>
        <v>390</v>
      </c>
      <c r="AI26" s="29">
        <f>'24.Spieltag'!AK26</f>
        <v>11</v>
      </c>
      <c r="AJ26" s="24">
        <f t="shared" ref="AJ26" si="25">AG26+AH26</f>
        <v>435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'24.Spieltag'!AJ27</f>
        <v>412</v>
      </c>
      <c r="AI27" s="29">
        <f>'24.Spieltag'!AK27</f>
        <v>6</v>
      </c>
      <c r="AJ27" s="24">
        <f t="shared" ref="AJ27" si="28">AG27+AH27</f>
        <v>457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1" priority="114" rank="3"/>
  </conditionalFormatting>
  <conditionalFormatting sqref="C1:C2 I2 O1:O2 R2 L1:L2 U1:U2 X2 F1:F2 AA2">
    <cfRule type="cellIs" dxfId="60" priority="12" operator="equal">
      <formula>"Schalke 04"</formula>
    </cfRule>
  </conditionalFormatting>
  <conditionalFormatting sqref="C3 F3 I3 L3 C1 F1 I1 L1 O3 O1 R3 R1 U3 U1 X3 X1 AA3 AA1">
    <cfRule type="cellIs" dxfId="5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8" priority="5">
      <formula>($AG8&gt;40)</formula>
    </cfRule>
  </conditionalFormatting>
  <conditionalFormatting sqref="AL6">
    <cfRule type="top10" dxfId="57" priority="778" rank="3"/>
  </conditionalFormatting>
  <conditionalFormatting sqref="A31:A1048576 A7:A26 A1">
    <cfRule type="colorScale" priority="7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6" priority="1" rank="3"/>
  </conditionalFormatting>
  <conditionalFormatting sqref="AG5:AG26 AG31:AG1048576">
    <cfRule type="top10" dxfId="55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58</v>
      </c>
      <c r="F1" s="68" t="s">
        <v>12</v>
      </c>
      <c r="I1" s="68" t="s">
        <v>14</v>
      </c>
      <c r="L1" s="68" t="s">
        <v>67</v>
      </c>
      <c r="O1" s="68" t="s">
        <v>18</v>
      </c>
      <c r="R1" s="68" t="s">
        <v>69</v>
      </c>
      <c r="U1" s="68" t="s">
        <v>71</v>
      </c>
      <c r="X1" s="68" t="s">
        <v>11</v>
      </c>
      <c r="AA1" s="68" t="s">
        <v>57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Y2" s="71"/>
      <c r="Z2" s="73"/>
      <c r="AA2" s="72"/>
      <c r="AC2" s="71"/>
      <c r="AD2" s="68"/>
      <c r="AE2" s="70"/>
      <c r="AF2" s="70"/>
    </row>
    <row r="3" spans="1:42" ht="11.4">
      <c r="B3" s="16"/>
      <c r="C3" s="68" t="s">
        <v>56</v>
      </c>
      <c r="F3" s="68" t="s">
        <v>70</v>
      </c>
      <c r="I3" s="68" t="s">
        <v>16</v>
      </c>
      <c r="L3" s="68" t="s">
        <v>13</v>
      </c>
      <c r="O3" s="68" t="s">
        <v>21</v>
      </c>
      <c r="R3" s="68" t="s">
        <v>15</v>
      </c>
      <c r="U3" s="68" t="s">
        <v>59</v>
      </c>
      <c r="X3" s="68" t="s">
        <v>17</v>
      </c>
      <c r="AA3" s="68" t="s">
        <v>68</v>
      </c>
      <c r="AD3" s="68"/>
      <c r="AE3" s="69"/>
      <c r="AF3" s="69"/>
    </row>
    <row r="4" spans="1:42" ht="16.2" thickBot="1">
      <c r="A4" s="2" t="s">
        <v>47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'25.Spieltag'!AJ8</f>
        <v>466</v>
      </c>
      <c r="AI8" s="29">
        <f>'25.Spieltag'!AK8</f>
        <v>2</v>
      </c>
      <c r="AJ8" s="24">
        <f t="shared" ref="AJ8" si="11">AG8+AH8</f>
        <v>511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'25.Spieltag'!AJ9</f>
        <v>417</v>
      </c>
      <c r="AI9" s="29">
        <f>'25.Spieltag'!AK9</f>
        <v>17</v>
      </c>
      <c r="AJ9" s="24">
        <f t="shared" ref="AJ9:AJ25" si="23">AG9+AH9</f>
        <v>462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'25.Spieltag'!AJ10</f>
        <v>458</v>
      </c>
      <c r="AI10" s="29">
        <f>'25.Spieltag'!AK10</f>
        <v>5</v>
      </c>
      <c r="AJ10" s="24">
        <f t="shared" si="23"/>
        <v>503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'25.Spieltag'!AJ11</f>
        <v>446</v>
      </c>
      <c r="AI11" s="29">
        <f>'25.Spieltag'!AK11</f>
        <v>9</v>
      </c>
      <c r="AJ11" s="24">
        <f t="shared" si="23"/>
        <v>491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'25.Spieltag'!AJ12</f>
        <v>484</v>
      </c>
      <c r="AI12" s="29">
        <f>'25.Spieltag'!AK12</f>
        <v>1</v>
      </c>
      <c r="AJ12" s="24">
        <f t="shared" si="23"/>
        <v>529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'25.Spieltag'!AJ13</f>
        <v>447</v>
      </c>
      <c r="AI13" s="29">
        <f>'25.Spieltag'!AK13</f>
        <v>8</v>
      </c>
      <c r="AJ13" s="24">
        <f t="shared" si="23"/>
        <v>492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'25.Spieltag'!AJ14</f>
        <v>460</v>
      </c>
      <c r="AI14" s="29">
        <f>'25.Spieltag'!AK14</f>
        <v>4</v>
      </c>
      <c r="AJ14" s="24">
        <f t="shared" si="23"/>
        <v>505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'25.Spieltag'!AJ15</f>
        <v>432</v>
      </c>
      <c r="AI15" s="29">
        <f>'25.Spieltag'!AK15</f>
        <v>12</v>
      </c>
      <c r="AJ15" s="24">
        <f t="shared" si="23"/>
        <v>477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'25.Spieltag'!AJ16</f>
        <v>448</v>
      </c>
      <c r="AI16" s="29">
        <f>'25.Spieltag'!AK16</f>
        <v>7</v>
      </c>
      <c r="AJ16" s="24">
        <f t="shared" si="23"/>
        <v>493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'25.Spieltag'!AJ17</f>
        <v>419</v>
      </c>
      <c r="AI17" s="29">
        <f>'25.Spieltag'!AK17</f>
        <v>15</v>
      </c>
      <c r="AJ17" s="24">
        <f t="shared" si="23"/>
        <v>464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'25.Spieltag'!AJ18</f>
        <v>361</v>
      </c>
      <c r="AI18" s="29">
        <f>'25.Spieltag'!AK18</f>
        <v>20</v>
      </c>
      <c r="AJ18" s="24">
        <f t="shared" si="23"/>
        <v>406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'25.Spieltag'!AJ19</f>
        <v>431</v>
      </c>
      <c r="AI19" s="29">
        <f>'25.Spieltag'!AK19</f>
        <v>13</v>
      </c>
      <c r="AJ19" s="24">
        <f t="shared" si="23"/>
        <v>476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'25.Spieltag'!AJ20</f>
        <v>426</v>
      </c>
      <c r="AI20" s="29">
        <f>'25.Spieltag'!AK20</f>
        <v>14</v>
      </c>
      <c r="AJ20" s="24">
        <f t="shared" si="23"/>
        <v>471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'25.Spieltag'!AJ21</f>
        <v>465</v>
      </c>
      <c r="AI21" s="29">
        <f>'25.Spieltag'!AK21</f>
        <v>3</v>
      </c>
      <c r="AJ21" s="24">
        <f t="shared" si="23"/>
        <v>510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'25.Spieltag'!AJ22</f>
        <v>419</v>
      </c>
      <c r="AI22" s="29">
        <f>'25.Spieltag'!AK22</f>
        <v>15</v>
      </c>
      <c r="AJ22" s="24">
        <f t="shared" si="23"/>
        <v>464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'25.Spieltag'!AJ23</f>
        <v>388</v>
      </c>
      <c r="AI23" s="29">
        <f>'25.Spieltag'!AK23</f>
        <v>18</v>
      </c>
      <c r="AJ23" s="24">
        <f t="shared" si="23"/>
        <v>433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'25.Spieltag'!AJ24</f>
        <v>369</v>
      </c>
      <c r="AI24" s="29">
        <f>'25.Spieltag'!AK24</f>
        <v>19</v>
      </c>
      <c r="AJ24" s="24">
        <f t="shared" si="23"/>
        <v>414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'25.Spieltag'!AJ25</f>
        <v>446</v>
      </c>
      <c r="AI25" s="29">
        <f>'25.Spieltag'!AK25</f>
        <v>9</v>
      </c>
      <c r="AJ25" s="24">
        <f t="shared" si="23"/>
        <v>491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'25.Spieltag'!AJ26</f>
        <v>435</v>
      </c>
      <c r="AI26" s="29">
        <f>'25.Spieltag'!AK26</f>
        <v>11</v>
      </c>
      <c r="AJ26" s="24">
        <f t="shared" ref="AJ26" si="25">AG26+AH26</f>
        <v>480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'25.Spieltag'!AJ27</f>
        <v>457</v>
      </c>
      <c r="AI27" s="29">
        <f>'25.Spieltag'!AK27</f>
        <v>6</v>
      </c>
      <c r="AJ27" s="24">
        <f t="shared" ref="AJ27" si="28">AG27+AH27</f>
        <v>502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1:F2 L1:L2 O1:O2 I1:I2 R2:AA2">
    <cfRule type="cellIs" dxfId="54" priority="12" operator="equal">
      <formula>"Schalke 04"</formula>
    </cfRule>
  </conditionalFormatting>
  <conditionalFormatting sqref="C3 C1 F3 I3 L3 O3 R3 U3 X3 AA3 L1 F1 I1 O1 R1 U1 X1 AA1">
    <cfRule type="cellIs" dxfId="5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5">
      <formula>($AG8&gt;40)</formula>
    </cfRule>
  </conditionalFormatting>
  <conditionalFormatting sqref="A31:A1048576 A1:A3 A5:A26">
    <cfRule type="colorScale" priority="7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8" rank="3"/>
  </conditionalFormatting>
  <conditionalFormatting sqref="AI8:AI26">
    <cfRule type="colorScale" priority="11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0" priority="1" rank="3"/>
  </conditionalFormatting>
  <conditionalFormatting sqref="AG5:AG26 AG31:AG1048576">
    <cfRule type="top10" dxfId="49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21</v>
      </c>
      <c r="F1" s="68" t="s">
        <v>70</v>
      </c>
      <c r="I1" s="68" t="s">
        <v>16</v>
      </c>
      <c r="L1" s="68" t="s">
        <v>13</v>
      </c>
      <c r="O1" s="68" t="s">
        <v>59</v>
      </c>
      <c r="R1" s="68" t="s">
        <v>68</v>
      </c>
      <c r="U1" s="68" t="s">
        <v>15</v>
      </c>
      <c r="X1" s="68" t="s">
        <v>56</v>
      </c>
      <c r="AA1" s="68" t="s">
        <v>17</v>
      </c>
      <c r="AC1" s="71"/>
      <c r="AD1" s="68"/>
      <c r="AE1" s="69"/>
      <c r="AF1" s="69"/>
      <c r="AK1" s="32"/>
    </row>
    <row r="2" spans="1:42" ht="13.2">
      <c r="B2" s="16"/>
      <c r="C2" s="72"/>
      <c r="D2" s="71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AA2" s="72"/>
      <c r="AC2" s="71"/>
      <c r="AD2" s="68"/>
      <c r="AE2" s="70"/>
      <c r="AF2" s="70"/>
    </row>
    <row r="3" spans="1:42" ht="11.4">
      <c r="B3" s="16"/>
      <c r="C3" s="68" t="s">
        <v>71</v>
      </c>
      <c r="F3" s="68" t="s">
        <v>14</v>
      </c>
      <c r="I3" s="68" t="s">
        <v>69</v>
      </c>
      <c r="J3" s="69"/>
      <c r="K3" s="69"/>
      <c r="L3" s="68" t="s">
        <v>11</v>
      </c>
      <c r="O3" s="68" t="s">
        <v>12</v>
      </c>
      <c r="R3" s="68" t="s">
        <v>67</v>
      </c>
      <c r="U3" s="68" t="s">
        <v>57</v>
      </c>
      <c r="X3" s="68" t="s">
        <v>18</v>
      </c>
      <c r="AA3" s="68" t="s">
        <v>58</v>
      </c>
      <c r="AD3" s="68"/>
      <c r="AE3" s="69"/>
      <c r="AF3" s="69"/>
    </row>
    <row r="4" spans="1:42" ht="16.2" thickBot="1">
      <c r="A4" s="2" t="s">
        <v>48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'26.Spieltag'!AJ8</f>
        <v>511</v>
      </c>
      <c r="AI8" s="29">
        <f>'26.Spieltag'!AK8</f>
        <v>2</v>
      </c>
      <c r="AJ8" s="24">
        <f t="shared" ref="AJ8" si="11">AG8+AH8</f>
        <v>556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'26.Spieltag'!AJ9</f>
        <v>462</v>
      </c>
      <c r="AI9" s="29">
        <f>'26.Spieltag'!AK9</f>
        <v>17</v>
      </c>
      <c r="AJ9" s="24">
        <f t="shared" ref="AJ9:AJ25" si="23">AG9+AH9</f>
        <v>507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'26.Spieltag'!AJ10</f>
        <v>503</v>
      </c>
      <c r="AI10" s="29">
        <f>'26.Spieltag'!AK10</f>
        <v>5</v>
      </c>
      <c r="AJ10" s="24">
        <f t="shared" si="23"/>
        <v>548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'26.Spieltag'!AJ11</f>
        <v>491</v>
      </c>
      <c r="AI11" s="29">
        <f>'26.Spieltag'!AK11</f>
        <v>9</v>
      </c>
      <c r="AJ11" s="24">
        <f t="shared" si="23"/>
        <v>536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'26.Spieltag'!AJ12</f>
        <v>529</v>
      </c>
      <c r="AI12" s="29">
        <f>'26.Spieltag'!AK12</f>
        <v>1</v>
      </c>
      <c r="AJ12" s="24">
        <f t="shared" si="23"/>
        <v>574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'26.Spieltag'!AJ13</f>
        <v>492</v>
      </c>
      <c r="AI13" s="29">
        <f>'26.Spieltag'!AK13</f>
        <v>8</v>
      </c>
      <c r="AJ13" s="24">
        <f t="shared" si="23"/>
        <v>537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'26.Spieltag'!AJ14</f>
        <v>505</v>
      </c>
      <c r="AI14" s="29">
        <f>'26.Spieltag'!AK14</f>
        <v>4</v>
      </c>
      <c r="AJ14" s="24">
        <f t="shared" si="23"/>
        <v>550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'26.Spieltag'!AJ15</f>
        <v>477</v>
      </c>
      <c r="AI15" s="29">
        <f>'26.Spieltag'!AK15</f>
        <v>12</v>
      </c>
      <c r="AJ15" s="24">
        <f t="shared" si="23"/>
        <v>522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'26.Spieltag'!AJ16</f>
        <v>493</v>
      </c>
      <c r="AI16" s="29">
        <f>'26.Spieltag'!AK16</f>
        <v>7</v>
      </c>
      <c r="AJ16" s="24">
        <f t="shared" si="23"/>
        <v>538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'26.Spieltag'!AJ17</f>
        <v>464</v>
      </c>
      <c r="AI17" s="29">
        <f>'26.Spieltag'!AK17</f>
        <v>15</v>
      </c>
      <c r="AJ17" s="24">
        <f t="shared" si="23"/>
        <v>509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'26.Spieltag'!AJ18</f>
        <v>406</v>
      </c>
      <c r="AI18" s="29">
        <f>'26.Spieltag'!AK18</f>
        <v>20</v>
      </c>
      <c r="AJ18" s="24">
        <f t="shared" si="23"/>
        <v>451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'26.Spieltag'!AJ19</f>
        <v>476</v>
      </c>
      <c r="AI19" s="29">
        <f>'26.Spieltag'!AK19</f>
        <v>13</v>
      </c>
      <c r="AJ19" s="24">
        <f t="shared" si="23"/>
        <v>521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'26.Spieltag'!AJ20</f>
        <v>471</v>
      </c>
      <c r="AI20" s="29">
        <f>'26.Spieltag'!AK20</f>
        <v>14</v>
      </c>
      <c r="AJ20" s="24">
        <f t="shared" si="23"/>
        <v>516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'26.Spieltag'!AJ21</f>
        <v>510</v>
      </c>
      <c r="AI21" s="29">
        <f>'26.Spieltag'!AK21</f>
        <v>3</v>
      </c>
      <c r="AJ21" s="24">
        <f t="shared" si="23"/>
        <v>555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'26.Spieltag'!AJ22</f>
        <v>464</v>
      </c>
      <c r="AI22" s="29">
        <f>'26.Spieltag'!AK22</f>
        <v>15</v>
      </c>
      <c r="AJ22" s="24">
        <f t="shared" si="23"/>
        <v>509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'26.Spieltag'!AJ23</f>
        <v>433</v>
      </c>
      <c r="AI23" s="29">
        <f>'26.Spieltag'!AK23</f>
        <v>18</v>
      </c>
      <c r="AJ23" s="24">
        <f t="shared" si="23"/>
        <v>478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'26.Spieltag'!AJ24</f>
        <v>414</v>
      </c>
      <c r="AI24" s="29">
        <f>'26.Spieltag'!AK24</f>
        <v>19</v>
      </c>
      <c r="AJ24" s="24">
        <f t="shared" si="23"/>
        <v>459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'26.Spieltag'!AJ25</f>
        <v>491</v>
      </c>
      <c r="AI25" s="29">
        <f>'26.Spieltag'!AK25</f>
        <v>9</v>
      </c>
      <c r="AJ25" s="24">
        <f t="shared" si="23"/>
        <v>536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'26.Spieltag'!AJ26</f>
        <v>480</v>
      </c>
      <c r="AI26" s="29">
        <f>'26.Spieltag'!AK26</f>
        <v>11</v>
      </c>
      <c r="AJ26" s="24">
        <f t="shared" ref="AJ26" si="25">AG26+AH26</f>
        <v>525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'26.Spieltag'!AJ27</f>
        <v>502</v>
      </c>
      <c r="AI27" s="29">
        <f>'26.Spieltag'!AK27</f>
        <v>6</v>
      </c>
      <c r="AJ27" s="24">
        <f t="shared" ref="AJ27" si="28">AG27+AH27</f>
        <v>547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D2 I2 O1:O2 F1:F2 R2:X2 L1:L2 AA2">
    <cfRule type="cellIs" dxfId="48" priority="12" operator="equal">
      <formula>"Schalke 04"</formula>
    </cfRule>
  </conditionalFormatting>
  <conditionalFormatting sqref="F3 C3 I3:L3 O3 R3 X3 U3 AA3 C1 I1 F1 L1 O1 R1 U1 X1 AA1">
    <cfRule type="cellIs" dxfId="4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5">
      <formula>($AG8&gt;40)</formula>
    </cfRule>
  </conditionalFormatting>
  <conditionalFormatting sqref="A31:A1048576 A1:A3 A5:A26">
    <cfRule type="colorScale" priority="7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53" rank="3"/>
  </conditionalFormatting>
  <conditionalFormatting sqref="AI8:AI26">
    <cfRule type="colorScale" priority="11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44" priority="1" rank="3"/>
  </conditionalFormatting>
  <conditionalFormatting sqref="AG5:AG26 AG31:AG1048576">
    <cfRule type="top10" dxfId="43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71</v>
      </c>
      <c r="F1" s="68" t="s">
        <v>69</v>
      </c>
      <c r="I1" s="68" t="s">
        <v>11</v>
      </c>
      <c r="L1" s="68" t="s">
        <v>57</v>
      </c>
      <c r="O1" s="68" t="s">
        <v>67</v>
      </c>
      <c r="R1" s="68" t="s">
        <v>14</v>
      </c>
      <c r="U1" s="68" t="s">
        <v>18</v>
      </c>
      <c r="X1" s="68" t="s">
        <v>12</v>
      </c>
      <c r="AA1" s="68" t="s">
        <v>70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R2" s="72"/>
      <c r="U2" s="72"/>
      <c r="X2" s="72"/>
      <c r="AA2" s="72"/>
      <c r="AC2" s="71"/>
      <c r="AD2" s="68"/>
      <c r="AE2" s="70"/>
      <c r="AF2" s="70"/>
    </row>
    <row r="3" spans="1:42" ht="11.4">
      <c r="B3" s="16"/>
      <c r="C3" s="68" t="s">
        <v>58</v>
      </c>
      <c r="F3" s="68" t="s">
        <v>21</v>
      </c>
      <c r="I3" s="68" t="s">
        <v>56</v>
      </c>
      <c r="L3" s="68" t="s">
        <v>16</v>
      </c>
      <c r="O3" s="68" t="s">
        <v>17</v>
      </c>
      <c r="R3" s="68" t="s">
        <v>59</v>
      </c>
      <c r="U3" s="68" t="s">
        <v>13</v>
      </c>
      <c r="X3" s="68" t="s">
        <v>68</v>
      </c>
      <c r="AA3" s="68" t="s">
        <v>15</v>
      </c>
      <c r="AD3" s="68"/>
      <c r="AE3" s="69"/>
      <c r="AF3" s="69"/>
    </row>
    <row r="4" spans="1:42" ht="16.2" thickBot="1">
      <c r="A4" s="2" t="s">
        <v>49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'27.Spieltag'!AJ8</f>
        <v>556</v>
      </c>
      <c r="AI8" s="29">
        <f>'27.Spieltag'!AK8</f>
        <v>2</v>
      </c>
      <c r="AJ8" s="24">
        <f t="shared" ref="AJ8" si="11">AG8+AH8</f>
        <v>601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'27.Spieltag'!AJ9</f>
        <v>507</v>
      </c>
      <c r="AI9" s="29">
        <f>'27.Spieltag'!AK9</f>
        <v>17</v>
      </c>
      <c r="AJ9" s="24">
        <f t="shared" ref="AJ9:AJ25" si="23">AG9+AH9</f>
        <v>552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'27.Spieltag'!AJ10</f>
        <v>548</v>
      </c>
      <c r="AI10" s="29">
        <f>'27.Spieltag'!AK10</f>
        <v>5</v>
      </c>
      <c r="AJ10" s="24">
        <f t="shared" si="23"/>
        <v>593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'27.Spieltag'!AJ11</f>
        <v>536</v>
      </c>
      <c r="AI11" s="29">
        <f>'27.Spieltag'!AK11</f>
        <v>9</v>
      </c>
      <c r="AJ11" s="24">
        <f t="shared" si="23"/>
        <v>581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'27.Spieltag'!AJ12</f>
        <v>574</v>
      </c>
      <c r="AI12" s="29">
        <f>'27.Spieltag'!AK12</f>
        <v>1</v>
      </c>
      <c r="AJ12" s="24">
        <f t="shared" si="23"/>
        <v>619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'27.Spieltag'!AJ13</f>
        <v>537</v>
      </c>
      <c r="AI13" s="29">
        <f>'27.Spieltag'!AK13</f>
        <v>8</v>
      </c>
      <c r="AJ13" s="24">
        <f t="shared" si="23"/>
        <v>582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'27.Spieltag'!AJ14</f>
        <v>550</v>
      </c>
      <c r="AI14" s="29">
        <f>'27.Spieltag'!AK14</f>
        <v>4</v>
      </c>
      <c r="AJ14" s="24">
        <f t="shared" si="23"/>
        <v>595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'27.Spieltag'!AJ15</f>
        <v>522</v>
      </c>
      <c r="AI15" s="29">
        <f>'27.Spieltag'!AK15</f>
        <v>12</v>
      </c>
      <c r="AJ15" s="24">
        <f t="shared" si="23"/>
        <v>567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'27.Spieltag'!AJ16</f>
        <v>538</v>
      </c>
      <c r="AI16" s="29">
        <f>'27.Spieltag'!AK16</f>
        <v>7</v>
      </c>
      <c r="AJ16" s="24">
        <f t="shared" si="23"/>
        <v>583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'27.Spieltag'!AJ17</f>
        <v>509</v>
      </c>
      <c r="AI17" s="29">
        <f>'27.Spieltag'!AK17</f>
        <v>15</v>
      </c>
      <c r="AJ17" s="24">
        <f t="shared" si="23"/>
        <v>554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'27.Spieltag'!AJ18</f>
        <v>451</v>
      </c>
      <c r="AI18" s="29">
        <f>'27.Spieltag'!AK18</f>
        <v>20</v>
      </c>
      <c r="AJ18" s="24">
        <f t="shared" si="23"/>
        <v>496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'27.Spieltag'!AJ19</f>
        <v>521</v>
      </c>
      <c r="AI19" s="29">
        <f>'27.Spieltag'!AK19</f>
        <v>13</v>
      </c>
      <c r="AJ19" s="24">
        <f t="shared" si="23"/>
        <v>566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'27.Spieltag'!AJ20</f>
        <v>516</v>
      </c>
      <c r="AI20" s="29">
        <f>'27.Spieltag'!AK20</f>
        <v>14</v>
      </c>
      <c r="AJ20" s="24">
        <f t="shared" si="23"/>
        <v>561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'27.Spieltag'!AJ21</f>
        <v>555</v>
      </c>
      <c r="AI21" s="29">
        <f>'27.Spieltag'!AK21</f>
        <v>3</v>
      </c>
      <c r="AJ21" s="24">
        <f t="shared" si="23"/>
        <v>600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'27.Spieltag'!AJ22</f>
        <v>509</v>
      </c>
      <c r="AI22" s="29">
        <f>'27.Spieltag'!AK22</f>
        <v>15</v>
      </c>
      <c r="AJ22" s="24">
        <f t="shared" si="23"/>
        <v>554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'27.Spieltag'!AJ23</f>
        <v>478</v>
      </c>
      <c r="AI23" s="29">
        <f>'27.Spieltag'!AK23</f>
        <v>18</v>
      </c>
      <c r="AJ23" s="24">
        <f t="shared" si="23"/>
        <v>523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'27.Spieltag'!AJ24</f>
        <v>459</v>
      </c>
      <c r="AI24" s="29">
        <f>'27.Spieltag'!AK24</f>
        <v>19</v>
      </c>
      <c r="AJ24" s="24">
        <f t="shared" si="23"/>
        <v>504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'27.Spieltag'!AJ25</f>
        <v>536</v>
      </c>
      <c r="AI25" s="29">
        <f>'27.Spieltag'!AK25</f>
        <v>9</v>
      </c>
      <c r="AJ25" s="24">
        <f t="shared" si="23"/>
        <v>581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'27.Spieltag'!AJ26</f>
        <v>525</v>
      </c>
      <c r="AI26" s="29">
        <f>'27.Spieltag'!AK26</f>
        <v>11</v>
      </c>
      <c r="AJ26" s="24">
        <f t="shared" ref="AJ26" si="25">AG26+AH26</f>
        <v>570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'27.Spieltag'!AJ27</f>
        <v>547</v>
      </c>
      <c r="AI27" s="29">
        <f>'27.Spieltag'!AK27</f>
        <v>6</v>
      </c>
      <c r="AJ27" s="24">
        <f t="shared" ref="AJ27" si="28">AG27+AH27</f>
        <v>592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:O2 R2 I1:I2 U2 F1:F2 X2 C1:C2 AA2">
    <cfRule type="cellIs" dxfId="42" priority="12" operator="equal">
      <formula>"Schalke 04"</formula>
    </cfRule>
  </conditionalFormatting>
  <conditionalFormatting sqref="C3 C1 F1 F3 I1 I3 L3 L1 O1 R3 R1 U1 U3 X3 X1 AA3 O3 AA1">
    <cfRule type="cellIs" dxfId="4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0" priority="5">
      <formula>($AG8&gt;40)</formula>
    </cfRule>
  </conditionalFormatting>
  <conditionalFormatting sqref="A31:A1048576 A1:A3 A5:A26">
    <cfRule type="colorScale" priority="7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8" rank="3"/>
  </conditionalFormatting>
  <conditionalFormatting sqref="AI8:AI26">
    <cfRule type="colorScale" priority="11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8" priority="1" rank="3"/>
  </conditionalFormatting>
  <conditionalFormatting sqref="AG5:AG26 AG31:AG1048576">
    <cfRule type="top10" dxfId="37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56</v>
      </c>
      <c r="I1" s="68" t="s">
        <v>59</v>
      </c>
      <c r="L1" s="68" t="s">
        <v>17</v>
      </c>
      <c r="O1" s="68" t="s">
        <v>16</v>
      </c>
      <c r="R1" s="68" t="s">
        <v>15</v>
      </c>
      <c r="U1" s="68" t="s">
        <v>58</v>
      </c>
      <c r="X1" s="68" t="s">
        <v>21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70</v>
      </c>
      <c r="F3" s="68" t="s">
        <v>71</v>
      </c>
      <c r="I3" s="68" t="s">
        <v>18</v>
      </c>
      <c r="L3" s="68" t="s">
        <v>57</v>
      </c>
      <c r="O3" s="68" t="s">
        <v>12</v>
      </c>
      <c r="R3" s="68" t="s">
        <v>14</v>
      </c>
      <c r="U3" s="68" t="s">
        <v>11</v>
      </c>
      <c r="X3" s="68" t="s">
        <v>67</v>
      </c>
      <c r="AA3" s="68" t="s">
        <v>69</v>
      </c>
      <c r="AD3" s="68"/>
      <c r="AE3" s="69"/>
      <c r="AF3" s="69"/>
    </row>
    <row r="4" spans="1:42" ht="16.2" thickBot="1">
      <c r="A4" s="2" t="s">
        <v>50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601</v>
      </c>
      <c r="AI8" s="29">
        <f>'28.Spieltag'!AK8</f>
        <v>2</v>
      </c>
      <c r="AJ8" s="24">
        <f t="shared" ref="AJ8" si="11">AG8+AH8</f>
        <v>646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552</v>
      </c>
      <c r="AI9" s="29">
        <f>'28.Spieltag'!AK9</f>
        <v>17</v>
      </c>
      <c r="AJ9" s="24">
        <f t="shared" ref="AJ9:AJ25" si="23">AG9+AH9</f>
        <v>597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593</v>
      </c>
      <c r="AI10" s="29">
        <f>'28.Spieltag'!AK10</f>
        <v>5</v>
      </c>
      <c r="AJ10" s="24">
        <f t="shared" si="23"/>
        <v>638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581</v>
      </c>
      <c r="AI11" s="29">
        <f>'28.Spieltag'!AK11</f>
        <v>9</v>
      </c>
      <c r="AJ11" s="24">
        <f t="shared" si="23"/>
        <v>626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619</v>
      </c>
      <c r="AI12" s="29">
        <f>'28.Spieltag'!AK12</f>
        <v>1</v>
      </c>
      <c r="AJ12" s="24">
        <f t="shared" si="23"/>
        <v>664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582</v>
      </c>
      <c r="AI13" s="29">
        <f>'28.Spieltag'!AK13</f>
        <v>8</v>
      </c>
      <c r="AJ13" s="24">
        <f t="shared" si="23"/>
        <v>627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595</v>
      </c>
      <c r="AI14" s="29">
        <f>'28.Spieltag'!AK14</f>
        <v>4</v>
      </c>
      <c r="AJ14" s="24">
        <f t="shared" si="23"/>
        <v>640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567</v>
      </c>
      <c r="AI15" s="29">
        <f>'28.Spieltag'!AK15</f>
        <v>12</v>
      </c>
      <c r="AJ15" s="24">
        <f t="shared" si="23"/>
        <v>612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583</v>
      </c>
      <c r="AI16" s="29">
        <f>'28.Spieltag'!AK16</f>
        <v>7</v>
      </c>
      <c r="AJ16" s="24">
        <f t="shared" si="23"/>
        <v>628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554</v>
      </c>
      <c r="AI17" s="29">
        <f>'28.Spieltag'!AK17</f>
        <v>15</v>
      </c>
      <c r="AJ17" s="24">
        <f t="shared" si="23"/>
        <v>599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496</v>
      </c>
      <c r="AI18" s="29">
        <f>'28.Spieltag'!AK18</f>
        <v>20</v>
      </c>
      <c r="AJ18" s="24">
        <f t="shared" si="23"/>
        <v>541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566</v>
      </c>
      <c r="AI19" s="29">
        <f>'28.Spieltag'!AK19</f>
        <v>13</v>
      </c>
      <c r="AJ19" s="24">
        <f t="shared" si="23"/>
        <v>611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561</v>
      </c>
      <c r="AI20" s="29">
        <f>'28.Spieltag'!AK20</f>
        <v>14</v>
      </c>
      <c r="AJ20" s="24">
        <f t="shared" si="23"/>
        <v>606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600</v>
      </c>
      <c r="AI21" s="29">
        <f>'28.Spieltag'!AK21</f>
        <v>3</v>
      </c>
      <c r="AJ21" s="24">
        <f t="shared" si="23"/>
        <v>645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554</v>
      </c>
      <c r="AI22" s="29">
        <f>'28.Spieltag'!AK22</f>
        <v>15</v>
      </c>
      <c r="AJ22" s="24">
        <f t="shared" si="23"/>
        <v>599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523</v>
      </c>
      <c r="AI23" s="29">
        <f>'28.Spieltag'!AK23</f>
        <v>18</v>
      </c>
      <c r="AJ23" s="24">
        <f t="shared" si="23"/>
        <v>568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504</v>
      </c>
      <c r="AI24" s="29">
        <f>'28.Spieltag'!AK24</f>
        <v>19</v>
      </c>
      <c r="AJ24" s="24">
        <f t="shared" si="23"/>
        <v>549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581</v>
      </c>
      <c r="AI25" s="29">
        <f>'28.Spieltag'!AK25</f>
        <v>9</v>
      </c>
      <c r="AJ25" s="24">
        <f t="shared" si="23"/>
        <v>626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570</v>
      </c>
      <c r="AI26" s="29">
        <f>'28.Spieltag'!AK26</f>
        <v>11</v>
      </c>
      <c r="AJ26" s="24">
        <f t="shared" ref="AJ26" si="25">AG26+AH26</f>
        <v>615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592</v>
      </c>
      <c r="AI27" s="29">
        <f>'28.Spieltag'!AK27</f>
        <v>6</v>
      </c>
      <c r="AJ27" s="24">
        <f t="shared" ref="AJ27" si="28">AG27+AH27</f>
        <v>637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2 O2 I1:I2 R1:R2 U2 L1:L2 X2 AA2">
    <cfRule type="cellIs" dxfId="36" priority="12" operator="equal">
      <formula>"Schalke 04"</formula>
    </cfRule>
  </conditionalFormatting>
  <conditionalFormatting sqref="C1 C3 F3 F1 I3 I1 L1 L3 O1 O3 R1 R3 U3 U1 X3 X1 AA3 AA1">
    <cfRule type="cellIs" dxfId="3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4" priority="5">
      <formula>($AG8&gt;40)</formula>
    </cfRule>
  </conditionalFormatting>
  <conditionalFormatting sqref="A31:A1048576 A1:A3 A5:A26">
    <cfRule type="colorScale" priority="7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23" rank="3"/>
  </conditionalFormatting>
  <conditionalFormatting sqref="AI8:AI26">
    <cfRule type="colorScale" priority="11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2" priority="1" rank="3"/>
  </conditionalFormatting>
  <conditionalFormatting sqref="AG5:AG26 AG31:AG1048576">
    <cfRule type="top10" dxfId="31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69</v>
      </c>
      <c r="F1" s="68" t="s">
        <v>15</v>
      </c>
      <c r="I1" s="68" t="s">
        <v>18</v>
      </c>
      <c r="L1" s="68" t="s">
        <v>70</v>
      </c>
      <c r="O1" s="68" t="s">
        <v>12</v>
      </c>
      <c r="R1" s="68" t="s">
        <v>67</v>
      </c>
      <c r="U1" s="68" t="s">
        <v>14</v>
      </c>
      <c r="X1" s="68" t="s">
        <v>71</v>
      </c>
      <c r="AA1" s="68" t="s">
        <v>57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68</v>
      </c>
      <c r="I3" s="68" t="s">
        <v>17</v>
      </c>
      <c r="L3" s="68" t="s">
        <v>16</v>
      </c>
      <c r="O3" s="68" t="s">
        <v>13</v>
      </c>
      <c r="R3" s="68" t="s">
        <v>58</v>
      </c>
      <c r="U3" s="68" t="s">
        <v>21</v>
      </c>
      <c r="X3" s="68" t="s">
        <v>11</v>
      </c>
      <c r="AA3" s="68" t="s">
        <v>56</v>
      </c>
      <c r="AD3" s="68"/>
      <c r="AE3" s="69"/>
      <c r="AF3" s="69"/>
    </row>
    <row r="4" spans="1:42" ht="16.2" thickBot="1">
      <c r="A4" s="2" t="s">
        <v>51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646</v>
      </c>
      <c r="AI8" s="29">
        <f>'29.Spieltag'!AK8</f>
        <v>2</v>
      </c>
      <c r="AJ8" s="24">
        <f t="shared" ref="AJ8" si="11">AG8+AH8</f>
        <v>691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597</v>
      </c>
      <c r="AI9" s="29">
        <f>'29.Spieltag'!AK9</f>
        <v>17</v>
      </c>
      <c r="AJ9" s="24">
        <f t="shared" ref="AJ9:AJ25" si="23">AG9+AH9</f>
        <v>642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638</v>
      </c>
      <c r="AI10" s="29">
        <f>'29.Spieltag'!AK10</f>
        <v>5</v>
      </c>
      <c r="AJ10" s="24">
        <f t="shared" si="23"/>
        <v>683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626</v>
      </c>
      <c r="AI11" s="29">
        <f>'29.Spieltag'!AK11</f>
        <v>9</v>
      </c>
      <c r="AJ11" s="24">
        <f t="shared" si="23"/>
        <v>671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664</v>
      </c>
      <c r="AI12" s="29">
        <f>'29.Spieltag'!AK12</f>
        <v>1</v>
      </c>
      <c r="AJ12" s="24">
        <f t="shared" si="23"/>
        <v>709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627</v>
      </c>
      <c r="AI13" s="29">
        <f>'29.Spieltag'!AK13</f>
        <v>8</v>
      </c>
      <c r="AJ13" s="24">
        <f t="shared" si="23"/>
        <v>672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640</v>
      </c>
      <c r="AI14" s="29">
        <f>'29.Spieltag'!AK14</f>
        <v>4</v>
      </c>
      <c r="AJ14" s="24">
        <f t="shared" si="23"/>
        <v>685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612</v>
      </c>
      <c r="AI15" s="29">
        <f>'29.Spieltag'!AK15</f>
        <v>12</v>
      </c>
      <c r="AJ15" s="24">
        <f t="shared" si="23"/>
        <v>657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628</v>
      </c>
      <c r="AI16" s="29">
        <f>'29.Spieltag'!AK16</f>
        <v>7</v>
      </c>
      <c r="AJ16" s="24">
        <f t="shared" si="23"/>
        <v>673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599</v>
      </c>
      <c r="AI17" s="29">
        <f>'29.Spieltag'!AK17</f>
        <v>15</v>
      </c>
      <c r="AJ17" s="24">
        <f t="shared" si="23"/>
        <v>644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541</v>
      </c>
      <c r="AI18" s="29">
        <f>'29.Spieltag'!AK18</f>
        <v>20</v>
      </c>
      <c r="AJ18" s="24">
        <f t="shared" si="23"/>
        <v>586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611</v>
      </c>
      <c r="AI19" s="29">
        <f>'29.Spieltag'!AK19</f>
        <v>13</v>
      </c>
      <c r="AJ19" s="24">
        <f t="shared" si="23"/>
        <v>656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606</v>
      </c>
      <c r="AI20" s="29">
        <f>'29.Spieltag'!AK20</f>
        <v>14</v>
      </c>
      <c r="AJ20" s="24">
        <f t="shared" si="23"/>
        <v>651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645</v>
      </c>
      <c r="AI21" s="29">
        <f>'29.Spieltag'!AK21</f>
        <v>3</v>
      </c>
      <c r="AJ21" s="24">
        <f t="shared" si="23"/>
        <v>690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599</v>
      </c>
      <c r="AI22" s="29">
        <f>'29.Spieltag'!AK22</f>
        <v>15</v>
      </c>
      <c r="AJ22" s="24">
        <f t="shared" si="23"/>
        <v>644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568</v>
      </c>
      <c r="AI23" s="29">
        <f>'29.Spieltag'!AK23</f>
        <v>18</v>
      </c>
      <c r="AJ23" s="24">
        <f t="shared" si="23"/>
        <v>613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549</v>
      </c>
      <c r="AI24" s="29">
        <f>'29.Spieltag'!AK24</f>
        <v>19</v>
      </c>
      <c r="AJ24" s="24">
        <f t="shared" si="23"/>
        <v>594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626</v>
      </c>
      <c r="AI25" s="29">
        <f>'29.Spieltag'!AK25</f>
        <v>9</v>
      </c>
      <c r="AJ25" s="24">
        <f t="shared" si="23"/>
        <v>671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615</v>
      </c>
      <c r="AI26" s="29">
        <f>'29.Spieltag'!AK26</f>
        <v>11</v>
      </c>
      <c r="AJ26" s="24">
        <f t="shared" ref="AJ26" si="25">AG26+AH26</f>
        <v>660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637</v>
      </c>
      <c r="AI27" s="29">
        <f>'29.Spieltag'!AK27</f>
        <v>6</v>
      </c>
      <c r="AJ27" s="24">
        <f t="shared" ref="AJ27" si="28">AG27+AH27</f>
        <v>682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 I2 R2 O1:O2 U2 C1:C2 X2 L1:L2 AA2">
    <cfRule type="cellIs" dxfId="30" priority="12" operator="equal">
      <formula>"Schalke 04"</formula>
    </cfRule>
  </conditionalFormatting>
  <conditionalFormatting sqref="C3 C1 F3 F1 I1 I3 L1 L3 O3 O1 R1 R3 U1 U3 X3 X1 AA3 AA1">
    <cfRule type="cellIs" dxfId="2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5">
      <formula>($AG8&gt;40)</formula>
    </cfRule>
  </conditionalFormatting>
  <conditionalFormatting sqref="A31:A1048576 A1:A3 A5:A26">
    <cfRule type="colorScale" priority="7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8" rank="3"/>
  </conditionalFormatting>
  <conditionalFormatting sqref="AI8:AI26">
    <cfRule type="colorScale" priority="11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6" priority="1" rank="3"/>
  </conditionalFormatting>
  <conditionalFormatting sqref="AG5:AG26 AG31:AG1048576">
    <cfRule type="top10" dxfId="25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58</v>
      </c>
      <c r="F1" s="68" t="s">
        <v>17</v>
      </c>
      <c r="I1" s="68" t="s">
        <v>16</v>
      </c>
      <c r="L1" s="68" t="s">
        <v>21</v>
      </c>
      <c r="O1" s="68" t="s">
        <v>59</v>
      </c>
      <c r="R1" s="68" t="s">
        <v>56</v>
      </c>
      <c r="U1" s="68" t="s">
        <v>11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71</v>
      </c>
      <c r="I3" s="68" t="s">
        <v>15</v>
      </c>
      <c r="L3" s="68" t="s">
        <v>12</v>
      </c>
      <c r="O3" s="68" t="s">
        <v>70</v>
      </c>
      <c r="R3" s="68" t="s">
        <v>69</v>
      </c>
      <c r="U3" s="68" t="s">
        <v>67</v>
      </c>
      <c r="X3" s="68" t="s">
        <v>57</v>
      </c>
      <c r="AA3" s="68" t="s">
        <v>14</v>
      </c>
      <c r="AD3" s="68"/>
      <c r="AE3" s="69"/>
      <c r="AF3" s="69"/>
    </row>
    <row r="4" spans="1:42" ht="16.2" thickBot="1">
      <c r="A4" s="2" t="s">
        <v>52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691</v>
      </c>
      <c r="AI8" s="29">
        <f>'30.Spieltag'!AK8</f>
        <v>2</v>
      </c>
      <c r="AJ8" s="24">
        <f t="shared" ref="AJ8" si="11">AG8+AH8</f>
        <v>736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642</v>
      </c>
      <c r="AI9" s="29">
        <f>'30.Spieltag'!AK9</f>
        <v>17</v>
      </c>
      <c r="AJ9" s="24">
        <f t="shared" ref="AJ9:AJ25" si="23">AG9+AH9</f>
        <v>687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683</v>
      </c>
      <c r="AI10" s="29">
        <f>'30.Spieltag'!AK10</f>
        <v>5</v>
      </c>
      <c r="AJ10" s="24">
        <f t="shared" si="23"/>
        <v>728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671</v>
      </c>
      <c r="AI11" s="29">
        <f>'30.Spieltag'!AK11</f>
        <v>9</v>
      </c>
      <c r="AJ11" s="24">
        <f t="shared" si="23"/>
        <v>716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709</v>
      </c>
      <c r="AI12" s="29">
        <f>'30.Spieltag'!AK12</f>
        <v>1</v>
      </c>
      <c r="AJ12" s="24">
        <f t="shared" si="23"/>
        <v>754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672</v>
      </c>
      <c r="AI13" s="29">
        <f>'30.Spieltag'!AK13</f>
        <v>8</v>
      </c>
      <c r="AJ13" s="24">
        <f t="shared" si="23"/>
        <v>717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685</v>
      </c>
      <c r="AI14" s="29">
        <f>'30.Spieltag'!AK14</f>
        <v>4</v>
      </c>
      <c r="AJ14" s="24">
        <f t="shared" si="23"/>
        <v>730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657</v>
      </c>
      <c r="AI15" s="29">
        <f>'30.Spieltag'!AK15</f>
        <v>12</v>
      </c>
      <c r="AJ15" s="24">
        <f t="shared" si="23"/>
        <v>702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673</v>
      </c>
      <c r="AI16" s="29">
        <f>'30.Spieltag'!AK16</f>
        <v>7</v>
      </c>
      <c r="AJ16" s="24">
        <f t="shared" si="23"/>
        <v>718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644</v>
      </c>
      <c r="AI17" s="29">
        <f>'30.Spieltag'!AK17</f>
        <v>15</v>
      </c>
      <c r="AJ17" s="24">
        <f t="shared" si="23"/>
        <v>689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586</v>
      </c>
      <c r="AI18" s="29">
        <f>'30.Spieltag'!AK18</f>
        <v>20</v>
      </c>
      <c r="AJ18" s="24">
        <f t="shared" si="23"/>
        <v>631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656</v>
      </c>
      <c r="AI19" s="29">
        <f>'30.Spieltag'!AK19</f>
        <v>13</v>
      </c>
      <c r="AJ19" s="24">
        <f t="shared" si="23"/>
        <v>701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651</v>
      </c>
      <c r="AI20" s="29">
        <f>'30.Spieltag'!AK20</f>
        <v>14</v>
      </c>
      <c r="AJ20" s="24">
        <f t="shared" si="23"/>
        <v>696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690</v>
      </c>
      <c r="AI21" s="29">
        <f>'30.Spieltag'!AK21</f>
        <v>3</v>
      </c>
      <c r="AJ21" s="24">
        <f t="shared" si="23"/>
        <v>735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644</v>
      </c>
      <c r="AI22" s="29">
        <f>'30.Spieltag'!AK22</f>
        <v>15</v>
      </c>
      <c r="AJ22" s="24">
        <f t="shared" si="23"/>
        <v>689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613</v>
      </c>
      <c r="AI23" s="29">
        <f>'30.Spieltag'!AK23</f>
        <v>18</v>
      </c>
      <c r="AJ23" s="24">
        <f t="shared" si="23"/>
        <v>658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594</v>
      </c>
      <c r="AI24" s="29">
        <f>'30.Spieltag'!AK24</f>
        <v>19</v>
      </c>
      <c r="AJ24" s="24">
        <f t="shared" si="23"/>
        <v>639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671</v>
      </c>
      <c r="AI25" s="29">
        <f>'30.Spieltag'!AK25</f>
        <v>9</v>
      </c>
      <c r="AJ25" s="24">
        <f t="shared" si="23"/>
        <v>716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660</v>
      </c>
      <c r="AI26" s="29">
        <f>'30.Spieltag'!AK26</f>
        <v>11</v>
      </c>
      <c r="AJ26" s="24">
        <f t="shared" ref="AJ26" si="25">AG26+AH26</f>
        <v>705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682</v>
      </c>
      <c r="AI27" s="29">
        <f>'30.Spieltag'!AK27</f>
        <v>6</v>
      </c>
      <c r="AJ27" s="24">
        <f t="shared" ref="AJ27" si="28">AG27+AH27</f>
        <v>727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F2 O2 C1:C2 R2 L1:L2 U2 X2 I1:I2 AA2">
    <cfRule type="cellIs" dxfId="24" priority="12" operator="equal">
      <formula>"Schalke 04"</formula>
    </cfRule>
  </conditionalFormatting>
  <conditionalFormatting sqref="I1 F3 C3 I3 F1 C1 L1 L3 O1 O3 R1 R3 U1 U3 X3 X1 AA3 AA1">
    <cfRule type="cellIs" dxfId="2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2" priority="5">
      <formula>($AG8&gt;40)</formula>
    </cfRule>
  </conditionalFormatting>
  <conditionalFormatting sqref="A31:A1048576 A1:A3 A5:A26">
    <cfRule type="colorScale" priority="6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93" rank="3"/>
  </conditionalFormatting>
  <conditionalFormatting sqref="AI8:AI26">
    <cfRule type="colorScale" priority="11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0" priority="1" rank="3"/>
  </conditionalFormatting>
  <conditionalFormatting sqref="AG5:AG26 AG31:AG1048576">
    <cfRule type="top10" dxfId="19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67</v>
      </c>
      <c r="I1" s="68" t="s">
        <v>69</v>
      </c>
      <c r="L1" s="68" t="s">
        <v>70</v>
      </c>
      <c r="O1" s="68" t="s">
        <v>14</v>
      </c>
      <c r="R1" s="68" t="s">
        <v>57</v>
      </c>
      <c r="U1" s="68" t="s">
        <v>18</v>
      </c>
      <c r="X1" s="68" t="s">
        <v>16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71</v>
      </c>
      <c r="I3" s="68" t="s">
        <v>58</v>
      </c>
      <c r="L3" s="68" t="s">
        <v>56</v>
      </c>
      <c r="O3" s="68" t="s">
        <v>13</v>
      </c>
      <c r="R3" s="68" t="s">
        <v>21</v>
      </c>
      <c r="U3" s="68" t="s">
        <v>11</v>
      </c>
      <c r="X3" s="68" t="s">
        <v>68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53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736</v>
      </c>
      <c r="AI8" s="29">
        <f>'31.Spieltag'!AK8</f>
        <v>2</v>
      </c>
      <c r="AJ8" s="24">
        <f t="shared" ref="AJ8" si="11">AG8+AH8</f>
        <v>781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687</v>
      </c>
      <c r="AI9" s="29">
        <f>'31.Spieltag'!AK9</f>
        <v>17</v>
      </c>
      <c r="AJ9" s="24">
        <f t="shared" ref="AJ9:AJ25" si="23">AG9+AH9</f>
        <v>732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728</v>
      </c>
      <c r="AI10" s="29">
        <f>'31.Spieltag'!AK10</f>
        <v>5</v>
      </c>
      <c r="AJ10" s="24">
        <f t="shared" si="23"/>
        <v>773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716</v>
      </c>
      <c r="AI11" s="29">
        <f>'31.Spieltag'!AK11</f>
        <v>9</v>
      </c>
      <c r="AJ11" s="24">
        <f t="shared" si="23"/>
        <v>761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754</v>
      </c>
      <c r="AI12" s="29">
        <f>'31.Spieltag'!AK12</f>
        <v>1</v>
      </c>
      <c r="AJ12" s="24">
        <f t="shared" si="23"/>
        <v>799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717</v>
      </c>
      <c r="AI13" s="29">
        <f>'31.Spieltag'!AK13</f>
        <v>8</v>
      </c>
      <c r="AJ13" s="24">
        <f t="shared" si="23"/>
        <v>762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730</v>
      </c>
      <c r="AI14" s="29">
        <f>'31.Spieltag'!AK14</f>
        <v>4</v>
      </c>
      <c r="AJ14" s="24">
        <f t="shared" si="23"/>
        <v>775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702</v>
      </c>
      <c r="AI15" s="29">
        <f>'31.Spieltag'!AK15</f>
        <v>12</v>
      </c>
      <c r="AJ15" s="24">
        <f t="shared" si="23"/>
        <v>747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718</v>
      </c>
      <c r="AI16" s="29">
        <f>'31.Spieltag'!AK16</f>
        <v>7</v>
      </c>
      <c r="AJ16" s="24">
        <f t="shared" si="23"/>
        <v>763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689</v>
      </c>
      <c r="AI17" s="29">
        <f>'31.Spieltag'!AK17</f>
        <v>15</v>
      </c>
      <c r="AJ17" s="24">
        <f t="shared" si="23"/>
        <v>734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631</v>
      </c>
      <c r="AI18" s="29">
        <f>'31.Spieltag'!AK18</f>
        <v>20</v>
      </c>
      <c r="AJ18" s="24">
        <f t="shared" si="23"/>
        <v>676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701</v>
      </c>
      <c r="AI19" s="29">
        <f>'31.Spieltag'!AK19</f>
        <v>13</v>
      </c>
      <c r="AJ19" s="24">
        <f t="shared" si="23"/>
        <v>746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696</v>
      </c>
      <c r="AI20" s="29">
        <f>'31.Spieltag'!AK20</f>
        <v>14</v>
      </c>
      <c r="AJ20" s="24">
        <f t="shared" si="23"/>
        <v>741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735</v>
      </c>
      <c r="AI21" s="29">
        <f>'31.Spieltag'!AK21</f>
        <v>3</v>
      </c>
      <c r="AJ21" s="24">
        <f t="shared" si="23"/>
        <v>780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689</v>
      </c>
      <c r="AI22" s="29">
        <f>'31.Spieltag'!AK22</f>
        <v>15</v>
      </c>
      <c r="AJ22" s="24">
        <f t="shared" si="23"/>
        <v>734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658</v>
      </c>
      <c r="AI23" s="29">
        <f>'31.Spieltag'!AK23</f>
        <v>18</v>
      </c>
      <c r="AJ23" s="24">
        <f t="shared" si="23"/>
        <v>703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639</v>
      </c>
      <c r="AI24" s="29">
        <f>'31.Spieltag'!AK24</f>
        <v>19</v>
      </c>
      <c r="AJ24" s="24">
        <f t="shared" si="23"/>
        <v>684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716</v>
      </c>
      <c r="AI25" s="29">
        <f>'31.Spieltag'!AK25</f>
        <v>9</v>
      </c>
      <c r="AJ25" s="24">
        <f t="shared" si="23"/>
        <v>761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705</v>
      </c>
      <c r="AI26" s="29">
        <f>'31.Spieltag'!AK26</f>
        <v>11</v>
      </c>
      <c r="AJ26" s="24">
        <f t="shared" ref="AJ26" si="25">AG26+AH26</f>
        <v>750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727</v>
      </c>
      <c r="AI27" s="29">
        <f>'31.Spieltag'!AK27</f>
        <v>6</v>
      </c>
      <c r="AJ27" s="24">
        <f t="shared" ref="AJ27" si="28">AG27+AH27</f>
        <v>772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I2 O2 L1:L2 R2 X2 U1:U2 AA2">
    <cfRule type="cellIs" dxfId="18" priority="16" operator="equal">
      <formula>"Schalke 04"</formula>
    </cfRule>
  </conditionalFormatting>
  <conditionalFormatting sqref="C1 C3 L3 F3 I3 I1 F1 L1 U3 O3 R3 O1 R1 U1 X3 X1 AA3 AA1">
    <cfRule type="cellIs" dxfId="1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5">
      <formula>($AG8&gt;40)</formula>
    </cfRule>
  </conditionalFormatting>
  <conditionalFormatting sqref="A31:A1048576 A1:A3 A5:A26">
    <cfRule type="colorScale" priority="6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8" rank="3"/>
  </conditionalFormatting>
  <conditionalFormatting sqref="AI8:AI26">
    <cfRule type="colorScale" priority="11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" priority="1" rank="3"/>
  </conditionalFormatting>
  <conditionalFormatting sqref="AG5:AG26 AG31:AG1048576">
    <cfRule type="top10" dxfId="13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71</v>
      </c>
      <c r="F1" s="68" t="s">
        <v>59</v>
      </c>
      <c r="I1" s="68" t="s">
        <v>67</v>
      </c>
      <c r="L1" s="68" t="s">
        <v>13</v>
      </c>
      <c r="O1" s="68" t="s">
        <v>21</v>
      </c>
      <c r="R1" s="68" t="s">
        <v>58</v>
      </c>
      <c r="U1" s="68" t="s">
        <v>56</v>
      </c>
      <c r="X1" s="68" t="s">
        <v>17</v>
      </c>
      <c r="AA1" s="68" t="s">
        <v>11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16</v>
      </c>
      <c r="I3" s="68" t="s">
        <v>69</v>
      </c>
      <c r="L3" s="68" t="s">
        <v>68</v>
      </c>
      <c r="O3" s="68" t="s">
        <v>15</v>
      </c>
      <c r="R3" s="68" t="s">
        <v>12</v>
      </c>
      <c r="U3" s="68" t="s">
        <v>14</v>
      </c>
      <c r="X3" s="68" t="s">
        <v>70</v>
      </c>
      <c r="AA3" s="68" t="s">
        <v>57</v>
      </c>
      <c r="AD3" s="67"/>
      <c r="AE3" s="69"/>
      <c r="AF3" s="69"/>
    </row>
    <row r="4" spans="1:42" ht="16.2" thickBot="1">
      <c r="A4" s="2" t="s">
        <v>54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781</v>
      </c>
      <c r="AI8" s="29">
        <f>'32.Spieltag'!AK8</f>
        <v>2</v>
      </c>
      <c r="AJ8" s="24">
        <f t="shared" ref="AJ8" si="11">AG8+AH8</f>
        <v>826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732</v>
      </c>
      <c r="AI9" s="29">
        <f>'32.Spieltag'!AK9</f>
        <v>17</v>
      </c>
      <c r="AJ9" s="24">
        <f t="shared" ref="AJ9:AJ25" si="23">AG9+AH9</f>
        <v>777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773</v>
      </c>
      <c r="AI10" s="29">
        <f>'32.Spieltag'!AK10</f>
        <v>5</v>
      </c>
      <c r="AJ10" s="24">
        <f t="shared" si="23"/>
        <v>818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761</v>
      </c>
      <c r="AI11" s="29">
        <f>'32.Spieltag'!AK11</f>
        <v>9</v>
      </c>
      <c r="AJ11" s="24">
        <f t="shared" si="23"/>
        <v>806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799</v>
      </c>
      <c r="AI12" s="29">
        <f>'32.Spieltag'!AK12</f>
        <v>1</v>
      </c>
      <c r="AJ12" s="24">
        <f t="shared" si="23"/>
        <v>844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762</v>
      </c>
      <c r="AI13" s="29">
        <f>'32.Spieltag'!AK13</f>
        <v>8</v>
      </c>
      <c r="AJ13" s="24">
        <f t="shared" si="23"/>
        <v>807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775</v>
      </c>
      <c r="AI14" s="29">
        <f>'32.Spieltag'!AK14</f>
        <v>4</v>
      </c>
      <c r="AJ14" s="24">
        <f t="shared" si="23"/>
        <v>820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747</v>
      </c>
      <c r="AI15" s="29">
        <f>'32.Spieltag'!AK15</f>
        <v>12</v>
      </c>
      <c r="AJ15" s="24">
        <f t="shared" si="23"/>
        <v>792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763</v>
      </c>
      <c r="AI16" s="29">
        <f>'32.Spieltag'!AK16</f>
        <v>7</v>
      </c>
      <c r="AJ16" s="24">
        <f t="shared" si="23"/>
        <v>808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734</v>
      </c>
      <c r="AI17" s="29">
        <f>'32.Spieltag'!AK17</f>
        <v>15</v>
      </c>
      <c r="AJ17" s="24">
        <f t="shared" si="23"/>
        <v>779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676</v>
      </c>
      <c r="AI18" s="29">
        <f>'32.Spieltag'!AK18</f>
        <v>20</v>
      </c>
      <c r="AJ18" s="24">
        <f t="shared" si="23"/>
        <v>721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746</v>
      </c>
      <c r="AI19" s="29">
        <f>'32.Spieltag'!AK19</f>
        <v>13</v>
      </c>
      <c r="AJ19" s="24">
        <f t="shared" si="23"/>
        <v>791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741</v>
      </c>
      <c r="AI20" s="29">
        <f>'32.Spieltag'!AK20</f>
        <v>14</v>
      </c>
      <c r="AJ20" s="24">
        <f t="shared" si="23"/>
        <v>786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780</v>
      </c>
      <c r="AI21" s="29">
        <f>'32.Spieltag'!AK21</f>
        <v>3</v>
      </c>
      <c r="AJ21" s="24">
        <f t="shared" si="23"/>
        <v>825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734</v>
      </c>
      <c r="AI22" s="29">
        <f>'32.Spieltag'!AK22</f>
        <v>15</v>
      </c>
      <c r="AJ22" s="24">
        <f t="shared" si="23"/>
        <v>779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703</v>
      </c>
      <c r="AI23" s="29">
        <f>'32.Spieltag'!AK23</f>
        <v>18</v>
      </c>
      <c r="AJ23" s="24">
        <f t="shared" si="23"/>
        <v>748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684</v>
      </c>
      <c r="AI24" s="29">
        <f>'32.Spieltag'!AK24</f>
        <v>19</v>
      </c>
      <c r="AJ24" s="24">
        <f t="shared" si="23"/>
        <v>729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761</v>
      </c>
      <c r="AI25" s="29">
        <f>'32.Spieltag'!AK25</f>
        <v>9</v>
      </c>
      <c r="AJ25" s="24">
        <f t="shared" si="23"/>
        <v>806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750</v>
      </c>
      <c r="AI26" s="29">
        <f>'32.Spieltag'!AK26</f>
        <v>11</v>
      </c>
      <c r="AJ26" s="24">
        <f t="shared" ref="AJ26" si="25">AG26+AH26</f>
        <v>795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772</v>
      </c>
      <c r="AI27" s="29">
        <f>'32.Spieltag'!AK27</f>
        <v>6</v>
      </c>
      <c r="AJ27" s="24">
        <f t="shared" ref="AJ27" si="28">AG27+AH27</f>
        <v>817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1:I2 L2 O2 R2 F1:F2 U2 X2 C1:C2 AA2">
    <cfRule type="cellIs" dxfId="12" priority="12" operator="equal">
      <formula>"Schalke 04"</formula>
    </cfRule>
  </conditionalFormatting>
  <conditionalFormatting sqref="C3 F3 I3 O3 R3 L3 U3 X3 AA3 C1 F1 I1 L1 R1 O1 U1 AA1 X1">
    <cfRule type="cellIs" dxfId="1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" priority="5">
      <formula>($AG8&gt;40)</formula>
    </cfRule>
  </conditionalFormatting>
  <conditionalFormatting sqref="A31:A1048576 A1:A3 A5:A26">
    <cfRule type="colorScale" priority="6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3" rank="3"/>
  </conditionalFormatting>
  <conditionalFormatting sqref="AI8:AI26">
    <cfRule type="colorScale" priority="11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" priority="1" rank="3"/>
  </conditionalFormatting>
  <conditionalFormatting sqref="AG5:AG26 AG31:AG1048576">
    <cfRule type="top10" dxfId="7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topLeftCell="A3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69</v>
      </c>
      <c r="F1" s="68" t="s">
        <v>57</v>
      </c>
      <c r="I1" s="68" t="s">
        <v>68</v>
      </c>
      <c r="L1" s="68" t="s">
        <v>12</v>
      </c>
      <c r="O1" s="68" t="s">
        <v>16</v>
      </c>
      <c r="R1" s="68" t="s">
        <v>15</v>
      </c>
      <c r="U1" s="68" t="s">
        <v>14</v>
      </c>
      <c r="X1" s="68" t="s">
        <v>70</v>
      </c>
      <c r="AA1" s="68" t="s">
        <v>18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P2" s="71"/>
      <c r="R2" s="72"/>
      <c r="S2" s="71"/>
      <c r="T2" s="73"/>
      <c r="U2" s="72"/>
      <c r="V2" s="71"/>
      <c r="W2" s="73"/>
      <c r="X2" s="72"/>
      <c r="Y2" s="71"/>
      <c r="Z2" s="73"/>
      <c r="AA2" s="72"/>
      <c r="AC2" s="73"/>
      <c r="AD2" s="68"/>
      <c r="AE2" s="70"/>
      <c r="AF2" s="70"/>
    </row>
    <row r="3" spans="1:42" ht="11.4">
      <c r="B3" s="16"/>
      <c r="C3" s="68" t="s">
        <v>11</v>
      </c>
      <c r="F3" s="68" t="s">
        <v>58</v>
      </c>
      <c r="I3" s="68" t="s">
        <v>59</v>
      </c>
      <c r="L3" s="68" t="s">
        <v>56</v>
      </c>
      <c r="O3" s="68" t="s">
        <v>21</v>
      </c>
      <c r="R3" s="68" t="s">
        <v>13</v>
      </c>
      <c r="U3" s="68" t="s">
        <v>17</v>
      </c>
      <c r="X3" s="68" t="s">
        <v>71</v>
      </c>
      <c r="AA3" s="68" t="s">
        <v>67</v>
      </c>
      <c r="AD3" s="68"/>
      <c r="AE3" s="69"/>
      <c r="AF3" s="69"/>
    </row>
    <row r="4" spans="1:42" ht="16.2" thickBot="1">
      <c r="A4" s="2" t="s">
        <v>55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826</v>
      </c>
      <c r="AI8" s="29">
        <f>'33.Spieltag'!AK8</f>
        <v>2</v>
      </c>
      <c r="AJ8" s="24">
        <f t="shared" ref="AJ8" si="11">AG8+AH8</f>
        <v>871</v>
      </c>
      <c r="AK8" s="25">
        <f t="shared" ref="AK8:AK27" si="12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17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777</v>
      </c>
      <c r="AI9" s="29">
        <f>'33.Spieltag'!AK9</f>
        <v>17</v>
      </c>
      <c r="AJ9" s="24">
        <f t="shared" ref="AJ9:AJ25" si="23">AG9+AH9</f>
        <v>822</v>
      </c>
      <c r="AK9" s="25">
        <f t="shared" si="12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5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818</v>
      </c>
      <c r="AI10" s="29">
        <f>'33.Spieltag'!AK10</f>
        <v>5</v>
      </c>
      <c r="AJ10" s="24">
        <f t="shared" si="23"/>
        <v>863</v>
      </c>
      <c r="AK10" s="25">
        <f t="shared" si="12"/>
        <v>5</v>
      </c>
      <c r="AL10" s="80"/>
      <c r="AM10" s="81"/>
      <c r="AN10" s="81"/>
      <c r="AO10" s="82"/>
    </row>
    <row r="11" spans="1:42" ht="24.9" customHeight="1" thickBot="1">
      <c r="A11" s="29">
        <f t="shared" si="13"/>
        <v>9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806</v>
      </c>
      <c r="AI11" s="29">
        <f>'33.Spieltag'!AK11</f>
        <v>9</v>
      </c>
      <c r="AJ11" s="24">
        <f t="shared" si="23"/>
        <v>851</v>
      </c>
      <c r="AK11" s="25">
        <f t="shared" si="12"/>
        <v>9</v>
      </c>
      <c r="AL11" s="1"/>
      <c r="AP11" s="67"/>
    </row>
    <row r="12" spans="1:42" ht="24.9" customHeight="1" thickBot="1">
      <c r="A12" s="29">
        <f t="shared" si="13"/>
        <v>1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844</v>
      </c>
      <c r="AI12" s="29">
        <f>'33.Spieltag'!AK12</f>
        <v>1</v>
      </c>
      <c r="AJ12" s="24">
        <f t="shared" si="23"/>
        <v>889</v>
      </c>
      <c r="AK12" s="25">
        <f t="shared" si="12"/>
        <v>1</v>
      </c>
      <c r="AL12" s="1"/>
    </row>
    <row r="13" spans="1:42" ht="24.9" customHeight="1" thickBot="1">
      <c r="A13" s="29">
        <f t="shared" si="13"/>
        <v>8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807</v>
      </c>
      <c r="AI13" s="29">
        <f>'33.Spieltag'!AK13</f>
        <v>8</v>
      </c>
      <c r="AJ13" s="24">
        <f t="shared" si="23"/>
        <v>852</v>
      </c>
      <c r="AK13" s="25">
        <f t="shared" si="12"/>
        <v>8</v>
      </c>
      <c r="AL13" s="1"/>
    </row>
    <row r="14" spans="1:42" ht="24.9" customHeight="1" thickBot="1">
      <c r="A14" s="29">
        <f t="shared" si="13"/>
        <v>4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820</v>
      </c>
      <c r="AI14" s="29">
        <f>'33.Spieltag'!AK14</f>
        <v>4</v>
      </c>
      <c r="AJ14" s="24">
        <f t="shared" si="23"/>
        <v>865</v>
      </c>
      <c r="AK14" s="25">
        <f t="shared" si="12"/>
        <v>4</v>
      </c>
      <c r="AL14" s="1"/>
    </row>
    <row r="15" spans="1:42" ht="24.9" customHeight="1" thickBot="1">
      <c r="A15" s="29">
        <f t="shared" si="13"/>
        <v>12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792</v>
      </c>
      <c r="AI15" s="29">
        <f>'33.Spieltag'!AK15</f>
        <v>12</v>
      </c>
      <c r="AJ15" s="24">
        <f t="shared" si="23"/>
        <v>837</v>
      </c>
      <c r="AK15" s="25">
        <f t="shared" si="12"/>
        <v>12</v>
      </c>
      <c r="AL15" s="1"/>
    </row>
    <row r="16" spans="1:42" ht="24.9" customHeight="1" thickBot="1">
      <c r="A16" s="29">
        <f t="shared" si="13"/>
        <v>7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808</v>
      </c>
      <c r="AI16" s="29">
        <f>'33.Spieltag'!AK16</f>
        <v>7</v>
      </c>
      <c r="AJ16" s="24">
        <f t="shared" si="23"/>
        <v>853</v>
      </c>
      <c r="AK16" s="25">
        <f t="shared" si="12"/>
        <v>7</v>
      </c>
      <c r="AL16" s="1"/>
    </row>
    <row r="17" spans="1:38" ht="24.9" customHeight="1" thickBot="1">
      <c r="A17" s="29">
        <f t="shared" si="13"/>
        <v>15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779</v>
      </c>
      <c r="AI17" s="29">
        <f>'33.Spieltag'!AK17</f>
        <v>15</v>
      </c>
      <c r="AJ17" s="24">
        <f t="shared" si="23"/>
        <v>824</v>
      </c>
      <c r="AK17" s="25">
        <f t="shared" si="12"/>
        <v>15</v>
      </c>
      <c r="AL17" s="1"/>
    </row>
    <row r="18" spans="1:38" ht="24.9" customHeight="1" thickBot="1">
      <c r="A18" s="29">
        <f t="shared" si="13"/>
        <v>20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721</v>
      </c>
      <c r="AI18" s="29">
        <f>'33.Spieltag'!AK18</f>
        <v>20</v>
      </c>
      <c r="AJ18" s="24">
        <f t="shared" si="23"/>
        <v>766</v>
      </c>
      <c r="AK18" s="25">
        <f t="shared" si="12"/>
        <v>20</v>
      </c>
      <c r="AL18" s="1"/>
    </row>
    <row r="19" spans="1:38" ht="24.9" customHeight="1" thickBot="1">
      <c r="A19" s="29">
        <f t="shared" si="13"/>
        <v>13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791</v>
      </c>
      <c r="AI19" s="29">
        <f>'33.Spieltag'!AK19</f>
        <v>13</v>
      </c>
      <c r="AJ19" s="24">
        <f t="shared" si="23"/>
        <v>836</v>
      </c>
      <c r="AK19" s="25">
        <f t="shared" si="12"/>
        <v>13</v>
      </c>
      <c r="AL19" s="1"/>
    </row>
    <row r="20" spans="1:38" ht="24.9" customHeight="1" thickBot="1">
      <c r="A20" s="29">
        <f t="shared" si="13"/>
        <v>14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786</v>
      </c>
      <c r="AI20" s="29">
        <f>'33.Spieltag'!AK20</f>
        <v>14</v>
      </c>
      <c r="AJ20" s="24">
        <f t="shared" si="23"/>
        <v>831</v>
      </c>
      <c r="AK20" s="25">
        <f t="shared" si="12"/>
        <v>14</v>
      </c>
      <c r="AL20" s="1"/>
    </row>
    <row r="21" spans="1:38" ht="24.9" customHeight="1" thickBot="1">
      <c r="A21" s="29">
        <f t="shared" si="13"/>
        <v>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825</v>
      </c>
      <c r="AI21" s="29">
        <f>'33.Spieltag'!AK21</f>
        <v>3</v>
      </c>
      <c r="AJ21" s="24">
        <f t="shared" si="23"/>
        <v>870</v>
      </c>
      <c r="AK21" s="25">
        <f t="shared" si="12"/>
        <v>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779</v>
      </c>
      <c r="AI22" s="29">
        <f>'33.Spieltag'!AK22</f>
        <v>15</v>
      </c>
      <c r="AJ22" s="24">
        <f t="shared" si="23"/>
        <v>824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18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748</v>
      </c>
      <c r="AI23" s="29">
        <f>'33.Spieltag'!AK23</f>
        <v>18</v>
      </c>
      <c r="AJ23" s="24">
        <f t="shared" si="23"/>
        <v>793</v>
      </c>
      <c r="AK23" s="25">
        <f t="shared" si="12"/>
        <v>18</v>
      </c>
      <c r="AL23" s="1"/>
    </row>
    <row r="24" spans="1:38" ht="24.9" customHeight="1" thickBot="1">
      <c r="A24" s="29">
        <f t="shared" si="13"/>
        <v>19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729</v>
      </c>
      <c r="AI24" s="29">
        <f>'33.Spieltag'!AK24</f>
        <v>19</v>
      </c>
      <c r="AJ24" s="24">
        <f t="shared" si="23"/>
        <v>774</v>
      </c>
      <c r="AK24" s="25">
        <f t="shared" si="12"/>
        <v>19</v>
      </c>
      <c r="AL24" s="1"/>
    </row>
    <row r="25" spans="1:38" ht="24.9" customHeight="1" thickBot="1">
      <c r="A25" s="29">
        <f t="shared" si="13"/>
        <v>9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806</v>
      </c>
      <c r="AI25" s="29">
        <f>'33.Spieltag'!AK25</f>
        <v>9</v>
      </c>
      <c r="AJ25" s="24">
        <f t="shared" si="23"/>
        <v>851</v>
      </c>
      <c r="AK25" s="25">
        <f t="shared" si="12"/>
        <v>9</v>
      </c>
      <c r="AL25" s="1"/>
    </row>
    <row r="26" spans="1:38" ht="28.2" customHeight="1" thickBot="1">
      <c r="A26" s="29">
        <f t="shared" si="13"/>
        <v>11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795</v>
      </c>
      <c r="AI26" s="29">
        <f>'33.Spieltag'!AK26</f>
        <v>11</v>
      </c>
      <c r="AJ26" s="24">
        <f t="shared" ref="AJ26" si="25">AG26+AH26</f>
        <v>840</v>
      </c>
      <c r="AK26" s="25">
        <f t="shared" si="12"/>
        <v>11</v>
      </c>
      <c r="AL26" s="1"/>
    </row>
    <row r="27" spans="1:38" ht="28.2" customHeight="1" thickBot="1">
      <c r="A27" s="29">
        <f t="shared" ref="A27" si="26">AK27</f>
        <v>6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817</v>
      </c>
      <c r="AI27" s="29">
        <f>'33.Spieltag'!AK27</f>
        <v>6</v>
      </c>
      <c r="AJ27" s="24">
        <f t="shared" ref="AJ27" si="28">AG27+AH27</f>
        <v>862</v>
      </c>
      <c r="AK27" s="25">
        <f t="shared" si="12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I1:I2 F1:F2 L2:P2 R2:AA2 AD1:AF6 AC1:AC2">
    <cfRule type="cellIs" dxfId="6" priority="12" operator="equal">
      <formula>"Schalke 04"</formula>
    </cfRule>
  </conditionalFormatting>
  <conditionalFormatting sqref="X1 C1 AA3 O3 X3 I3 AA1 C3 L1 F3 L3 U3 R3 F1 I1 O1 R1 U1">
    <cfRule type="cellIs" dxfId="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" priority="5">
      <formula>($AG8&gt;40)</formula>
    </cfRule>
  </conditionalFormatting>
  <conditionalFormatting sqref="A31:A1048576 A1:A3 A5:A26">
    <cfRule type="colorScale" priority="6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" priority="1" rank="3"/>
  </conditionalFormatting>
  <conditionalFormatting sqref="AG5:AG26 AG31:AG1048576">
    <cfRule type="top10" dxfId="2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1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V21" sqref="AV21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13</v>
      </c>
      <c r="M3" s="56">
        <f>'11.Spieltag'!$AG8</f>
        <v>15</v>
      </c>
      <c r="N3" s="56">
        <f>'12.Spieltag'!$AG8</f>
        <v>16</v>
      </c>
      <c r="O3" s="56">
        <f>'13.Spieltag'!$AG8</f>
        <v>4</v>
      </c>
      <c r="P3" s="56">
        <f>'14.Spieltag'!$AG8</f>
        <v>11</v>
      </c>
      <c r="Q3" s="56">
        <f>'15.Spieltag'!$AG8</f>
        <v>6</v>
      </c>
      <c r="R3" s="56">
        <f>'16.Spieltag'!$AG8</f>
        <v>10</v>
      </c>
      <c r="S3" s="56">
        <f>'17.Spieltag'!$AG8</f>
        <v>13</v>
      </c>
      <c r="T3" s="56">
        <f>'18.Spieltag'!$AG8</f>
        <v>13</v>
      </c>
      <c r="U3" s="56">
        <f>'19.Spieltag'!$AG8</f>
        <v>9</v>
      </c>
      <c r="V3" s="56">
        <f>'20.Spieltag'!$AG8</f>
        <v>14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871</v>
      </c>
      <c r="AL3" s="59">
        <f t="shared" ref="AL3" si="1">SMALL($C3:$AJ3,1)</f>
        <v>4</v>
      </c>
      <c r="AM3" s="59">
        <f t="shared" ref="AM3" si="2">SMALL($C3:$AJ3,2)</f>
        <v>4</v>
      </c>
      <c r="AN3" s="59">
        <f t="shared" ref="AN3" si="3">SMALL($C3:$AJ3,3)</f>
        <v>5</v>
      </c>
      <c r="AO3" s="59">
        <f t="shared" ref="AO3" si="4">SMALL($C3:$AJ3,4)</f>
        <v>6</v>
      </c>
      <c r="AP3" s="60">
        <f t="shared" ref="AP3" si="5">AK3-AO3-AN3-AM3-AL3</f>
        <v>852</v>
      </c>
      <c r="AQ3" s="64">
        <f t="shared" ref="AQ3" si="6">SUM(AL3:AO3)</f>
        <v>19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15</v>
      </c>
      <c r="M4" s="56">
        <f>'11.Spieltag'!$AG9</f>
        <v>29</v>
      </c>
      <c r="N4" s="56">
        <f>'12.Spieltag'!$AG9</f>
        <v>0</v>
      </c>
      <c r="O4" s="56">
        <f>'13.Spieltag'!$AG9</f>
        <v>0</v>
      </c>
      <c r="P4" s="56">
        <f>'14.Spieltag'!$AG9</f>
        <v>9</v>
      </c>
      <c r="Q4" s="56">
        <f>'15.Spieltag'!$AG9</f>
        <v>21</v>
      </c>
      <c r="R4" s="56">
        <f>'16.Spieltag'!$AG9</f>
        <v>3</v>
      </c>
      <c r="S4" s="56">
        <f>'17.Spieltag'!$AG9</f>
        <v>13</v>
      </c>
      <c r="T4" s="56">
        <f>'18.Spieltag'!$AG9</f>
        <v>6</v>
      </c>
      <c r="U4" s="56">
        <f>'19.Spieltag'!$AG9</f>
        <v>17</v>
      </c>
      <c r="V4" s="56">
        <f>'20.Spieltag'!$AG9</f>
        <v>6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822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2</v>
      </c>
      <c r="AP4" s="60">
        <f t="shared" ref="AP4:AP21" si="12">AK4-AO4-AN4-AM4-AL4</f>
        <v>820</v>
      </c>
      <c r="AQ4" s="64">
        <f t="shared" ref="AQ4:AQ18" si="13">SUM(AL4:AO4)</f>
        <v>2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6</v>
      </c>
      <c r="M5" s="56">
        <f>'11.Spieltag'!$AG10</f>
        <v>15</v>
      </c>
      <c r="N5" s="56">
        <f>'12.Spieltag'!$AG10</f>
        <v>23</v>
      </c>
      <c r="O5" s="56">
        <f>'13.Spieltag'!$AG10</f>
        <v>8</v>
      </c>
      <c r="P5" s="56">
        <f>'14.Spieltag'!$AG10</f>
        <v>10</v>
      </c>
      <c r="Q5" s="56">
        <f>'15.Spieltag'!$AG10</f>
        <v>9</v>
      </c>
      <c r="R5" s="56">
        <f>'16.Spieltag'!$AG10</f>
        <v>4</v>
      </c>
      <c r="S5" s="56">
        <f>'17.Spieltag'!$AG10</f>
        <v>13</v>
      </c>
      <c r="T5" s="56">
        <f>'18.Spieltag'!$AG10</f>
        <v>19</v>
      </c>
      <c r="U5" s="56">
        <f>'19.Spieltag'!$AG10</f>
        <v>11</v>
      </c>
      <c r="V5" s="56">
        <f>'20.Spieltag'!$AG10</f>
        <v>14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863</v>
      </c>
      <c r="AL5" s="59">
        <f t="shared" si="8"/>
        <v>0</v>
      </c>
      <c r="AM5" s="59">
        <f t="shared" si="9"/>
        <v>4</v>
      </c>
      <c r="AN5" s="59">
        <f t="shared" si="10"/>
        <v>6</v>
      </c>
      <c r="AO5" s="59">
        <f t="shared" si="11"/>
        <v>8</v>
      </c>
      <c r="AP5" s="60">
        <f t="shared" si="12"/>
        <v>845</v>
      </c>
      <c r="AQ5" s="64">
        <f t="shared" si="13"/>
        <v>18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21</v>
      </c>
      <c r="N6" s="56">
        <f>'12.Spieltag'!$AG11</f>
        <v>11</v>
      </c>
      <c r="O6" s="56">
        <f>'13.Spieltag'!$AG11</f>
        <v>5</v>
      </c>
      <c r="P6" s="56">
        <f>'14.Spieltag'!$AG11</f>
        <v>9</v>
      </c>
      <c r="Q6" s="56">
        <f>'15.Spieltag'!$AG11</f>
        <v>6</v>
      </c>
      <c r="R6" s="56">
        <f>'16.Spieltag'!$AG11</f>
        <v>6</v>
      </c>
      <c r="S6" s="56">
        <f>'17.Spieltag'!$AG11</f>
        <v>14</v>
      </c>
      <c r="T6" s="56">
        <f>'18.Spieltag'!$AG11</f>
        <v>4</v>
      </c>
      <c r="U6" s="56">
        <f>'19.Spieltag'!$AG11</f>
        <v>29</v>
      </c>
      <c r="V6" s="56">
        <f>'20.Spieltag'!$AG11</f>
        <v>6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851</v>
      </c>
      <c r="AL6" s="59">
        <f t="shared" si="8"/>
        <v>0</v>
      </c>
      <c r="AM6" s="59">
        <f t="shared" si="9"/>
        <v>4</v>
      </c>
      <c r="AN6" s="59">
        <f t="shared" si="10"/>
        <v>5</v>
      </c>
      <c r="AO6" s="59">
        <f t="shared" si="11"/>
        <v>5</v>
      </c>
      <c r="AP6" s="60">
        <f t="shared" si="12"/>
        <v>837</v>
      </c>
      <c r="AQ6" s="64">
        <f t="shared" si="13"/>
        <v>14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10</v>
      </c>
      <c r="M7" s="56">
        <f>'11.Spieltag'!$AG12</f>
        <v>13</v>
      </c>
      <c r="N7" s="56">
        <f>'12.Spieltag'!$AG12</f>
        <v>21</v>
      </c>
      <c r="O7" s="56">
        <f>'13.Spieltag'!$AG12</f>
        <v>0</v>
      </c>
      <c r="P7" s="56">
        <f>'14.Spieltag'!$AG12</f>
        <v>14</v>
      </c>
      <c r="Q7" s="56">
        <f>'15.Spieltag'!$AG12</f>
        <v>12</v>
      </c>
      <c r="R7" s="56">
        <f>'16.Spieltag'!$AG12</f>
        <v>2</v>
      </c>
      <c r="S7" s="56">
        <f>'17.Spieltag'!$AG12</f>
        <v>12</v>
      </c>
      <c r="T7" s="56">
        <f>'18.Spieltag'!$AG12</f>
        <v>10</v>
      </c>
      <c r="U7" s="56">
        <f>'19.Spieltag'!$AG12</f>
        <v>14</v>
      </c>
      <c r="V7" s="56">
        <f>'20.Spieltag'!$AG12</f>
        <v>11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889</v>
      </c>
      <c r="AL7" s="59">
        <f t="shared" si="8"/>
        <v>0</v>
      </c>
      <c r="AM7" s="59">
        <f t="shared" si="9"/>
        <v>2</v>
      </c>
      <c r="AN7" s="59">
        <f t="shared" si="10"/>
        <v>3</v>
      </c>
      <c r="AO7" s="59">
        <f t="shared" si="11"/>
        <v>5</v>
      </c>
      <c r="AP7" s="60">
        <f t="shared" si="12"/>
        <v>879</v>
      </c>
      <c r="AQ7" s="64">
        <f t="shared" si="13"/>
        <v>10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10</v>
      </c>
      <c r="M8" s="56">
        <f>'11.Spieltag'!$AG13</f>
        <v>11</v>
      </c>
      <c r="N8" s="56">
        <f>'12.Spieltag'!$AG13</f>
        <v>16</v>
      </c>
      <c r="O8" s="56">
        <f>'13.Spieltag'!$AG13</f>
        <v>7</v>
      </c>
      <c r="P8" s="56">
        <f>'14.Spieltag'!$AG13</f>
        <v>5</v>
      </c>
      <c r="Q8" s="56">
        <f>'15.Spieltag'!$AG13</f>
        <v>18</v>
      </c>
      <c r="R8" s="56">
        <f>'16.Spieltag'!$AG13</f>
        <v>10</v>
      </c>
      <c r="S8" s="56">
        <f>'17.Spieltag'!$AG13</f>
        <v>15</v>
      </c>
      <c r="T8" s="56">
        <f>'18.Spieltag'!$AG13</f>
        <v>14</v>
      </c>
      <c r="U8" s="56">
        <f>'19.Spieltag'!$AG13</f>
        <v>12</v>
      </c>
      <c r="V8" s="56">
        <f>'20.Spieltag'!$AG13</f>
        <v>13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852</v>
      </c>
      <c r="AL8" s="59">
        <f t="shared" si="8"/>
        <v>5</v>
      </c>
      <c r="AM8" s="59">
        <f t="shared" si="9"/>
        <v>6</v>
      </c>
      <c r="AN8" s="59">
        <f t="shared" si="10"/>
        <v>6</v>
      </c>
      <c r="AO8" s="59">
        <f t="shared" si="11"/>
        <v>7</v>
      </c>
      <c r="AP8" s="60">
        <f t="shared" si="12"/>
        <v>828</v>
      </c>
      <c r="AQ8" s="64">
        <f t="shared" si="13"/>
        <v>24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11</v>
      </c>
      <c r="M9" s="56">
        <f>'11.Spieltag'!$AG14</f>
        <v>9</v>
      </c>
      <c r="N9" s="56">
        <f>'12.Spieltag'!$AG14</f>
        <v>17</v>
      </c>
      <c r="O9" s="56">
        <f>'13.Spieltag'!$AG14</f>
        <v>11</v>
      </c>
      <c r="P9" s="56">
        <f>'14.Spieltag'!$AG14</f>
        <v>6</v>
      </c>
      <c r="Q9" s="56">
        <f>'15.Spieltag'!$AG14</f>
        <v>10</v>
      </c>
      <c r="R9" s="56">
        <f>'16.Spieltag'!$AG14</f>
        <v>8</v>
      </c>
      <c r="S9" s="56">
        <f>'17.Spieltag'!$AG14</f>
        <v>14</v>
      </c>
      <c r="T9" s="56">
        <f>'18.Spieltag'!$AG14</f>
        <v>8</v>
      </c>
      <c r="U9" s="56">
        <f>'19.Spieltag'!$AG14</f>
        <v>15</v>
      </c>
      <c r="V9" s="56">
        <f>'20.Spieltag'!$AG14</f>
        <v>11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865</v>
      </c>
      <c r="AL9" s="59">
        <f t="shared" si="8"/>
        <v>6</v>
      </c>
      <c r="AM9" s="59">
        <f t="shared" si="9"/>
        <v>6</v>
      </c>
      <c r="AN9" s="59">
        <f t="shared" si="10"/>
        <v>7</v>
      </c>
      <c r="AO9" s="59">
        <f t="shared" si="11"/>
        <v>8</v>
      </c>
      <c r="AP9" s="60">
        <f t="shared" si="12"/>
        <v>838</v>
      </c>
      <c r="AQ9" s="64">
        <f t="shared" si="13"/>
        <v>27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19</v>
      </c>
      <c r="M10" s="56">
        <f>'11.Spieltag'!$AG15</f>
        <v>9</v>
      </c>
      <c r="N10" s="56">
        <f>'12.Spieltag'!$AG15</f>
        <v>8</v>
      </c>
      <c r="O10" s="56">
        <f>'13.Spieltag'!$AG15</f>
        <v>4</v>
      </c>
      <c r="P10" s="56">
        <f>'14.Spieltag'!$AG15</f>
        <v>0</v>
      </c>
      <c r="Q10" s="56">
        <f>'15.Spieltag'!$AG15</f>
        <v>0</v>
      </c>
      <c r="R10" s="56">
        <f>'16.Spieltag'!$AG15</f>
        <v>7</v>
      </c>
      <c r="S10" s="56">
        <f>'17.Spieltag'!$AG15</f>
        <v>11</v>
      </c>
      <c r="T10" s="56">
        <f>'18.Spieltag'!$AG15</f>
        <v>10</v>
      </c>
      <c r="U10" s="56">
        <f>'19.Spieltag'!$AG15</f>
        <v>17</v>
      </c>
      <c r="V10" s="56">
        <f>'20.Spieltag'!$AG15</f>
        <v>11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837</v>
      </c>
      <c r="AL10" s="59">
        <f t="shared" si="8"/>
        <v>0</v>
      </c>
      <c r="AM10" s="59">
        <f t="shared" si="9"/>
        <v>0</v>
      </c>
      <c r="AN10" s="59">
        <f t="shared" si="10"/>
        <v>4</v>
      </c>
      <c r="AO10" s="59">
        <f t="shared" si="11"/>
        <v>4</v>
      </c>
      <c r="AP10" s="60">
        <f t="shared" si="12"/>
        <v>829</v>
      </c>
      <c r="AQ10" s="64">
        <f t="shared" si="13"/>
        <v>8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10</v>
      </c>
      <c r="M11" s="56">
        <f>'11.Spieltag'!$AG16</f>
        <v>11</v>
      </c>
      <c r="N11" s="56">
        <f>'12.Spieltag'!$AG16</f>
        <v>6</v>
      </c>
      <c r="O11" s="56">
        <f>'13.Spieltag'!$AG16</f>
        <v>8</v>
      </c>
      <c r="P11" s="56">
        <f>'14.Spieltag'!$AG16</f>
        <v>11</v>
      </c>
      <c r="Q11" s="56">
        <f>'15.Spieltag'!$AG16</f>
        <v>15</v>
      </c>
      <c r="R11" s="56">
        <f>'16.Spieltag'!$AG16</f>
        <v>4</v>
      </c>
      <c r="S11" s="56">
        <f>'17.Spieltag'!$AG16</f>
        <v>14</v>
      </c>
      <c r="T11" s="56">
        <f>'18.Spieltag'!$AG16</f>
        <v>15</v>
      </c>
      <c r="U11" s="56">
        <f>'19.Spieltag'!$AG16</f>
        <v>33</v>
      </c>
      <c r="V11" s="56">
        <f>'20.Spieltag'!$AG16</f>
        <v>8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853</v>
      </c>
      <c r="AL11" s="59">
        <f t="shared" si="8"/>
        <v>0</v>
      </c>
      <c r="AM11" s="59">
        <f t="shared" si="9"/>
        <v>4</v>
      </c>
      <c r="AN11" s="59">
        <f t="shared" si="10"/>
        <v>4</v>
      </c>
      <c r="AO11" s="59">
        <f t="shared" si="11"/>
        <v>6</v>
      </c>
      <c r="AP11" s="60">
        <f t="shared" si="12"/>
        <v>839</v>
      </c>
      <c r="AQ11" s="64">
        <f t="shared" si="13"/>
        <v>14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9</v>
      </c>
      <c r="M12" s="56">
        <f>'11.Spieltag'!$AG17</f>
        <v>6</v>
      </c>
      <c r="N12" s="56">
        <f>'12.Spieltag'!$AG17</f>
        <v>7</v>
      </c>
      <c r="O12" s="56">
        <f>'13.Spieltag'!$AG17</f>
        <v>3</v>
      </c>
      <c r="P12" s="56">
        <f>'14.Spieltag'!$AG17</f>
        <v>4</v>
      </c>
      <c r="Q12" s="56">
        <f>'15.Spieltag'!$AG17</f>
        <v>21</v>
      </c>
      <c r="R12" s="56">
        <f>'16.Spieltag'!$AG17</f>
        <v>9</v>
      </c>
      <c r="S12" s="56">
        <f>'17.Spieltag'!$AG17</f>
        <v>12</v>
      </c>
      <c r="T12" s="56">
        <f>'18.Spieltag'!$AG17</f>
        <v>13</v>
      </c>
      <c r="U12" s="56">
        <f>'19.Spieltag'!$AG17</f>
        <v>16</v>
      </c>
      <c r="V12" s="56">
        <f>'20.Spieltag'!$AG17</f>
        <v>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824</v>
      </c>
      <c r="AL12" s="59">
        <f t="shared" si="8"/>
        <v>0</v>
      </c>
      <c r="AM12" s="59">
        <f t="shared" si="9"/>
        <v>3</v>
      </c>
      <c r="AN12" s="59">
        <f t="shared" si="10"/>
        <v>4</v>
      </c>
      <c r="AO12" s="59">
        <f t="shared" si="11"/>
        <v>5</v>
      </c>
      <c r="AP12" s="60">
        <f t="shared" si="12"/>
        <v>812</v>
      </c>
      <c r="AQ12" s="64">
        <f t="shared" si="13"/>
        <v>12</v>
      </c>
      <c r="AS12" s="54">
        <v>10</v>
      </c>
      <c r="AT12" s="55" t="s">
        <v>81</v>
      </c>
      <c r="AU12" s="57">
        <v>19</v>
      </c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5</v>
      </c>
      <c r="M13" s="56">
        <f>'11.Spieltag'!$AG18</f>
        <v>7</v>
      </c>
      <c r="N13" s="56">
        <f>'12.Spieltag'!$AG18</f>
        <v>0</v>
      </c>
      <c r="O13" s="56">
        <f>'13.Spieltag'!$AG18</f>
        <v>0</v>
      </c>
      <c r="P13" s="56">
        <f>'14.Spieltag'!$AG18</f>
        <v>0</v>
      </c>
      <c r="Q13" s="56">
        <f>'15.Spieltag'!$AG18</f>
        <v>15</v>
      </c>
      <c r="R13" s="56">
        <f>'16.Spieltag'!$AG18</f>
        <v>7</v>
      </c>
      <c r="S13" s="56">
        <f>'17.Spieltag'!$AG18</f>
        <v>0</v>
      </c>
      <c r="T13" s="56">
        <f>'18.Spieltag'!$AG18</f>
        <v>9</v>
      </c>
      <c r="U13" s="56">
        <f>'19.Spieltag'!$AG18</f>
        <v>14</v>
      </c>
      <c r="V13" s="56">
        <f>'20.Spieltag'!$AG18</f>
        <v>10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766</v>
      </c>
      <c r="AL13" s="59">
        <f t="shared" si="8"/>
        <v>0</v>
      </c>
      <c r="AM13" s="59">
        <f t="shared" si="9"/>
        <v>0</v>
      </c>
      <c r="AN13" s="59">
        <f t="shared" si="10"/>
        <v>0</v>
      </c>
      <c r="AO13" s="59">
        <f t="shared" si="11"/>
        <v>0</v>
      </c>
      <c r="AP13" s="60">
        <f t="shared" si="12"/>
        <v>766</v>
      </c>
      <c r="AQ13" s="64">
        <f t="shared" si="13"/>
        <v>0</v>
      </c>
      <c r="AS13" s="54">
        <v>11</v>
      </c>
      <c r="AT13" s="55" t="s">
        <v>103</v>
      </c>
      <c r="AU13" s="57">
        <v>29</v>
      </c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3</v>
      </c>
      <c r="N14" s="56">
        <f>'12.Spieltag'!$AG19</f>
        <v>15</v>
      </c>
      <c r="O14" s="56">
        <f>'13.Spieltag'!$AG19</f>
        <v>6</v>
      </c>
      <c r="P14" s="56">
        <f>'14.Spieltag'!$AG19</f>
        <v>11</v>
      </c>
      <c r="Q14" s="56">
        <f>'15.Spieltag'!$AG19</f>
        <v>15</v>
      </c>
      <c r="R14" s="56">
        <f>'16.Spieltag'!$AG19</f>
        <v>3</v>
      </c>
      <c r="S14" s="56">
        <f>'17.Spieltag'!$AG19</f>
        <v>10</v>
      </c>
      <c r="T14" s="56">
        <f>'18.Spieltag'!$AG19</f>
        <v>16</v>
      </c>
      <c r="U14" s="56">
        <f>'19.Spieltag'!$AG19</f>
        <v>15</v>
      </c>
      <c r="V14" s="56">
        <f>'20.Spieltag'!$AG19</f>
        <v>12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836</v>
      </c>
      <c r="AL14" s="59">
        <f t="shared" si="8"/>
        <v>0</v>
      </c>
      <c r="AM14" s="59">
        <f t="shared" si="9"/>
        <v>3</v>
      </c>
      <c r="AN14" s="59">
        <f t="shared" si="10"/>
        <v>3</v>
      </c>
      <c r="AO14" s="59">
        <f t="shared" si="11"/>
        <v>5</v>
      </c>
      <c r="AP14" s="60">
        <f t="shared" si="12"/>
        <v>825</v>
      </c>
      <c r="AQ14" s="64">
        <f t="shared" si="13"/>
        <v>11</v>
      </c>
      <c r="AS14" s="54">
        <v>12</v>
      </c>
      <c r="AT14" s="55" t="s">
        <v>95</v>
      </c>
      <c r="AU14" s="57">
        <v>23</v>
      </c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7</v>
      </c>
      <c r="N15" s="56">
        <f>'12.Spieltag'!$AG20</f>
        <v>9</v>
      </c>
      <c r="O15" s="56">
        <f>'13.Spieltag'!$AG20</f>
        <v>10</v>
      </c>
      <c r="P15" s="56">
        <f>'14.Spieltag'!$AG20</f>
        <v>10</v>
      </c>
      <c r="Q15" s="56">
        <f>'15.Spieltag'!$AG20</f>
        <v>20</v>
      </c>
      <c r="R15" s="56">
        <f>'16.Spieltag'!$AG20</f>
        <v>2</v>
      </c>
      <c r="S15" s="56">
        <f>'17.Spieltag'!$AG20</f>
        <v>13</v>
      </c>
      <c r="T15" s="56">
        <f>'18.Spieltag'!$AG20</f>
        <v>6</v>
      </c>
      <c r="U15" s="56">
        <f>'19.Spieltag'!$AG20</f>
        <v>4</v>
      </c>
      <c r="V15" s="56">
        <f>'20.Spieltag'!$AG20</f>
        <v>11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831</v>
      </c>
      <c r="AL15" s="59">
        <f t="shared" si="8"/>
        <v>2</v>
      </c>
      <c r="AM15" s="59">
        <f t="shared" si="9"/>
        <v>4</v>
      </c>
      <c r="AN15" s="59">
        <f t="shared" si="10"/>
        <v>4</v>
      </c>
      <c r="AO15" s="59">
        <f t="shared" si="11"/>
        <v>6</v>
      </c>
      <c r="AP15" s="60">
        <f t="shared" si="12"/>
        <v>815</v>
      </c>
      <c r="AQ15" s="64">
        <f t="shared" si="13"/>
        <v>16</v>
      </c>
      <c r="AS15" s="54">
        <v>13</v>
      </c>
      <c r="AT15" s="55" t="s">
        <v>73</v>
      </c>
      <c r="AU15" s="57">
        <v>20</v>
      </c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5</v>
      </c>
      <c r="M16" s="56">
        <f>'11.Spieltag'!$AG21</f>
        <v>16</v>
      </c>
      <c r="N16" s="56">
        <f>'12.Spieltag'!$AG21</f>
        <v>15</v>
      </c>
      <c r="O16" s="56">
        <f>'13.Spieltag'!$AG21</f>
        <v>5</v>
      </c>
      <c r="P16" s="56">
        <f>'14.Spieltag'!$AG21</f>
        <v>10</v>
      </c>
      <c r="Q16" s="56">
        <f>'15.Spieltag'!$AG21</f>
        <v>13</v>
      </c>
      <c r="R16" s="56">
        <f>'16.Spieltag'!$AG21</f>
        <v>7</v>
      </c>
      <c r="S16" s="56">
        <f>'17.Spieltag'!$AG21</f>
        <v>13</v>
      </c>
      <c r="T16" s="56">
        <f>'18.Spieltag'!$AG21</f>
        <v>13</v>
      </c>
      <c r="U16" s="56">
        <f>'19.Spieltag'!$AG21</f>
        <v>11</v>
      </c>
      <c r="V16" s="56">
        <f>'20.Spieltag'!$AG21</f>
        <v>8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870</v>
      </c>
      <c r="AL16" s="59">
        <f t="shared" si="8"/>
        <v>3</v>
      </c>
      <c r="AM16" s="59">
        <f t="shared" si="9"/>
        <v>5</v>
      </c>
      <c r="AN16" s="59">
        <f t="shared" si="10"/>
        <v>5</v>
      </c>
      <c r="AO16" s="59">
        <f t="shared" si="11"/>
        <v>7</v>
      </c>
      <c r="AP16" s="60">
        <f t="shared" si="12"/>
        <v>850</v>
      </c>
      <c r="AQ16" s="64">
        <f t="shared" si="13"/>
        <v>20</v>
      </c>
      <c r="AS16" s="54">
        <v>14</v>
      </c>
      <c r="AT16" s="55" t="s">
        <v>92</v>
      </c>
      <c r="AU16" s="57">
        <v>23</v>
      </c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5</v>
      </c>
      <c r="M17" s="56">
        <f>'11.Spieltag'!$AG22</f>
        <v>0</v>
      </c>
      <c r="N17" s="56">
        <f>'12.Spieltag'!$AG22</f>
        <v>13</v>
      </c>
      <c r="O17" s="56">
        <f>'13.Spieltag'!$AG22</f>
        <v>11</v>
      </c>
      <c r="P17" s="56">
        <f>'14.Spieltag'!$AG22</f>
        <v>11</v>
      </c>
      <c r="Q17" s="56">
        <f>'15.Spieltag'!$AG22</f>
        <v>12</v>
      </c>
      <c r="R17" s="56">
        <f>'16.Spieltag'!$AG22</f>
        <v>2</v>
      </c>
      <c r="S17" s="56">
        <f>'17.Spieltag'!$AG22</f>
        <v>17</v>
      </c>
      <c r="T17" s="56">
        <f>'18.Spieltag'!$AG22</f>
        <v>14</v>
      </c>
      <c r="U17" s="56">
        <f>'19.Spieltag'!$AG22</f>
        <v>16</v>
      </c>
      <c r="V17" s="56">
        <f>'20.Spieltag'!$AG22</f>
        <v>9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824</v>
      </c>
      <c r="AL17" s="59">
        <f t="shared" si="8"/>
        <v>0</v>
      </c>
      <c r="AM17" s="59">
        <f t="shared" si="9"/>
        <v>2</v>
      </c>
      <c r="AN17" s="59">
        <f t="shared" si="10"/>
        <v>4</v>
      </c>
      <c r="AO17" s="59">
        <f t="shared" si="11"/>
        <v>5</v>
      </c>
      <c r="AP17" s="60">
        <f t="shared" si="12"/>
        <v>813</v>
      </c>
      <c r="AQ17" s="64">
        <f t="shared" si="13"/>
        <v>11</v>
      </c>
      <c r="AS17" s="54">
        <v>15</v>
      </c>
      <c r="AT17" s="55" t="s">
        <v>104</v>
      </c>
      <c r="AU17" s="57">
        <v>21</v>
      </c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2</v>
      </c>
      <c r="M18" s="56">
        <f>'11.Spieltag'!$AG23</f>
        <v>0</v>
      </c>
      <c r="N18" s="56">
        <f>'12.Spieltag'!$AG23</f>
        <v>13</v>
      </c>
      <c r="O18" s="56">
        <f>'13.Spieltag'!$AG23</f>
        <v>4</v>
      </c>
      <c r="P18" s="56">
        <f>'14.Spieltag'!$AG23</f>
        <v>9</v>
      </c>
      <c r="Q18" s="56">
        <f>'15.Spieltag'!$AG23</f>
        <v>0</v>
      </c>
      <c r="R18" s="56">
        <f>'16.Spieltag'!$AG23</f>
        <v>8</v>
      </c>
      <c r="S18" s="56">
        <f>'17.Spieltag'!$AG23</f>
        <v>19</v>
      </c>
      <c r="T18" s="56">
        <f>'18.Spieltag'!$AG23</f>
        <v>8</v>
      </c>
      <c r="U18" s="56">
        <f>'19.Spieltag'!$AG23</f>
        <v>19</v>
      </c>
      <c r="V18" s="56">
        <f>'20.Spieltag'!$AG23</f>
        <v>6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793</v>
      </c>
      <c r="AL18" s="59">
        <f t="shared" si="8"/>
        <v>0</v>
      </c>
      <c r="AM18" s="59">
        <f t="shared" si="9"/>
        <v>0</v>
      </c>
      <c r="AN18" s="59">
        <f t="shared" si="10"/>
        <v>2</v>
      </c>
      <c r="AO18" s="59">
        <f t="shared" si="11"/>
        <v>2</v>
      </c>
      <c r="AP18" s="60">
        <f t="shared" si="12"/>
        <v>789</v>
      </c>
      <c r="AQ18" s="64">
        <f t="shared" si="13"/>
        <v>4</v>
      </c>
      <c r="AS18" s="54">
        <v>16</v>
      </c>
      <c r="AT18" s="55" t="s">
        <v>105</v>
      </c>
      <c r="AU18" s="57">
        <v>13</v>
      </c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9</v>
      </c>
      <c r="M19" s="56">
        <f>'11.Spieltag'!$AG24</f>
        <v>7</v>
      </c>
      <c r="N19" s="56">
        <f>'12.Spieltag'!$AG24</f>
        <v>11</v>
      </c>
      <c r="O19" s="56">
        <f>'13.Spieltag'!$AG24</f>
        <v>10</v>
      </c>
      <c r="P19" s="56">
        <f>'14.Spieltag'!$AG24</f>
        <v>23</v>
      </c>
      <c r="Q19" s="56">
        <f>'15.Spieltag'!$AG24</f>
        <v>17</v>
      </c>
      <c r="R19" s="56">
        <f>'16.Spieltag'!$AG24</f>
        <v>2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774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774</v>
      </c>
      <c r="AQ19" s="64">
        <f t="shared" ref="AQ19:AQ21" si="14">SUM(AL19:AO19)</f>
        <v>0</v>
      </c>
      <c r="AS19" s="54">
        <v>17</v>
      </c>
      <c r="AT19" s="55" t="s">
        <v>94</v>
      </c>
      <c r="AU19" s="57">
        <v>19</v>
      </c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8</v>
      </c>
      <c r="M20" s="56">
        <f>'11.Spieltag'!$AG25</f>
        <v>8</v>
      </c>
      <c r="N20" s="56">
        <f>'12.Spieltag'!$AG25</f>
        <v>14</v>
      </c>
      <c r="O20" s="56">
        <f>'13.Spieltag'!$AG25</f>
        <v>8</v>
      </c>
      <c r="P20" s="56">
        <f>'14.Spieltag'!$AG25</f>
        <v>10</v>
      </c>
      <c r="Q20" s="56">
        <f>'15.Spieltag'!$AG25</f>
        <v>18</v>
      </c>
      <c r="R20" s="56">
        <f>'16.Spieltag'!$AG25</f>
        <v>2</v>
      </c>
      <c r="S20" s="56">
        <f>'17.Spieltag'!$AG25</f>
        <v>16</v>
      </c>
      <c r="T20" s="56">
        <f>'18.Spieltag'!$AG25</f>
        <v>9</v>
      </c>
      <c r="U20" s="56">
        <f>'19.Spieltag'!$AG25</f>
        <v>16</v>
      </c>
      <c r="V20" s="56">
        <f>'20.Spieltag'!$AG25</f>
        <v>13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851</v>
      </c>
      <c r="AL20" s="59">
        <f t="shared" si="8"/>
        <v>2</v>
      </c>
      <c r="AM20" s="59">
        <f t="shared" si="9"/>
        <v>3</v>
      </c>
      <c r="AN20" s="59">
        <f t="shared" si="10"/>
        <v>8</v>
      </c>
      <c r="AO20" s="59">
        <f t="shared" si="11"/>
        <v>8</v>
      </c>
      <c r="AP20" s="60">
        <f t="shared" si="12"/>
        <v>830</v>
      </c>
      <c r="AQ20" s="64">
        <f t="shared" si="14"/>
        <v>21</v>
      </c>
      <c r="AS20" s="54">
        <v>18</v>
      </c>
      <c r="AT20" s="55" t="s">
        <v>95</v>
      </c>
      <c r="AU20" s="57">
        <v>19</v>
      </c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7</v>
      </c>
      <c r="M21" s="56">
        <f>'11.Spieltag'!$AG26</f>
        <v>12</v>
      </c>
      <c r="N21" s="56">
        <f>'12.Spieltag'!$AG26</f>
        <v>11</v>
      </c>
      <c r="O21" s="56">
        <f>'13.Spieltag'!$AG26</f>
        <v>7</v>
      </c>
      <c r="P21" s="56">
        <f>'14.Spieltag'!$AG26</f>
        <v>0</v>
      </c>
      <c r="Q21" s="56">
        <f>'15.Spieltag'!$AG26</f>
        <v>0</v>
      </c>
      <c r="R21" s="56">
        <f>'16.Spieltag'!$AG26</f>
        <v>10</v>
      </c>
      <c r="S21" s="56">
        <f>'17.Spieltag'!$AG26</f>
        <v>11</v>
      </c>
      <c r="T21" s="56">
        <f>'18.Spieltag'!$AG26</f>
        <v>5</v>
      </c>
      <c r="U21" s="56">
        <f>'19.Spieltag'!$AG26</f>
        <v>15</v>
      </c>
      <c r="V21" s="56">
        <f>'20.Spieltag'!$AG26</f>
        <v>12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840</v>
      </c>
      <c r="AL21" s="59">
        <f t="shared" si="8"/>
        <v>0</v>
      </c>
      <c r="AM21" s="59">
        <f t="shared" si="9"/>
        <v>0</v>
      </c>
      <c r="AN21" s="59">
        <f t="shared" si="10"/>
        <v>4</v>
      </c>
      <c r="AO21" s="59">
        <f t="shared" si="11"/>
        <v>5</v>
      </c>
      <c r="AP21" s="60">
        <f t="shared" si="12"/>
        <v>831</v>
      </c>
      <c r="AQ21" s="64">
        <f t="shared" si="14"/>
        <v>9</v>
      </c>
      <c r="AS21" s="54">
        <v>19</v>
      </c>
      <c r="AT21" s="55" t="s">
        <v>107</v>
      </c>
      <c r="AU21" s="57">
        <v>33</v>
      </c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15</v>
      </c>
      <c r="N22" s="56">
        <f>'12.Spieltag'!$AG27</f>
        <v>19</v>
      </c>
      <c r="O22" s="56">
        <f>'13.Spieltag'!$AG27</f>
        <v>20</v>
      </c>
      <c r="P22" s="56">
        <f>'14.Spieltag'!$AG27</f>
        <v>15</v>
      </c>
      <c r="Q22" s="56">
        <f>'15.Spieltag'!$AG27</f>
        <v>6</v>
      </c>
      <c r="R22" s="56">
        <f>'16.Spieltag'!$AG27</f>
        <v>4</v>
      </c>
      <c r="S22" s="56">
        <f>'17.Spieltag'!$AG27</f>
        <v>9</v>
      </c>
      <c r="T22" s="56">
        <f>'18.Spieltag'!$AG27</f>
        <v>17</v>
      </c>
      <c r="U22" s="56">
        <f>'19.Spieltag'!$AG27</f>
        <v>16</v>
      </c>
      <c r="V22" s="56">
        <f>'20.Spieltag'!$AG27</f>
        <v>18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862</v>
      </c>
      <c r="AL22" s="59">
        <f t="shared" si="8"/>
        <v>2</v>
      </c>
      <c r="AM22" s="59">
        <f t="shared" si="9"/>
        <v>4</v>
      </c>
      <c r="AN22" s="59">
        <f t="shared" si="10"/>
        <v>6</v>
      </c>
      <c r="AO22" s="59">
        <f t="shared" si="11"/>
        <v>6</v>
      </c>
      <c r="AP22" s="60">
        <f t="shared" ref="AP22:AP25" si="16">AK22-AO22-AN22-AM22-AL22</f>
        <v>844</v>
      </c>
      <c r="AQ22" s="64">
        <f t="shared" ref="AQ22:AQ25" si="17">SUM(AL22:AO22)</f>
        <v>18</v>
      </c>
      <c r="AS22" s="54">
        <v>20</v>
      </c>
      <c r="AT22" s="55"/>
      <c r="AU22" s="57"/>
    </row>
    <row r="23" spans="1:47" ht="15">
      <c r="A23" s="56"/>
      <c r="B23" s="56" t="str">
        <f>'1.Spieltag'!B28</f>
        <v>MB Norbert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13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 t="shared" si="15"/>
        <v>13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13</v>
      </c>
      <c r="AQ23" s="64">
        <f t="shared" si="17"/>
        <v>0</v>
      </c>
      <c r="AS23" s="54">
        <v>21</v>
      </c>
      <c r="AT23" s="55"/>
      <c r="AU23" s="57"/>
    </row>
    <row r="24" spans="1:47" ht="1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152</v>
      </c>
      <c r="M28" s="65">
        <f t="shared" si="18"/>
        <v>170</v>
      </c>
      <c r="N28" s="65">
        <f t="shared" si="18"/>
        <v>229</v>
      </c>
      <c r="O28" s="65">
        <f t="shared" si="18"/>
        <v>127</v>
      </c>
      <c r="P28" s="65">
        <f t="shared" si="18"/>
        <v>158</v>
      </c>
      <c r="Q28" s="65">
        <f t="shared" si="18"/>
        <v>207</v>
      </c>
      <c r="R28" s="65">
        <f t="shared" si="18"/>
        <v>110</v>
      </c>
      <c r="S28" s="65">
        <f t="shared" si="18"/>
        <v>213</v>
      </c>
      <c r="T28" s="65">
        <f t="shared" si="18"/>
        <v>190</v>
      </c>
      <c r="U28" s="65">
        <f t="shared" si="18"/>
        <v>273</v>
      </c>
      <c r="V28" s="65">
        <f t="shared" si="18"/>
        <v>178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15094</v>
      </c>
      <c r="AL28" s="65">
        <f t="shared" si="18"/>
        <v>20</v>
      </c>
      <c r="AM28" s="65">
        <f t="shared" si="18"/>
        <v>50</v>
      </c>
      <c r="AN28" s="65">
        <f t="shared" si="18"/>
        <v>75</v>
      </c>
      <c r="AO28" s="65">
        <f t="shared" si="18"/>
        <v>92</v>
      </c>
      <c r="AP28" s="65">
        <f t="shared" si="18"/>
        <v>14857</v>
      </c>
      <c r="AQ28" s="65">
        <f t="shared" si="18"/>
        <v>237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</row>
  </sheetData>
  <sortState xmlns:xlrd2="http://schemas.microsoft.com/office/spreadsheetml/2017/richdata2" ref="B3:AK24">
    <sortCondition ref="B3:B24"/>
  </sortState>
  <conditionalFormatting sqref="AU3:AU30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28</vt:i4>
      </vt:variant>
    </vt:vector>
  </HeadingPairs>
  <TitlesOfParts>
    <vt:vector size="63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2021-01-18T08:09:33Z</cp:lastPrinted>
  <dcterms:created xsi:type="dcterms:W3CDTF">1998-11-12T06:25:58Z</dcterms:created>
  <dcterms:modified xsi:type="dcterms:W3CDTF">2021-02-10T10:29:01Z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