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77DC5826-379C-49E7-ACFF-56B526BD1B1C}" xr6:coauthVersionLast="46" xr6:coauthVersionMax="46" xr10:uidLastSave="{00000000-0000-0000-0000-000000000000}"/>
  <bookViews>
    <workbookView xWindow="-108" yWindow="-108" windowWidth="23256" windowHeight="12576" tabRatio="514" firstSheet="22" activeTab="2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'26.Spieltag'!$A$4:$AK$27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4" i="12" l="1"/>
  <c r="N14" i="12"/>
  <c r="K12" i="12"/>
  <c r="Z12" i="12"/>
  <c r="K8" i="12"/>
  <c r="W8" i="12"/>
  <c r="Z23" i="12"/>
  <c r="E23" i="12"/>
  <c r="K16" i="12"/>
  <c r="N16" i="12"/>
  <c r="N10" i="12"/>
  <c r="K10" i="12"/>
  <c r="T15" i="12"/>
  <c r="W15" i="12"/>
  <c r="N13" i="12"/>
  <c r="K27" i="12"/>
  <c r="K9" i="12"/>
  <c r="K11" i="12"/>
  <c r="K15" i="12"/>
  <c r="K17" i="12"/>
  <c r="K18" i="12"/>
  <c r="K19" i="12"/>
  <c r="K20" i="12"/>
  <c r="K21" i="12"/>
  <c r="K22" i="12"/>
  <c r="K23" i="12"/>
  <c r="K25" i="12"/>
  <c r="K26" i="12"/>
  <c r="K8" i="13"/>
  <c r="E9" i="13"/>
  <c r="E10" i="13"/>
  <c r="E11" i="13"/>
  <c r="E12" i="13"/>
  <c r="E13" i="13"/>
  <c r="E14" i="13"/>
  <c r="E15" i="13"/>
  <c r="E16" i="13"/>
  <c r="E17" i="13"/>
  <c r="E19" i="13"/>
  <c r="E20" i="13"/>
  <c r="E21" i="13"/>
  <c r="E22" i="13"/>
  <c r="E23" i="13"/>
  <c r="E25" i="13"/>
  <c r="E26" i="13"/>
  <c r="E27" i="13"/>
  <c r="E8" i="13"/>
  <c r="Z15" i="14"/>
  <c r="W15" i="14"/>
  <c r="T15" i="14"/>
  <c r="Q15" i="14"/>
  <c r="N15" i="14"/>
  <c r="K15" i="14"/>
  <c r="H15" i="14"/>
  <c r="E15" i="14"/>
  <c r="K10" i="14"/>
  <c r="H10" i="14"/>
  <c r="E8" i="14"/>
  <c r="H8" i="14"/>
  <c r="K12" i="14"/>
  <c r="H12" i="14"/>
  <c r="H9" i="14"/>
  <c r="H11" i="14"/>
  <c r="H13" i="14"/>
  <c r="H14" i="14"/>
  <c r="H16" i="14"/>
  <c r="H17" i="14"/>
  <c r="H18" i="14"/>
  <c r="H19" i="14"/>
  <c r="H20" i="14"/>
  <c r="H21" i="14"/>
  <c r="H22" i="14"/>
  <c r="H23" i="14"/>
  <c r="H25" i="14"/>
  <c r="H26" i="14"/>
  <c r="H27" i="14"/>
  <c r="Z12" i="15"/>
  <c r="Z10" i="15"/>
  <c r="T12" i="15"/>
  <c r="Q8" i="15"/>
  <c r="T8" i="15"/>
  <c r="T10" i="15"/>
  <c r="T27" i="15"/>
  <c r="T26" i="15"/>
  <c r="T25" i="15"/>
  <c r="T24" i="15"/>
  <c r="T23" i="15"/>
  <c r="T22" i="15"/>
  <c r="T21" i="15"/>
  <c r="T20" i="15"/>
  <c r="T19" i="15"/>
  <c r="T18" i="15"/>
  <c r="T17" i="15"/>
  <c r="T16" i="15"/>
  <c r="T15" i="15"/>
  <c r="T14" i="15"/>
  <c r="T13" i="15"/>
  <c r="T11" i="15"/>
  <c r="T9" i="15"/>
  <c r="W8" i="7"/>
  <c r="T8" i="7"/>
  <c r="AC10" i="7"/>
  <c r="T10" i="7"/>
  <c r="T27" i="7"/>
  <c r="T11" i="7"/>
  <c r="T13" i="7"/>
  <c r="T14" i="7"/>
  <c r="T15" i="7"/>
  <c r="T16" i="7"/>
  <c r="T17" i="7"/>
  <c r="T19" i="7"/>
  <c r="T20" i="7"/>
  <c r="T21" i="7"/>
  <c r="T22" i="7"/>
  <c r="T23" i="7"/>
  <c r="T25" i="7"/>
  <c r="T26" i="7"/>
  <c r="T27" i="18"/>
  <c r="Q20" i="18"/>
  <c r="T10" i="18"/>
  <c r="E10" i="18"/>
  <c r="T8" i="18"/>
  <c r="H8" i="18"/>
  <c r="W12" i="18"/>
  <c r="T12" i="18"/>
  <c r="T13" i="18"/>
  <c r="E19" i="18"/>
  <c r="T19" i="18"/>
  <c r="T9" i="18"/>
  <c r="T11" i="18"/>
  <c r="T14" i="18"/>
  <c r="T15" i="18"/>
  <c r="T16" i="18"/>
  <c r="T17" i="18"/>
  <c r="T18" i="18"/>
  <c r="T20" i="18"/>
  <c r="T21" i="18"/>
  <c r="T22" i="18"/>
  <c r="T23" i="18"/>
  <c r="T25" i="18"/>
  <c r="T26" i="18"/>
  <c r="Z20" i="10"/>
  <c r="N20" i="10"/>
  <c r="N10" i="10"/>
  <c r="K10" i="10"/>
  <c r="N9" i="10"/>
  <c r="N11" i="10"/>
  <c r="N12" i="10"/>
  <c r="N13" i="10"/>
  <c r="N14" i="10"/>
  <c r="N15" i="10"/>
  <c r="N16" i="10"/>
  <c r="N17" i="10"/>
  <c r="N18" i="10"/>
  <c r="N19" i="10"/>
  <c r="N21" i="10"/>
  <c r="N22" i="10"/>
  <c r="N23" i="10"/>
  <c r="N25" i="10"/>
  <c r="N26" i="10"/>
  <c r="N27" i="10"/>
  <c r="N8" i="10"/>
  <c r="Z27" i="20"/>
  <c r="AC12" i="20"/>
  <c r="T14" i="20"/>
  <c r="H10" i="20"/>
  <c r="Z9" i="20"/>
  <c r="AC13" i="20"/>
  <c r="AC17" i="20"/>
  <c r="Z18" i="20"/>
  <c r="Z11" i="20"/>
  <c r="Z23" i="20"/>
  <c r="Z25" i="20"/>
  <c r="Z20" i="20"/>
  <c r="Z19" i="20"/>
  <c r="Z16" i="20"/>
  <c r="Z10" i="20"/>
  <c r="Z12" i="20"/>
  <c r="Z13" i="20"/>
  <c r="Z14" i="20"/>
  <c r="Z8" i="20"/>
  <c r="Z22" i="20"/>
  <c r="T19" i="20"/>
  <c r="Z21" i="20"/>
  <c r="Z17" i="20"/>
  <c r="E20" i="20"/>
  <c r="Z26" i="20"/>
  <c r="Z15" i="20"/>
  <c r="E15" i="20"/>
  <c r="H15" i="20"/>
  <c r="Z22" i="21"/>
  <c r="Z23" i="21"/>
  <c r="Q14" i="21"/>
  <c r="Q9" i="21"/>
  <c r="Q10" i="21"/>
  <c r="Q11" i="21"/>
  <c r="Q12" i="21"/>
  <c r="Q13" i="21"/>
  <c r="Q15" i="21"/>
  <c r="Q16" i="21"/>
  <c r="Q17" i="21"/>
  <c r="Q19" i="21"/>
  <c r="Q20" i="21"/>
  <c r="Q21" i="21"/>
  <c r="Q22" i="21"/>
  <c r="Q23" i="21"/>
  <c r="Q25" i="21"/>
  <c r="Q26" i="21"/>
  <c r="Q27" i="21"/>
  <c r="Q8" i="2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1"/>
  <c r="H27" i="21"/>
  <c r="K27" i="21"/>
  <c r="N27" i="21"/>
  <c r="T27" i="21"/>
  <c r="W27" i="21"/>
  <c r="Z27" i="21"/>
  <c r="AC27" i="21"/>
  <c r="E27" i="20"/>
  <c r="H27" i="20"/>
  <c r="K27" i="20"/>
  <c r="N27" i="20"/>
  <c r="Q27" i="20"/>
  <c r="T27" i="20"/>
  <c r="W27" i="20"/>
  <c r="AC27" i="20"/>
  <c r="E27" i="10"/>
  <c r="H27" i="10"/>
  <c r="K27" i="10"/>
  <c r="Q27" i="10"/>
  <c r="T27" i="10"/>
  <c r="W27" i="10"/>
  <c r="Z27" i="10"/>
  <c r="AC27" i="10"/>
  <c r="E27" i="18"/>
  <c r="H27" i="18"/>
  <c r="K27" i="18"/>
  <c r="N27" i="18"/>
  <c r="Q27" i="18"/>
  <c r="W27" i="18"/>
  <c r="Z27" i="18"/>
  <c r="AC27" i="18"/>
  <c r="E27" i="7"/>
  <c r="H27" i="7"/>
  <c r="K27" i="7"/>
  <c r="N27" i="7"/>
  <c r="Q27" i="7"/>
  <c r="W27" i="7"/>
  <c r="Z27" i="7"/>
  <c r="AC27" i="7"/>
  <c r="E27" i="15"/>
  <c r="H27" i="15"/>
  <c r="K27" i="15"/>
  <c r="N27" i="15"/>
  <c r="Q27" i="15"/>
  <c r="W27" i="15"/>
  <c r="Z27" i="15"/>
  <c r="AC27" i="15"/>
  <c r="E27" i="14"/>
  <c r="K27" i="14"/>
  <c r="N27" i="14"/>
  <c r="Q27" i="14"/>
  <c r="T27" i="14"/>
  <c r="W27" i="14"/>
  <c r="Z27" i="14"/>
  <c r="AC27" i="14"/>
  <c r="H27" i="13"/>
  <c r="K27" i="13"/>
  <c r="N27" i="13"/>
  <c r="Q27" i="13"/>
  <c r="T27" i="13"/>
  <c r="W27" i="13"/>
  <c r="Z27" i="13"/>
  <c r="AC27" i="13"/>
  <c r="E27" i="12"/>
  <c r="H27" i="12"/>
  <c r="N27" i="12"/>
  <c r="Q27" i="12"/>
  <c r="T27" i="12"/>
  <c r="W27" i="12"/>
  <c r="Z27" i="12"/>
  <c r="AC27" i="12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U22" i="35" s="1"/>
  <c r="AG27" i="28"/>
  <c r="M22" i="35" s="1"/>
  <c r="AM23" i="35"/>
  <c r="AK24" i="35"/>
  <c r="AN23" i="35"/>
  <c r="AL23" i="35"/>
  <c r="AN24" i="35"/>
  <c r="AL24" i="35"/>
  <c r="AK25" i="35"/>
  <c r="AG27" i="4"/>
  <c r="AG27" i="15"/>
  <c r="X22" i="35" s="1"/>
  <c r="AG27" i="24"/>
  <c r="P22" i="35" s="1"/>
  <c r="AG27" i="33"/>
  <c r="H22" i="35" s="1"/>
  <c r="AG27" i="3"/>
  <c r="AE22" i="35" s="1"/>
  <c r="AB22" i="35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G27" i="13"/>
  <c r="Z22" i="35" s="1"/>
  <c r="AG27" i="22"/>
  <c r="R22" i="35" s="1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AC22" i="35"/>
  <c r="AD22" i="35"/>
  <c r="AJ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3" i="21"/>
  <c r="W23" i="21"/>
  <c r="T23" i="21"/>
  <c r="N23" i="21"/>
  <c r="K23" i="21"/>
  <c r="H23" i="21"/>
  <c r="E23" i="21"/>
  <c r="AC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E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AC19" i="20"/>
  <c r="W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AC14" i="20"/>
  <c r="W14" i="20"/>
  <c r="Q14" i="20"/>
  <c r="N14" i="20"/>
  <c r="K14" i="20"/>
  <c r="H14" i="20"/>
  <c r="E14" i="20"/>
  <c r="W13" i="20"/>
  <c r="T13" i="20"/>
  <c r="Q13" i="20"/>
  <c r="N13" i="20"/>
  <c r="K13" i="20"/>
  <c r="H13" i="20"/>
  <c r="E13" i="20"/>
  <c r="W12" i="20"/>
  <c r="T12" i="20"/>
  <c r="Q12" i="20"/>
  <c r="N12" i="20"/>
  <c r="K12" i="20"/>
  <c r="H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E10" i="20"/>
  <c r="AC9" i="20"/>
  <c r="W9" i="20"/>
  <c r="T9" i="20"/>
  <c r="Q9" i="20"/>
  <c r="N9" i="20"/>
  <c r="K9" i="20"/>
  <c r="H9" i="20"/>
  <c r="E9" i="20"/>
  <c r="AC8" i="20"/>
  <c r="W8" i="20"/>
  <c r="T8" i="20"/>
  <c r="Q8" i="20"/>
  <c r="N8" i="20"/>
  <c r="K8" i="20"/>
  <c r="H8" i="20"/>
  <c r="E8" i="2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AC26" i="18"/>
  <c r="Z26" i="18"/>
  <c r="W26" i="18"/>
  <c r="Q26" i="18"/>
  <c r="N26" i="18"/>
  <c r="K26" i="18"/>
  <c r="H26" i="18"/>
  <c r="E26" i="18"/>
  <c r="AC25" i="18"/>
  <c r="Z25" i="18"/>
  <c r="W25" i="18"/>
  <c r="Q25" i="18"/>
  <c r="N25" i="18"/>
  <c r="K25" i="18"/>
  <c r="H25" i="18"/>
  <c r="E25" i="18"/>
  <c r="AC23" i="18"/>
  <c r="Z23" i="18"/>
  <c r="W23" i="18"/>
  <c r="Q23" i="18"/>
  <c r="N23" i="18"/>
  <c r="K23" i="18"/>
  <c r="H23" i="18"/>
  <c r="AC22" i="18"/>
  <c r="Z22" i="18"/>
  <c r="W22" i="18"/>
  <c r="Q22" i="18"/>
  <c r="N22" i="18"/>
  <c r="K22" i="18"/>
  <c r="H22" i="18"/>
  <c r="E22" i="18"/>
  <c r="AC21" i="18"/>
  <c r="Z21" i="18"/>
  <c r="W21" i="18"/>
  <c r="Q21" i="18"/>
  <c r="N21" i="18"/>
  <c r="K21" i="18"/>
  <c r="H21" i="18"/>
  <c r="E21" i="18"/>
  <c r="AC20" i="18"/>
  <c r="Z20" i="18"/>
  <c r="W20" i="18"/>
  <c r="N20" i="18"/>
  <c r="K20" i="18"/>
  <c r="H20" i="18"/>
  <c r="E20" i="18"/>
  <c r="AC19" i="18"/>
  <c r="Z19" i="18"/>
  <c r="W19" i="18"/>
  <c r="Q19" i="18"/>
  <c r="N19" i="18"/>
  <c r="K19" i="18"/>
  <c r="H19" i="18"/>
  <c r="AC18" i="18"/>
  <c r="Z18" i="18"/>
  <c r="W18" i="18"/>
  <c r="Q18" i="18"/>
  <c r="N18" i="18"/>
  <c r="K18" i="18"/>
  <c r="H18" i="18"/>
  <c r="AC17" i="18"/>
  <c r="Z17" i="18"/>
  <c r="W17" i="18"/>
  <c r="Q17" i="18"/>
  <c r="N17" i="18"/>
  <c r="K17" i="18"/>
  <c r="H17" i="18"/>
  <c r="E17" i="18"/>
  <c r="AC16" i="18"/>
  <c r="Z16" i="18"/>
  <c r="W16" i="18"/>
  <c r="Q16" i="18"/>
  <c r="N16" i="18"/>
  <c r="K16" i="18"/>
  <c r="H16" i="18"/>
  <c r="E16" i="18"/>
  <c r="AC15" i="18"/>
  <c r="Z15" i="18"/>
  <c r="W15" i="18"/>
  <c r="Q15" i="18"/>
  <c r="N15" i="18"/>
  <c r="K15" i="18"/>
  <c r="H15" i="18"/>
  <c r="E15" i="18"/>
  <c r="AC14" i="18"/>
  <c r="Z14" i="18"/>
  <c r="W14" i="18"/>
  <c r="Q14" i="18"/>
  <c r="N14" i="18"/>
  <c r="K14" i="18"/>
  <c r="H14" i="18"/>
  <c r="E14" i="18"/>
  <c r="AC13" i="18"/>
  <c r="Z13" i="18"/>
  <c r="W13" i="18"/>
  <c r="Q13" i="18"/>
  <c r="N13" i="18"/>
  <c r="K13" i="18"/>
  <c r="H13" i="18"/>
  <c r="E13" i="18"/>
  <c r="AC12" i="18"/>
  <c r="Z12" i="18"/>
  <c r="Q12" i="18"/>
  <c r="N12" i="18"/>
  <c r="K12" i="18"/>
  <c r="H12" i="18"/>
  <c r="E12" i="18"/>
  <c r="AC11" i="18"/>
  <c r="Z11" i="18"/>
  <c r="W11" i="18"/>
  <c r="Q11" i="18"/>
  <c r="N11" i="18"/>
  <c r="K11" i="18"/>
  <c r="H11" i="18"/>
  <c r="E11" i="18"/>
  <c r="AC10" i="18"/>
  <c r="Z10" i="18"/>
  <c r="W10" i="18"/>
  <c r="Q10" i="18"/>
  <c r="N10" i="18"/>
  <c r="K10" i="18"/>
  <c r="H10" i="18"/>
  <c r="AC9" i="18"/>
  <c r="Z9" i="18"/>
  <c r="W9" i="18"/>
  <c r="Q9" i="18"/>
  <c r="N9" i="18"/>
  <c r="K9" i="18"/>
  <c r="H9" i="18"/>
  <c r="E9" i="18"/>
  <c r="AC8" i="18"/>
  <c r="Z8" i="18"/>
  <c r="W8" i="18"/>
  <c r="Q8" i="18"/>
  <c r="N8" i="18"/>
  <c r="K8" i="18"/>
  <c r="E8" i="18"/>
  <c r="AC26" i="7"/>
  <c r="Z26" i="7"/>
  <c r="W26" i="7"/>
  <c r="Q26" i="7"/>
  <c r="N26" i="7"/>
  <c r="K26" i="7"/>
  <c r="H26" i="7"/>
  <c r="E26" i="7"/>
  <c r="AC25" i="7"/>
  <c r="Z25" i="7"/>
  <c r="W25" i="7"/>
  <c r="Q25" i="7"/>
  <c r="N25" i="7"/>
  <c r="K25" i="7"/>
  <c r="H25" i="7"/>
  <c r="E25" i="7"/>
  <c r="AC23" i="7"/>
  <c r="Z23" i="7"/>
  <c r="W23" i="7"/>
  <c r="Q23" i="7"/>
  <c r="N23" i="7"/>
  <c r="K23" i="7"/>
  <c r="H23" i="7"/>
  <c r="E23" i="7"/>
  <c r="AC22" i="7"/>
  <c r="Z22" i="7"/>
  <c r="W22" i="7"/>
  <c r="Q22" i="7"/>
  <c r="N22" i="7"/>
  <c r="K22" i="7"/>
  <c r="H22" i="7"/>
  <c r="E22" i="7"/>
  <c r="AC21" i="7"/>
  <c r="Z21" i="7"/>
  <c r="W21" i="7"/>
  <c r="Q21" i="7"/>
  <c r="N21" i="7"/>
  <c r="K21" i="7"/>
  <c r="H21" i="7"/>
  <c r="E21" i="7"/>
  <c r="AC20" i="7"/>
  <c r="Z20" i="7"/>
  <c r="W20" i="7"/>
  <c r="Q20" i="7"/>
  <c r="N20" i="7"/>
  <c r="K20" i="7"/>
  <c r="H20" i="7"/>
  <c r="E20" i="7"/>
  <c r="AC19" i="7"/>
  <c r="Z19" i="7"/>
  <c r="W19" i="7"/>
  <c r="Q19" i="7"/>
  <c r="N19" i="7"/>
  <c r="K19" i="7"/>
  <c r="H19" i="7"/>
  <c r="E19" i="7"/>
  <c r="AC17" i="7"/>
  <c r="Z17" i="7"/>
  <c r="W17" i="7"/>
  <c r="Q17" i="7"/>
  <c r="N17" i="7"/>
  <c r="K17" i="7"/>
  <c r="H17" i="7"/>
  <c r="E17" i="7"/>
  <c r="AC16" i="7"/>
  <c r="Z16" i="7"/>
  <c r="W16" i="7"/>
  <c r="Q16" i="7"/>
  <c r="N16" i="7"/>
  <c r="K16" i="7"/>
  <c r="H16" i="7"/>
  <c r="E16" i="7"/>
  <c r="AC15" i="7"/>
  <c r="Z15" i="7"/>
  <c r="W15" i="7"/>
  <c r="Q15" i="7"/>
  <c r="N15" i="7"/>
  <c r="K15" i="7"/>
  <c r="H15" i="7"/>
  <c r="E15" i="7"/>
  <c r="AC14" i="7"/>
  <c r="Z14" i="7"/>
  <c r="W14" i="7"/>
  <c r="Q14" i="7"/>
  <c r="N14" i="7"/>
  <c r="K14" i="7"/>
  <c r="H14" i="7"/>
  <c r="E14" i="7"/>
  <c r="AC13" i="7"/>
  <c r="Z13" i="7"/>
  <c r="W13" i="7"/>
  <c r="Q13" i="7"/>
  <c r="N13" i="7"/>
  <c r="K13" i="7"/>
  <c r="H13" i="7"/>
  <c r="E13" i="7"/>
  <c r="AC11" i="7"/>
  <c r="Z11" i="7"/>
  <c r="W11" i="7"/>
  <c r="Q11" i="7"/>
  <c r="N11" i="7"/>
  <c r="K11" i="7"/>
  <c r="H11" i="7"/>
  <c r="E11" i="7"/>
  <c r="Z10" i="7"/>
  <c r="W10" i="7"/>
  <c r="Q10" i="7"/>
  <c r="N10" i="7"/>
  <c r="K10" i="7"/>
  <c r="H10" i="7"/>
  <c r="E10" i="7"/>
  <c r="AC8" i="7"/>
  <c r="Z8" i="7"/>
  <c r="Q8" i="7"/>
  <c r="N8" i="7"/>
  <c r="K8" i="7"/>
  <c r="H8" i="7"/>
  <c r="E8" i="7"/>
  <c r="AC26" i="15"/>
  <c r="Z26" i="15"/>
  <c r="W26" i="15"/>
  <c r="Q26" i="15"/>
  <c r="N26" i="15"/>
  <c r="K26" i="15"/>
  <c r="H26" i="15"/>
  <c r="E26" i="15"/>
  <c r="AC25" i="15"/>
  <c r="Z25" i="15"/>
  <c r="W25" i="15"/>
  <c r="Q25" i="15"/>
  <c r="N25" i="15"/>
  <c r="K25" i="15"/>
  <c r="H25" i="15"/>
  <c r="E25" i="15"/>
  <c r="AC24" i="15"/>
  <c r="Z24" i="15"/>
  <c r="W24" i="15"/>
  <c r="Q24" i="15"/>
  <c r="N24" i="15"/>
  <c r="K24" i="15"/>
  <c r="H24" i="15"/>
  <c r="E24" i="15"/>
  <c r="AC23" i="15"/>
  <c r="Z23" i="15"/>
  <c r="W23" i="15"/>
  <c r="Q23" i="15"/>
  <c r="N23" i="15"/>
  <c r="K23" i="15"/>
  <c r="H23" i="15"/>
  <c r="E23" i="15"/>
  <c r="AC22" i="15"/>
  <c r="Z22" i="15"/>
  <c r="W22" i="15"/>
  <c r="Q22" i="15"/>
  <c r="N22" i="15"/>
  <c r="K22" i="15"/>
  <c r="H22" i="15"/>
  <c r="E22" i="15"/>
  <c r="AC21" i="15"/>
  <c r="Z21" i="15"/>
  <c r="W21" i="15"/>
  <c r="Q21" i="15"/>
  <c r="N21" i="15"/>
  <c r="K21" i="15"/>
  <c r="H21" i="15"/>
  <c r="E21" i="15"/>
  <c r="AC20" i="15"/>
  <c r="Z20" i="15"/>
  <c r="W20" i="15"/>
  <c r="Q20" i="15"/>
  <c r="N20" i="15"/>
  <c r="K20" i="15"/>
  <c r="H20" i="15"/>
  <c r="E20" i="15"/>
  <c r="AC19" i="15"/>
  <c r="Z19" i="15"/>
  <c r="W19" i="15"/>
  <c r="Q19" i="15"/>
  <c r="N19" i="15"/>
  <c r="K19" i="15"/>
  <c r="H19" i="15"/>
  <c r="E19" i="15"/>
  <c r="AC18" i="15"/>
  <c r="Z18" i="15"/>
  <c r="W18" i="15"/>
  <c r="Q18" i="15"/>
  <c r="N18" i="15"/>
  <c r="K18" i="15"/>
  <c r="H18" i="15"/>
  <c r="E18" i="15"/>
  <c r="AC17" i="15"/>
  <c r="Z17" i="15"/>
  <c r="W17" i="15"/>
  <c r="Q17" i="15"/>
  <c r="N17" i="15"/>
  <c r="K17" i="15"/>
  <c r="H17" i="15"/>
  <c r="E17" i="15"/>
  <c r="AC16" i="15"/>
  <c r="Z16" i="15"/>
  <c r="W16" i="15"/>
  <c r="Q16" i="15"/>
  <c r="N16" i="15"/>
  <c r="K16" i="15"/>
  <c r="H16" i="15"/>
  <c r="E16" i="15"/>
  <c r="AC15" i="15"/>
  <c r="Z15" i="15"/>
  <c r="W15" i="15"/>
  <c r="Q15" i="15"/>
  <c r="N15" i="15"/>
  <c r="K15" i="15"/>
  <c r="H15" i="15"/>
  <c r="E15" i="15"/>
  <c r="AC14" i="15"/>
  <c r="Z14" i="15"/>
  <c r="W14" i="15"/>
  <c r="Q14" i="15"/>
  <c r="N14" i="15"/>
  <c r="K14" i="15"/>
  <c r="H14" i="15"/>
  <c r="E14" i="15"/>
  <c r="AC13" i="15"/>
  <c r="Z13" i="15"/>
  <c r="W13" i="15"/>
  <c r="Q13" i="15"/>
  <c r="N13" i="15"/>
  <c r="K13" i="15"/>
  <c r="H13" i="15"/>
  <c r="E13" i="15"/>
  <c r="AC12" i="15"/>
  <c r="W12" i="15"/>
  <c r="Q12" i="15"/>
  <c r="N12" i="15"/>
  <c r="K12" i="15"/>
  <c r="H12" i="15"/>
  <c r="AC11" i="15"/>
  <c r="Z11" i="15"/>
  <c r="W11" i="15"/>
  <c r="Q11" i="15"/>
  <c r="N11" i="15"/>
  <c r="K11" i="15"/>
  <c r="H11" i="15"/>
  <c r="E11" i="15"/>
  <c r="AC10" i="15"/>
  <c r="W10" i="15"/>
  <c r="Q10" i="15"/>
  <c r="N10" i="15"/>
  <c r="K10" i="15"/>
  <c r="H10" i="15"/>
  <c r="E10" i="15"/>
  <c r="AC9" i="15"/>
  <c r="Z9" i="15"/>
  <c r="W9" i="15"/>
  <c r="Q9" i="15"/>
  <c r="N9" i="15"/>
  <c r="K9" i="15"/>
  <c r="H9" i="15"/>
  <c r="E9" i="15"/>
  <c r="AC8" i="15"/>
  <c r="Z8" i="15"/>
  <c r="W8" i="15"/>
  <c r="N8" i="15"/>
  <c r="K8" i="15"/>
  <c r="H8" i="15"/>
  <c r="E8" i="15"/>
  <c r="AC26" i="14"/>
  <c r="Z26" i="14"/>
  <c r="W26" i="14"/>
  <c r="T26" i="14"/>
  <c r="Q26" i="14"/>
  <c r="N26" i="14"/>
  <c r="K26" i="14"/>
  <c r="E26" i="14"/>
  <c r="AC25" i="14"/>
  <c r="Z25" i="14"/>
  <c r="W25" i="14"/>
  <c r="T25" i="14"/>
  <c r="Q25" i="14"/>
  <c r="N25" i="14"/>
  <c r="K25" i="14"/>
  <c r="E25" i="14"/>
  <c r="AC23" i="14"/>
  <c r="Z23" i="14"/>
  <c r="W23" i="14"/>
  <c r="T23" i="14"/>
  <c r="Q23" i="14"/>
  <c r="N23" i="14"/>
  <c r="K23" i="14"/>
  <c r="E23" i="14"/>
  <c r="AC22" i="14"/>
  <c r="Z22" i="14"/>
  <c r="W22" i="14"/>
  <c r="T22" i="14"/>
  <c r="Q22" i="14"/>
  <c r="N22" i="14"/>
  <c r="K22" i="14"/>
  <c r="E22" i="14"/>
  <c r="AC21" i="14"/>
  <c r="Z21" i="14"/>
  <c r="W21" i="14"/>
  <c r="T21" i="14"/>
  <c r="Q21" i="14"/>
  <c r="N21" i="14"/>
  <c r="K21" i="14"/>
  <c r="E21" i="14"/>
  <c r="AC20" i="14"/>
  <c r="Z20" i="14"/>
  <c r="W20" i="14"/>
  <c r="T20" i="14"/>
  <c r="Q20" i="14"/>
  <c r="N20" i="14"/>
  <c r="K20" i="14"/>
  <c r="E20" i="14"/>
  <c r="AC19" i="14"/>
  <c r="Z19" i="14"/>
  <c r="W19" i="14"/>
  <c r="T19" i="14"/>
  <c r="Q19" i="14"/>
  <c r="N19" i="14"/>
  <c r="K19" i="14"/>
  <c r="E19" i="14"/>
  <c r="AC18" i="14"/>
  <c r="Z18" i="14"/>
  <c r="W18" i="14"/>
  <c r="T18" i="14"/>
  <c r="Q18" i="14"/>
  <c r="N18" i="14"/>
  <c r="K18" i="14"/>
  <c r="AC17" i="14"/>
  <c r="Z17" i="14"/>
  <c r="W17" i="14"/>
  <c r="T17" i="14"/>
  <c r="Q17" i="14"/>
  <c r="N17" i="14"/>
  <c r="K17" i="14"/>
  <c r="E17" i="14"/>
  <c r="AC16" i="14"/>
  <c r="Z16" i="14"/>
  <c r="W16" i="14"/>
  <c r="T16" i="14"/>
  <c r="Q16" i="14"/>
  <c r="N16" i="14"/>
  <c r="K16" i="14"/>
  <c r="E16" i="14"/>
  <c r="AC15" i="14"/>
  <c r="AC14" i="14"/>
  <c r="Z14" i="14"/>
  <c r="W14" i="14"/>
  <c r="T14" i="14"/>
  <c r="Q14" i="14"/>
  <c r="N14" i="14"/>
  <c r="K14" i="14"/>
  <c r="E14" i="14"/>
  <c r="AC13" i="14"/>
  <c r="Z13" i="14"/>
  <c r="W13" i="14"/>
  <c r="T13" i="14"/>
  <c r="Q13" i="14"/>
  <c r="N13" i="14"/>
  <c r="K13" i="14"/>
  <c r="E13" i="14"/>
  <c r="AC12" i="14"/>
  <c r="Z12" i="14"/>
  <c r="W12" i="14"/>
  <c r="T12" i="14"/>
  <c r="Q12" i="14"/>
  <c r="N12" i="14"/>
  <c r="E12" i="14"/>
  <c r="AC11" i="14"/>
  <c r="Z11" i="14"/>
  <c r="W11" i="14"/>
  <c r="T11" i="14"/>
  <c r="Q11" i="14"/>
  <c r="N11" i="14"/>
  <c r="K11" i="14"/>
  <c r="E11" i="14"/>
  <c r="AC10" i="14"/>
  <c r="Z10" i="14"/>
  <c r="W10" i="14"/>
  <c r="T10" i="14"/>
  <c r="Q10" i="14"/>
  <c r="N10" i="14"/>
  <c r="E10" i="14"/>
  <c r="AC9" i="14"/>
  <c r="Z9" i="14"/>
  <c r="W9" i="14"/>
  <c r="T9" i="14"/>
  <c r="Q9" i="14"/>
  <c r="N9" i="14"/>
  <c r="K9" i="14"/>
  <c r="E9" i="14"/>
  <c r="AC8" i="14"/>
  <c r="Z8" i="14"/>
  <c r="W8" i="14"/>
  <c r="T8" i="14"/>
  <c r="Q8" i="14"/>
  <c r="N8" i="14"/>
  <c r="K8" i="14"/>
  <c r="AC26" i="13"/>
  <c r="Z26" i="13"/>
  <c r="W26" i="13"/>
  <c r="T26" i="13"/>
  <c r="Q26" i="13"/>
  <c r="N26" i="13"/>
  <c r="K26" i="13"/>
  <c r="H26" i="13"/>
  <c r="AC25" i="13"/>
  <c r="Z25" i="13"/>
  <c r="W25" i="13"/>
  <c r="T25" i="13"/>
  <c r="Q25" i="13"/>
  <c r="N25" i="13"/>
  <c r="K25" i="13"/>
  <c r="H25" i="13"/>
  <c r="AC23" i="13"/>
  <c r="Z23" i="13"/>
  <c r="W23" i="13"/>
  <c r="T23" i="13"/>
  <c r="Q23" i="13"/>
  <c r="N23" i="13"/>
  <c r="K23" i="13"/>
  <c r="H23" i="13"/>
  <c r="AC22" i="13"/>
  <c r="Z22" i="13"/>
  <c r="W22" i="13"/>
  <c r="T22" i="13"/>
  <c r="Q22" i="13"/>
  <c r="N22" i="13"/>
  <c r="K22" i="13"/>
  <c r="H22" i="13"/>
  <c r="AC21" i="13"/>
  <c r="Z21" i="13"/>
  <c r="W21" i="13"/>
  <c r="T21" i="13"/>
  <c r="Q21" i="13"/>
  <c r="N21" i="13"/>
  <c r="K21" i="13"/>
  <c r="H21" i="13"/>
  <c r="AC20" i="13"/>
  <c r="Z20" i="13"/>
  <c r="W20" i="13"/>
  <c r="T20" i="13"/>
  <c r="Q20" i="13"/>
  <c r="N20" i="13"/>
  <c r="K20" i="13"/>
  <c r="H20" i="13"/>
  <c r="AC19" i="13"/>
  <c r="Z19" i="13"/>
  <c r="W19" i="13"/>
  <c r="T19" i="13"/>
  <c r="Q19" i="13"/>
  <c r="N19" i="13"/>
  <c r="K19" i="13"/>
  <c r="H19" i="13"/>
  <c r="AC17" i="13"/>
  <c r="Z17" i="13"/>
  <c r="W17" i="13"/>
  <c r="T17" i="13"/>
  <c r="Q17" i="13"/>
  <c r="N17" i="13"/>
  <c r="K17" i="13"/>
  <c r="H17" i="13"/>
  <c r="AC16" i="13"/>
  <c r="Z16" i="13"/>
  <c r="W16" i="13"/>
  <c r="T16" i="13"/>
  <c r="Q16" i="13"/>
  <c r="N16" i="13"/>
  <c r="K16" i="13"/>
  <c r="H16" i="13"/>
  <c r="AC15" i="13"/>
  <c r="Z15" i="13"/>
  <c r="W15" i="13"/>
  <c r="T15" i="13"/>
  <c r="Q15" i="13"/>
  <c r="N15" i="13"/>
  <c r="K15" i="13"/>
  <c r="H15" i="13"/>
  <c r="AC14" i="13"/>
  <c r="Z14" i="13"/>
  <c r="W14" i="13"/>
  <c r="T14" i="13"/>
  <c r="Q14" i="13"/>
  <c r="N14" i="13"/>
  <c r="K14" i="13"/>
  <c r="H14" i="13"/>
  <c r="AC13" i="13"/>
  <c r="Z13" i="13"/>
  <c r="W13" i="13"/>
  <c r="T13" i="13"/>
  <c r="Q13" i="13"/>
  <c r="N13" i="13"/>
  <c r="K13" i="13"/>
  <c r="H13" i="13"/>
  <c r="AC12" i="13"/>
  <c r="Z12" i="13"/>
  <c r="W12" i="13"/>
  <c r="T12" i="13"/>
  <c r="Q12" i="13"/>
  <c r="N12" i="13"/>
  <c r="K12" i="13"/>
  <c r="H12" i="13"/>
  <c r="AC11" i="13"/>
  <c r="Z11" i="13"/>
  <c r="W11" i="13"/>
  <c r="T11" i="13"/>
  <c r="Q11" i="13"/>
  <c r="N11" i="13"/>
  <c r="K11" i="13"/>
  <c r="H11" i="13"/>
  <c r="AC10" i="13"/>
  <c r="Z10" i="13"/>
  <c r="W10" i="13"/>
  <c r="T10" i="13"/>
  <c r="Q10" i="13"/>
  <c r="N10" i="13"/>
  <c r="K10" i="13"/>
  <c r="H10" i="13"/>
  <c r="AC9" i="13"/>
  <c r="Z9" i="13"/>
  <c r="W9" i="13"/>
  <c r="T9" i="13"/>
  <c r="Q9" i="13"/>
  <c r="N9" i="13"/>
  <c r="K9" i="13"/>
  <c r="H9" i="13"/>
  <c r="AC8" i="13"/>
  <c r="Z8" i="13"/>
  <c r="W8" i="13"/>
  <c r="T8" i="13"/>
  <c r="Q8" i="13"/>
  <c r="N8" i="13"/>
  <c r="H8" i="13"/>
  <c r="AC26" i="12"/>
  <c r="Z26" i="12"/>
  <c r="W26" i="12"/>
  <c r="T26" i="12"/>
  <c r="Q26" i="12"/>
  <c r="N26" i="12"/>
  <c r="H26" i="12"/>
  <c r="E26" i="12"/>
  <c r="AC25" i="12"/>
  <c r="Z25" i="12"/>
  <c r="W25" i="12"/>
  <c r="T25" i="12"/>
  <c r="Q25" i="12"/>
  <c r="N25" i="12"/>
  <c r="H25" i="12"/>
  <c r="E25" i="12"/>
  <c r="AC23" i="12"/>
  <c r="W23" i="12"/>
  <c r="T23" i="12"/>
  <c r="Q23" i="12"/>
  <c r="N23" i="12"/>
  <c r="H23" i="12"/>
  <c r="AC22" i="12"/>
  <c r="Z22" i="12"/>
  <c r="W22" i="12"/>
  <c r="T22" i="12"/>
  <c r="Q22" i="12"/>
  <c r="N22" i="12"/>
  <c r="H22" i="12"/>
  <c r="E22" i="12"/>
  <c r="AC21" i="12"/>
  <c r="Z21" i="12"/>
  <c r="W21" i="12"/>
  <c r="T21" i="12"/>
  <c r="Q21" i="12"/>
  <c r="N21" i="12"/>
  <c r="H21" i="12"/>
  <c r="E21" i="12"/>
  <c r="AC20" i="12"/>
  <c r="Z20" i="12"/>
  <c r="W20" i="12"/>
  <c r="T20" i="12"/>
  <c r="Q20" i="12"/>
  <c r="N20" i="12"/>
  <c r="H20" i="12"/>
  <c r="E20" i="12"/>
  <c r="AC19" i="12"/>
  <c r="Z19" i="12"/>
  <c r="W19" i="12"/>
  <c r="T19" i="12"/>
  <c r="Q19" i="12"/>
  <c r="N19" i="12"/>
  <c r="H19" i="12"/>
  <c r="E19" i="12"/>
  <c r="AC18" i="12"/>
  <c r="Z18" i="12"/>
  <c r="W18" i="12"/>
  <c r="T18" i="12"/>
  <c r="Q18" i="12"/>
  <c r="N18" i="12"/>
  <c r="H18" i="12"/>
  <c r="E18" i="12"/>
  <c r="AC17" i="12"/>
  <c r="Z17" i="12"/>
  <c r="W17" i="12"/>
  <c r="T17" i="12"/>
  <c r="Q17" i="12"/>
  <c r="N17" i="12"/>
  <c r="H17" i="12"/>
  <c r="E17" i="12"/>
  <c r="AC16" i="12"/>
  <c r="Z16" i="12"/>
  <c r="W16" i="12"/>
  <c r="T16" i="12"/>
  <c r="Q16" i="12"/>
  <c r="H16" i="12"/>
  <c r="E16" i="12"/>
  <c r="AC15" i="12"/>
  <c r="Z15" i="12"/>
  <c r="Q15" i="12"/>
  <c r="N15" i="12"/>
  <c r="H15" i="12"/>
  <c r="E15" i="12"/>
  <c r="AC14" i="12"/>
  <c r="Z14" i="12"/>
  <c r="W14" i="12"/>
  <c r="T14" i="12"/>
  <c r="Q14" i="12"/>
  <c r="H14" i="12"/>
  <c r="E14" i="12"/>
  <c r="AC13" i="12"/>
  <c r="Z13" i="12"/>
  <c r="W13" i="12"/>
  <c r="T13" i="12"/>
  <c r="Q13" i="12"/>
  <c r="H13" i="12"/>
  <c r="E13" i="12"/>
  <c r="AC12" i="12"/>
  <c r="W12" i="12"/>
  <c r="T12" i="12"/>
  <c r="Q12" i="12"/>
  <c r="N12" i="12"/>
  <c r="H12" i="12"/>
  <c r="E12" i="12"/>
  <c r="AC11" i="12"/>
  <c r="Z11" i="12"/>
  <c r="W11" i="12"/>
  <c r="T11" i="12"/>
  <c r="Q11" i="12"/>
  <c r="N11" i="12"/>
  <c r="H11" i="12"/>
  <c r="E11" i="12"/>
  <c r="AC10" i="12"/>
  <c r="Z10" i="12"/>
  <c r="W10" i="12"/>
  <c r="T10" i="12"/>
  <c r="Q10" i="12"/>
  <c r="H10" i="12"/>
  <c r="E10" i="12"/>
  <c r="AC9" i="12"/>
  <c r="Z9" i="12"/>
  <c r="W9" i="12"/>
  <c r="T9" i="12"/>
  <c r="Q9" i="12"/>
  <c r="N9" i="12"/>
  <c r="H9" i="12"/>
  <c r="E9" i="12"/>
  <c r="AC8" i="12"/>
  <c r="Z8" i="12"/>
  <c r="T8" i="12"/>
  <c r="Q8" i="12"/>
  <c r="N8" i="12"/>
  <c r="H8" i="12"/>
  <c r="E8" i="12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B21" i="35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B5" i="35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B6" i="35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B14" i="35"/>
  <c r="AG24" i="16"/>
  <c r="AI19" i="35" s="1"/>
  <c r="AG14" i="13"/>
  <c r="Z9" i="35" s="1"/>
  <c r="AG11" i="6"/>
  <c r="AC6" i="35" s="1"/>
  <c r="AB17" i="35"/>
  <c r="AB9" i="35"/>
  <c r="AB4" i="35"/>
  <c r="AG19" i="12"/>
  <c r="AA14" i="35" s="1"/>
  <c r="AG24" i="13"/>
  <c r="Z19" i="35" s="1"/>
  <c r="AG12" i="6"/>
  <c r="AC7" i="35" s="1"/>
  <c r="AB20" i="35"/>
  <c r="AB12" i="35"/>
  <c r="AB15" i="35"/>
  <c r="AB7" i="35"/>
  <c r="AG17" i="13"/>
  <c r="Z12" i="35" s="1"/>
  <c r="AG9" i="13"/>
  <c r="Z4" i="35" s="1"/>
  <c r="AG16" i="14"/>
  <c r="Y11" i="35" s="1"/>
  <c r="AB18" i="35"/>
  <c r="AB10" i="35"/>
  <c r="AG20" i="12"/>
  <c r="AA15" i="35" s="1"/>
  <c r="AG12" i="12"/>
  <c r="AA7" i="35" s="1"/>
  <c r="AG25" i="13"/>
  <c r="Z20" i="35" s="1"/>
  <c r="AG24" i="15"/>
  <c r="X19" i="35" s="1"/>
  <c r="AG13" i="6"/>
  <c r="AC8" i="35" s="1"/>
  <c r="AB13" i="35"/>
  <c r="AG23" i="12"/>
  <c r="AA18" i="35" s="1"/>
  <c r="AG15" i="12"/>
  <c r="AA10" i="35" s="1"/>
  <c r="AG21" i="15"/>
  <c r="X16" i="35" s="1"/>
  <c r="AG10" i="6"/>
  <c r="AC5" i="35" s="1"/>
  <c r="AB16" i="35"/>
  <c r="AB8" i="35"/>
  <c r="AG18" i="12"/>
  <c r="AA13" i="35" s="1"/>
  <c r="AG23" i="13"/>
  <c r="Z18" i="35" s="1"/>
  <c r="AG19" i="14"/>
  <c r="Y14" i="35" s="1"/>
  <c r="AB19" i="35"/>
  <c r="AB11" i="35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D28" i="35" l="1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L4" i="35"/>
  <c r="AH27" i="20" l="1"/>
  <c r="AJ27" i="20" s="1"/>
  <c r="AP17" i="35"/>
  <c r="AQ17" i="35"/>
  <c r="AQ4" i="35"/>
  <c r="AQ5" i="35"/>
  <c r="AQ8" i="35"/>
  <c r="AQ7" i="35"/>
  <c r="AQ14" i="35"/>
  <c r="AQ16" i="35"/>
  <c r="AH27" i="10" l="1"/>
  <c r="AJ27" i="10" s="1"/>
  <c r="AQ13" i="35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4" i="35"/>
  <c r="AP19" i="35"/>
  <c r="AP15" i="35"/>
  <c r="AP5" i="35"/>
  <c r="AH27" i="15" l="1"/>
  <c r="AJ27" i="15" s="1"/>
  <c r="AG15" i="1"/>
  <c r="C10" i="35" s="1"/>
  <c r="AG17" i="1"/>
  <c r="AH27" i="14" l="1"/>
  <c r="AJ27" i="14" s="1"/>
  <c r="C11" i="35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B3" i="35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O11" i="35" l="1"/>
  <c r="AN11" i="35"/>
  <c r="C28" i="35"/>
  <c r="AH27" i="13"/>
  <c r="AJ27" i="13" s="1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Q11" i="35" l="1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H27" i="12"/>
  <c r="AJ27" i="12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16" i="38" l="1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7" i="2"/>
  <c r="AJ27" i="2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27" i="4"/>
  <c r="AJ27" i="4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1" i="20"/>
  <c r="AJ21" i="20" s="1"/>
  <c r="AH15" i="12"/>
  <c r="AJ15" i="12" s="1"/>
  <c r="A24" i="23"/>
  <c r="AI24" i="22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K25" i="21"/>
  <c r="AH12" i="6"/>
  <c r="AJ12" i="6" s="1"/>
  <c r="AK19" i="21"/>
  <c r="A27" i="22"/>
  <c r="AI27" i="21"/>
  <c r="AK12" i="21"/>
  <c r="A13" i="22"/>
  <c r="AI13" i="21"/>
  <c r="AH25" i="10"/>
  <c r="AJ25" i="10" s="1"/>
  <c r="AK14" i="21"/>
  <c r="AK23" i="21"/>
  <c r="A26" i="22"/>
  <c r="AI26" i="21"/>
  <c r="A18" i="22"/>
  <c r="AI18" i="21"/>
  <c r="A19" i="22"/>
  <c r="AI19" i="21"/>
  <c r="AH14" i="10"/>
  <c r="AJ14" i="10" s="1"/>
  <c r="AK16" i="21"/>
  <c r="AK9" i="2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21" i="14"/>
  <c r="AI21" i="13"/>
  <c r="A18" i="14"/>
  <c r="AI18" i="13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K18" i="12"/>
  <c r="A26" i="13"/>
  <c r="AI26" i="12"/>
  <c r="AK20" i="12"/>
  <c r="AK11" i="12"/>
  <c r="AK16" i="12"/>
  <c r="AH8" i="5"/>
  <c r="AJ8" i="5" s="1"/>
  <c r="AI15" i="6" l="1"/>
  <c r="AI27" i="6"/>
  <c r="A8" i="12"/>
  <c r="A13" i="12"/>
  <c r="A9" i="12"/>
  <c r="A27" i="12"/>
  <c r="A16" i="12"/>
  <c r="A18" i="12"/>
  <c r="A23" i="12"/>
  <c r="A25" i="12"/>
  <c r="A10" i="12"/>
  <c r="A22" i="12"/>
  <c r="AH21" i="2"/>
  <c r="AJ21" i="2" s="1"/>
  <c r="A21" i="12"/>
  <c r="AH14" i="2"/>
  <c r="AJ14" i="2" s="1"/>
  <c r="A14" i="12"/>
  <c r="A24" i="12"/>
  <c r="AH24" i="6"/>
  <c r="AJ24" i="6" s="1"/>
  <c r="A26" i="12"/>
  <c r="AH18" i="6"/>
  <c r="AJ18" i="6" s="1"/>
  <c r="AH26" i="6"/>
  <c r="AJ26" i="6" s="1"/>
  <c r="A19" i="12"/>
  <c r="A20" i="12"/>
  <c r="AH25" i="2"/>
  <c r="AJ25" i="2" s="1"/>
  <c r="A11" i="12"/>
  <c r="AH20" i="6"/>
  <c r="AJ20" i="6" s="1"/>
  <c r="A15" i="12"/>
  <c r="A12" i="12"/>
  <c r="AH8" i="27"/>
  <c r="AJ8" i="27" s="1"/>
  <c r="AK16" i="6" l="1"/>
  <c r="AI16" i="2" s="1"/>
  <c r="AI11" i="6"/>
  <c r="AK21" i="6"/>
  <c r="AI21" i="2" s="1"/>
  <c r="AK11" i="6"/>
  <c r="AI11" i="2" s="1"/>
  <c r="AK19" i="6"/>
  <c r="A19" i="6" s="1"/>
  <c r="AK15" i="6"/>
  <c r="A15" i="6" s="1"/>
  <c r="AH25" i="3"/>
  <c r="AJ25" i="3" s="1"/>
  <c r="AK22" i="6"/>
  <c r="AK10" i="6"/>
  <c r="AI21" i="6"/>
  <c r="AI14" i="6"/>
  <c r="AH14" i="3"/>
  <c r="AJ14" i="3" s="1"/>
  <c r="AK13" i="6"/>
  <c r="AK8" i="6"/>
  <c r="AI26" i="6"/>
  <c r="AI22" i="6"/>
  <c r="AI8" i="6"/>
  <c r="AI19" i="6"/>
  <c r="AH26" i="2"/>
  <c r="AJ26" i="2" s="1"/>
  <c r="AK26" i="6"/>
  <c r="AK17" i="6"/>
  <c r="AI25" i="6"/>
  <c r="AH21" i="3"/>
  <c r="AJ21" i="3" s="1"/>
  <c r="AI12" i="6"/>
  <c r="AK12" i="6"/>
  <c r="AI23" i="6"/>
  <c r="AI13" i="6"/>
  <c r="AI10" i="6"/>
  <c r="AK23" i="6"/>
  <c r="AI20" i="6"/>
  <c r="AI18" i="6"/>
  <c r="AI24" i="6"/>
  <c r="AI16" i="6"/>
  <c r="AI9" i="6"/>
  <c r="AK9" i="6"/>
  <c r="AK27" i="6"/>
  <c r="AI17" i="6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<sst xmlns="http://schemas.openxmlformats.org/spreadsheetml/2006/main" count="11631" uniqueCount="109">
  <si>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</si>
  <si>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</si>
  <si>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</si>
  <si>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</si>
  <si>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</si>
  <si>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</si>
  <si>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</si>
  <si>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</si>
  <si>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</si>
  <si>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</si>
  <si>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</si>
  <si>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</si>
  <si>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</si>
  <si>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</si>
  <si>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</si>
  <si>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</si>
  <si>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</si>
  <si>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</si>
  <si>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</si>
  <si>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</si>
  <si>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</si>
  <si>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</si>
  <si>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</si>
  <si>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</si>
  <si>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</si>
  <si>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</si>
  <si>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</si>
  <si>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</si>
  <si>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</si>
  <si>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</si>
  <si>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</si>
  <si>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</si>
  <si>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</si>
  <si>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</si>
  <si>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</si>
  <si>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</si>
  <si>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</si>
  <si>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</si>
  <si>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</si>
  <si>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</si>
  <si>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</si>
  <si>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</si>
  <si>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</si>
  <si>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</si>
  <si>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</si>
  <si>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</si>
  <si>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</si>
  <si>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</si>
  <si>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</si>
  <si>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</si>
  <si>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</si>
  <si>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</si>
  <si>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</si>
  <si>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</si>
  <si>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</si>
  <si>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</si>
  <si>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</si>
  <si>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</si>
  <si>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</si>
  <si>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</si>
  <si>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</si>
  <si>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</si>
  <si>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</si>
  <si>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</si>
  <si>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</si>
  <si>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</si>
  <si>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</si>
  <si>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</si>
  <si>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</si>
  <si>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</si>
  <si>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</si>
  <si>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</si>
  <si>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</si>
  <si>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</si>
  <si>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</si>
  <si>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</si>
  <si>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</si>
  <si>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</si>
  <si>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</si>
  <si>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</si>
  <si>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</si>
  <si>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</si>
  <si>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</si>
  <si>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</si>
  <si>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</si>
  <si>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</si>
  <si>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</si>
  <si>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</si>
  <si>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</si>
  <si>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</si>
  <si>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</si>
  <si>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</si>
  <si>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</si>
  <si>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</si>
  <si>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</si>
  <si>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</si>
  <si>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</si>
  <si>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</si>
  <si>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</si>
  <si>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</si>
  <si>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</si>
  <si>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</si>
  <si>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</si>
  <si>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</si>
  <si>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</si>
  <si>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</si>
  <si>
    <t>9</t>
  </si>
  <si>
    <t>Reiner04</t>
  </si>
  <si>
    <t>Master, 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</si>
</sst>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6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O14" sqref="AO14"/>
      <selection pane="bottomLeft" activeCell="B36" sqref="B3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95" priority="12">
      <formula>($AG8&gt;40)</formula>
    </cfRule>
  </conditionalFormatting>
  <conditionalFormatting sqref="C4 C6 U4 X4 AA4 L6 R4 R6 I6 F6 O4 O6 L4 AA6 I4 X6 F4 U6">
    <cfRule type="cellIs" dxfId="194" priority="6" operator="equal">
      <formula>"Schalke 04"</formula>
    </cfRule>
  </conditionalFormatting>
  <conditionalFormatting sqref="AL6:AL10">
    <cfRule type="top10" dxfId="193" priority="5" rank="3"/>
  </conditionalFormatting>
  <conditionalFormatting sqref="A27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92" priority="4" rank="3"/>
  </conditionalFormatting>
  <conditionalFormatting sqref="A31:A1048576 A1:A3 A5:A26">
    <cfRule type="colorScale" priority="6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91" priority="638" rank="3"/>
  </conditionalFormatting>
  <conditionalFormatting sqref="B28">
    <cfRule type="expression" dxfId="190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89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88" priority="6" rank="3"/>
  </conditionalFormatting>
  <conditionalFormatting sqref="B8:B27">
    <cfRule type="expression" dxfId="187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86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85" priority="8" operator="equal">
      <formula>"Schalke 04"</formula>
    </cfRule>
  </conditionalFormatting>
  <conditionalFormatting sqref="L6 F6 I6 X4 R6 AA6 O4 C6 X6 O6">
    <cfRule type="cellIs" dxfId="184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83" priority="6" rank="3"/>
  </conditionalFormatting>
  <conditionalFormatting sqref="B8:B27">
    <cfRule type="expression" dxfId="182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81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80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9" priority="5" rank="3"/>
  </conditionalFormatting>
  <conditionalFormatting sqref="B8:B27">
    <cfRule type="expression" dxfId="178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7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76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5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076" rank="3"/>
  </conditionalFormatting>
  <conditionalFormatting sqref="AG31">
    <cfRule type="top10" dxfId="173" priority="1" rank="3"/>
  </conditionalFormatting>
  <conditionalFormatting sqref="AG5:AG26 AG31:AG1048576">
    <cfRule type="top10" dxfId="17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0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68" rank="3"/>
  </conditionalFormatting>
  <conditionalFormatting sqref="AG31">
    <cfRule type="top10" dxfId="168" priority="1" rank="3"/>
  </conditionalFormatting>
  <conditionalFormatting sqref="AG5:AG26 AG31:AG1048576">
    <cfRule type="top10" dxfId="16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5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3" priority="1" rank="3"/>
  </conditionalFormatting>
  <conditionalFormatting sqref="AG5:AG26 AG31:AG1048576">
    <cfRule type="top10" dxfId="16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6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0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9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8" priority="1" rank="3"/>
  </conditionalFormatting>
  <conditionalFormatting sqref="AG5:AG26 AG31:AG1048576">
    <cfRule type="top10" dxfId="15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5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5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3" priority="1" rank="3"/>
  </conditionalFormatting>
  <conditionalFormatting sqref="AG5:AG26 AG31:AG1048576">
    <cfRule type="top10" dxfId="15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5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0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8" priority="1" rank="3"/>
  </conditionalFormatting>
  <conditionalFormatting sqref="AG5:AG26 AG31:AG1048576">
    <cfRule type="top10" dxfId="147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4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5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3" priority="1" rank="3"/>
  </conditionalFormatting>
  <conditionalFormatting sqref="AG5:AG26 AG31:AG1048576">
    <cfRule type="top10" dxfId="14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8" sqref="AG8: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41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0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9" priority="1" rank="3"/>
  </conditionalFormatting>
  <conditionalFormatting sqref="AG5:AG31">
    <cfRule type="top10" dxfId="138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W16" sqref="V15:W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37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F28" sqref="F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33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2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L29" sqref="L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6" priority="1" rank="3"/>
  </conditionalFormatting>
  <conditionalFormatting sqref="AG5:AG26 AG31:AG1048576">
    <cfRule type="top10" dxfId="12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J19" sqref="J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2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124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3" priority="8">
      <formula>($AG8&gt;40)</formula>
    </cfRule>
  </conditionalFormatting>
  <conditionalFormatting sqref="A32:A1048576 A1:A3 A5:A26">
    <cfRule type="colorScale" priority="9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20" rank="3"/>
  </conditionalFormatting>
  <conditionalFormatting sqref="AI8:AI26">
    <cfRule type="colorScale" priority="13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2">
    <cfRule type="top10" dxfId="121" priority="4" rank="3"/>
  </conditionalFormatting>
  <conditionalFormatting sqref="AG32:AG1048576 AG5:AG28">
    <cfRule type="top10" dxfId="120" priority="5" rank="3"/>
  </conditionalFormatting>
  <conditionalFormatting sqref="A2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9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K29" sqref="K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76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13</v>
      </c>
      <c r="AH8" s="22">
        <f>'16.Spieltag'!AJ8</f>
        <v>192</v>
      </c>
      <c r="AI8" s="29">
        <f>'16.Spieltag'!AK8</f>
        <v>3</v>
      </c>
      <c r="AJ8" s="24">
        <f t="shared" ref="AJ8" si="10">AG8+AH8</f>
        <v>205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3</v>
      </c>
      <c r="F9" s="17" t="s">
        <v>74</v>
      </c>
      <c r="G9" s="18" t="s">
        <v>2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3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 t="shared" ref="Q9:Q27" si="17"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 t="str">
        <f t="shared" si="6"/>
        <v>5</v>
      </c>
      <c r="X9" s="17" t="s">
        <v>76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'16.Spieltag'!AJ9</f>
        <v>150</v>
      </c>
      <c r="AI9" s="29">
        <f>'16.Spieltag'!AK9</f>
        <v>15</v>
      </c>
      <c r="AJ9" s="24">
        <f t="shared" ref="AJ9:AJ25" si="22">AG9+AH9</f>
        <v>163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 t="str">
        <f t="shared" si="13"/>
        <v>3</v>
      </c>
      <c r="F10" s="17" t="s">
        <v>76</v>
      </c>
      <c r="G10" s="18" t="s">
        <v>19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19</v>
      </c>
      <c r="P10" s="18" t="s">
        <v>74</v>
      </c>
      <c r="Q10" s="85">
        <f t="shared" si="17"/>
        <v>0</v>
      </c>
      <c r="R10" s="17" t="s">
        <v>19</v>
      </c>
      <c r="S10" s="18" t="s">
        <v>74</v>
      </c>
      <c r="T10" s="19">
        <f t="shared" si="18"/>
        <v>0</v>
      </c>
      <c r="U10" s="17" t="s">
        <v>19</v>
      </c>
      <c r="V10" s="18" t="s">
        <v>74</v>
      </c>
      <c r="W10" s="66" t="str">
        <f t="shared" si="6"/>
        <v>3</v>
      </c>
      <c r="X10" s="17" t="s">
        <v>76</v>
      </c>
      <c r="Y10" s="18" t="s">
        <v>2</v>
      </c>
      <c r="Z10" s="19" t="str">
        <f t="shared" si="19"/>
        <v>2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13</v>
      </c>
      <c r="AH10" s="22">
        <f>'16.Spieltag'!AJ10</f>
        <v>176</v>
      </c>
      <c r="AI10" s="29">
        <f>'16.Spieltag'!AK10</f>
        <v>5</v>
      </c>
      <c r="AJ10" s="24">
        <f t="shared" si="22"/>
        <v>189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2</v>
      </c>
      <c r="D11" s="18" t="s">
        <v>74</v>
      </c>
      <c r="E11" s="19" t="str">
        <f t="shared" si="13"/>
        <v>2</v>
      </c>
      <c r="F11" s="17" t="s">
        <v>74</v>
      </c>
      <c r="G11" s="18" t="s">
        <v>19</v>
      </c>
      <c r="H11" s="19" t="str">
        <f t="shared" si="14"/>
        <v>2</v>
      </c>
      <c r="I11" s="17" t="s">
        <v>19</v>
      </c>
      <c r="J11" s="18" t="s">
        <v>2</v>
      </c>
      <c r="K11" s="19">
        <f t="shared" si="15"/>
        <v>0</v>
      </c>
      <c r="L11" s="17" t="s">
        <v>19</v>
      </c>
      <c r="M11" s="18" t="s">
        <v>19</v>
      </c>
      <c r="N11" s="66">
        <f t="shared" si="16"/>
        <v>0</v>
      </c>
      <c r="O11" s="17" t="s">
        <v>19</v>
      </c>
      <c r="P11" s="18" t="s">
        <v>74</v>
      </c>
      <c r="Q11" s="85">
        <f t="shared" si="17"/>
        <v>0</v>
      </c>
      <c r="R11" s="17" t="s">
        <v>19</v>
      </c>
      <c r="S11" s="18" t="s">
        <v>19</v>
      </c>
      <c r="T11" s="19" t="str">
        <f t="shared" si="18"/>
        <v>5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14</v>
      </c>
      <c r="AH11" s="22">
        <f>'16.Spieltag'!AJ11</f>
        <v>168</v>
      </c>
      <c r="AI11" s="29">
        <f>'16.Spieltag'!AK11</f>
        <v>7</v>
      </c>
      <c r="AJ11" s="24">
        <f t="shared" si="22"/>
        <v>182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2</v>
      </c>
      <c r="D12" s="18" t="s">
        <v>74</v>
      </c>
      <c r="E12" s="19" t="str">
        <f t="shared" si="13"/>
        <v>2</v>
      </c>
      <c r="F12" s="17" t="s">
        <v>74</v>
      </c>
      <c r="G12" s="18" t="s">
        <v>19</v>
      </c>
      <c r="H12" s="19" t="str">
        <f t="shared" si="14"/>
        <v>2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0</v>
      </c>
      <c r="R12" s="17" t="s">
        <v>19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 t="str">
        <f t="shared" si="6"/>
        <v>3</v>
      </c>
      <c r="X12" s="17" t="s">
        <v>74</v>
      </c>
      <c r="Y12" s="18" t="s">
        <v>19</v>
      </c>
      <c r="Z12" s="19" t="str">
        <f t="shared" si="19"/>
        <v>3</v>
      </c>
      <c r="AA12" s="17" t="s">
        <v>74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'16.Spieltag'!AJ12</f>
        <v>212</v>
      </c>
      <c r="AI12" s="29">
        <f>'16.Spieltag'!AK12</f>
        <v>1</v>
      </c>
      <c r="AJ12" s="24">
        <f t="shared" si="22"/>
        <v>224</v>
      </c>
      <c r="AK12" s="25">
        <f t="shared" si="11"/>
        <v>1</v>
      </c>
      <c r="AL12" s="1"/>
    </row>
    <row r="13" spans="1:42" ht="24.9" customHeight="1" thickBot="1">
      <c r="A13" s="29">
        <f t="shared" si="12"/>
        <v>6</v>
      </c>
      <c r="B13" s="21" t="s">
        <v>75</v>
      </c>
      <c r="C13" s="17" t="s">
        <v>2</v>
      </c>
      <c r="D13" s="18" t="s">
        <v>74</v>
      </c>
      <c r="E13" s="19" t="str">
        <f t="shared" si="13"/>
        <v>2</v>
      </c>
      <c r="F13" s="17" t="s">
        <v>74</v>
      </c>
      <c r="G13" s="18" t="s">
        <v>2</v>
      </c>
      <c r="H13" s="19" t="str">
        <f t="shared" si="14"/>
        <v>3</v>
      </c>
      <c r="I13" s="17" t="s">
        <v>19</v>
      </c>
      <c r="J13" s="18" t="s">
        <v>74</v>
      </c>
      <c r="K13" s="19" t="str">
        <f t="shared" si="15"/>
        <v>5</v>
      </c>
      <c r="L13" s="17" t="s">
        <v>19</v>
      </c>
      <c r="M13" s="18" t="s">
        <v>76</v>
      </c>
      <c r="N13" s="66">
        <f t="shared" si="16"/>
        <v>0</v>
      </c>
      <c r="O13" s="17" t="s">
        <v>2</v>
      </c>
      <c r="P13" s="18" t="s">
        <v>74</v>
      </c>
      <c r="Q13" s="85">
        <f t="shared" si="17"/>
        <v>0</v>
      </c>
      <c r="R13" s="17" t="s">
        <v>2</v>
      </c>
      <c r="S13" s="18" t="s">
        <v>19</v>
      </c>
      <c r="T13" s="19">
        <f t="shared" si="18"/>
        <v>0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2</v>
      </c>
      <c r="Z13" s="19" t="str">
        <f t="shared" si="19"/>
        <v>2</v>
      </c>
      <c r="AA13" s="17" t="s">
        <v>74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15</v>
      </c>
      <c r="AH13" s="22">
        <f>'16.Spieltag'!AJ13</f>
        <v>168</v>
      </c>
      <c r="AI13" s="29">
        <f>'16.Spieltag'!AK13</f>
        <v>7</v>
      </c>
      <c r="AJ13" s="24">
        <f t="shared" si="22"/>
        <v>183</v>
      </c>
      <c r="AK13" s="25">
        <f t="shared" si="11"/>
        <v>6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2</v>
      </c>
      <c r="D14" s="18" t="s">
        <v>74</v>
      </c>
      <c r="E14" s="19" t="str">
        <f t="shared" si="13"/>
        <v>2</v>
      </c>
      <c r="F14" s="17" t="s">
        <v>74</v>
      </c>
      <c r="G14" s="18" t="s">
        <v>19</v>
      </c>
      <c r="H14" s="19" t="str">
        <f t="shared" si="14"/>
        <v>2</v>
      </c>
      <c r="I14" s="17" t="s">
        <v>19</v>
      </c>
      <c r="J14" s="18" t="s">
        <v>19</v>
      </c>
      <c r="K14" s="19">
        <f t="shared" si="15"/>
        <v>0</v>
      </c>
      <c r="L14" s="17" t="s">
        <v>74</v>
      </c>
      <c r="M14" s="18" t="s">
        <v>76</v>
      </c>
      <c r="N14" s="66">
        <v>3</v>
      </c>
      <c r="O14" s="17" t="s">
        <v>2</v>
      </c>
      <c r="P14" s="18" t="s">
        <v>74</v>
      </c>
      <c r="Q14" s="85">
        <f t="shared" si="17"/>
        <v>0</v>
      </c>
      <c r="R14" s="17" t="s">
        <v>19</v>
      </c>
      <c r="S14" s="18" t="s">
        <v>19</v>
      </c>
      <c r="T14" s="19" t="str">
        <f t="shared" si="18"/>
        <v>5</v>
      </c>
      <c r="U14" s="17" t="s">
        <v>74</v>
      </c>
      <c r="V14" s="18" t="s">
        <v>74</v>
      </c>
      <c r="W14" s="66">
        <f t="shared" si="6"/>
        <v>0</v>
      </c>
      <c r="X14" s="17" t="s">
        <v>76</v>
      </c>
      <c r="Y14" s="18" t="s">
        <v>19</v>
      </c>
      <c r="Z14" s="19" t="str">
        <f t="shared" si="19"/>
        <v>2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14</v>
      </c>
      <c r="AH14" s="22">
        <f>'16.Spieltag'!AJ14</f>
        <v>187</v>
      </c>
      <c r="AI14" s="29">
        <f>'16.Spieltag'!AK14</f>
        <v>4</v>
      </c>
      <c r="AJ14" s="24">
        <f t="shared" si="22"/>
        <v>201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2</v>
      </c>
      <c r="F15" s="17" t="s">
        <v>76</v>
      </c>
      <c r="G15" s="18" t="s">
        <v>19</v>
      </c>
      <c r="H15" s="19" t="str">
        <f t="shared" si="14"/>
        <v>5</v>
      </c>
      <c r="I15" s="17" t="s">
        <v>74</v>
      </c>
      <c r="J15" s="18" t="s">
        <v>74</v>
      </c>
      <c r="K15" s="19">
        <f t="shared" si="15"/>
        <v>0</v>
      </c>
      <c r="L15" s="17" t="s">
        <v>19</v>
      </c>
      <c r="M15" s="18" t="s">
        <v>76</v>
      </c>
      <c r="N15" s="66">
        <f t="shared" si="16"/>
        <v>0</v>
      </c>
      <c r="O15" s="17" t="s">
        <v>19</v>
      </c>
      <c r="P15" s="18" t="s">
        <v>76</v>
      </c>
      <c r="Q15" s="85">
        <f t="shared" si="17"/>
        <v>0</v>
      </c>
      <c r="R15" s="17" t="s">
        <v>74</v>
      </c>
      <c r="S15" s="18" t="s">
        <v>19</v>
      </c>
      <c r="T15" s="19">
        <f t="shared" si="18"/>
        <v>0</v>
      </c>
      <c r="U15" s="17" t="s">
        <v>2</v>
      </c>
      <c r="V15" s="18" t="s">
        <v>76</v>
      </c>
      <c r="W15" s="66" t="str">
        <f t="shared" si="6"/>
        <v>2</v>
      </c>
      <c r="X15" s="17" t="s">
        <v>76</v>
      </c>
      <c r="Y15" s="18" t="s">
        <v>19</v>
      </c>
      <c r="Z15" s="19" t="str">
        <f t="shared" si="19"/>
        <v>2</v>
      </c>
      <c r="AA15" s="17" t="s">
        <v>74</v>
      </c>
      <c r="AB15" s="18" t="s">
        <v>19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'16.Spieltag'!AJ15</f>
        <v>158</v>
      </c>
      <c r="AI15" s="29">
        <f>'16.Spieltag'!AK15</f>
        <v>12</v>
      </c>
      <c r="AJ15" s="24">
        <f t="shared" si="22"/>
        <v>169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2</v>
      </c>
      <c r="D16" s="18" t="s">
        <v>74</v>
      </c>
      <c r="E16" s="19" t="str">
        <f t="shared" si="13"/>
        <v>2</v>
      </c>
      <c r="F16" s="17" t="s">
        <v>74</v>
      </c>
      <c r="G16" s="18" t="s">
        <v>19</v>
      </c>
      <c r="H16" s="19" t="str">
        <f t="shared" si="14"/>
        <v>2</v>
      </c>
      <c r="I16" s="17" t="s">
        <v>74</v>
      </c>
      <c r="J16" s="18" t="s">
        <v>19</v>
      </c>
      <c r="K16" s="19">
        <f t="shared" si="15"/>
        <v>0</v>
      </c>
      <c r="L16" s="17" t="s">
        <v>2</v>
      </c>
      <c r="M16" s="18" t="s">
        <v>74</v>
      </c>
      <c r="N16" s="66">
        <f t="shared" si="16"/>
        <v>0</v>
      </c>
      <c r="O16" s="17" t="s">
        <v>74</v>
      </c>
      <c r="P16" s="18" t="s">
        <v>76</v>
      </c>
      <c r="Q16" s="85">
        <f t="shared" si="17"/>
        <v>0</v>
      </c>
      <c r="R16" s="17" t="s">
        <v>19</v>
      </c>
      <c r="S16" s="18" t="s">
        <v>19</v>
      </c>
      <c r="T16" s="19" t="str">
        <f t="shared" si="18"/>
        <v>5</v>
      </c>
      <c r="U16" s="17" t="s">
        <v>19</v>
      </c>
      <c r="V16" s="18" t="s">
        <v>74</v>
      </c>
      <c r="W16" s="66" t="str">
        <f t="shared" si="6"/>
        <v>3</v>
      </c>
      <c r="X16" s="17" t="s">
        <v>74</v>
      </c>
      <c r="Y16" s="18" t="s">
        <v>2</v>
      </c>
      <c r="Z16" s="19" t="str">
        <f t="shared" si="19"/>
        <v>2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14</v>
      </c>
      <c r="AH16" s="22">
        <f>'16.Spieltag'!AJ16</f>
        <v>153</v>
      </c>
      <c r="AI16" s="29">
        <f>'16.Spieltag'!AK16</f>
        <v>13</v>
      </c>
      <c r="AJ16" s="24">
        <f t="shared" si="22"/>
        <v>167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74</v>
      </c>
      <c r="E17" s="19" t="str">
        <f t="shared" si="13"/>
        <v>2</v>
      </c>
      <c r="F17" s="17" t="s">
        <v>76</v>
      </c>
      <c r="G17" s="18" t="s">
        <v>74</v>
      </c>
      <c r="H17" s="19" t="str">
        <f t="shared" si="14"/>
        <v>2</v>
      </c>
      <c r="I17" s="17" t="s">
        <v>74</v>
      </c>
      <c r="J17" s="18" t="s">
        <v>2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74</v>
      </c>
      <c r="Q17" s="85">
        <f t="shared" si="17"/>
        <v>0</v>
      </c>
      <c r="R17" s="17" t="s">
        <v>74</v>
      </c>
      <c r="S17" s="18" t="s">
        <v>74</v>
      </c>
      <c r="T17" s="19" t="str">
        <f t="shared" si="18"/>
        <v>3</v>
      </c>
      <c r="U17" s="17" t="s">
        <v>2</v>
      </c>
      <c r="V17" s="18" t="s">
        <v>19</v>
      </c>
      <c r="W17" s="66" t="str">
        <f t="shared" si="6"/>
        <v>3</v>
      </c>
      <c r="X17" s="17" t="s">
        <v>76</v>
      </c>
      <c r="Y17" s="18" t="s">
        <v>19</v>
      </c>
      <c r="Z17" s="19" t="str">
        <f t="shared" si="19"/>
        <v>2</v>
      </c>
      <c r="AA17" s="17" t="s">
        <v>74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'16.Spieltag'!AJ17</f>
        <v>148</v>
      </c>
      <c r="AI17" s="29">
        <f>'16.Spieltag'!AK17</f>
        <v>16</v>
      </c>
      <c r="AJ17" s="24">
        <f t="shared" si="22"/>
        <v>160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'16.Spieltag'!AJ18</f>
        <v>103</v>
      </c>
      <c r="AI18" s="29">
        <f>'16.Spieltag'!AK18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14</v>
      </c>
      <c r="B19" s="21" t="s">
        <v>89</v>
      </c>
      <c r="C19" s="17"/>
      <c r="D19" s="18"/>
      <c r="E19" s="19"/>
      <c r="F19" s="17" t="s">
        <v>74</v>
      </c>
      <c r="G19" s="18" t="s">
        <v>2</v>
      </c>
      <c r="H19" s="19" t="str">
        <f t="shared" si="14"/>
        <v>3</v>
      </c>
      <c r="I19" s="17" t="s">
        <v>74</v>
      </c>
      <c r="J19" s="18" t="s">
        <v>19</v>
      </c>
      <c r="K19" s="19">
        <f t="shared" si="15"/>
        <v>0</v>
      </c>
      <c r="L19" s="17" t="s">
        <v>74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85">
        <f t="shared" si="17"/>
        <v>0</v>
      </c>
      <c r="R19" s="17" t="s">
        <v>74</v>
      </c>
      <c r="S19" s="18" t="s">
        <v>74</v>
      </c>
      <c r="T19" s="19" t="str">
        <f t="shared" si="18"/>
        <v>3</v>
      </c>
      <c r="U19" s="17" t="s">
        <v>77</v>
      </c>
      <c r="V19" s="18" t="s">
        <v>74</v>
      </c>
      <c r="W19" s="66" t="str">
        <f t="shared" si="6"/>
        <v>2</v>
      </c>
      <c r="X19" s="17" t="s">
        <v>76</v>
      </c>
      <c r="Y19" s="18" t="s">
        <v>99</v>
      </c>
      <c r="Z19" s="19" t="str">
        <f t="shared" si="19"/>
        <v>2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10</v>
      </c>
      <c r="AH19" s="22">
        <f>'16.Spieltag'!AJ19</f>
        <v>153</v>
      </c>
      <c r="AI19" s="29">
        <f>'16.Spieltag'!AK19</f>
        <v>13</v>
      </c>
      <c r="AJ19" s="24">
        <f t="shared" si="22"/>
        <v>163</v>
      </c>
      <c r="AK19" s="25">
        <f t="shared" si="11"/>
        <v>14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76</v>
      </c>
      <c r="M20" s="18" t="s">
        <v>76</v>
      </c>
      <c r="N20" s="66">
        <f t="shared" si="16"/>
        <v>0</v>
      </c>
      <c r="O20" s="17" t="s">
        <v>77</v>
      </c>
      <c r="P20" s="18" t="s">
        <v>76</v>
      </c>
      <c r="Q20" s="85">
        <f t="shared" si="17"/>
        <v>0</v>
      </c>
      <c r="R20" s="17" t="s">
        <v>74</v>
      </c>
      <c r="S20" s="18" t="s">
        <v>76</v>
      </c>
      <c r="T20" s="19">
        <f t="shared" si="18"/>
        <v>0</v>
      </c>
      <c r="U20" s="17" t="s">
        <v>19</v>
      </c>
      <c r="V20" s="18" t="s">
        <v>74</v>
      </c>
      <c r="W20" s="66" t="str">
        <f t="shared" si="6"/>
        <v>3</v>
      </c>
      <c r="X20" s="17" t="s">
        <v>76</v>
      </c>
      <c r="Y20" s="18" t="s">
        <v>74</v>
      </c>
      <c r="Z20" s="19" t="str">
        <f t="shared" si="19"/>
        <v>5</v>
      </c>
      <c r="AA20" s="17" t="s">
        <v>74</v>
      </c>
      <c r="AB20" s="18" t="s">
        <v>76</v>
      </c>
      <c r="AC20" s="19" t="str">
        <f t="shared" si="20"/>
        <v>2</v>
      </c>
      <c r="AD20" s="28"/>
      <c r="AE20" s="26"/>
      <c r="AF20" s="19"/>
      <c r="AG20" s="21">
        <f t="shared" si="21"/>
        <v>13</v>
      </c>
      <c r="AH20" s="22">
        <f>'16.Spieltag'!AJ20</f>
        <v>167</v>
      </c>
      <c r="AI20" s="29">
        <f>'16.Spieltag'!AK20</f>
        <v>9</v>
      </c>
      <c r="AJ20" s="24">
        <f t="shared" si="22"/>
        <v>180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3</v>
      </c>
      <c r="F21" s="17" t="s">
        <v>74</v>
      </c>
      <c r="G21" s="18" t="s">
        <v>19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0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76</v>
      </c>
      <c r="Y21" s="18" t="s">
        <v>19</v>
      </c>
      <c r="Z21" s="19" t="str">
        <f t="shared" si="19"/>
        <v>2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'16.Spieltag'!AJ21</f>
        <v>195</v>
      </c>
      <c r="AI21" s="29">
        <f>'16.Spieltag'!AK21</f>
        <v>2</v>
      </c>
      <c r="AJ21" s="24">
        <f t="shared" si="22"/>
        <v>208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74</v>
      </c>
      <c r="E22" s="19" t="str">
        <f t="shared" si="13"/>
        <v>3</v>
      </c>
      <c r="F22" s="17" t="s">
        <v>74</v>
      </c>
      <c r="G22" s="18" t="s">
        <v>2</v>
      </c>
      <c r="H22" s="19" t="str">
        <f t="shared" si="14"/>
        <v>3</v>
      </c>
      <c r="I22" s="17" t="s">
        <v>74</v>
      </c>
      <c r="J22" s="18" t="s">
        <v>2</v>
      </c>
      <c r="K22" s="19">
        <f t="shared" si="15"/>
        <v>0</v>
      </c>
      <c r="L22" s="17" t="s">
        <v>76</v>
      </c>
      <c r="M22" s="18" t="s">
        <v>19</v>
      </c>
      <c r="N22" s="66" t="str">
        <f t="shared" si="16"/>
        <v>2</v>
      </c>
      <c r="O22" s="17" t="s">
        <v>19</v>
      </c>
      <c r="P22" s="18" t="s">
        <v>76</v>
      </c>
      <c r="Q22" s="85">
        <f t="shared" si="17"/>
        <v>0</v>
      </c>
      <c r="R22" s="17" t="s">
        <v>19</v>
      </c>
      <c r="S22" s="18" t="s">
        <v>19</v>
      </c>
      <c r="T22" s="19" t="str">
        <f t="shared" si="18"/>
        <v>5</v>
      </c>
      <c r="U22" s="17" t="s">
        <v>2</v>
      </c>
      <c r="V22" s="18" t="s">
        <v>74</v>
      </c>
      <c r="W22" s="66" t="str">
        <f t="shared" si="6"/>
        <v>2</v>
      </c>
      <c r="X22" s="17" t="s">
        <v>76</v>
      </c>
      <c r="Y22" s="18" t="s">
        <v>77</v>
      </c>
      <c r="Z22" s="19" t="str">
        <f t="shared" si="19"/>
        <v>2</v>
      </c>
      <c r="AA22" s="17" t="s">
        <v>76</v>
      </c>
      <c r="AB22" s="18" t="s">
        <v>76</v>
      </c>
      <c r="AC22" s="19">
        <f t="shared" si="20"/>
        <v>0</v>
      </c>
      <c r="AD22" s="28"/>
      <c r="AE22" s="26"/>
      <c r="AF22" s="19"/>
      <c r="AG22" s="21">
        <f t="shared" si="21"/>
        <v>17</v>
      </c>
      <c r="AH22" s="22">
        <f>'16.Spieltag'!AJ22</f>
        <v>138</v>
      </c>
      <c r="AI22" s="29">
        <f>'16.Spieltag'!AK22</f>
        <v>18</v>
      </c>
      <c r="AJ22" s="24">
        <f t="shared" si="22"/>
        <v>155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 t="str">
        <f t="shared" si="13"/>
        <v>3</v>
      </c>
      <c r="F23" s="17" t="s">
        <v>76</v>
      </c>
      <c r="G23" s="18" t="s">
        <v>19</v>
      </c>
      <c r="H23" s="19" t="str">
        <f t="shared" si="14"/>
        <v>5</v>
      </c>
      <c r="I23" s="17" t="s">
        <v>74</v>
      </c>
      <c r="J23" s="18" t="s">
        <v>2</v>
      </c>
      <c r="K23" s="19">
        <f t="shared" si="15"/>
        <v>0</v>
      </c>
      <c r="L23" s="17" t="s">
        <v>74</v>
      </c>
      <c r="M23" s="18" t="s">
        <v>19</v>
      </c>
      <c r="N23" s="66" t="str">
        <f t="shared" si="16"/>
        <v>2</v>
      </c>
      <c r="O23" s="17" t="s">
        <v>19</v>
      </c>
      <c r="P23" s="18" t="s">
        <v>74</v>
      </c>
      <c r="Q23" s="85">
        <f t="shared" si="17"/>
        <v>0</v>
      </c>
      <c r="R23" s="17" t="s">
        <v>19</v>
      </c>
      <c r="S23" s="18" t="s">
        <v>19</v>
      </c>
      <c r="T23" s="19" t="str">
        <f t="shared" si="18"/>
        <v>5</v>
      </c>
      <c r="U23" s="17" t="s">
        <v>2</v>
      </c>
      <c r="V23" s="18" t="s">
        <v>76</v>
      </c>
      <c r="W23" s="66" t="str">
        <f t="shared" si="6"/>
        <v>2</v>
      </c>
      <c r="X23" s="17" t="s">
        <v>74</v>
      </c>
      <c r="Y23" s="18" t="s">
        <v>2</v>
      </c>
      <c r="Z23" s="19" t="str">
        <f t="shared" si="19"/>
        <v>2</v>
      </c>
      <c r="AA23" s="17" t="s">
        <v>74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19</v>
      </c>
      <c r="AH23" s="22">
        <f>'16.Spieltag'!AJ23</f>
        <v>111</v>
      </c>
      <c r="AI23" s="29">
        <f>'16.Spieltag'!AK23</f>
        <v>19</v>
      </c>
      <c r="AJ23" s="24">
        <f t="shared" si="22"/>
        <v>130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'16.Spieltag'!AJ24</f>
        <v>144</v>
      </c>
      <c r="AI24" s="29">
        <f>'16.Spieltag'!AK24</f>
        <v>17</v>
      </c>
      <c r="AJ24" s="24">
        <f t="shared" si="22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5</v>
      </c>
      <c r="I25" s="17" t="s">
        <v>19</v>
      </c>
      <c r="J25" s="18" t="s">
        <v>74</v>
      </c>
      <c r="K25" s="19" t="str">
        <f t="shared" si="15"/>
        <v>5</v>
      </c>
      <c r="L25" s="17" t="s">
        <v>74</v>
      </c>
      <c r="M25" s="18" t="s">
        <v>76</v>
      </c>
      <c r="N25" s="66">
        <f t="shared" si="16"/>
        <v>0</v>
      </c>
      <c r="O25" s="17" t="s">
        <v>19</v>
      </c>
      <c r="P25" s="18" t="s">
        <v>76</v>
      </c>
      <c r="Q25" s="85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2</v>
      </c>
      <c r="V25" s="18" t="s">
        <v>74</v>
      </c>
      <c r="W25" s="66" t="str">
        <f t="shared" si="6"/>
        <v>2</v>
      </c>
      <c r="X25" s="17" t="s">
        <v>76</v>
      </c>
      <c r="Y25" s="18" t="s">
        <v>2</v>
      </c>
      <c r="Z25" s="19" t="str">
        <f t="shared" si="19"/>
        <v>2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16</v>
      </c>
      <c r="AH25" s="22">
        <f>'16.Spieltag'!AJ25</f>
        <v>167</v>
      </c>
      <c r="AI25" s="29">
        <f>'16.Spieltag'!AK25</f>
        <v>9</v>
      </c>
      <c r="AJ25" s="24">
        <f t="shared" si="22"/>
        <v>183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2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 t="str">
        <f t="shared" si="14"/>
        <v>2</v>
      </c>
      <c r="I26" s="17" t="s">
        <v>76</v>
      </c>
      <c r="J26" s="18" t="s">
        <v>19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76</v>
      </c>
      <c r="Q26" s="85">
        <f t="shared" si="17"/>
        <v>0</v>
      </c>
      <c r="R26" s="17" t="s">
        <v>74</v>
      </c>
      <c r="S26" s="18" t="s">
        <v>74</v>
      </c>
      <c r="T26" s="19" t="str">
        <f t="shared" si="18"/>
        <v>3</v>
      </c>
      <c r="U26" s="17" t="s">
        <v>19</v>
      </c>
      <c r="V26" s="18" t="s">
        <v>76</v>
      </c>
      <c r="W26" s="66" t="str">
        <f t="shared" si="6"/>
        <v>2</v>
      </c>
      <c r="X26" s="17" t="s">
        <v>76</v>
      </c>
      <c r="Y26" s="18" t="s">
        <v>2</v>
      </c>
      <c r="Z26" s="19" t="str">
        <f t="shared" si="19"/>
        <v>2</v>
      </c>
      <c r="AA26" s="17" t="s">
        <v>76</v>
      </c>
      <c r="AB26" s="18" t="s">
        <v>19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11</v>
      </c>
      <c r="AH26" s="22">
        <f>'16.Spieltag'!AJ26</f>
        <v>167</v>
      </c>
      <c r="AI26" s="29">
        <f>'16.Spieltag'!AK26</f>
        <v>9</v>
      </c>
      <c r="AJ26" s="24">
        <f t="shared" ref="AJ26" si="24">AG26+AH26</f>
        <v>178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9</v>
      </c>
      <c r="B27" s="21" t="s">
        <v>73</v>
      </c>
      <c r="C27" s="17" t="s">
        <v>19</v>
      </c>
      <c r="D27" s="18" t="s">
        <v>74</v>
      </c>
      <c r="E27" s="19" t="str">
        <f t="shared" si="13"/>
        <v>3</v>
      </c>
      <c r="F27" s="17" t="s">
        <v>74</v>
      </c>
      <c r="G27" s="18" t="s">
        <v>19</v>
      </c>
      <c r="H27" s="19" t="str">
        <f t="shared" si="14"/>
        <v>2</v>
      </c>
      <c r="I27" s="17" t="s">
        <v>19</v>
      </c>
      <c r="J27" s="18" t="s">
        <v>19</v>
      </c>
      <c r="K27" s="19">
        <f t="shared" si="15"/>
        <v>0</v>
      </c>
      <c r="L27" s="17" t="s">
        <v>19</v>
      </c>
      <c r="M27" s="18" t="s">
        <v>74</v>
      </c>
      <c r="N27" s="66">
        <f t="shared" si="16"/>
        <v>0</v>
      </c>
      <c r="O27" s="17" t="s">
        <v>19</v>
      </c>
      <c r="P27" s="18" t="s">
        <v>74</v>
      </c>
      <c r="Q27" s="85">
        <f t="shared" si="17"/>
        <v>0</v>
      </c>
      <c r="R27" s="17" t="s">
        <v>74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2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9</v>
      </c>
      <c r="AH27" s="22">
        <f>'16.Spieltag'!AJ27</f>
        <v>172</v>
      </c>
      <c r="AI27" s="29">
        <f>'16.Spieltag'!AK27</f>
        <v>6</v>
      </c>
      <c r="AJ27" s="24">
        <f t="shared" ref="AJ27" si="27">AG27+AH27</f>
        <v>181</v>
      </c>
      <c r="AK27" s="25">
        <f t="shared" si="11"/>
        <v>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11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7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5" priority="1" rank="3"/>
  </conditionalFormatting>
  <conditionalFormatting sqref="AG5:AG26 AG31:AG1048576">
    <cfRule type="top10" dxfId="114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U43" sqref="U4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19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74</v>
      </c>
      <c r="J7" s="76" t="s">
        <v>20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76</v>
      </c>
      <c r="Y7" s="76" t="s">
        <v>77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 t="s">
        <v>74</v>
      </c>
      <c r="S8" s="18" t="s">
        <v>77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2</v>
      </c>
      <c r="X8" s="17" t="s">
        <v>74</v>
      </c>
      <c r="Y8" s="18" t="s">
        <v>74</v>
      </c>
      <c r="Z8" s="19">
        <f>IF(OR(EXACT($X$7,X8)*(EXACT($Y$7,Y8)))=TRUE,$AO$9,IF(($Y$7-$X$7=Y8-X8),$AO$8,IF(OR(EXACT($X$7&gt;$Y$7,X8&gt;Y8)*EXACT($X$7=$Y$7,X8=Y8)*EXACT($X$7&lt;$Y$7,X8&lt;Y8)),$AO$7,0)))*2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'17.Spieltag'!AJ8</f>
        <v>205</v>
      </c>
      <c r="AI8" s="29">
        <f>'17.Spieltag'!AK8</f>
        <v>3</v>
      </c>
      <c r="AJ8" s="24">
        <f t="shared" ref="AJ8" si="10">AG8+AH8</f>
        <v>218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7"/>
        <v>0</v>
      </c>
      <c r="X9" s="17" t="s">
        <v>19</v>
      </c>
      <c r="Y9" s="18" t="s">
        <v>74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0">E9+H9+K9+N9+Q9+T9+W9+Z9+AC9+AF9</f>
        <v>6</v>
      </c>
      <c r="AH9" s="22">
        <f>'17.Spieltag'!AJ9</f>
        <v>163</v>
      </c>
      <c r="AI9" s="29">
        <f>'17.Spieltag'!AK9</f>
        <v>14</v>
      </c>
      <c r="AJ9" s="24">
        <f t="shared" ref="AJ9:AJ25" si="21">AG9+AH9</f>
        <v>169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0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19</v>
      </c>
      <c r="N10" s="66">
        <f t="shared" si="16"/>
        <v>0</v>
      </c>
      <c r="O10" s="17" t="s">
        <v>19</v>
      </c>
      <c r="P10" s="18" t="s">
        <v>74</v>
      </c>
      <c r="Q10" s="19" t="str">
        <f t="shared" si="17"/>
        <v>5</v>
      </c>
      <c r="R10" s="17" t="s">
        <v>76</v>
      </c>
      <c r="S10" s="18" t="s">
        <v>2</v>
      </c>
      <c r="T10" s="19">
        <f t="shared" si="18"/>
        <v>0</v>
      </c>
      <c r="U10" s="17" t="s">
        <v>74</v>
      </c>
      <c r="V10" s="18" t="s">
        <v>19</v>
      </c>
      <c r="W10" s="66" t="str">
        <f t="shared" si="7"/>
        <v>2</v>
      </c>
      <c r="X10" s="17" t="s">
        <v>76</v>
      </c>
      <c r="Y10" s="18" t="s">
        <v>77</v>
      </c>
      <c r="Z10" s="19">
        <f t="shared" ref="Z10:Z20" si="22">IF(OR(EXACT($X$7,X10)*(EXACT($Y$7,Y10)))=TRUE,$AO$9,IF(($Y$7-$X$7=Y10-X10),$AO$8,IF(OR(EXACT($X$7&gt;$Y$7,X10&gt;Y10)*EXACT($X$7=$Y$7,X10=Y10)*EXACT($X$7&lt;$Y$7,X10&lt;Y10)),$AO$7,0)))*2</f>
        <v>10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19</v>
      </c>
      <c r="AH10" s="22">
        <f>'17.Spieltag'!AJ10</f>
        <v>189</v>
      </c>
      <c r="AI10" s="29">
        <f>'17.Spieltag'!AK10</f>
        <v>5</v>
      </c>
      <c r="AJ10" s="24">
        <f t="shared" si="21"/>
        <v>208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19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>
        <f t="shared" si="14"/>
        <v>0</v>
      </c>
      <c r="I11" s="17" t="s">
        <v>74</v>
      </c>
      <c r="J11" s="18" t="s">
        <v>19</v>
      </c>
      <c r="K11" s="19" t="str">
        <f t="shared" si="15"/>
        <v>2</v>
      </c>
      <c r="L11" s="17" t="s">
        <v>19</v>
      </c>
      <c r="M11" s="18" t="s">
        <v>2</v>
      </c>
      <c r="N11" s="66">
        <f t="shared" si="16"/>
        <v>0</v>
      </c>
      <c r="O11" s="17" t="s">
        <v>19</v>
      </c>
      <c r="P11" s="18" t="s">
        <v>19</v>
      </c>
      <c r="Q11" s="19">
        <f t="shared" si="17"/>
        <v>0</v>
      </c>
      <c r="R11" s="17" t="s">
        <v>74</v>
      </c>
      <c r="S11" s="18" t="s">
        <v>2</v>
      </c>
      <c r="T11" s="19">
        <f t="shared" si="18"/>
        <v>0</v>
      </c>
      <c r="U11" s="17" t="s">
        <v>19</v>
      </c>
      <c r="V11" s="18" t="s">
        <v>19</v>
      </c>
      <c r="W11" s="66">
        <f t="shared" si="7"/>
        <v>0</v>
      </c>
      <c r="X11" s="17" t="s">
        <v>19</v>
      </c>
      <c r="Y11" s="18" t="s">
        <v>74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19</v>
      </c>
      <c r="AB11" s="18" t="s">
        <v>76</v>
      </c>
      <c r="AC11" s="19" t="str">
        <f t="shared" si="19"/>
        <v>2</v>
      </c>
      <c r="AD11" s="28"/>
      <c r="AE11" s="26"/>
      <c r="AF11" s="19"/>
      <c r="AG11" s="21">
        <f t="shared" si="20"/>
        <v>4</v>
      </c>
      <c r="AH11" s="22">
        <f>'17.Spieltag'!AJ11</f>
        <v>182</v>
      </c>
      <c r="AI11" s="29">
        <f>'17.Spieltag'!AK11</f>
        <v>8</v>
      </c>
      <c r="AJ11" s="24">
        <f t="shared" si="21"/>
        <v>186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 t="s">
        <v>2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 t="str">
        <f t="shared" si="15"/>
        <v>2</v>
      </c>
      <c r="L12" s="17" t="s">
        <v>19</v>
      </c>
      <c r="M12" s="18" t="s">
        <v>19</v>
      </c>
      <c r="N12" s="66">
        <f t="shared" si="16"/>
        <v>0</v>
      </c>
      <c r="O12" s="17" t="s">
        <v>19</v>
      </c>
      <c r="P12" s="18" t="s">
        <v>19</v>
      </c>
      <c r="Q12" s="19">
        <f t="shared" si="17"/>
        <v>0</v>
      </c>
      <c r="R12" s="17" t="s">
        <v>74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76</v>
      </c>
      <c r="Y12" s="18" t="s">
        <v>100</v>
      </c>
      <c r="Z12" s="19">
        <f t="shared" si="22"/>
        <v>4</v>
      </c>
      <c r="AA12" s="17" t="s">
        <v>2</v>
      </c>
      <c r="AB12" s="18" t="s">
        <v>74</v>
      </c>
      <c r="AC12" s="85">
        <f>IF(OR(EXACT($AA$7,AA12)*(EXACT($AB$7,AB12)))=TRUE,$AO$9,IF(($AB$7-$AA$7=AB12-AA12),$AO$8,IF(OR(EXACT($AA$7&gt;$AB$7,AA12&gt;AB12)*EXACT($AA$7=$AB$7,AA12=AB12)*EXACT($AA$7&lt;$AB$7,AA12&lt;AB12)),$AO$7,0)))*2</f>
        <v>4</v>
      </c>
      <c r="AD12" s="28"/>
      <c r="AE12" s="26"/>
      <c r="AF12" s="19"/>
      <c r="AG12" s="21">
        <f t="shared" si="20"/>
        <v>10</v>
      </c>
      <c r="AH12" s="22">
        <f>'17.Spieltag'!AJ12</f>
        <v>224</v>
      </c>
      <c r="AI12" s="29">
        <f>'17.Spieltag'!AK12</f>
        <v>1</v>
      </c>
      <c r="AJ12" s="24">
        <f t="shared" si="21"/>
        <v>234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>
        <f t="shared" si="15"/>
        <v>0</v>
      </c>
      <c r="L13" s="17" t="s">
        <v>74</v>
      </c>
      <c r="M13" s="18" t="s">
        <v>76</v>
      </c>
      <c r="N13" s="66" t="str">
        <f t="shared" si="16"/>
        <v>3</v>
      </c>
      <c r="O13" s="17" t="s">
        <v>19</v>
      </c>
      <c r="P13" s="18" t="s">
        <v>74</v>
      </c>
      <c r="Q13" s="19" t="str">
        <f t="shared" si="17"/>
        <v>5</v>
      </c>
      <c r="R13" s="17" t="s">
        <v>74</v>
      </c>
      <c r="S13" s="18" t="s">
        <v>2</v>
      </c>
      <c r="T13" s="19">
        <f t="shared" si="18"/>
        <v>0</v>
      </c>
      <c r="U13" s="17" t="s">
        <v>19</v>
      </c>
      <c r="V13" s="18" t="s">
        <v>19</v>
      </c>
      <c r="W13" s="66">
        <f t="shared" si="7"/>
        <v>0</v>
      </c>
      <c r="X13" s="17" t="s">
        <v>20</v>
      </c>
      <c r="Y13" s="18" t="s">
        <v>76</v>
      </c>
      <c r="Z13" s="19">
        <f t="shared" si="22"/>
        <v>0</v>
      </c>
      <c r="AA13" s="17" t="s">
        <v>19</v>
      </c>
      <c r="AB13" s="18" t="s">
        <v>74</v>
      </c>
      <c r="AC13" s="85">
        <f>IF(OR(EXACT($AA$7,AA13)*(EXACT($AB$7,AB13)))=TRUE,$AO$9,IF(($AB$7-$AA$7=AB13-AA13),$AO$8,IF(OR(EXACT($AA$7&gt;$AB$7,AA13&gt;AB13)*EXACT($AA$7=$AB$7,AA13=AB13)*EXACT($AA$7&lt;$AB$7,AA13&lt;AB13)),$AO$7,0)))*2</f>
        <v>4</v>
      </c>
      <c r="AD13" s="27"/>
      <c r="AE13" s="26"/>
      <c r="AF13" s="19"/>
      <c r="AG13" s="21">
        <f t="shared" si="20"/>
        <v>14</v>
      </c>
      <c r="AH13" s="22">
        <f>'17.Spieltag'!AJ13</f>
        <v>183</v>
      </c>
      <c r="AI13" s="29">
        <f>'17.Spieltag'!AK13</f>
        <v>6</v>
      </c>
      <c r="AJ13" s="24">
        <f t="shared" si="21"/>
        <v>197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74</v>
      </c>
      <c r="M14" s="18" t="s">
        <v>19</v>
      </c>
      <c r="N14" s="66">
        <f t="shared" si="16"/>
        <v>0</v>
      </c>
      <c r="O14" s="17" t="s">
        <v>2</v>
      </c>
      <c r="P14" s="18" t="s">
        <v>74</v>
      </c>
      <c r="Q14" s="19" t="str">
        <f t="shared" si="17"/>
        <v>2</v>
      </c>
      <c r="R14" s="17" t="s">
        <v>74</v>
      </c>
      <c r="S14" s="18" t="s">
        <v>2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74</v>
      </c>
      <c r="V14" s="18" t="s">
        <v>74</v>
      </c>
      <c r="W14" s="66">
        <f t="shared" si="7"/>
        <v>0</v>
      </c>
      <c r="X14" s="17" t="s">
        <v>76</v>
      </c>
      <c r="Y14" s="18" t="s">
        <v>2</v>
      </c>
      <c r="Z14" s="19">
        <f t="shared" si="22"/>
        <v>4</v>
      </c>
      <c r="AA14" s="17" t="s">
        <v>2</v>
      </c>
      <c r="AB14" s="18" t="s">
        <v>74</v>
      </c>
      <c r="AC14" s="19" t="str">
        <f t="shared" si="19"/>
        <v>2</v>
      </c>
      <c r="AD14" s="28"/>
      <c r="AE14" s="26"/>
      <c r="AF14" s="19"/>
      <c r="AG14" s="21">
        <f t="shared" si="20"/>
        <v>8</v>
      </c>
      <c r="AH14" s="22">
        <f>'17.Spieltag'!AJ14</f>
        <v>201</v>
      </c>
      <c r="AI14" s="29">
        <f>'17.Spieltag'!AK14</f>
        <v>4</v>
      </c>
      <c r="AJ14" s="24">
        <f t="shared" si="21"/>
        <v>209</v>
      </c>
      <c r="AK14" s="25">
        <f t="shared" si="11"/>
        <v>4</v>
      </c>
      <c r="AL14" s="1"/>
    </row>
    <row r="15" spans="1:42" ht="24.9" customHeight="1" thickBot="1">
      <c r="A15" s="29">
        <f t="shared" si="12"/>
        <v>13</v>
      </c>
      <c r="B15" s="21" t="s">
        <v>81</v>
      </c>
      <c r="C15" s="17" t="s">
        <v>76</v>
      </c>
      <c r="D15" s="18" t="s">
        <v>19</v>
      </c>
      <c r="E15" s="19">
        <f t="shared" si="13"/>
        <v>0</v>
      </c>
      <c r="F15" s="17" t="s">
        <v>74</v>
      </c>
      <c r="G15" s="18" t="s">
        <v>74</v>
      </c>
      <c r="H15" s="19">
        <f t="shared" si="14"/>
        <v>0</v>
      </c>
      <c r="I15" s="17" t="s">
        <v>76</v>
      </c>
      <c r="J15" s="18" t="s">
        <v>19</v>
      </c>
      <c r="K15" s="19" t="str">
        <f t="shared" si="15"/>
        <v>2</v>
      </c>
      <c r="L15" s="17" t="s">
        <v>74</v>
      </c>
      <c r="M15" s="18" t="s">
        <v>76</v>
      </c>
      <c r="N15" s="66" t="str">
        <f t="shared" si="16"/>
        <v>3</v>
      </c>
      <c r="O15" s="17" t="s">
        <v>74</v>
      </c>
      <c r="P15" s="18" t="s">
        <v>76</v>
      </c>
      <c r="Q15" s="19" t="str">
        <f t="shared" si="17"/>
        <v>3</v>
      </c>
      <c r="R15" s="17" t="s">
        <v>76</v>
      </c>
      <c r="S15" s="18" t="s">
        <v>19</v>
      </c>
      <c r="T15" s="19">
        <f t="shared" si="18"/>
        <v>0</v>
      </c>
      <c r="U15" s="17" t="s">
        <v>19</v>
      </c>
      <c r="V15" s="18" t="s">
        <v>76</v>
      </c>
      <c r="W15" s="66">
        <f t="shared" si="7"/>
        <v>0</v>
      </c>
      <c r="X15" s="17" t="s">
        <v>19</v>
      </c>
      <c r="Y15" s="18" t="s">
        <v>76</v>
      </c>
      <c r="Z15" s="85">
        <f>IF(OR(EXACT($X$7,X15)*(EXACT($Y$7,Y15)))=TRUE,$AO$9,IF(($Y$7-$X$7=Y15-X15),$AO$8,IF(OR(EXACT($X$7&gt;$Y$7,X15&gt;Y15)*EXACT($X$7=$Y$7,X15=Y15)*EXACT($X$7&lt;$Y$7,X15&lt;Y15)),$AO$7,0)))*2*2</f>
        <v>0</v>
      </c>
      <c r="AA15" s="17" t="s">
        <v>19</v>
      </c>
      <c r="AB15" s="18" t="s">
        <v>74</v>
      </c>
      <c r="AC15" s="19" t="str">
        <f t="shared" si="19"/>
        <v>2</v>
      </c>
      <c r="AD15" s="28"/>
      <c r="AE15" s="26"/>
      <c r="AF15" s="19"/>
      <c r="AG15" s="21">
        <f t="shared" si="20"/>
        <v>10</v>
      </c>
      <c r="AH15" s="22">
        <f>'17.Spieltag'!AJ15</f>
        <v>169</v>
      </c>
      <c r="AI15" s="29">
        <f>'17.Spieltag'!AK15</f>
        <v>12</v>
      </c>
      <c r="AJ15" s="24">
        <f t="shared" si="21"/>
        <v>179</v>
      </c>
      <c r="AK15" s="25">
        <f t="shared" si="11"/>
        <v>13</v>
      </c>
      <c r="AL15" s="1"/>
    </row>
    <row r="16" spans="1:42" ht="24.9" customHeight="1" thickBot="1">
      <c r="A16" s="29">
        <f t="shared" si="12"/>
        <v>12</v>
      </c>
      <c r="B16" s="21" t="s">
        <v>87</v>
      </c>
      <c r="C16" s="17" t="s">
        <v>19</v>
      </c>
      <c r="D16" s="18" t="s">
        <v>74</v>
      </c>
      <c r="E16" s="19" t="str">
        <f t="shared" si="13"/>
        <v>2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 t="str">
        <f t="shared" si="15"/>
        <v>2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 t="str">
        <f t="shared" si="17"/>
        <v>5</v>
      </c>
      <c r="R16" s="17" t="s">
        <v>76</v>
      </c>
      <c r="S16" s="18" t="s">
        <v>2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74</v>
      </c>
      <c r="Y16" s="18" t="s">
        <v>2</v>
      </c>
      <c r="Z16" s="86">
        <f t="shared" si="22"/>
        <v>4</v>
      </c>
      <c r="AA16" s="17" t="s">
        <v>19</v>
      </c>
      <c r="AB16" s="18" t="s">
        <v>76</v>
      </c>
      <c r="AC16" s="19" t="str">
        <f t="shared" si="19"/>
        <v>2</v>
      </c>
      <c r="AD16" s="28"/>
      <c r="AE16" s="26"/>
      <c r="AF16" s="19"/>
      <c r="AG16" s="21">
        <f t="shared" si="20"/>
        <v>15</v>
      </c>
      <c r="AH16" s="22">
        <f>'17.Spieltag'!AJ16</f>
        <v>167</v>
      </c>
      <c r="AI16" s="29">
        <f>'17.Spieltag'!AK16</f>
        <v>13</v>
      </c>
      <c r="AJ16" s="24">
        <f t="shared" si="21"/>
        <v>182</v>
      </c>
      <c r="AK16" s="25">
        <f t="shared" si="11"/>
        <v>12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19</v>
      </c>
      <c r="E17" s="19" t="str">
        <f t="shared" si="13"/>
        <v>2</v>
      </c>
      <c r="F17" s="17" t="s">
        <v>74</v>
      </c>
      <c r="G17" s="18" t="s">
        <v>74</v>
      </c>
      <c r="H17" s="19">
        <f t="shared" si="14"/>
        <v>0</v>
      </c>
      <c r="I17" s="17" t="s">
        <v>76</v>
      </c>
      <c r="J17" s="18" t="s">
        <v>19</v>
      </c>
      <c r="K17" s="19" t="str">
        <f t="shared" si="15"/>
        <v>2</v>
      </c>
      <c r="L17" s="17" t="s">
        <v>74</v>
      </c>
      <c r="M17" s="18" t="s">
        <v>2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76</v>
      </c>
      <c r="S17" s="18" t="s">
        <v>19</v>
      </c>
      <c r="T17" s="19">
        <f t="shared" si="18"/>
        <v>0</v>
      </c>
      <c r="U17" s="17" t="s">
        <v>19</v>
      </c>
      <c r="V17" s="18" t="s">
        <v>20</v>
      </c>
      <c r="W17" s="66" t="str">
        <f t="shared" si="7"/>
        <v>3</v>
      </c>
      <c r="X17" s="17" t="s">
        <v>106</v>
      </c>
      <c r="Y17" s="18" t="s">
        <v>76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77</v>
      </c>
      <c r="AB17" s="18" t="s">
        <v>74</v>
      </c>
      <c r="AC17" s="19" t="str">
        <f t="shared" si="19"/>
        <v>3</v>
      </c>
      <c r="AD17" s="28"/>
      <c r="AE17" s="26"/>
      <c r="AF17" s="19"/>
      <c r="AG17" s="21">
        <f t="shared" si="20"/>
        <v>13</v>
      </c>
      <c r="AH17" s="22">
        <f>'17.Spieltag'!AJ17</f>
        <v>160</v>
      </c>
      <c r="AI17" s="29">
        <f>'17.Spieltag'!AK17</f>
        <v>16</v>
      </c>
      <c r="AJ17" s="24">
        <f t="shared" si="21"/>
        <v>173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74</v>
      </c>
      <c r="H18" s="19">
        <f t="shared" si="14"/>
        <v>0</v>
      </c>
      <c r="I18" s="17" t="s">
        <v>74</v>
      </c>
      <c r="J18" s="18" t="s">
        <v>19</v>
      </c>
      <c r="K18" s="19" t="str">
        <f t="shared" si="15"/>
        <v>2</v>
      </c>
      <c r="L18" s="17" t="s">
        <v>74</v>
      </c>
      <c r="M18" s="18" t="s">
        <v>19</v>
      </c>
      <c r="N18" s="66">
        <f t="shared" si="16"/>
        <v>0</v>
      </c>
      <c r="O18" s="17" t="s">
        <v>19</v>
      </c>
      <c r="P18" s="18" t="s">
        <v>74</v>
      </c>
      <c r="Q18" s="19" t="str">
        <f t="shared" si="17"/>
        <v>5</v>
      </c>
      <c r="R18" s="17" t="s">
        <v>76</v>
      </c>
      <c r="S18" s="18" t="s">
        <v>2</v>
      </c>
      <c r="T18" s="19">
        <f t="shared" si="18"/>
        <v>0</v>
      </c>
      <c r="U18" s="17" t="s">
        <v>74</v>
      </c>
      <c r="V18" s="18" t="s">
        <v>74</v>
      </c>
      <c r="W18" s="66">
        <f t="shared" si="7"/>
        <v>0</v>
      </c>
      <c r="X18" s="17" t="s">
        <v>74</v>
      </c>
      <c r="Y18" s="18" t="s">
        <v>76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9</v>
      </c>
      <c r="AH18" s="22">
        <f>'17.Spieltag'!AJ18</f>
        <v>103</v>
      </c>
      <c r="AI18" s="29">
        <f>'17.Spieltag'!AK18</f>
        <v>20</v>
      </c>
      <c r="AJ18" s="24">
        <f t="shared" si="21"/>
        <v>112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74</v>
      </c>
      <c r="H19" s="19">
        <f t="shared" si="14"/>
        <v>0</v>
      </c>
      <c r="I19" s="17" t="s">
        <v>76</v>
      </c>
      <c r="J19" s="18" t="s">
        <v>19</v>
      </c>
      <c r="K19" s="19" t="str">
        <f t="shared" si="15"/>
        <v>2</v>
      </c>
      <c r="L19" s="17" t="s">
        <v>19</v>
      </c>
      <c r="M19" s="18" t="s">
        <v>19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2</v>
      </c>
      <c r="R19" s="17" t="s">
        <v>76</v>
      </c>
      <c r="S19" s="18" t="s">
        <v>20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2</v>
      </c>
      <c r="V19" s="18" t="s">
        <v>74</v>
      </c>
      <c r="W19" s="66">
        <f t="shared" si="7"/>
        <v>0</v>
      </c>
      <c r="X19" s="17" t="s">
        <v>76</v>
      </c>
      <c r="Y19" s="18" t="s">
        <v>77</v>
      </c>
      <c r="Z19" s="19">
        <f t="shared" si="22"/>
        <v>10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16</v>
      </c>
      <c r="AH19" s="22">
        <f>'17.Spieltag'!AJ19</f>
        <v>163</v>
      </c>
      <c r="AI19" s="29">
        <f>'17.Spieltag'!AK19</f>
        <v>14</v>
      </c>
      <c r="AJ19" s="24">
        <f t="shared" si="21"/>
        <v>179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2</v>
      </c>
      <c r="D20" s="18" t="s">
        <v>76</v>
      </c>
      <c r="E20" s="85">
        <f>IF(OR(EXACT($C$7,C20)*(EXACT($D$7,D20)))=TRUE,$AO$9,IF(($D$7-$C$7=D20-C20),$AO$8,IF(OR(EXACT($C$7&gt;$D$7,C20&gt;D20)*EXACT($C$7=$D$7,C20=D20)*EXACT($C$7&lt;$D$7,C20&lt;D20)),$AO$7,0)))*2</f>
        <v>4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19</v>
      </c>
      <c r="Q20" s="19">
        <f t="shared" si="17"/>
        <v>0</v>
      </c>
      <c r="R20" s="17" t="s">
        <v>76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7"/>
        <v>2</v>
      </c>
      <c r="X20" s="17" t="s">
        <v>74</v>
      </c>
      <c r="Y20" s="18" t="s">
        <v>76</v>
      </c>
      <c r="Z20" s="19">
        <f t="shared" si="22"/>
        <v>0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6</v>
      </c>
      <c r="AH20" s="22">
        <f>'17.Spieltag'!AJ20</f>
        <v>180</v>
      </c>
      <c r="AI20" s="29">
        <f>'17.Spieltag'!AK20</f>
        <v>10</v>
      </c>
      <c r="AJ20" s="24">
        <f t="shared" si="21"/>
        <v>186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2</v>
      </c>
      <c r="F21" s="17" t="s">
        <v>2</v>
      </c>
      <c r="G21" s="18" t="s">
        <v>74</v>
      </c>
      <c r="H21" s="19">
        <f t="shared" si="14"/>
        <v>0</v>
      </c>
      <c r="I21" s="17" t="s">
        <v>76</v>
      </c>
      <c r="J21" s="18" t="s">
        <v>19</v>
      </c>
      <c r="K21" s="19" t="str">
        <f t="shared" si="15"/>
        <v>2</v>
      </c>
      <c r="L21" s="17" t="s">
        <v>76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 t="str">
        <f t="shared" si="17"/>
        <v>5</v>
      </c>
      <c r="R21" s="17" t="s">
        <v>76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2</v>
      </c>
      <c r="X21" s="17" t="s">
        <v>74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19</v>
      </c>
      <c r="AB21" s="18" t="s">
        <v>76</v>
      </c>
      <c r="AC21" s="19" t="str">
        <f t="shared" si="19"/>
        <v>2</v>
      </c>
      <c r="AD21" s="28"/>
      <c r="AE21" s="26"/>
      <c r="AF21" s="19"/>
      <c r="AG21" s="21">
        <f t="shared" si="20"/>
        <v>13</v>
      </c>
      <c r="AH21" s="22">
        <f>'17.Spieltag'!AJ21</f>
        <v>208</v>
      </c>
      <c r="AI21" s="29">
        <f>'17.Spieltag'!AK21</f>
        <v>2</v>
      </c>
      <c r="AJ21" s="24">
        <f t="shared" si="21"/>
        <v>221</v>
      </c>
      <c r="AK21" s="25">
        <f t="shared" si="11"/>
        <v>2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19</v>
      </c>
      <c r="D22" s="18" t="s">
        <v>74</v>
      </c>
      <c r="E22" s="19" t="str">
        <f t="shared" si="13"/>
        <v>2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19</v>
      </c>
      <c r="K22" s="19" t="str">
        <f t="shared" si="15"/>
        <v>2</v>
      </c>
      <c r="L22" s="17" t="s">
        <v>76</v>
      </c>
      <c r="M22" s="18" t="s">
        <v>19</v>
      </c>
      <c r="N22" s="66">
        <f t="shared" si="16"/>
        <v>0</v>
      </c>
      <c r="O22" s="17" t="s">
        <v>2</v>
      </c>
      <c r="P22" s="18" t="s">
        <v>19</v>
      </c>
      <c r="Q22" s="19" t="str">
        <f t="shared" si="17"/>
        <v>3</v>
      </c>
      <c r="R22" s="17" t="s">
        <v>76</v>
      </c>
      <c r="S22" s="18" t="s">
        <v>2</v>
      </c>
      <c r="T22" s="19">
        <f t="shared" si="18"/>
        <v>0</v>
      </c>
      <c r="U22" s="17" t="s">
        <v>76</v>
      </c>
      <c r="V22" s="18" t="s">
        <v>74</v>
      </c>
      <c r="W22" s="66" t="str">
        <f t="shared" si="7"/>
        <v>2</v>
      </c>
      <c r="X22" s="17" t="s">
        <v>74</v>
      </c>
      <c r="Y22" s="18" t="s">
        <v>74</v>
      </c>
      <c r="Z22" s="85">
        <f>IF(OR(EXACT($X$7,X22)*(EXACT($Y$7,Y22)))=TRUE,$AO$9,IF(($Y$7-$X$7=Y22-X22),$AO$8,IF(OR(EXACT($X$7&gt;$Y$7,X22&gt;Y22)*EXACT($X$7=$Y$7,X22=Y22)*EXACT($X$7&lt;$Y$7,X22&lt;Y22)),$AO$7,0)))*2*2</f>
        <v>0</v>
      </c>
      <c r="AA22" s="17" t="s">
        <v>2</v>
      </c>
      <c r="AB22" s="18" t="s">
        <v>76</v>
      </c>
      <c r="AC22" s="19" t="str">
        <f t="shared" si="19"/>
        <v>5</v>
      </c>
      <c r="AD22" s="28"/>
      <c r="AE22" s="26"/>
      <c r="AF22" s="19"/>
      <c r="AG22" s="21">
        <f t="shared" si="20"/>
        <v>14</v>
      </c>
      <c r="AH22" s="22">
        <f>'17.Spieltag'!AJ22</f>
        <v>155</v>
      </c>
      <c r="AI22" s="29">
        <f>'17.Spieltag'!AK22</f>
        <v>17</v>
      </c>
      <c r="AJ22" s="24">
        <f t="shared" si="21"/>
        <v>169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2</v>
      </c>
      <c r="G23" s="18" t="s">
        <v>74</v>
      </c>
      <c r="H23" s="19">
        <f t="shared" si="14"/>
        <v>0</v>
      </c>
      <c r="I23" s="17" t="s">
        <v>76</v>
      </c>
      <c r="J23" s="18" t="s">
        <v>19</v>
      </c>
      <c r="K23" s="19" t="str">
        <f t="shared" si="15"/>
        <v>2</v>
      </c>
      <c r="L23" s="17" t="s">
        <v>19</v>
      </c>
      <c r="M23" s="18" t="s">
        <v>76</v>
      </c>
      <c r="N23" s="66" t="str">
        <f t="shared" si="16"/>
        <v>2</v>
      </c>
      <c r="O23" s="17" t="s">
        <v>2</v>
      </c>
      <c r="P23" s="18" t="s">
        <v>74</v>
      </c>
      <c r="Q23" s="19" t="str">
        <f t="shared" si="17"/>
        <v>2</v>
      </c>
      <c r="R23" s="17" t="s">
        <v>76</v>
      </c>
      <c r="S23" s="18" t="s">
        <v>77</v>
      </c>
      <c r="T23" s="19">
        <f t="shared" si="18"/>
        <v>0</v>
      </c>
      <c r="U23" s="17" t="s">
        <v>19</v>
      </c>
      <c r="V23" s="18" t="s">
        <v>19</v>
      </c>
      <c r="W23" s="66">
        <f t="shared" si="7"/>
        <v>0</v>
      </c>
      <c r="X23" s="17" t="s">
        <v>74</v>
      </c>
      <c r="Y23" s="18" t="s">
        <v>74</v>
      </c>
      <c r="Z23" s="85">
        <f>IF(OR(EXACT($X$7,X23)*(EXACT($Y$7,Y23)))=TRUE,$AO$9,IF(($Y$7-$X$7=Y23-X23),$AO$8,IF(OR(EXACT($X$7&gt;$Y$7,X23&gt;Y23)*EXACT($X$7=$Y$7,X23=Y23)*EXACT($X$7&lt;$Y$7,X23&lt;Y23)),$AO$7,0)))*2*2</f>
        <v>0</v>
      </c>
      <c r="AA23" s="17" t="s">
        <v>19</v>
      </c>
      <c r="AB23" s="18" t="s">
        <v>76</v>
      </c>
      <c r="AC23" s="19" t="str">
        <f t="shared" si="19"/>
        <v>2</v>
      </c>
      <c r="AD23" s="28"/>
      <c r="AE23" s="26"/>
      <c r="AF23" s="19"/>
      <c r="AG23" s="21">
        <f t="shared" si="20"/>
        <v>8</v>
      </c>
      <c r="AH23" s="22">
        <f>'17.Spieltag'!AJ23</f>
        <v>130</v>
      </c>
      <c r="AI23" s="29">
        <f>'17.Spieltag'!AK23</f>
        <v>19</v>
      </c>
      <c r="AJ23" s="24">
        <f t="shared" si="21"/>
        <v>138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'17.Spieltag'!AJ24</f>
        <v>144</v>
      </c>
      <c r="AI24" s="29">
        <f>'17.Spieltag'!AK24</f>
        <v>18</v>
      </c>
      <c r="AJ24" s="24">
        <f t="shared" si="21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>
        <f t="shared" si="14"/>
        <v>0</v>
      </c>
      <c r="I25" s="17" t="s">
        <v>76</v>
      </c>
      <c r="J25" s="18" t="s">
        <v>74</v>
      </c>
      <c r="K25" s="19" t="str">
        <f t="shared" si="15"/>
        <v>2</v>
      </c>
      <c r="L25" s="17" t="s">
        <v>19</v>
      </c>
      <c r="M25" s="18" t="s">
        <v>19</v>
      </c>
      <c r="N25" s="66">
        <f t="shared" si="16"/>
        <v>0</v>
      </c>
      <c r="O25" s="17" t="s">
        <v>74</v>
      </c>
      <c r="P25" s="18" t="s">
        <v>76</v>
      </c>
      <c r="Q25" s="19" t="str">
        <f t="shared" si="17"/>
        <v>3</v>
      </c>
      <c r="R25" s="17" t="s">
        <v>76</v>
      </c>
      <c r="S25" s="18" t="s">
        <v>19</v>
      </c>
      <c r="T25" s="19">
        <f t="shared" si="18"/>
        <v>0</v>
      </c>
      <c r="U25" s="17" t="s">
        <v>74</v>
      </c>
      <c r="V25" s="18" t="s">
        <v>74</v>
      </c>
      <c r="W25" s="66">
        <f t="shared" si="7"/>
        <v>0</v>
      </c>
      <c r="X25" s="17" t="s">
        <v>74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74</v>
      </c>
      <c r="AB25" s="18" t="s">
        <v>76</v>
      </c>
      <c r="AC25" s="19" t="str">
        <f t="shared" si="19"/>
        <v>2</v>
      </c>
      <c r="AD25" s="28"/>
      <c r="AE25" s="26"/>
      <c r="AF25" s="19"/>
      <c r="AG25" s="21">
        <f t="shared" si="20"/>
        <v>9</v>
      </c>
      <c r="AH25" s="22">
        <f>'17.Spieltag'!AJ25</f>
        <v>183</v>
      </c>
      <c r="AI25" s="29">
        <f>'17.Spieltag'!AK25</f>
        <v>6</v>
      </c>
      <c r="AJ25" s="24">
        <f t="shared" si="21"/>
        <v>192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76</v>
      </c>
      <c r="E26" s="19" t="str">
        <f t="shared" si="13"/>
        <v>3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>
        <f t="shared" si="15"/>
        <v>0</v>
      </c>
      <c r="L26" s="17" t="s">
        <v>74</v>
      </c>
      <c r="M26" s="18" t="s">
        <v>74</v>
      </c>
      <c r="N26" s="66">
        <f t="shared" si="16"/>
        <v>0</v>
      </c>
      <c r="O26" s="17" t="s">
        <v>74</v>
      </c>
      <c r="P26" s="18" t="s">
        <v>19</v>
      </c>
      <c r="Q26" s="19">
        <f t="shared" si="17"/>
        <v>0</v>
      </c>
      <c r="R26" s="17" t="s">
        <v>76</v>
      </c>
      <c r="S26" s="18" t="s">
        <v>19</v>
      </c>
      <c r="T26" s="19">
        <f t="shared" si="18"/>
        <v>0</v>
      </c>
      <c r="U26" s="17" t="s">
        <v>19</v>
      </c>
      <c r="V26" s="18" t="s">
        <v>74</v>
      </c>
      <c r="W26" s="66">
        <f t="shared" si="7"/>
        <v>0</v>
      </c>
      <c r="X26" s="17" t="s">
        <v>74</v>
      </c>
      <c r="Y26" s="18" t="s">
        <v>74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19</v>
      </c>
      <c r="AB26" s="18" t="s">
        <v>76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5</v>
      </c>
      <c r="AH26" s="22">
        <f>'17.Spieltag'!AJ26</f>
        <v>178</v>
      </c>
      <c r="AI26" s="29">
        <f>'17.Spieltag'!AK26</f>
        <v>11</v>
      </c>
      <c r="AJ26" s="24">
        <f t="shared" ref="AJ26" si="24">AG26+AH26</f>
        <v>183</v>
      </c>
      <c r="AK26" s="25">
        <f t="shared" si="11"/>
        <v>11</v>
      </c>
      <c r="AL26" s="1"/>
    </row>
    <row r="27" spans="1:38" ht="28.2" customHeight="1" thickBot="1">
      <c r="A27" s="29">
        <f>AK27</f>
        <v>6</v>
      </c>
      <c r="B27" s="21" t="s">
        <v>73</v>
      </c>
      <c r="C27" s="17" t="s">
        <v>19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 t="str">
        <f t="shared" si="15"/>
        <v>2</v>
      </c>
      <c r="L27" s="17" t="s">
        <v>74</v>
      </c>
      <c r="M27" s="18" t="s">
        <v>19</v>
      </c>
      <c r="N27" s="66">
        <f t="shared" si="16"/>
        <v>0</v>
      </c>
      <c r="O27" s="17" t="s">
        <v>19</v>
      </c>
      <c r="P27" s="18" t="s">
        <v>74</v>
      </c>
      <c r="Q27" s="19" t="str">
        <f t="shared" si="17"/>
        <v>5</v>
      </c>
      <c r="R27" s="17" t="s">
        <v>74</v>
      </c>
      <c r="S27" s="18" t="s">
        <v>2</v>
      </c>
      <c r="T27" s="19">
        <f t="shared" si="18"/>
        <v>0</v>
      </c>
      <c r="U27" s="17" t="s">
        <v>74</v>
      </c>
      <c r="V27" s="18" t="s">
        <v>19</v>
      </c>
      <c r="W27" s="66" t="str">
        <f t="shared" si="7"/>
        <v>2</v>
      </c>
      <c r="X27" s="17" t="s">
        <v>74</v>
      </c>
      <c r="Y27" s="18" t="s">
        <v>20</v>
      </c>
      <c r="Z27" s="86">
        <f>IF(OR(EXACT($X$7,X27)*(EXACT($Y$7,Y27)))=TRUE,$AO$9,IF(($Y$7-$X$7=Y27-X27),$AO$8,IF(OR(EXACT($X$7&gt;$Y$7,X27&gt;Y27)*EXACT($X$7=$Y$7,X27=Y27)*EXACT($X$7&lt;$Y$7,X27&lt;Y27)),$AO$7,0)))*2</f>
        <v>6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25">E27+H27+K27+N27+Q27+T27+W27+Z27+AC27+AF27</f>
        <v>17</v>
      </c>
      <c r="AH27" s="22">
        <f>'17.Spieltag'!AJ27</f>
        <v>181</v>
      </c>
      <c r="AI27" s="29">
        <f>'17.Spieltag'!AK27</f>
        <v>9</v>
      </c>
      <c r="AJ27" s="24">
        <f t="shared" ref="AJ27" si="26">AG27+AH27</f>
        <v>198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11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0" priority="1" rank="3"/>
  </conditionalFormatting>
  <conditionalFormatting sqref="AG5:AG26 AG31:AG1048576">
    <cfRule type="top10" dxfId="109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topLeftCell="A19" workbookViewId="0">
      <selection activeCell="K34" sqref="K3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76</v>
      </c>
      <c r="E7" s="77" t="s">
        <v>1</v>
      </c>
      <c r="F7" s="76" t="s">
        <v>2</v>
      </c>
      <c r="G7" s="76" t="s">
        <v>74</v>
      </c>
      <c r="H7" s="77" t="s">
        <v>1</v>
      </c>
      <c r="I7" s="76" t="s">
        <v>77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2</v>
      </c>
      <c r="S7" s="76" t="s">
        <v>74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85">
        <f>IF(OR(EXACT($L$7,L8)*(EXACT($M$7,M8)))=TRUE,$AO$9,IF(($M$7-$L$7=M8-L8),$AO$8,IF(OR(EXACT($L$7&gt;$M$7,L8&gt;M8)*EXACT($L$7=$M$7,L8=M8)*EXACT($L$7&lt;$M$7,L8&lt;M8)),$AO$7,0)))*2*2</f>
        <v>0</v>
      </c>
      <c r="O8" s="17" t="s">
        <v>74</v>
      </c>
      <c r="P8" s="18" t="s">
        <v>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9</v>
      </c>
      <c r="AH8" s="22">
        <f>'18.Spieltag'!AJ8</f>
        <v>218</v>
      </c>
      <c r="AI8" s="29">
        <f>'18.Spieltag'!AK8</f>
        <v>3</v>
      </c>
      <c r="AJ8" s="24">
        <f t="shared" ref="AJ8" si="10">AG8+AH8</f>
        <v>227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5</v>
      </c>
      <c r="I9" s="17" t="s">
        <v>19</v>
      </c>
      <c r="J9" s="18" t="s">
        <v>74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85">
        <f t="shared" ref="N9:N27" si="16">IF(OR(EXACT($L$7,L9)*(EXACT($M$7,M9)))=TRUE,$AO$9,IF(($M$7-$L$7=M9-L9),$AO$8,IF(OR(EXACT($L$7&gt;$M$7,L9&gt;M9)*EXACT($L$7=$M$7,L9=M9)*EXACT($L$7&lt;$M$7,L9&lt;M9)),$AO$7,0)))*2*2</f>
        <v>0</v>
      </c>
      <c r="O9" s="17" t="s">
        <v>74</v>
      </c>
      <c r="P9" s="18" t="s">
        <v>19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76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74</v>
      </c>
      <c r="W9" s="66" t="str">
        <f t="shared" si="6"/>
        <v>3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17</v>
      </c>
      <c r="AH9" s="22">
        <f>'18.Spieltag'!AJ9</f>
        <v>169</v>
      </c>
      <c r="AI9" s="29">
        <f>'18.Spieltag'!AK9</f>
        <v>16</v>
      </c>
      <c r="AJ9" s="24">
        <f t="shared" ref="AJ9:AJ25" si="22">AG9+AH9</f>
        <v>186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74</v>
      </c>
      <c r="N10" s="66">
        <f>IF(OR(EXACT($L$7,L10)*(EXACT($M$7,M10)))=TRUE,$AO$9,IF(($M$7-$L$7=M10-L10),$AO$8,IF(OR(EXACT($L$7&gt;$M$7,L10&gt;M10)*EXACT($L$7=$M$7,L10=M10)*EXACT($L$7&lt;$M$7,L10&lt;M10)),$AO$7,0)))*2</f>
        <v>0</v>
      </c>
      <c r="O10" s="17" t="s">
        <v>74</v>
      </c>
      <c r="P10" s="18" t="s">
        <v>19</v>
      </c>
      <c r="Q10" s="19">
        <f t="shared" si="17"/>
        <v>0</v>
      </c>
      <c r="R10" s="17" t="s">
        <v>19</v>
      </c>
      <c r="S10" s="18" t="s">
        <v>76</v>
      </c>
      <c r="T10" s="19" t="str">
        <f t="shared" si="18"/>
        <v>3</v>
      </c>
      <c r="U10" s="17" t="s">
        <v>74</v>
      </c>
      <c r="V10" s="18" t="s">
        <v>19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11</v>
      </c>
      <c r="AH10" s="22">
        <f>'18.Spieltag'!AJ10</f>
        <v>208</v>
      </c>
      <c r="AI10" s="29">
        <f>'18.Spieltag'!AK10</f>
        <v>5</v>
      </c>
      <c r="AJ10" s="24">
        <f t="shared" si="22"/>
        <v>219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6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74</v>
      </c>
      <c r="H11" s="19" t="str">
        <f t="shared" si="14"/>
        <v>5</v>
      </c>
      <c r="I11" s="17" t="s">
        <v>2</v>
      </c>
      <c r="J11" s="18" t="s">
        <v>76</v>
      </c>
      <c r="K11" s="19" t="str">
        <f t="shared" si="15"/>
        <v>3</v>
      </c>
      <c r="L11" s="17" t="s">
        <v>2</v>
      </c>
      <c r="M11" s="18" t="s">
        <v>2</v>
      </c>
      <c r="N11" s="85">
        <f t="shared" si="16"/>
        <v>12</v>
      </c>
      <c r="O11" s="17" t="s">
        <v>19</v>
      </c>
      <c r="P11" s="18" t="s">
        <v>19</v>
      </c>
      <c r="Q11" s="19" t="str">
        <f t="shared" si="17"/>
        <v>3</v>
      </c>
      <c r="R11" s="17" t="s">
        <v>19</v>
      </c>
      <c r="S11" s="18" t="s">
        <v>76</v>
      </c>
      <c r="T11" s="19" t="str">
        <f t="shared" si="18"/>
        <v>3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29</v>
      </c>
      <c r="AH11" s="22">
        <f>'18.Spieltag'!AJ11</f>
        <v>186</v>
      </c>
      <c r="AI11" s="29">
        <f>'18.Spieltag'!AK11</f>
        <v>9</v>
      </c>
      <c r="AJ11" s="24">
        <f t="shared" si="22"/>
        <v>215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2</v>
      </c>
      <c r="F12" s="17" t="s">
        <v>2</v>
      </c>
      <c r="G12" s="18" t="s">
        <v>74</v>
      </c>
      <c r="H12" s="19" t="str">
        <f t="shared" si="14"/>
        <v>5</v>
      </c>
      <c r="I12" s="17" t="s">
        <v>2</v>
      </c>
      <c r="J12" s="18" t="s">
        <v>74</v>
      </c>
      <c r="K12" s="19" t="str">
        <f t="shared" si="15"/>
        <v>2</v>
      </c>
      <c r="L12" s="17" t="s">
        <v>76</v>
      </c>
      <c r="M12" s="18" t="s">
        <v>19</v>
      </c>
      <c r="N12" s="85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2</v>
      </c>
      <c r="S12" s="18" t="s">
        <v>74</v>
      </c>
      <c r="T12" s="19" t="str">
        <f t="shared" si="18"/>
        <v>5</v>
      </c>
      <c r="U12" s="17" t="s">
        <v>19</v>
      </c>
      <c r="V12" s="18" t="s">
        <v>19</v>
      </c>
      <c r="W12" s="66">
        <f t="shared" si="6"/>
        <v>0</v>
      </c>
      <c r="X12" s="17" t="s">
        <v>74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'18.Spieltag'!AJ12</f>
        <v>234</v>
      </c>
      <c r="AI12" s="29">
        <f>'18.Spieltag'!AK12</f>
        <v>1</v>
      </c>
      <c r="AJ12" s="24">
        <f t="shared" si="22"/>
        <v>248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76</v>
      </c>
      <c r="H13" s="19" t="str">
        <f t="shared" si="14"/>
        <v>3</v>
      </c>
      <c r="I13" s="17" t="s">
        <v>2</v>
      </c>
      <c r="J13" s="18" t="s">
        <v>74</v>
      </c>
      <c r="K13" s="19" t="str">
        <f t="shared" si="15"/>
        <v>2</v>
      </c>
      <c r="L13" s="17" t="s">
        <v>76</v>
      </c>
      <c r="M13" s="18" t="s">
        <v>74</v>
      </c>
      <c r="N13" s="85">
        <f t="shared" si="16"/>
        <v>0</v>
      </c>
      <c r="O13" s="17" t="s">
        <v>74</v>
      </c>
      <c r="P13" s="18" t="s">
        <v>19</v>
      </c>
      <c r="Q13" s="19">
        <f t="shared" si="17"/>
        <v>0</v>
      </c>
      <c r="R13" s="17" t="s">
        <v>77</v>
      </c>
      <c r="S13" s="18" t="s">
        <v>74</v>
      </c>
      <c r="T13" s="19" t="str">
        <f t="shared" si="18"/>
        <v>2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9"/>
        <v>0</v>
      </c>
      <c r="AA13" s="17" t="s">
        <v>19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12</v>
      </c>
      <c r="AH13" s="22">
        <f>'18.Spieltag'!AJ13</f>
        <v>197</v>
      </c>
      <c r="AI13" s="29">
        <f>'18.Spieltag'!AK13</f>
        <v>7</v>
      </c>
      <c r="AJ13" s="24">
        <f t="shared" si="22"/>
        <v>209</v>
      </c>
      <c r="AK13" s="25">
        <f t="shared" si="11"/>
        <v>9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2</v>
      </c>
      <c r="J14" s="18" t="s">
        <v>76</v>
      </c>
      <c r="K14" s="19" t="str">
        <f t="shared" si="15"/>
        <v>3</v>
      </c>
      <c r="L14" s="17" t="s">
        <v>74</v>
      </c>
      <c r="M14" s="18" t="s">
        <v>19</v>
      </c>
      <c r="N14" s="85">
        <f t="shared" si="16"/>
        <v>0</v>
      </c>
      <c r="O14" s="17" t="s">
        <v>19</v>
      </c>
      <c r="P14" s="18" t="s">
        <v>19</v>
      </c>
      <c r="Q14" s="19" t="str">
        <f t="shared" si="17"/>
        <v>3</v>
      </c>
      <c r="R14" s="17" t="s">
        <v>19</v>
      </c>
      <c r="S14" s="18" t="s">
        <v>74</v>
      </c>
      <c r="T14" s="19" t="str">
        <f t="shared" si="18"/>
        <v>2</v>
      </c>
      <c r="U14" s="17" t="s">
        <v>2</v>
      </c>
      <c r="V14" s="18" t="s">
        <v>19</v>
      </c>
      <c r="W14" s="66" t="str">
        <f t="shared" si="6"/>
        <v>3</v>
      </c>
      <c r="X14" s="17" t="s">
        <v>74</v>
      </c>
      <c r="Y14" s="18" t="s">
        <v>2</v>
      </c>
      <c r="Z14" s="19">
        <f t="shared" si="19"/>
        <v>0</v>
      </c>
      <c r="AA14" s="17" t="s">
        <v>74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15</v>
      </c>
      <c r="AH14" s="22">
        <f>'18.Spieltag'!AJ14</f>
        <v>209</v>
      </c>
      <c r="AI14" s="29">
        <f>'18.Spieltag'!AK14</f>
        <v>4</v>
      </c>
      <c r="AJ14" s="24">
        <f t="shared" si="22"/>
        <v>224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5</v>
      </c>
      <c r="F15" s="17" t="s">
        <v>2</v>
      </c>
      <c r="G15" s="18" t="s">
        <v>76</v>
      </c>
      <c r="H15" s="19" t="str">
        <f t="shared" si="14"/>
        <v>2</v>
      </c>
      <c r="I15" s="17" t="s">
        <v>2</v>
      </c>
      <c r="J15" s="18" t="s">
        <v>76</v>
      </c>
      <c r="K15" s="19" t="str">
        <f t="shared" si="15"/>
        <v>3</v>
      </c>
      <c r="L15" s="17" t="s">
        <v>74</v>
      </c>
      <c r="M15" s="18" t="s">
        <v>19</v>
      </c>
      <c r="N15" s="85">
        <f t="shared" si="16"/>
        <v>0</v>
      </c>
      <c r="O15" s="17" t="s">
        <v>76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3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>
        <f t="shared" si="19"/>
        <v>0</v>
      </c>
      <c r="AA15" s="17" t="s">
        <v>19</v>
      </c>
      <c r="AB15" s="18" t="s">
        <v>76</v>
      </c>
      <c r="AC15" s="19" t="str">
        <f t="shared" si="20"/>
        <v>2</v>
      </c>
      <c r="AD15" s="28"/>
      <c r="AE15" s="26"/>
      <c r="AF15" s="19"/>
      <c r="AG15" s="21">
        <f t="shared" si="21"/>
        <v>17</v>
      </c>
      <c r="AH15" s="22">
        <f>'18.Spieltag'!AJ15</f>
        <v>179</v>
      </c>
      <c r="AI15" s="29">
        <f>'18.Spieltag'!AK15</f>
        <v>13</v>
      </c>
      <c r="AJ15" s="24">
        <f t="shared" si="22"/>
        <v>196</v>
      </c>
      <c r="AK15" s="25">
        <f t="shared" si="11"/>
        <v>12</v>
      </c>
      <c r="AL15" s="1"/>
    </row>
    <row r="16" spans="1:42" ht="24.9" customHeight="1" thickBot="1">
      <c r="A16" s="29">
        <f t="shared" si="12"/>
        <v>6</v>
      </c>
      <c r="B16" s="21" t="s">
        <v>87</v>
      </c>
      <c r="C16" s="17" t="s">
        <v>74</v>
      </c>
      <c r="D16" s="18" t="s">
        <v>74</v>
      </c>
      <c r="E16" s="19">
        <f t="shared" si="13"/>
        <v>0</v>
      </c>
      <c r="F16" s="17" t="s">
        <v>2</v>
      </c>
      <c r="G16" s="18" t="s">
        <v>74</v>
      </c>
      <c r="H16" s="19" t="str">
        <f t="shared" si="14"/>
        <v>5</v>
      </c>
      <c r="I16" s="17" t="s">
        <v>77</v>
      </c>
      <c r="J16" s="18" t="s">
        <v>76</v>
      </c>
      <c r="K16" s="19" t="str">
        <f t="shared" si="15"/>
        <v>2</v>
      </c>
      <c r="L16" s="17" t="s">
        <v>74</v>
      </c>
      <c r="M16" s="18" t="s">
        <v>74</v>
      </c>
      <c r="N16" s="85">
        <f t="shared" si="16"/>
        <v>20</v>
      </c>
      <c r="O16" s="17" t="s">
        <v>74</v>
      </c>
      <c r="P16" s="18" t="s">
        <v>19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76</v>
      </c>
      <c r="Z16" s="19" t="str">
        <f t="shared" si="19"/>
        <v>2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33</v>
      </c>
      <c r="AH16" s="22">
        <f>'18.Spieltag'!AJ16</f>
        <v>182</v>
      </c>
      <c r="AI16" s="29">
        <f>'18.Spieltag'!AK16</f>
        <v>12</v>
      </c>
      <c r="AJ16" s="24">
        <f t="shared" si="22"/>
        <v>215</v>
      </c>
      <c r="AK16" s="25">
        <f t="shared" si="11"/>
        <v>6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74</v>
      </c>
      <c r="E17" s="19" t="str">
        <f t="shared" si="13"/>
        <v>3</v>
      </c>
      <c r="F17" s="17" t="s">
        <v>19</v>
      </c>
      <c r="G17" s="18" t="s">
        <v>76</v>
      </c>
      <c r="H17" s="19" t="str">
        <f t="shared" si="14"/>
        <v>3</v>
      </c>
      <c r="I17" s="17" t="s">
        <v>2</v>
      </c>
      <c r="J17" s="18" t="s">
        <v>76</v>
      </c>
      <c r="K17" s="19" t="str">
        <f t="shared" si="15"/>
        <v>3</v>
      </c>
      <c r="L17" s="17" t="s">
        <v>74</v>
      </c>
      <c r="M17" s="18" t="s">
        <v>19</v>
      </c>
      <c r="N17" s="85">
        <f t="shared" si="16"/>
        <v>0</v>
      </c>
      <c r="O17" s="17" t="s">
        <v>74</v>
      </c>
      <c r="P17" s="18" t="s">
        <v>74</v>
      </c>
      <c r="Q17" s="19" t="str">
        <f t="shared" si="17"/>
        <v>5</v>
      </c>
      <c r="R17" s="17" t="s">
        <v>19</v>
      </c>
      <c r="S17" s="18" t="s">
        <v>74</v>
      </c>
      <c r="T17" s="19" t="str">
        <f t="shared" si="18"/>
        <v>2</v>
      </c>
      <c r="U17" s="17" t="s">
        <v>19</v>
      </c>
      <c r="V17" s="18" t="s">
        <v>2</v>
      </c>
      <c r="W17" s="66">
        <f t="shared" si="6"/>
        <v>0</v>
      </c>
      <c r="X17" s="17" t="s">
        <v>74</v>
      </c>
      <c r="Y17" s="18" t="s">
        <v>74</v>
      </c>
      <c r="Z17" s="19">
        <f t="shared" si="19"/>
        <v>0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'18.Spieltag'!AJ17</f>
        <v>173</v>
      </c>
      <c r="AI17" s="29">
        <f>'18.Spieltag'!AK17</f>
        <v>15</v>
      </c>
      <c r="AJ17" s="24">
        <f t="shared" si="22"/>
        <v>189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19</v>
      </c>
      <c r="D18" s="18" t="s">
        <v>74</v>
      </c>
      <c r="E18" s="19" t="str">
        <f t="shared" si="13"/>
        <v>2</v>
      </c>
      <c r="F18" s="17" t="s">
        <v>2</v>
      </c>
      <c r="G18" s="18" t="s">
        <v>76</v>
      </c>
      <c r="H18" s="19" t="str">
        <f t="shared" si="14"/>
        <v>2</v>
      </c>
      <c r="I18" s="17" t="s">
        <v>2</v>
      </c>
      <c r="J18" s="18" t="s">
        <v>76</v>
      </c>
      <c r="K18" s="19" t="str">
        <f t="shared" si="15"/>
        <v>3</v>
      </c>
      <c r="L18" s="17" t="s">
        <v>76</v>
      </c>
      <c r="M18" s="18" t="s">
        <v>19</v>
      </c>
      <c r="N18" s="85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77</v>
      </c>
      <c r="S18" s="18" t="s">
        <v>74</v>
      </c>
      <c r="T18" s="19" t="str">
        <f t="shared" si="18"/>
        <v>2</v>
      </c>
      <c r="U18" s="17" t="s">
        <v>19</v>
      </c>
      <c r="V18" s="18" t="s">
        <v>74</v>
      </c>
      <c r="W18" s="66" t="str">
        <f t="shared" si="6"/>
        <v>3</v>
      </c>
      <c r="X18" s="17" t="s">
        <v>74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14</v>
      </c>
      <c r="AH18" s="22">
        <f>'18.Spieltag'!AJ18</f>
        <v>112</v>
      </c>
      <c r="AI18" s="29">
        <f>'18.Spieltag'!AK18</f>
        <v>20</v>
      </c>
      <c r="AJ18" s="24">
        <f t="shared" si="22"/>
        <v>126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 t="str">
        <f t="shared" si="13"/>
        <v>2</v>
      </c>
      <c r="F19" s="17" t="s">
        <v>2</v>
      </c>
      <c r="G19" s="18" t="s">
        <v>76</v>
      </c>
      <c r="H19" s="19" t="str">
        <f t="shared" si="14"/>
        <v>2</v>
      </c>
      <c r="I19" s="17" t="s">
        <v>77</v>
      </c>
      <c r="J19" s="18" t="s">
        <v>76</v>
      </c>
      <c r="K19" s="19" t="str">
        <f t="shared" si="15"/>
        <v>2</v>
      </c>
      <c r="L19" s="17" t="s">
        <v>74</v>
      </c>
      <c r="M19" s="18" t="s">
        <v>2</v>
      </c>
      <c r="N19" s="85">
        <f t="shared" si="16"/>
        <v>0</v>
      </c>
      <c r="O19" s="17" t="s">
        <v>74</v>
      </c>
      <c r="P19" s="18" t="s">
        <v>74</v>
      </c>
      <c r="Q19" s="19" t="str">
        <f t="shared" si="17"/>
        <v>5</v>
      </c>
      <c r="R19" s="17" t="s">
        <v>19</v>
      </c>
      <c r="S19" s="18" t="s">
        <v>74</v>
      </c>
      <c r="T19" s="19" t="str">
        <f t="shared" si="18"/>
        <v>2</v>
      </c>
      <c r="U19" s="17" t="s">
        <v>2</v>
      </c>
      <c r="V19" s="18" t="s">
        <v>74</v>
      </c>
      <c r="W19" s="66" t="str">
        <f t="shared" si="6"/>
        <v>2</v>
      </c>
      <c r="X19" s="17" t="s">
        <v>76</v>
      </c>
      <c r="Y19" s="18" t="s">
        <v>76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'18.Spieltag'!AJ19</f>
        <v>179</v>
      </c>
      <c r="AI19" s="29">
        <f>'18.Spieltag'!AK19</f>
        <v>13</v>
      </c>
      <c r="AJ19" s="24">
        <f t="shared" si="22"/>
        <v>194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 t="str">
        <f t="shared" si="15"/>
        <v>2</v>
      </c>
      <c r="L20" s="17" t="s">
        <v>76</v>
      </c>
      <c r="M20" s="18" t="s">
        <v>19</v>
      </c>
      <c r="N20" s="66">
        <f>IF(OR(EXACT($L$7,L20)*(EXACT($M$7,M20)))=TRUE,$AO$9,IF(($M$7-$L$7=M20-L20),$AO$8,IF(OR(EXACT($L$7&gt;$M$7,L20&gt;M20)*EXACT($L$7=$M$7,L20=M20)*EXACT($L$7&lt;$M$7,L20&lt;M20)),$AO$7,0)))*2</f>
        <v>0</v>
      </c>
      <c r="O20" s="17" t="s">
        <v>76</v>
      </c>
      <c r="P20" s="18" t="s">
        <v>74</v>
      </c>
      <c r="Q20" s="19">
        <f t="shared" si="17"/>
        <v>0</v>
      </c>
      <c r="R20" s="17" t="s">
        <v>19</v>
      </c>
      <c r="S20" s="18" t="s">
        <v>74</v>
      </c>
      <c r="T20" s="19" t="str">
        <f t="shared" si="18"/>
        <v>2</v>
      </c>
      <c r="U20" s="17" t="s">
        <v>76</v>
      </c>
      <c r="V20" s="18" t="s">
        <v>74</v>
      </c>
      <c r="W20" s="66">
        <f t="shared" si="6"/>
        <v>0</v>
      </c>
      <c r="X20" s="17" t="s">
        <v>76</v>
      </c>
      <c r="Y20" s="18" t="s">
        <v>19</v>
      </c>
      <c r="Z20" s="85">
        <f>IF(OR(EXACT($X$7,X20)*(EXACT($Y$7,Y20)))=TRUE,$AO$9,IF(($Y$7-$X$7=Y20-X20),$AO$8,IF(OR(EXACT($X$7&gt;$Y$7,X20&gt;Y20)*EXACT($X$7=$Y$7,X20=Y20)*EXACT($X$7&lt;$Y$7,X20&lt;Y20)),$AO$7,0)))*2</f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4</v>
      </c>
      <c r="AH20" s="22">
        <f>'18.Spieltag'!AJ20</f>
        <v>186</v>
      </c>
      <c r="AI20" s="29">
        <f>'18.Spieltag'!AK20</f>
        <v>9</v>
      </c>
      <c r="AJ20" s="24">
        <f t="shared" si="22"/>
        <v>190</v>
      </c>
      <c r="AK20" s="25">
        <f t="shared" si="11"/>
        <v>14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3</v>
      </c>
      <c r="I21" s="17" t="s">
        <v>19</v>
      </c>
      <c r="J21" s="18" t="s">
        <v>76</v>
      </c>
      <c r="K21" s="19" t="str">
        <f t="shared" si="15"/>
        <v>2</v>
      </c>
      <c r="L21" s="17" t="s">
        <v>76</v>
      </c>
      <c r="M21" s="18" t="s">
        <v>74</v>
      </c>
      <c r="N21" s="85">
        <f t="shared" si="16"/>
        <v>0</v>
      </c>
      <c r="O21" s="17" t="s">
        <v>74</v>
      </c>
      <c r="P21" s="18" t="s">
        <v>19</v>
      </c>
      <c r="Q21" s="19">
        <f t="shared" si="17"/>
        <v>0</v>
      </c>
      <c r="R21" s="17" t="s">
        <v>19</v>
      </c>
      <c r="S21" s="18" t="s">
        <v>76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11</v>
      </c>
      <c r="AH21" s="22">
        <f>'18.Spieltag'!AJ21</f>
        <v>221</v>
      </c>
      <c r="AI21" s="29">
        <f>'18.Spieltag'!AK21</f>
        <v>2</v>
      </c>
      <c r="AJ21" s="24">
        <f t="shared" si="22"/>
        <v>232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19" t="str">
        <f t="shared" si="13"/>
        <v>5</v>
      </c>
      <c r="F22" s="17" t="s">
        <v>2</v>
      </c>
      <c r="G22" s="18" t="s">
        <v>74</v>
      </c>
      <c r="H22" s="19" t="str">
        <f t="shared" si="14"/>
        <v>5</v>
      </c>
      <c r="I22" s="17" t="s">
        <v>19</v>
      </c>
      <c r="J22" s="18" t="s">
        <v>76</v>
      </c>
      <c r="K22" s="19" t="str">
        <f t="shared" si="15"/>
        <v>2</v>
      </c>
      <c r="L22" s="17" t="s">
        <v>74</v>
      </c>
      <c r="M22" s="18" t="s">
        <v>2</v>
      </c>
      <c r="N22" s="85">
        <f t="shared" si="16"/>
        <v>0</v>
      </c>
      <c r="O22" s="17" t="s">
        <v>74</v>
      </c>
      <c r="P22" s="18" t="s">
        <v>19</v>
      </c>
      <c r="Q22" s="19">
        <f t="shared" si="17"/>
        <v>0</v>
      </c>
      <c r="R22" s="17" t="s">
        <v>2</v>
      </c>
      <c r="S22" s="18" t="s">
        <v>76</v>
      </c>
      <c r="T22" s="19" t="str">
        <f t="shared" si="18"/>
        <v>2</v>
      </c>
      <c r="U22" s="17" t="s">
        <v>19</v>
      </c>
      <c r="V22" s="18" t="s">
        <v>19</v>
      </c>
      <c r="W22" s="66">
        <f t="shared" si="6"/>
        <v>0</v>
      </c>
      <c r="X22" s="17" t="s">
        <v>74</v>
      </c>
      <c r="Y22" s="18" t="s">
        <v>19</v>
      </c>
      <c r="Z22" s="19">
        <f t="shared" si="19"/>
        <v>0</v>
      </c>
      <c r="AA22" s="17" t="s">
        <v>74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16</v>
      </c>
      <c r="AH22" s="22">
        <f>'18.Spieltag'!AJ22</f>
        <v>169</v>
      </c>
      <c r="AI22" s="29">
        <f>'18.Spieltag'!AK22</f>
        <v>16</v>
      </c>
      <c r="AJ22" s="24">
        <f t="shared" si="22"/>
        <v>185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76</v>
      </c>
      <c r="E23" s="19" t="str">
        <f t="shared" si="13"/>
        <v>2</v>
      </c>
      <c r="F23" s="17" t="s">
        <v>2</v>
      </c>
      <c r="G23" s="18" t="s">
        <v>74</v>
      </c>
      <c r="H23" s="19" t="str">
        <f t="shared" si="14"/>
        <v>5</v>
      </c>
      <c r="I23" s="17" t="s">
        <v>2</v>
      </c>
      <c r="J23" s="18" t="s">
        <v>76</v>
      </c>
      <c r="K23" s="19" t="str">
        <f t="shared" si="15"/>
        <v>3</v>
      </c>
      <c r="L23" s="17" t="s">
        <v>74</v>
      </c>
      <c r="M23" s="18" t="s">
        <v>19</v>
      </c>
      <c r="N23" s="85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19</v>
      </c>
      <c r="S23" s="18" t="s">
        <v>76</v>
      </c>
      <c r="T23" s="19" t="str">
        <f t="shared" si="18"/>
        <v>3</v>
      </c>
      <c r="U23" s="17" t="s">
        <v>2</v>
      </c>
      <c r="V23" s="18" t="s">
        <v>74</v>
      </c>
      <c r="W23" s="66" t="str">
        <f t="shared" si="6"/>
        <v>2</v>
      </c>
      <c r="X23" s="17" t="s">
        <v>19</v>
      </c>
      <c r="Y23" s="18" t="s">
        <v>74</v>
      </c>
      <c r="Z23" s="19" t="str">
        <f t="shared" si="19"/>
        <v>2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19</v>
      </c>
      <c r="AH23" s="22">
        <f>'18.Spieltag'!AJ23</f>
        <v>138</v>
      </c>
      <c r="AI23" s="29">
        <f>'18.Spieltag'!AK23</f>
        <v>19</v>
      </c>
      <c r="AJ23" s="24">
        <f t="shared" si="22"/>
        <v>157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'18.Spieltag'!AJ24</f>
        <v>144</v>
      </c>
      <c r="AI24" s="29">
        <f>'18.Spieltag'!AK24</f>
        <v>18</v>
      </c>
      <c r="AJ24" s="24">
        <f t="shared" si="22"/>
        <v>144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 t="str">
        <f t="shared" si="14"/>
        <v>5</v>
      </c>
      <c r="I25" s="17" t="s">
        <v>2</v>
      </c>
      <c r="J25" s="18" t="s">
        <v>74</v>
      </c>
      <c r="K25" s="19" t="str">
        <f t="shared" si="15"/>
        <v>2</v>
      </c>
      <c r="L25" s="17" t="s">
        <v>74</v>
      </c>
      <c r="M25" s="18" t="s">
        <v>19</v>
      </c>
      <c r="N25" s="85">
        <f t="shared" si="16"/>
        <v>0</v>
      </c>
      <c r="O25" s="17" t="s">
        <v>74</v>
      </c>
      <c r="P25" s="18" t="s">
        <v>19</v>
      </c>
      <c r="Q25" s="19">
        <f t="shared" si="17"/>
        <v>0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 t="str">
        <f t="shared" si="6"/>
        <v>5</v>
      </c>
      <c r="X25" s="17" t="s">
        <v>76</v>
      </c>
      <c r="Y25" s="18" t="s">
        <v>76</v>
      </c>
      <c r="Z25" s="19">
        <f t="shared" si="19"/>
        <v>0</v>
      </c>
      <c r="AA25" s="17" t="s">
        <v>19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'18.Spieltag'!AJ25</f>
        <v>192</v>
      </c>
      <c r="AI25" s="29">
        <f>'18.Spieltag'!AK25</f>
        <v>8</v>
      </c>
      <c r="AJ25" s="24">
        <f t="shared" si="22"/>
        <v>208</v>
      </c>
      <c r="AK25" s="25">
        <f t="shared" si="11"/>
        <v>10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77</v>
      </c>
      <c r="G26" s="18" t="s">
        <v>76</v>
      </c>
      <c r="H26" s="19" t="str">
        <f t="shared" si="14"/>
        <v>2</v>
      </c>
      <c r="I26" s="17" t="s">
        <v>2</v>
      </c>
      <c r="J26" s="18" t="s">
        <v>76</v>
      </c>
      <c r="K26" s="19" t="str">
        <f t="shared" si="15"/>
        <v>3</v>
      </c>
      <c r="L26" s="17" t="s">
        <v>76</v>
      </c>
      <c r="M26" s="18" t="s">
        <v>19</v>
      </c>
      <c r="N26" s="85">
        <f t="shared" si="16"/>
        <v>0</v>
      </c>
      <c r="O26" s="17" t="s">
        <v>74</v>
      </c>
      <c r="P26" s="18" t="s">
        <v>2</v>
      </c>
      <c r="Q26" s="19">
        <f t="shared" si="17"/>
        <v>0</v>
      </c>
      <c r="R26" s="17" t="s">
        <v>19</v>
      </c>
      <c r="S26" s="18" t="s">
        <v>74</v>
      </c>
      <c r="T26" s="19" t="str">
        <f t="shared" si="18"/>
        <v>2</v>
      </c>
      <c r="U26" s="17" t="s">
        <v>19</v>
      </c>
      <c r="V26" s="18" t="s">
        <v>76</v>
      </c>
      <c r="W26" s="66" t="str">
        <f t="shared" si="6"/>
        <v>2</v>
      </c>
      <c r="X26" s="17" t="s">
        <v>19</v>
      </c>
      <c r="Y26" s="18" t="s">
        <v>74</v>
      </c>
      <c r="Z26" s="19" t="str">
        <f t="shared" si="19"/>
        <v>2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15</v>
      </c>
      <c r="AH26" s="22">
        <f>'18.Spieltag'!AJ26</f>
        <v>183</v>
      </c>
      <c r="AI26" s="29">
        <f>'18.Spieltag'!AK26</f>
        <v>11</v>
      </c>
      <c r="AJ26" s="24">
        <f t="shared" ref="AJ26" si="24">AG26+AH26</f>
        <v>198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19</v>
      </c>
      <c r="D27" s="18" t="s">
        <v>74</v>
      </c>
      <c r="E27" s="19" t="str">
        <f t="shared" si="13"/>
        <v>2</v>
      </c>
      <c r="F27" s="17" t="s">
        <v>2</v>
      </c>
      <c r="G27" s="18" t="s">
        <v>74</v>
      </c>
      <c r="H27" s="19" t="str">
        <f t="shared" si="14"/>
        <v>5</v>
      </c>
      <c r="I27" s="17" t="s">
        <v>77</v>
      </c>
      <c r="J27" s="18" t="s">
        <v>74</v>
      </c>
      <c r="K27" s="19" t="str">
        <f t="shared" si="15"/>
        <v>5</v>
      </c>
      <c r="L27" s="17" t="s">
        <v>74</v>
      </c>
      <c r="M27" s="18" t="s">
        <v>19</v>
      </c>
      <c r="N27" s="85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'18.Spieltag'!AJ27</f>
        <v>198</v>
      </c>
      <c r="AI27" s="29">
        <f>'18.Spieltag'!AK27</f>
        <v>6</v>
      </c>
      <c r="AJ27" s="24">
        <f t="shared" ref="AJ27" si="27">AG27+AH27</f>
        <v>214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10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5" priority="1" rank="3"/>
  </conditionalFormatting>
  <conditionalFormatting sqref="AG5:AG26 AG31:AG1048576">
    <cfRule type="top10" dxfId="104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topLeftCell="A5" workbookViewId="0">
      <selection activeCell="AC15" sqref="AC15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20</v>
      </c>
      <c r="P7" s="76" t="s">
        <v>19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76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2</v>
      </c>
      <c r="H8" s="85">
        <f>IF(OR(EXACT($F$7,F8)*(EXACT($G$7,G8)))=TRUE,$AO$9,IF(($G$7-$F$7=G8-F8),$AO$8,IF(OR(EXACT($F$7&gt;$G$7,F8&gt;G8)*EXACT($F$7=$G$7,F8=G8)*EXACT($F$7&lt;$G$7,F8&lt;G8)),$AO$7,0)))*2</f>
        <v>4</v>
      </c>
      <c r="I8" s="17" t="s">
        <v>74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77</v>
      </c>
      <c r="T8" s="66">
        <f>IF(OR(EXACT($R$7,R8)*(EXACT($S$7,S8)))=TRUE,$AO$9,IF(($S$7-$R$7=S8-R8),$AO$8,IF(OR(EXACT($R$7&gt;$S$7,R8&gt;S8)*EXACT($R$7=$S$7,R8=S8)*EXACT($R$7&lt;$S$7,R8&lt;S8)),$AO$7,0)))*2</f>
        <v>4</v>
      </c>
      <c r="U8" s="17" t="s">
        <v>2</v>
      </c>
      <c r="V8" s="18" t="s">
        <v>74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77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14</v>
      </c>
      <c r="AH8" s="22">
        <f>'19.Spieltag'!AJ8</f>
        <v>227</v>
      </c>
      <c r="AI8" s="29">
        <f>'19.Spieltag'!AK8</f>
        <v>3</v>
      </c>
      <c r="AJ8" s="24">
        <f t="shared" ref="AJ8" si="9">AG8+AH8</f>
        <v>241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16</v>
      </c>
      <c r="B9" s="21" t="s">
        <v>90</v>
      </c>
      <c r="C9" s="17" t="s">
        <v>74</v>
      </c>
      <c r="D9" s="18" t="s">
        <v>2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19</v>
      </c>
      <c r="H9" s="19" t="str">
        <f t="shared" ref="H9:H27" si="13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19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85">
        <f t="shared" ref="T9:T26" si="17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>
        <f t="shared" si="5"/>
        <v>0</v>
      </c>
      <c r="X9" s="17" t="s">
        <v>19</v>
      </c>
      <c r="Y9" s="18" t="s">
        <v>19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0">E9+H9+K9+N9+Q9+T9+W9+Z9+AC9+AF9</f>
        <v>9</v>
      </c>
      <c r="AH9" s="22">
        <f>'19.Spieltag'!AJ9</f>
        <v>186</v>
      </c>
      <c r="AI9" s="29">
        <f>'19.Spieltag'!AK9</f>
        <v>16</v>
      </c>
      <c r="AJ9" s="24">
        <f t="shared" ref="AJ9:AJ25" si="21">AG9+AH9</f>
        <v>195</v>
      </c>
      <c r="AK9" s="25">
        <f t="shared" si="10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5</v>
      </c>
      <c r="B10" s="21" t="s">
        <v>95</v>
      </c>
      <c r="C10" s="17" t="s">
        <v>76</v>
      </c>
      <c r="D10" s="18" t="s">
        <v>2</v>
      </c>
      <c r="E10" s="85">
        <f>IF(OR(EXACT($C$7,C10)*(EXACT($D$7,D10)))=TRUE,$AO$9,IF(($D$7-$C$7=D10-C10),$AO$8,IF(OR(EXACT($C$7&gt;$D$7,C10&gt;D10)*EXACT($C$7=$D$7,C10=D10)*EXACT($C$7&lt;$D$7,C10&lt;D10)),$AO$7,0)))*2</f>
        <v>4</v>
      </c>
      <c r="F10" s="17" t="s">
        <v>74</v>
      </c>
      <c r="G10" s="18" t="s">
        <v>19</v>
      </c>
      <c r="H10" s="19" t="str">
        <f t="shared" si="13"/>
        <v>2</v>
      </c>
      <c r="I10" s="17" t="s">
        <v>74</v>
      </c>
      <c r="J10" s="18" t="s">
        <v>19</v>
      </c>
      <c r="K10" s="19">
        <f t="shared" si="14"/>
        <v>0</v>
      </c>
      <c r="L10" s="17" t="s">
        <v>74</v>
      </c>
      <c r="M10" s="18" t="s">
        <v>2</v>
      </c>
      <c r="N10" s="66">
        <f t="shared" si="15"/>
        <v>0</v>
      </c>
      <c r="O10" s="17" t="s">
        <v>19</v>
      </c>
      <c r="P10" s="18" t="s">
        <v>74</v>
      </c>
      <c r="Q10" s="19" t="str">
        <f t="shared" si="16"/>
        <v>2</v>
      </c>
      <c r="R10" s="17" t="s">
        <v>74</v>
      </c>
      <c r="S10" s="18" t="s">
        <v>19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19</v>
      </c>
      <c r="V10" s="18" t="s">
        <v>74</v>
      </c>
      <c r="W10" s="66">
        <f t="shared" si="5"/>
        <v>0</v>
      </c>
      <c r="X10" s="17" t="s">
        <v>74</v>
      </c>
      <c r="Y10" s="18" t="s">
        <v>19</v>
      </c>
      <c r="Z10" s="19" t="str">
        <f t="shared" si="18"/>
        <v>2</v>
      </c>
      <c r="AA10" s="17" t="s">
        <v>19</v>
      </c>
      <c r="AB10" s="18" t="s">
        <v>19</v>
      </c>
      <c r="AC10" s="19">
        <f t="shared" si="19"/>
        <v>0</v>
      </c>
      <c r="AD10" s="28"/>
      <c r="AE10" s="26"/>
      <c r="AF10" s="19"/>
      <c r="AG10" s="21">
        <f t="shared" si="20"/>
        <v>14</v>
      </c>
      <c r="AH10" s="22">
        <f>'19.Spieltag'!AJ10</f>
        <v>219</v>
      </c>
      <c r="AI10" s="29">
        <f>'19.Spieltag'!AK10</f>
        <v>5</v>
      </c>
      <c r="AJ10" s="24">
        <f t="shared" si="21"/>
        <v>233</v>
      </c>
      <c r="AK10" s="25">
        <f t="shared" si="10"/>
        <v>5</v>
      </c>
      <c r="AL10" s="80"/>
      <c r="AM10" s="81"/>
      <c r="AN10" s="81"/>
      <c r="AO10" s="82"/>
    </row>
    <row r="11" spans="1:42" ht="24.9" customHeight="1" thickBot="1">
      <c r="A11" s="29">
        <f t="shared" si="11"/>
        <v>9</v>
      </c>
      <c r="B11" s="21" t="s">
        <v>98</v>
      </c>
      <c r="C11" s="17" t="s">
        <v>76</v>
      </c>
      <c r="D11" s="18" t="s">
        <v>2</v>
      </c>
      <c r="E11" s="19" t="str">
        <f t="shared" si="12"/>
        <v>2</v>
      </c>
      <c r="F11" s="17" t="s">
        <v>19</v>
      </c>
      <c r="G11" s="18" t="s">
        <v>2</v>
      </c>
      <c r="H11" s="19" t="str">
        <f t="shared" si="13"/>
        <v>2</v>
      </c>
      <c r="I11" s="17" t="s">
        <v>74</v>
      </c>
      <c r="J11" s="18" t="s">
        <v>19</v>
      </c>
      <c r="K11" s="19">
        <f t="shared" si="14"/>
        <v>0</v>
      </c>
      <c r="L11" s="17" t="s">
        <v>2</v>
      </c>
      <c r="M11" s="18" t="s">
        <v>2</v>
      </c>
      <c r="N11" s="66">
        <f t="shared" si="15"/>
        <v>0</v>
      </c>
      <c r="O11" s="17" t="s">
        <v>19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85">
        <f t="shared" si="17"/>
        <v>0</v>
      </c>
      <c r="U11" s="17" t="s">
        <v>2</v>
      </c>
      <c r="V11" s="18" t="s">
        <v>74</v>
      </c>
      <c r="W11" s="66">
        <f t="shared" si="5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19</v>
      </c>
      <c r="AC11" s="19">
        <f t="shared" si="19"/>
        <v>0</v>
      </c>
      <c r="AD11" s="28"/>
      <c r="AE11" s="26"/>
      <c r="AF11" s="19"/>
      <c r="AG11" s="21">
        <f t="shared" si="20"/>
        <v>6</v>
      </c>
      <c r="AH11" s="22">
        <f>'19.Spieltag'!AJ11</f>
        <v>215</v>
      </c>
      <c r="AI11" s="29">
        <f>'19.Spieltag'!AK11</f>
        <v>6</v>
      </c>
      <c r="AJ11" s="24">
        <f t="shared" si="21"/>
        <v>221</v>
      </c>
      <c r="AK11" s="25">
        <f t="shared" si="10"/>
        <v>9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76</v>
      </c>
      <c r="D12" s="18" t="s">
        <v>2</v>
      </c>
      <c r="E12" s="19" t="str">
        <f t="shared" si="12"/>
        <v>2</v>
      </c>
      <c r="F12" s="17" t="s">
        <v>74</v>
      </c>
      <c r="G12" s="18" t="s">
        <v>74</v>
      </c>
      <c r="H12" s="19">
        <f t="shared" si="13"/>
        <v>0</v>
      </c>
      <c r="I12" s="17" t="s">
        <v>19</v>
      </c>
      <c r="J12" s="18" t="s">
        <v>74</v>
      </c>
      <c r="K12" s="19" t="str">
        <f t="shared" si="14"/>
        <v>3</v>
      </c>
      <c r="L12" s="17" t="s">
        <v>74</v>
      </c>
      <c r="M12" s="18" t="s">
        <v>19</v>
      </c>
      <c r="N12" s="66">
        <f t="shared" si="15"/>
        <v>0</v>
      </c>
      <c r="O12" s="17" t="s">
        <v>19</v>
      </c>
      <c r="P12" s="18" t="s">
        <v>19</v>
      </c>
      <c r="Q12" s="19">
        <f t="shared" si="16"/>
        <v>0</v>
      </c>
      <c r="R12" s="17" t="s">
        <v>76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77</v>
      </c>
      <c r="V12" s="18" t="s">
        <v>74</v>
      </c>
      <c r="W12" s="85">
        <f t="shared" ref="W12" si="22">IF(OR(EXACT($U$7,U12)*(EXACT($V$7,V12)))=TRUE,$AO$9,IF(($V$7-$U$7=V12-U12),$AO$8,IF(OR(EXACT($U$7&gt;$V$7,U12&gt;V12)*EXACT($U$7=$V$7,U12=V12)*EXACT($U$7&lt;$V$7,U12&lt;V12)),$AO$7,0)))</f>
        <v>0</v>
      </c>
      <c r="X12" s="17" t="s">
        <v>74</v>
      </c>
      <c r="Y12" s="18" t="s">
        <v>19</v>
      </c>
      <c r="Z12" s="19" t="str">
        <f t="shared" si="18"/>
        <v>2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20"/>
        <v>11</v>
      </c>
      <c r="AH12" s="22">
        <f>'19.Spieltag'!AJ12</f>
        <v>248</v>
      </c>
      <c r="AI12" s="29">
        <f>'19.Spieltag'!AK12</f>
        <v>1</v>
      </c>
      <c r="AJ12" s="24">
        <f t="shared" si="21"/>
        <v>259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74</v>
      </c>
      <c r="D13" s="18" t="s">
        <v>77</v>
      </c>
      <c r="E13" s="19" t="str">
        <f t="shared" si="12"/>
        <v>2</v>
      </c>
      <c r="F13" s="17" t="s">
        <v>74</v>
      </c>
      <c r="G13" s="18" t="s">
        <v>19</v>
      </c>
      <c r="H13" s="19" t="str">
        <f t="shared" si="13"/>
        <v>2</v>
      </c>
      <c r="I13" s="17" t="s">
        <v>74</v>
      </c>
      <c r="J13" s="18" t="s">
        <v>19</v>
      </c>
      <c r="K13" s="19">
        <f t="shared" si="14"/>
        <v>0</v>
      </c>
      <c r="L13" s="17" t="s">
        <v>19</v>
      </c>
      <c r="M13" s="18" t="s">
        <v>74</v>
      </c>
      <c r="N13" s="66" t="str">
        <f t="shared" si="15"/>
        <v>5</v>
      </c>
      <c r="O13" s="17" t="s">
        <v>19</v>
      </c>
      <c r="P13" s="18" t="s">
        <v>74</v>
      </c>
      <c r="Q13" s="19" t="str">
        <f t="shared" si="16"/>
        <v>2</v>
      </c>
      <c r="R13" s="17" t="s">
        <v>2</v>
      </c>
      <c r="S13" s="18" t="s">
        <v>76</v>
      </c>
      <c r="T13" s="19">
        <f>IF(OR(EXACT($R$7,R13)*(EXACT($S$7,S13)))=TRUE,$AO$9,IF(($S$7-$R$7=S13-R13),$AO$8,IF(OR(EXACT($R$7&gt;$S$7,R13&gt;S13)*EXACT($R$7=$S$7,R13=S13)*EXACT($R$7&lt;$S$7,R13&lt;S13)),$AO$7,0)))*2</f>
        <v>0</v>
      </c>
      <c r="U13" s="17" t="s">
        <v>77</v>
      </c>
      <c r="V13" s="18" t="s">
        <v>74</v>
      </c>
      <c r="W13" s="85">
        <f t="shared" si="5"/>
        <v>0</v>
      </c>
      <c r="X13" s="17" t="s">
        <v>74</v>
      </c>
      <c r="Y13" s="18" t="s">
        <v>19</v>
      </c>
      <c r="Z13" s="19" t="str">
        <f t="shared" si="18"/>
        <v>2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20"/>
        <v>13</v>
      </c>
      <c r="AH13" s="22">
        <f>'19.Spieltag'!AJ13</f>
        <v>209</v>
      </c>
      <c r="AI13" s="29">
        <f>'19.Spieltag'!AK13</f>
        <v>9</v>
      </c>
      <c r="AJ13" s="24">
        <f t="shared" si="21"/>
        <v>222</v>
      </c>
      <c r="AK13" s="25">
        <f t="shared" si="10"/>
        <v>8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76</v>
      </c>
      <c r="D14" s="18" t="s">
        <v>19</v>
      </c>
      <c r="E14" s="19" t="str">
        <f t="shared" si="12"/>
        <v>2</v>
      </c>
      <c r="F14" s="17" t="s">
        <v>74</v>
      </c>
      <c r="G14" s="18" t="s">
        <v>19</v>
      </c>
      <c r="H14" s="19" t="str">
        <f t="shared" si="13"/>
        <v>2</v>
      </c>
      <c r="I14" s="17" t="s">
        <v>74</v>
      </c>
      <c r="J14" s="18" t="s">
        <v>19</v>
      </c>
      <c r="K14" s="19">
        <f t="shared" si="14"/>
        <v>0</v>
      </c>
      <c r="L14" s="17" t="s">
        <v>19</v>
      </c>
      <c r="M14" s="18" t="s">
        <v>19</v>
      </c>
      <c r="N14" s="66">
        <f t="shared" si="15"/>
        <v>0</v>
      </c>
      <c r="O14" s="17" t="s">
        <v>2</v>
      </c>
      <c r="P14" s="18" t="s">
        <v>74</v>
      </c>
      <c r="Q14" s="19" t="str">
        <f t="shared" si="16"/>
        <v>2</v>
      </c>
      <c r="R14" s="17" t="s">
        <v>19</v>
      </c>
      <c r="S14" s="18" t="s">
        <v>19</v>
      </c>
      <c r="T14" s="85">
        <f t="shared" si="17"/>
        <v>0</v>
      </c>
      <c r="U14" s="17" t="s">
        <v>19</v>
      </c>
      <c r="V14" s="18" t="s">
        <v>76</v>
      </c>
      <c r="W14" s="66">
        <f t="shared" si="5"/>
        <v>0</v>
      </c>
      <c r="X14" s="17" t="s">
        <v>74</v>
      </c>
      <c r="Y14" s="18" t="s">
        <v>2</v>
      </c>
      <c r="Z14" s="19" t="str">
        <f t="shared" si="18"/>
        <v>5</v>
      </c>
      <c r="AA14" s="17" t="s">
        <v>74</v>
      </c>
      <c r="AB14" s="18" t="s">
        <v>19</v>
      </c>
      <c r="AC14" s="19" t="str">
        <f t="shared" si="19"/>
        <v>2</v>
      </c>
      <c r="AD14" s="28"/>
      <c r="AE14" s="26"/>
      <c r="AF14" s="19"/>
      <c r="AG14" s="21">
        <f t="shared" si="20"/>
        <v>13</v>
      </c>
      <c r="AH14" s="22">
        <f>'19.Spieltag'!AJ14</f>
        <v>224</v>
      </c>
      <c r="AI14" s="29">
        <f>'19.Spieltag'!AK14</f>
        <v>4</v>
      </c>
      <c r="AJ14" s="24">
        <f t="shared" si="21"/>
        <v>237</v>
      </c>
      <c r="AK14" s="25">
        <f t="shared" si="10"/>
        <v>4</v>
      </c>
      <c r="AL14" s="1"/>
    </row>
    <row r="15" spans="1:42" ht="24.9" customHeight="1" thickBot="1">
      <c r="A15" s="29">
        <f t="shared" si="11"/>
        <v>13</v>
      </c>
      <c r="B15" s="21" t="s">
        <v>81</v>
      </c>
      <c r="C15" s="17" t="s">
        <v>74</v>
      </c>
      <c r="D15" s="18" t="s">
        <v>2</v>
      </c>
      <c r="E15" s="19" t="str">
        <f t="shared" si="12"/>
        <v>2</v>
      </c>
      <c r="F15" s="17" t="s">
        <v>76</v>
      </c>
      <c r="G15" s="18" t="s">
        <v>19</v>
      </c>
      <c r="H15" s="19" t="str">
        <f t="shared" si="13"/>
        <v>5</v>
      </c>
      <c r="I15" s="17" t="s">
        <v>74</v>
      </c>
      <c r="J15" s="18" t="s">
        <v>74</v>
      </c>
      <c r="K15" s="19">
        <f t="shared" si="14"/>
        <v>0</v>
      </c>
      <c r="L15" s="17" t="s">
        <v>76</v>
      </c>
      <c r="M15" s="18" t="s">
        <v>19</v>
      </c>
      <c r="N15" s="66">
        <f t="shared" si="15"/>
        <v>0</v>
      </c>
      <c r="O15" s="17" t="s">
        <v>19</v>
      </c>
      <c r="P15" s="18" t="s">
        <v>74</v>
      </c>
      <c r="Q15" s="19" t="str">
        <f t="shared" si="16"/>
        <v>2</v>
      </c>
      <c r="R15" s="17" t="s">
        <v>2</v>
      </c>
      <c r="S15" s="18" t="s">
        <v>74</v>
      </c>
      <c r="T15" s="85">
        <f t="shared" si="17"/>
        <v>0</v>
      </c>
      <c r="U15" s="17" t="s">
        <v>19</v>
      </c>
      <c r="V15" s="18" t="s">
        <v>76</v>
      </c>
      <c r="W15" s="66">
        <f t="shared" si="5"/>
        <v>0</v>
      </c>
      <c r="X15" s="17" t="s">
        <v>74</v>
      </c>
      <c r="Y15" s="18" t="s">
        <v>19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20"/>
        <v>11</v>
      </c>
      <c r="AH15" s="22">
        <f>'19.Spieltag'!AJ15</f>
        <v>196</v>
      </c>
      <c r="AI15" s="29">
        <f>'19.Spieltag'!AK15</f>
        <v>12</v>
      </c>
      <c r="AJ15" s="24">
        <f t="shared" si="21"/>
        <v>207</v>
      </c>
      <c r="AK15" s="25">
        <f t="shared" si="10"/>
        <v>13</v>
      </c>
      <c r="AL15" s="1"/>
    </row>
    <row r="16" spans="1:42" ht="24.9" customHeight="1" thickBot="1">
      <c r="A16" s="29">
        <f t="shared" si="11"/>
        <v>7</v>
      </c>
      <c r="B16" s="21" t="s">
        <v>87</v>
      </c>
      <c r="C16" s="17" t="s">
        <v>74</v>
      </c>
      <c r="D16" s="18" t="s">
        <v>2</v>
      </c>
      <c r="E16" s="19" t="str">
        <f t="shared" si="12"/>
        <v>2</v>
      </c>
      <c r="F16" s="17" t="s">
        <v>74</v>
      </c>
      <c r="G16" s="18" t="s">
        <v>19</v>
      </c>
      <c r="H16" s="19" t="str">
        <f t="shared" si="13"/>
        <v>2</v>
      </c>
      <c r="I16" s="17" t="s">
        <v>74</v>
      </c>
      <c r="J16" s="18" t="s">
        <v>19</v>
      </c>
      <c r="K16" s="19">
        <f t="shared" si="14"/>
        <v>0</v>
      </c>
      <c r="L16" s="17" t="s">
        <v>74</v>
      </c>
      <c r="M16" s="18" t="s">
        <v>19</v>
      </c>
      <c r="N16" s="66">
        <f t="shared" si="15"/>
        <v>0</v>
      </c>
      <c r="O16" s="17" t="s">
        <v>2</v>
      </c>
      <c r="P16" s="18" t="s">
        <v>74</v>
      </c>
      <c r="Q16" s="19" t="str">
        <f t="shared" si="16"/>
        <v>2</v>
      </c>
      <c r="R16" s="17" t="s">
        <v>19</v>
      </c>
      <c r="S16" s="18" t="s">
        <v>19</v>
      </c>
      <c r="T16" s="85">
        <f t="shared" si="17"/>
        <v>0</v>
      </c>
      <c r="U16" s="17" t="s">
        <v>77</v>
      </c>
      <c r="V16" s="18" t="s">
        <v>76</v>
      </c>
      <c r="W16" s="66">
        <f t="shared" si="5"/>
        <v>0</v>
      </c>
      <c r="X16" s="17" t="s">
        <v>74</v>
      </c>
      <c r="Y16" s="18" t="s">
        <v>19</v>
      </c>
      <c r="Z16" s="19" t="str">
        <f t="shared" si="18"/>
        <v>2</v>
      </c>
      <c r="AA16" s="17" t="s">
        <v>74</v>
      </c>
      <c r="AB16" s="18" t="s">
        <v>19</v>
      </c>
      <c r="AC16" s="19" t="str">
        <f t="shared" si="19"/>
        <v>2</v>
      </c>
      <c r="AD16" s="28"/>
      <c r="AE16" s="26"/>
      <c r="AF16" s="19"/>
      <c r="AG16" s="21">
        <f t="shared" si="20"/>
        <v>10</v>
      </c>
      <c r="AH16" s="22">
        <f>'19.Spieltag'!AJ16</f>
        <v>215</v>
      </c>
      <c r="AI16" s="29">
        <f>'19.Spieltag'!AK16</f>
        <v>6</v>
      </c>
      <c r="AJ16" s="24">
        <f t="shared" si="21"/>
        <v>225</v>
      </c>
      <c r="AK16" s="25">
        <f t="shared" si="10"/>
        <v>7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19</v>
      </c>
      <c r="D17" s="18" t="s">
        <v>2</v>
      </c>
      <c r="E17" s="19" t="str">
        <f t="shared" si="12"/>
        <v>3</v>
      </c>
      <c r="F17" s="17" t="s">
        <v>74</v>
      </c>
      <c r="G17" s="18" t="s">
        <v>74</v>
      </c>
      <c r="H17" s="19">
        <f t="shared" si="13"/>
        <v>0</v>
      </c>
      <c r="I17" s="17" t="s">
        <v>19</v>
      </c>
      <c r="J17" s="18" t="s">
        <v>19</v>
      </c>
      <c r="K17" s="19">
        <f t="shared" si="14"/>
        <v>0</v>
      </c>
      <c r="L17" s="17" t="s">
        <v>74</v>
      </c>
      <c r="M17" s="18" t="s">
        <v>77</v>
      </c>
      <c r="N17" s="66">
        <f t="shared" si="15"/>
        <v>0</v>
      </c>
      <c r="O17" s="17" t="s">
        <v>19</v>
      </c>
      <c r="P17" s="18" t="s">
        <v>2</v>
      </c>
      <c r="Q17" s="19">
        <f t="shared" si="16"/>
        <v>0</v>
      </c>
      <c r="R17" s="17" t="s">
        <v>19</v>
      </c>
      <c r="S17" s="18" t="s">
        <v>74</v>
      </c>
      <c r="T17" s="85">
        <f t="shared" si="17"/>
        <v>0</v>
      </c>
      <c r="U17" s="17" t="s">
        <v>19</v>
      </c>
      <c r="V17" s="18" t="s">
        <v>76</v>
      </c>
      <c r="W17" s="66">
        <f t="shared" si="5"/>
        <v>0</v>
      </c>
      <c r="X17" s="17" t="s">
        <v>76</v>
      </c>
      <c r="Y17" s="18" t="s">
        <v>74</v>
      </c>
      <c r="Z17" s="19" t="str">
        <f t="shared" si="18"/>
        <v>2</v>
      </c>
      <c r="AA17" s="17" t="s">
        <v>74</v>
      </c>
      <c r="AB17" s="18" t="s">
        <v>77</v>
      </c>
      <c r="AC17" s="19" t="str">
        <f t="shared" si="19"/>
        <v>2</v>
      </c>
      <c r="AD17" s="28"/>
      <c r="AE17" s="26"/>
      <c r="AF17" s="19"/>
      <c r="AG17" s="21">
        <f t="shared" si="20"/>
        <v>7</v>
      </c>
      <c r="AH17" s="22">
        <f>'19.Spieltag'!AJ17</f>
        <v>189</v>
      </c>
      <c r="AI17" s="29">
        <f>'19.Spieltag'!AK17</f>
        <v>15</v>
      </c>
      <c r="AJ17" s="24">
        <f t="shared" si="21"/>
        <v>196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19" t="str">
        <f t="shared" si="13"/>
        <v>3</v>
      </c>
      <c r="I18" s="17" t="s">
        <v>74</v>
      </c>
      <c r="J18" s="18" t="s">
        <v>19</v>
      </c>
      <c r="K18" s="19">
        <f t="shared" si="14"/>
        <v>0</v>
      </c>
      <c r="L18" s="17" t="s">
        <v>74</v>
      </c>
      <c r="M18" s="18" t="s">
        <v>2</v>
      </c>
      <c r="N18" s="66">
        <f t="shared" si="15"/>
        <v>0</v>
      </c>
      <c r="O18" s="17" t="s">
        <v>2</v>
      </c>
      <c r="P18" s="18" t="s">
        <v>74</v>
      </c>
      <c r="Q18" s="19" t="str">
        <f t="shared" si="16"/>
        <v>2</v>
      </c>
      <c r="R18" s="17" t="s">
        <v>19</v>
      </c>
      <c r="S18" s="18" t="s">
        <v>74</v>
      </c>
      <c r="T18" s="85">
        <f t="shared" si="17"/>
        <v>0</v>
      </c>
      <c r="U18" s="17" t="s">
        <v>19</v>
      </c>
      <c r="V18" s="18" t="s">
        <v>76</v>
      </c>
      <c r="W18" s="66">
        <f t="shared" si="5"/>
        <v>0</v>
      </c>
      <c r="X18" s="17" t="s">
        <v>74</v>
      </c>
      <c r="Y18" s="18" t="s">
        <v>2</v>
      </c>
      <c r="Z18" s="19" t="str">
        <f t="shared" si="18"/>
        <v>5</v>
      </c>
      <c r="AA18" s="17" t="s">
        <v>76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12</v>
      </c>
      <c r="AH18" s="22">
        <f>'19.Spieltag'!AJ18</f>
        <v>126</v>
      </c>
      <c r="AI18" s="29">
        <f>'19.Spieltag'!AK18</f>
        <v>20</v>
      </c>
      <c r="AJ18" s="24">
        <f t="shared" si="21"/>
        <v>138</v>
      </c>
      <c r="AK18" s="25">
        <f t="shared" si="10"/>
        <v>20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74</v>
      </c>
      <c r="D19" s="18" t="s">
        <v>2</v>
      </c>
      <c r="E19" s="85">
        <f>IF(OR(EXACT($C$7,C19)*(EXACT($D$7,D19)))=TRUE,$AO$9,IF(($D$7-$C$7=D19-C19),$AO$8,IF(OR(EXACT($C$7&gt;$D$7,C19&gt;D19)*EXACT($C$7=$D$7,C19=D19)*EXACT($C$7&lt;$D$7,C19&lt;D19)),$AO$7,0)))*2</f>
        <v>4</v>
      </c>
      <c r="F19" s="17" t="s">
        <v>19</v>
      </c>
      <c r="G19" s="18" t="s">
        <v>19</v>
      </c>
      <c r="H19" s="19">
        <f t="shared" si="13"/>
        <v>0</v>
      </c>
      <c r="I19" s="17" t="s">
        <v>74</v>
      </c>
      <c r="J19" s="18" t="s">
        <v>2</v>
      </c>
      <c r="K19" s="19">
        <f t="shared" si="14"/>
        <v>0</v>
      </c>
      <c r="L19" s="17" t="s">
        <v>74</v>
      </c>
      <c r="M19" s="18" t="s">
        <v>74</v>
      </c>
      <c r="N19" s="66">
        <f t="shared" si="15"/>
        <v>0</v>
      </c>
      <c r="O19" s="17" t="s">
        <v>2</v>
      </c>
      <c r="P19" s="18" t="s">
        <v>74</v>
      </c>
      <c r="Q19" s="19" t="str">
        <f t="shared" si="16"/>
        <v>2</v>
      </c>
      <c r="R19" s="17" t="s">
        <v>74</v>
      </c>
      <c r="S19" s="18" t="s">
        <v>19</v>
      </c>
      <c r="T19" s="66">
        <f>IF(OR(EXACT($R$7,R19)*(EXACT($S$7,S19)))=TRUE,$AO$9,IF(($S$7-$R$7=S19-R19),$AO$8,IF(OR(EXACT($R$7&gt;$S$7,R19&gt;S19)*EXACT($R$7=$S$7,R19=S19)*EXACT($R$7&lt;$S$7,R19&lt;S19)),$AO$7,0)))*2</f>
        <v>4</v>
      </c>
      <c r="U19" s="17" t="s">
        <v>20</v>
      </c>
      <c r="V19" s="18" t="s">
        <v>74</v>
      </c>
      <c r="W19" s="66">
        <f t="shared" si="5"/>
        <v>0</v>
      </c>
      <c r="X19" s="17" t="s">
        <v>74</v>
      </c>
      <c r="Y19" s="18" t="s">
        <v>19</v>
      </c>
      <c r="Z19" s="19" t="str">
        <f t="shared" si="18"/>
        <v>2</v>
      </c>
      <c r="AA19" s="17" t="s">
        <v>76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14</v>
      </c>
      <c r="AH19" s="22">
        <f>'19.Spieltag'!AJ19</f>
        <v>194</v>
      </c>
      <c r="AI19" s="29">
        <f>'19.Spieltag'!AK19</f>
        <v>13</v>
      </c>
      <c r="AJ19" s="24">
        <f t="shared" si="21"/>
        <v>208</v>
      </c>
      <c r="AK19" s="25">
        <f t="shared" si="10"/>
        <v>12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20</v>
      </c>
      <c r="E20" s="19" t="str">
        <f t="shared" si="12"/>
        <v>2</v>
      </c>
      <c r="F20" s="17" t="s">
        <v>74</v>
      </c>
      <c r="G20" s="18" t="s">
        <v>74</v>
      </c>
      <c r="H20" s="19">
        <f t="shared" si="13"/>
        <v>0</v>
      </c>
      <c r="I20" s="17" t="s">
        <v>74</v>
      </c>
      <c r="J20" s="18" t="s">
        <v>76</v>
      </c>
      <c r="K20" s="19" t="str">
        <f t="shared" si="14"/>
        <v>5</v>
      </c>
      <c r="L20" s="17" t="s">
        <v>19</v>
      </c>
      <c r="M20" s="18" t="s">
        <v>19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76</v>
      </c>
      <c r="T20" s="85">
        <f t="shared" si="17"/>
        <v>0</v>
      </c>
      <c r="U20" s="17" t="s">
        <v>77</v>
      </c>
      <c r="V20" s="18" t="s">
        <v>76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8"/>
        <v>2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11</v>
      </c>
      <c r="AH20" s="22">
        <f>'19.Spieltag'!AJ20</f>
        <v>190</v>
      </c>
      <c r="AI20" s="29">
        <f>'19.Spieltag'!AK20</f>
        <v>14</v>
      </c>
      <c r="AJ20" s="24">
        <f t="shared" si="21"/>
        <v>201</v>
      </c>
      <c r="AK20" s="25">
        <f t="shared" si="10"/>
        <v>14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74</v>
      </c>
      <c r="D21" s="18" t="s">
        <v>77</v>
      </c>
      <c r="E21" s="19" t="str">
        <f t="shared" si="12"/>
        <v>2</v>
      </c>
      <c r="F21" s="17" t="s">
        <v>76</v>
      </c>
      <c r="G21" s="18" t="s">
        <v>2</v>
      </c>
      <c r="H21" s="19" t="str">
        <f t="shared" si="13"/>
        <v>2</v>
      </c>
      <c r="I21" s="17" t="s">
        <v>74</v>
      </c>
      <c r="J21" s="18" t="s">
        <v>19</v>
      </c>
      <c r="K21" s="19">
        <f t="shared" si="14"/>
        <v>0</v>
      </c>
      <c r="L21" s="17" t="s">
        <v>74</v>
      </c>
      <c r="M21" s="18" t="s">
        <v>19</v>
      </c>
      <c r="N21" s="66">
        <f t="shared" si="15"/>
        <v>0</v>
      </c>
      <c r="O21" s="17" t="s">
        <v>19</v>
      </c>
      <c r="P21" s="18" t="s">
        <v>74</v>
      </c>
      <c r="Q21" s="19" t="str">
        <f t="shared" si="16"/>
        <v>2</v>
      </c>
      <c r="R21" s="17" t="s">
        <v>74</v>
      </c>
      <c r="S21" s="18" t="s">
        <v>74</v>
      </c>
      <c r="T21" s="85">
        <f t="shared" si="17"/>
        <v>0</v>
      </c>
      <c r="U21" s="17" t="s">
        <v>2</v>
      </c>
      <c r="V21" s="18" t="s">
        <v>76</v>
      </c>
      <c r="W21" s="66">
        <f t="shared" si="5"/>
        <v>0</v>
      </c>
      <c r="X21" s="17" t="s">
        <v>74</v>
      </c>
      <c r="Y21" s="18" t="s">
        <v>19</v>
      </c>
      <c r="Z21" s="19" t="str">
        <f t="shared" si="18"/>
        <v>2</v>
      </c>
      <c r="AA21" s="17" t="s">
        <v>74</v>
      </c>
      <c r="AB21" s="18" t="s">
        <v>19</v>
      </c>
      <c r="AC21" s="19" t="str">
        <f t="shared" si="19"/>
        <v>2</v>
      </c>
      <c r="AD21" s="28"/>
      <c r="AE21" s="26"/>
      <c r="AF21" s="19"/>
      <c r="AG21" s="21">
        <f t="shared" si="20"/>
        <v>10</v>
      </c>
      <c r="AH21" s="22">
        <f>'19.Spieltag'!AJ21</f>
        <v>232</v>
      </c>
      <c r="AI21" s="29">
        <f>'19.Spieltag'!AK21</f>
        <v>2</v>
      </c>
      <c r="AJ21" s="24">
        <f t="shared" si="21"/>
        <v>242</v>
      </c>
      <c r="AK21" s="25">
        <f t="shared" si="10"/>
        <v>2</v>
      </c>
      <c r="AL21" s="1"/>
    </row>
    <row r="22" spans="1:38" ht="24.9" customHeight="1" thickBot="1">
      <c r="A22" s="29">
        <f t="shared" si="11"/>
        <v>17</v>
      </c>
      <c r="B22" s="21" t="s">
        <v>96</v>
      </c>
      <c r="C22" s="17" t="s">
        <v>76</v>
      </c>
      <c r="D22" s="18" t="s">
        <v>77</v>
      </c>
      <c r="E22" s="19" t="str">
        <f t="shared" si="12"/>
        <v>2</v>
      </c>
      <c r="F22" s="17" t="s">
        <v>74</v>
      </c>
      <c r="G22" s="18" t="s">
        <v>19</v>
      </c>
      <c r="H22" s="19" t="str">
        <f t="shared" si="13"/>
        <v>2</v>
      </c>
      <c r="I22" s="17" t="s">
        <v>74</v>
      </c>
      <c r="J22" s="18" t="s">
        <v>2</v>
      </c>
      <c r="K22" s="19">
        <f t="shared" si="14"/>
        <v>0</v>
      </c>
      <c r="L22" s="17" t="s">
        <v>76</v>
      </c>
      <c r="M22" s="18" t="s">
        <v>2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74</v>
      </c>
      <c r="S22" s="18" t="s">
        <v>74</v>
      </c>
      <c r="T22" s="85">
        <f t="shared" si="17"/>
        <v>0</v>
      </c>
      <c r="U22" s="17" t="s">
        <v>2</v>
      </c>
      <c r="V22" s="18" t="s">
        <v>76</v>
      </c>
      <c r="W22" s="66">
        <f t="shared" si="5"/>
        <v>0</v>
      </c>
      <c r="X22" s="17" t="s">
        <v>76</v>
      </c>
      <c r="Y22" s="18" t="s">
        <v>19</v>
      </c>
      <c r="Z22" s="19" t="str">
        <f t="shared" si="18"/>
        <v>3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20"/>
        <v>9</v>
      </c>
      <c r="AH22" s="22">
        <f>'19.Spieltag'!AJ22</f>
        <v>185</v>
      </c>
      <c r="AI22" s="29">
        <f>'19.Spieltag'!AK22</f>
        <v>17</v>
      </c>
      <c r="AJ22" s="24">
        <f t="shared" si="21"/>
        <v>194</v>
      </c>
      <c r="AK22" s="25">
        <f t="shared" si="10"/>
        <v>17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/>
      <c r="D23" s="18"/>
      <c r="E23" s="19"/>
      <c r="F23" s="17" t="s">
        <v>76</v>
      </c>
      <c r="G23" s="18" t="s">
        <v>2</v>
      </c>
      <c r="H23" s="19" t="str">
        <f t="shared" si="13"/>
        <v>2</v>
      </c>
      <c r="I23" s="17" t="s">
        <v>74</v>
      </c>
      <c r="J23" s="18" t="s">
        <v>74</v>
      </c>
      <c r="K23" s="19">
        <f t="shared" si="14"/>
        <v>0</v>
      </c>
      <c r="L23" s="17" t="s">
        <v>74</v>
      </c>
      <c r="M23" s="18" t="s">
        <v>2</v>
      </c>
      <c r="N23" s="66">
        <f t="shared" si="15"/>
        <v>0</v>
      </c>
      <c r="O23" s="17" t="s">
        <v>2</v>
      </c>
      <c r="P23" s="18" t="s">
        <v>74</v>
      </c>
      <c r="Q23" s="19" t="str">
        <f t="shared" si="16"/>
        <v>2</v>
      </c>
      <c r="R23" s="17" t="s">
        <v>74</v>
      </c>
      <c r="S23" s="18" t="s">
        <v>74</v>
      </c>
      <c r="T23" s="85">
        <f t="shared" si="17"/>
        <v>0</v>
      </c>
      <c r="U23" s="17" t="s">
        <v>2</v>
      </c>
      <c r="V23" s="18" t="s">
        <v>76</v>
      </c>
      <c r="W23" s="66">
        <f t="shared" si="5"/>
        <v>0</v>
      </c>
      <c r="X23" s="17" t="s">
        <v>74</v>
      </c>
      <c r="Y23" s="18" t="s">
        <v>19</v>
      </c>
      <c r="Z23" s="19" t="str">
        <f t="shared" si="18"/>
        <v>2</v>
      </c>
      <c r="AA23" s="17" t="s">
        <v>74</v>
      </c>
      <c r="AB23" s="18" t="s">
        <v>74</v>
      </c>
      <c r="AC23" s="19">
        <f t="shared" si="19"/>
        <v>0</v>
      </c>
      <c r="AD23" s="28"/>
      <c r="AE23" s="26"/>
      <c r="AF23" s="19"/>
      <c r="AG23" s="21">
        <f t="shared" si="20"/>
        <v>6</v>
      </c>
      <c r="AH23" s="22">
        <f>'19.Spieltag'!AJ23</f>
        <v>157</v>
      </c>
      <c r="AI23" s="29">
        <f>'19.Spieltag'!AK23</f>
        <v>18</v>
      </c>
      <c r="AJ23" s="24">
        <f t="shared" si="21"/>
        <v>163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'19.Spieltag'!AJ24</f>
        <v>144</v>
      </c>
      <c r="AI24" s="29">
        <f>'19.Spieltag'!AK24</f>
        <v>19</v>
      </c>
      <c r="AJ24" s="24">
        <f t="shared" si="21"/>
        <v>144</v>
      </c>
      <c r="AK24" s="25">
        <f t="shared" si="10"/>
        <v>19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76</v>
      </c>
      <c r="D25" s="18" t="s">
        <v>2</v>
      </c>
      <c r="E25" s="19" t="str">
        <f t="shared" si="12"/>
        <v>2</v>
      </c>
      <c r="F25" s="17" t="s">
        <v>74</v>
      </c>
      <c r="G25" s="18" t="s">
        <v>19</v>
      </c>
      <c r="H25" s="19" t="str">
        <f t="shared" si="13"/>
        <v>2</v>
      </c>
      <c r="I25" s="17" t="s">
        <v>74</v>
      </c>
      <c r="J25" s="18" t="s">
        <v>19</v>
      </c>
      <c r="K25" s="19">
        <f t="shared" si="14"/>
        <v>0</v>
      </c>
      <c r="L25" s="17" t="s">
        <v>19</v>
      </c>
      <c r="M25" s="18" t="s">
        <v>74</v>
      </c>
      <c r="N25" s="66" t="str">
        <f t="shared" si="15"/>
        <v>5</v>
      </c>
      <c r="O25" s="17" t="s">
        <v>19</v>
      </c>
      <c r="P25" s="18" t="s">
        <v>76</v>
      </c>
      <c r="Q25" s="19" t="str">
        <f t="shared" si="16"/>
        <v>2</v>
      </c>
      <c r="R25" s="17" t="s">
        <v>19</v>
      </c>
      <c r="S25" s="18" t="s">
        <v>74</v>
      </c>
      <c r="T25" s="85">
        <f t="shared" si="17"/>
        <v>0</v>
      </c>
      <c r="U25" s="17" t="s">
        <v>19</v>
      </c>
      <c r="V25" s="18" t="s">
        <v>76</v>
      </c>
      <c r="W25" s="66">
        <f t="shared" si="5"/>
        <v>0</v>
      </c>
      <c r="X25" s="17" t="s">
        <v>76</v>
      </c>
      <c r="Y25" s="18" t="s">
        <v>74</v>
      </c>
      <c r="Z25" s="19" t="str">
        <f t="shared" si="18"/>
        <v>2</v>
      </c>
      <c r="AA25" s="17" t="s">
        <v>74</v>
      </c>
      <c r="AB25" s="18" t="s">
        <v>74</v>
      </c>
      <c r="AC25" s="19">
        <f t="shared" si="19"/>
        <v>0</v>
      </c>
      <c r="AD25" s="28"/>
      <c r="AE25" s="26"/>
      <c r="AF25" s="19"/>
      <c r="AG25" s="21">
        <f t="shared" si="20"/>
        <v>13</v>
      </c>
      <c r="AH25" s="22">
        <f>'19.Spieltag'!AJ25</f>
        <v>208</v>
      </c>
      <c r="AI25" s="29">
        <f>'19.Spieltag'!AK25</f>
        <v>10</v>
      </c>
      <c r="AJ25" s="24">
        <f t="shared" si="21"/>
        <v>221</v>
      </c>
      <c r="AK25" s="25">
        <f t="shared" si="10"/>
        <v>9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76</v>
      </c>
      <c r="D26" s="18" t="s">
        <v>19</v>
      </c>
      <c r="E26" s="19" t="str">
        <f t="shared" si="12"/>
        <v>2</v>
      </c>
      <c r="F26" s="17" t="s">
        <v>74</v>
      </c>
      <c r="G26" s="18" t="s">
        <v>19</v>
      </c>
      <c r="H26" s="19" t="str">
        <f t="shared" si="13"/>
        <v>2</v>
      </c>
      <c r="I26" s="17" t="s">
        <v>74</v>
      </c>
      <c r="J26" s="18" t="s">
        <v>76</v>
      </c>
      <c r="K26" s="19" t="str">
        <f t="shared" si="14"/>
        <v>5</v>
      </c>
      <c r="L26" s="17" t="s">
        <v>76</v>
      </c>
      <c r="M26" s="18" t="s">
        <v>19</v>
      </c>
      <c r="N26" s="66">
        <f t="shared" si="15"/>
        <v>0</v>
      </c>
      <c r="O26" s="17" t="s">
        <v>74</v>
      </c>
      <c r="P26" s="18" t="s">
        <v>74</v>
      </c>
      <c r="Q26" s="19">
        <f t="shared" si="16"/>
        <v>0</v>
      </c>
      <c r="R26" s="17" t="s">
        <v>19</v>
      </c>
      <c r="S26" s="18" t="s">
        <v>76</v>
      </c>
      <c r="T26" s="85">
        <f t="shared" si="17"/>
        <v>0</v>
      </c>
      <c r="U26" s="17" t="s">
        <v>2</v>
      </c>
      <c r="V26" s="18" t="s">
        <v>76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8"/>
        <v>3</v>
      </c>
      <c r="AA26" s="17" t="s">
        <v>74</v>
      </c>
      <c r="AB26" s="18" t="s">
        <v>19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14</v>
      </c>
      <c r="AH26" s="22">
        <f>'19.Spieltag'!AJ26</f>
        <v>198</v>
      </c>
      <c r="AI26" s="29">
        <f>'19.Spieltag'!AK26</f>
        <v>11</v>
      </c>
      <c r="AJ26" s="24">
        <f t="shared" ref="AJ26" si="24">AG26+AH26</f>
        <v>212</v>
      </c>
      <c r="AK26" s="25">
        <f t="shared" si="10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2</v>
      </c>
      <c r="E27" s="19" t="str">
        <f t="shared" si="12"/>
        <v>2</v>
      </c>
      <c r="F27" s="17" t="s">
        <v>74</v>
      </c>
      <c r="G27" s="18" t="s">
        <v>19</v>
      </c>
      <c r="H27" s="19" t="str">
        <f t="shared" si="13"/>
        <v>2</v>
      </c>
      <c r="I27" s="17" t="s">
        <v>74</v>
      </c>
      <c r="J27" s="18" t="s">
        <v>19</v>
      </c>
      <c r="K27" s="19">
        <f t="shared" si="14"/>
        <v>0</v>
      </c>
      <c r="L27" s="17" t="s">
        <v>74</v>
      </c>
      <c r="M27" s="18" t="s">
        <v>19</v>
      </c>
      <c r="N27" s="66">
        <f t="shared" si="15"/>
        <v>0</v>
      </c>
      <c r="O27" s="17" t="s">
        <v>2</v>
      </c>
      <c r="P27" s="18" t="s">
        <v>74</v>
      </c>
      <c r="Q27" s="19" t="str">
        <f t="shared" si="16"/>
        <v>2</v>
      </c>
      <c r="R27" s="17" t="s">
        <v>76</v>
      </c>
      <c r="S27" s="18" t="s">
        <v>2</v>
      </c>
      <c r="T27" s="86">
        <f>IF(OR(EXACT($R$7,R27)*(EXACT($S$7,S27)))=TRUE,$AO$9,IF(($S$7-$R$7=S27-R27),$AO$8,IF(OR(EXACT($R$7&gt;$S$7,R27&gt;S27)*EXACT($R$7=$S$7,R27=S27)*EXACT($R$7&lt;$S$7,R27&lt;S27)),$AO$7,0)))*2</f>
        <v>10</v>
      </c>
      <c r="U27" s="17" t="s">
        <v>2</v>
      </c>
      <c r="V27" s="18" t="s">
        <v>74</v>
      </c>
      <c r="W27" s="66">
        <f t="shared" si="5"/>
        <v>0</v>
      </c>
      <c r="X27" s="17" t="s">
        <v>74</v>
      </c>
      <c r="Y27" s="18" t="s">
        <v>19</v>
      </c>
      <c r="Z27" s="19" t="str">
        <f t="shared" si="18"/>
        <v>2</v>
      </c>
      <c r="AA27" s="17" t="s">
        <v>19</v>
      </c>
      <c r="AB27" s="18" t="s">
        <v>74</v>
      </c>
      <c r="AC27" s="19">
        <f t="shared" si="19"/>
        <v>0</v>
      </c>
      <c r="AD27" s="28"/>
      <c r="AE27" s="26"/>
      <c r="AF27" s="19"/>
      <c r="AG27" s="21">
        <f t="shared" ref="AG27" si="26">E27+H27+K27+N27+Q27+T27+W27+Z27+AC27+AF27</f>
        <v>18</v>
      </c>
      <c r="AH27" s="22">
        <f>'19.Spieltag'!AJ27</f>
        <v>214</v>
      </c>
      <c r="AI27" s="29">
        <f>'19.Spieltag'!AK27</f>
        <v>8</v>
      </c>
      <c r="AJ27" s="24">
        <f t="shared" ref="AJ27" si="27">AG27+AH27</f>
        <v>232</v>
      </c>
      <c r="AK27" s="25">
        <f t="shared" si="10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103" priority="13" operator="equal">
      <formula>"Schalke 04"</formula>
    </cfRule>
  </conditionalFormatting>
  <conditionalFormatting sqref="L6 R6 C6 I6 U6 O6">
    <cfRule type="cellIs" dxfId="102" priority="11" operator="equal">
      <formula>"Schalke 04"</formula>
    </cfRule>
  </conditionalFormatting>
  <conditionalFormatting sqref="U4 F6 L4 C4 R4 I4 F4 AA4">
    <cfRule type="cellIs" dxfId="10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0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8" priority="1" rank="3"/>
  </conditionalFormatting>
  <conditionalFormatting sqref="AG5:AG26 AG31:AG1048576">
    <cfRule type="top10" dxfId="97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topLeftCell="B19" workbookViewId="0">
      <selection activeCell="AG27" sqref="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76</v>
      </c>
      <c r="S7" s="76" t="s">
        <v>76</v>
      </c>
      <c r="T7" s="77" t="s">
        <v>1</v>
      </c>
      <c r="U7" s="76" t="s">
        <v>19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2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76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IF(OR(EXACT($R$7,R8)*(EXACT($S$7,S8)))=TRUE,$AO$9,IF(($S$7-$R$7=S8-R8),$AO$8,IF(OR(EXACT($R$7&gt;$S$7,R8&gt;S8)*EXACT($R$7=$S$7,R8=S8)*EXACT($R$7&lt;$S$7,R8&lt;S8)),$AO$7,0)))*2</f>
        <v>0</v>
      </c>
      <c r="U8" s="17" t="s">
        <v>2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</f>
        <v>6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11</v>
      </c>
      <c r="AH8" s="22">
        <f>'20.Spieltag'!AJ8</f>
        <v>241</v>
      </c>
      <c r="AI8" s="29">
        <f>'20.Spieltag'!AK8</f>
        <v>3</v>
      </c>
      <c r="AJ8" s="24">
        <f t="shared" ref="AJ8" si="9">AG8+AH8</f>
        <v>252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2">E9+H9+K9+N9+Q9+T9+W9+Z9+AC9+AF9</f>
        <v>0</v>
      </c>
      <c r="AH9" s="22">
        <f>'20.Spieltag'!AJ9</f>
        <v>195</v>
      </c>
      <c r="AI9" s="29">
        <f>'20.Spieltag'!AK9</f>
        <v>16</v>
      </c>
      <c r="AJ9" s="24">
        <f t="shared" ref="AJ9:AJ25" si="13">AG9+AH9</f>
        <v>195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5</v>
      </c>
      <c r="B10" s="21" t="s">
        <v>95</v>
      </c>
      <c r="C10" s="17" t="s">
        <v>2</v>
      </c>
      <c r="D10" s="18" t="s">
        <v>74</v>
      </c>
      <c r="E10" s="19" t="str">
        <f t="shared" ref="E10:E27" si="14">IF(OR(EXACT($C$7,C10)*(EXACT($D$7,D10)))=TRUE,$AO$9,IF(($D$7-$C$7=D10-C10),$AO$8,IF(OR(EXACT($C$7&gt;$D$7,C10&gt;D10)*EXACT($C$7=$D$7,C10=D10)*EXACT($C$7&lt;$D$7,C10&lt;D10)),$AO$7,0)))</f>
        <v>2</v>
      </c>
      <c r="F10" s="17" t="s">
        <v>19</v>
      </c>
      <c r="G10" s="18" t="s">
        <v>74</v>
      </c>
      <c r="H10" s="19">
        <f t="shared" ref="H10:H27" si="15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>
        <f t="shared" ref="K10:K27" si="16">IF(OR(EXACT($I$7,I10)*(EXACT($J$7,J10)))=TRUE,$AO$9,IF(($J$7-$I$7=J10-I10),$AO$8,IF(OR(EXACT($I$7&gt;$J$7,I10&gt;J10)*EXACT($I$7=$J$7,I10=J10)*EXACT($I$7&lt;$J$7,I10&lt;J10)),$AO$7,0)))</f>
        <v>0</v>
      </c>
      <c r="L10" s="17" t="s">
        <v>19</v>
      </c>
      <c r="M10" s="18" t="s">
        <v>74</v>
      </c>
      <c r="N10" s="66">
        <f t="shared" ref="N10:N27" si="17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76</v>
      </c>
      <c r="Q10" s="19">
        <f t="shared" ref="Q10:Q27" si="18">IF(OR(EXACT($O$7,O10)*(EXACT($P$7,P10)))=TRUE,$AO$9,IF(($P$7-$O$7=P10-O10),$AO$8,IF(OR(EXACT($O$7&gt;$P$7,O10&gt;P10)*EXACT($O$7=$P$7,O10=P10)*EXACT($O$7&lt;$P$7,O10&lt;P10)),$AO$7,0)))</f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ref="W10:W27" si="19">IF(OR(EXACT($U$7,U10)*(EXACT($V$7,V10)))=TRUE,$AO$9,IF(($V$7-$U$7=V10-U10),$AO$8,IF(OR(EXACT($U$7&gt;$V$7,U10&gt;V10)*EXACT($U$7=$V$7,U10=V10)*EXACT($U$7&lt;$V$7,U10&lt;V10)),$AO$7,0)))</f>
        <v>5</v>
      </c>
      <c r="X10" s="17" t="s">
        <v>19</v>
      </c>
      <c r="Y10" s="18" t="s">
        <v>74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85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7</v>
      </c>
      <c r="AH10" s="22">
        <f>'20.Spieltag'!AJ10</f>
        <v>233</v>
      </c>
      <c r="AI10" s="29">
        <f>'20.Spieltag'!AK10</f>
        <v>5</v>
      </c>
      <c r="AJ10" s="24">
        <f t="shared" si="13"/>
        <v>240</v>
      </c>
      <c r="AK10" s="25">
        <f t="shared" si="10"/>
        <v>5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4"/>
        <v>2</v>
      </c>
      <c r="F11" s="17" t="s">
        <v>2</v>
      </c>
      <c r="G11" s="18" t="s">
        <v>19</v>
      </c>
      <c r="H11" s="19">
        <f t="shared" si="15"/>
        <v>0</v>
      </c>
      <c r="I11" s="17" t="s">
        <v>19</v>
      </c>
      <c r="J11" s="18" t="s">
        <v>74</v>
      </c>
      <c r="K11" s="19">
        <f t="shared" si="16"/>
        <v>0</v>
      </c>
      <c r="L11" s="17" t="s">
        <v>74</v>
      </c>
      <c r="M11" s="18" t="s">
        <v>19</v>
      </c>
      <c r="N11" s="66">
        <f t="shared" si="17"/>
        <v>0</v>
      </c>
      <c r="O11" s="17" t="s">
        <v>19</v>
      </c>
      <c r="P11" s="18" t="s">
        <v>76</v>
      </c>
      <c r="Q11" s="19">
        <f t="shared" si="18"/>
        <v>0</v>
      </c>
      <c r="R11" s="17" t="s">
        <v>19</v>
      </c>
      <c r="S11" s="18" t="s">
        <v>19</v>
      </c>
      <c r="T11" s="85">
        <f t="shared" ref="T11:T26" si="21">IF(OR(EXACT($R$7,R11)*(EXACT($S$7,S11)))=TRUE,$AO$9,IF(($S$7-$R$7=S11-R11),$AO$8,IF(OR(EXACT($R$7&gt;$S$7,R11&gt;S11)*EXACT($R$7=$S$7,R11=S11)*EXACT($R$7&lt;$S$7,R11&lt;S11)),$AO$7,0)))*2*2</f>
        <v>12</v>
      </c>
      <c r="U11" s="17" t="s">
        <v>19</v>
      </c>
      <c r="V11" s="18" t="s">
        <v>74</v>
      </c>
      <c r="W11" s="66" t="str">
        <f t="shared" si="19"/>
        <v>2</v>
      </c>
      <c r="X11" s="17" t="s">
        <v>74</v>
      </c>
      <c r="Y11" s="18" t="s">
        <v>2</v>
      </c>
      <c r="Z11" s="19">
        <f t="shared" si="20"/>
        <v>0</v>
      </c>
      <c r="AA11" s="17" t="s">
        <v>77</v>
      </c>
      <c r="AB11" s="18" t="s">
        <v>76</v>
      </c>
      <c r="AC11" s="19">
        <f t="shared" ref="AC11:AC27" si="22"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 t="shared" si="12"/>
        <v>16</v>
      </c>
      <c r="AH11" s="22">
        <f>'20.Spieltag'!AJ11</f>
        <v>221</v>
      </c>
      <c r="AI11" s="29">
        <f>'20.Spieltag'!AK11</f>
        <v>9</v>
      </c>
      <c r="AJ11" s="24">
        <f t="shared" si="13"/>
        <v>237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19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2"/>
        <v>0</v>
      </c>
      <c r="AH12" s="22">
        <f>'20.Spieltag'!AJ12</f>
        <v>259</v>
      </c>
      <c r="AI12" s="29">
        <f>'20.Spieltag'!AK12</f>
        <v>1</v>
      </c>
      <c r="AJ12" s="24">
        <f t="shared" si="13"/>
        <v>259</v>
      </c>
      <c r="AK12" s="25">
        <f t="shared" si="10"/>
        <v>1</v>
      </c>
      <c r="AL12" s="1"/>
    </row>
    <row r="13" spans="1:42" ht="24.9" customHeight="1" thickBot="1">
      <c r="A13" s="29">
        <f t="shared" si="11"/>
        <v>10</v>
      </c>
      <c r="B13" s="21" t="s">
        <v>75</v>
      </c>
      <c r="C13" s="17" t="s">
        <v>2</v>
      </c>
      <c r="D13" s="18" t="s">
        <v>74</v>
      </c>
      <c r="E13" s="19" t="str">
        <f t="shared" si="14"/>
        <v>2</v>
      </c>
      <c r="F13" s="17" t="s">
        <v>19</v>
      </c>
      <c r="G13" s="18" t="s">
        <v>74</v>
      </c>
      <c r="H13" s="19">
        <f t="shared" si="15"/>
        <v>0</v>
      </c>
      <c r="I13" s="17" t="s">
        <v>19</v>
      </c>
      <c r="J13" s="18" t="s">
        <v>74</v>
      </c>
      <c r="K13" s="19">
        <f t="shared" si="16"/>
        <v>0</v>
      </c>
      <c r="L13" s="17" t="s">
        <v>19</v>
      </c>
      <c r="M13" s="18" t="s">
        <v>19</v>
      </c>
      <c r="N13" s="66" t="str">
        <f t="shared" si="17"/>
        <v>3</v>
      </c>
      <c r="O13" s="17" t="s">
        <v>2</v>
      </c>
      <c r="P13" s="18" t="s">
        <v>76</v>
      </c>
      <c r="Q13" s="19">
        <f t="shared" si="18"/>
        <v>0</v>
      </c>
      <c r="R13" s="17" t="s">
        <v>74</v>
      </c>
      <c r="S13" s="18" t="s">
        <v>19</v>
      </c>
      <c r="T13" s="85">
        <f t="shared" si="21"/>
        <v>0</v>
      </c>
      <c r="U13" s="17" t="s">
        <v>2</v>
      </c>
      <c r="V13" s="18" t="s">
        <v>74</v>
      </c>
      <c r="W13" s="66" t="str">
        <f t="shared" si="19"/>
        <v>3</v>
      </c>
      <c r="X13" s="17" t="s">
        <v>19</v>
      </c>
      <c r="Y13" s="18" t="s">
        <v>74</v>
      </c>
      <c r="Z13" s="19">
        <f t="shared" si="20"/>
        <v>0</v>
      </c>
      <c r="AA13" s="17" t="s">
        <v>77</v>
      </c>
      <c r="AB13" s="18" t="s">
        <v>76</v>
      </c>
      <c r="AC13" s="19">
        <f t="shared" si="22"/>
        <v>0</v>
      </c>
      <c r="AD13" s="27"/>
      <c r="AE13" s="26"/>
      <c r="AF13" s="19"/>
      <c r="AG13" s="21">
        <f t="shared" si="12"/>
        <v>8</v>
      </c>
      <c r="AH13" s="22">
        <f>'20.Spieltag'!AJ13</f>
        <v>222</v>
      </c>
      <c r="AI13" s="29">
        <f>'20.Spieltag'!AK13</f>
        <v>8</v>
      </c>
      <c r="AJ13" s="24">
        <f t="shared" si="13"/>
        <v>230</v>
      </c>
      <c r="AK13" s="25">
        <f t="shared" si="10"/>
        <v>10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2</v>
      </c>
      <c r="D14" s="18" t="s">
        <v>74</v>
      </c>
      <c r="E14" s="19" t="str">
        <f t="shared" si="14"/>
        <v>2</v>
      </c>
      <c r="F14" s="17" t="s">
        <v>19</v>
      </c>
      <c r="G14" s="18" t="s">
        <v>74</v>
      </c>
      <c r="H14" s="19">
        <f t="shared" si="15"/>
        <v>0</v>
      </c>
      <c r="I14" s="17" t="s">
        <v>2</v>
      </c>
      <c r="J14" s="18" t="s">
        <v>19</v>
      </c>
      <c r="K14" s="19">
        <f t="shared" si="16"/>
        <v>0</v>
      </c>
      <c r="L14" s="17" t="s">
        <v>74</v>
      </c>
      <c r="M14" s="18" t="s">
        <v>2</v>
      </c>
      <c r="N14" s="66">
        <f t="shared" si="17"/>
        <v>0</v>
      </c>
      <c r="O14" s="17" t="s">
        <v>2</v>
      </c>
      <c r="P14" s="18" t="s">
        <v>76</v>
      </c>
      <c r="Q14" s="19">
        <f t="shared" si="18"/>
        <v>0</v>
      </c>
      <c r="R14" s="17" t="s">
        <v>74</v>
      </c>
      <c r="S14" s="18" t="s">
        <v>19</v>
      </c>
      <c r="T14" s="85">
        <f t="shared" si="21"/>
        <v>0</v>
      </c>
      <c r="U14" s="17" t="s">
        <v>2</v>
      </c>
      <c r="V14" s="18" t="s">
        <v>74</v>
      </c>
      <c r="W14" s="66" t="str">
        <f t="shared" si="19"/>
        <v>3</v>
      </c>
      <c r="X14" s="17" t="s">
        <v>19</v>
      </c>
      <c r="Y14" s="18" t="s">
        <v>74</v>
      </c>
      <c r="Z14" s="19">
        <f t="shared" si="20"/>
        <v>0</v>
      </c>
      <c r="AA14" s="17" t="s">
        <v>77</v>
      </c>
      <c r="AB14" s="18" t="s">
        <v>76</v>
      </c>
      <c r="AC14" s="19">
        <f t="shared" si="22"/>
        <v>0</v>
      </c>
      <c r="AD14" s="28"/>
      <c r="AE14" s="26"/>
      <c r="AF14" s="19"/>
      <c r="AG14" s="21">
        <f t="shared" si="12"/>
        <v>5</v>
      </c>
      <c r="AH14" s="22">
        <f>'20.Spieltag'!AJ14</f>
        <v>237</v>
      </c>
      <c r="AI14" s="29">
        <f>'20.Spieltag'!AK14</f>
        <v>4</v>
      </c>
      <c r="AJ14" s="24">
        <f t="shared" si="13"/>
        <v>242</v>
      </c>
      <c r="AK14" s="25">
        <f t="shared" si="10"/>
        <v>4</v>
      </c>
      <c r="AL14" s="1"/>
    </row>
    <row r="15" spans="1:42" ht="24.9" customHeight="1" thickBot="1">
      <c r="A15" s="29">
        <f t="shared" si="11"/>
        <v>12</v>
      </c>
      <c r="B15" s="21" t="s">
        <v>81</v>
      </c>
      <c r="C15" s="17" t="s">
        <v>2</v>
      </c>
      <c r="D15" s="18" t="s">
        <v>76</v>
      </c>
      <c r="E15" s="19" t="str">
        <f t="shared" si="14"/>
        <v>2</v>
      </c>
      <c r="F15" s="17" t="s">
        <v>19</v>
      </c>
      <c r="G15" s="18" t="s">
        <v>76</v>
      </c>
      <c r="H15" s="19">
        <f t="shared" si="15"/>
        <v>0</v>
      </c>
      <c r="I15" s="17" t="s">
        <v>19</v>
      </c>
      <c r="J15" s="18" t="s">
        <v>74</v>
      </c>
      <c r="K15" s="19">
        <f t="shared" si="16"/>
        <v>0</v>
      </c>
      <c r="L15" s="17" t="s">
        <v>19</v>
      </c>
      <c r="M15" s="18" t="s">
        <v>74</v>
      </c>
      <c r="N15" s="66">
        <f t="shared" si="17"/>
        <v>0</v>
      </c>
      <c r="O15" s="17" t="s">
        <v>2</v>
      </c>
      <c r="P15" s="18" t="s">
        <v>74</v>
      </c>
      <c r="Q15" s="19">
        <f t="shared" si="18"/>
        <v>0</v>
      </c>
      <c r="R15" s="17" t="s">
        <v>76</v>
      </c>
      <c r="S15" s="18" t="s">
        <v>19</v>
      </c>
      <c r="T15" s="85">
        <f t="shared" si="21"/>
        <v>0</v>
      </c>
      <c r="U15" s="17" t="s">
        <v>19</v>
      </c>
      <c r="V15" s="18" t="s">
        <v>76</v>
      </c>
      <c r="W15" s="66" t="str">
        <f t="shared" si="19"/>
        <v>5</v>
      </c>
      <c r="X15" s="17" t="s">
        <v>74</v>
      </c>
      <c r="Y15" s="18" t="s">
        <v>74</v>
      </c>
      <c r="Z15" s="19" t="str">
        <f t="shared" si="20"/>
        <v>3</v>
      </c>
      <c r="AA15" s="17" t="s">
        <v>77</v>
      </c>
      <c r="AB15" s="18" t="s">
        <v>76</v>
      </c>
      <c r="AC15" s="19">
        <f t="shared" si="22"/>
        <v>0</v>
      </c>
      <c r="AD15" s="28"/>
      <c r="AE15" s="26"/>
      <c r="AF15" s="19"/>
      <c r="AG15" s="21">
        <f t="shared" si="12"/>
        <v>10</v>
      </c>
      <c r="AH15" s="22">
        <f>'20.Spieltag'!AJ15</f>
        <v>207</v>
      </c>
      <c r="AI15" s="29">
        <f>'20.Spieltag'!AK15</f>
        <v>13</v>
      </c>
      <c r="AJ15" s="24">
        <f t="shared" si="13"/>
        <v>217</v>
      </c>
      <c r="AK15" s="25">
        <f t="shared" si="10"/>
        <v>12</v>
      </c>
      <c r="AL15" s="1"/>
    </row>
    <row r="16" spans="1:42" ht="24.9" customHeight="1" thickBot="1">
      <c r="A16" s="29">
        <f t="shared" si="11"/>
        <v>8</v>
      </c>
      <c r="B16" s="21" t="s">
        <v>87</v>
      </c>
      <c r="C16" s="17" t="s">
        <v>2</v>
      </c>
      <c r="D16" s="18" t="s">
        <v>76</v>
      </c>
      <c r="E16" s="19" t="str">
        <f t="shared" si="14"/>
        <v>2</v>
      </c>
      <c r="F16" s="17" t="s">
        <v>2</v>
      </c>
      <c r="G16" s="18" t="s">
        <v>74</v>
      </c>
      <c r="H16" s="19">
        <f t="shared" si="15"/>
        <v>0</v>
      </c>
      <c r="I16" s="17" t="s">
        <v>74</v>
      </c>
      <c r="J16" s="18" t="s">
        <v>19</v>
      </c>
      <c r="K16" s="19">
        <f t="shared" si="16"/>
        <v>0</v>
      </c>
      <c r="L16" s="17" t="s">
        <v>74</v>
      </c>
      <c r="M16" s="18" t="s">
        <v>74</v>
      </c>
      <c r="N16" s="66" t="str">
        <f t="shared" si="17"/>
        <v>3</v>
      </c>
      <c r="O16" s="17" t="s">
        <v>2</v>
      </c>
      <c r="P16" s="18" t="s">
        <v>74</v>
      </c>
      <c r="Q16" s="19">
        <f t="shared" si="18"/>
        <v>0</v>
      </c>
      <c r="R16" s="17" t="s">
        <v>74</v>
      </c>
      <c r="S16" s="18" t="s">
        <v>19</v>
      </c>
      <c r="T16" s="85">
        <f t="shared" si="21"/>
        <v>0</v>
      </c>
      <c r="U16" s="17" t="s">
        <v>2</v>
      </c>
      <c r="V16" s="18" t="s">
        <v>74</v>
      </c>
      <c r="W16" s="66" t="str">
        <f t="shared" si="19"/>
        <v>3</v>
      </c>
      <c r="X16" s="17" t="s">
        <v>19</v>
      </c>
      <c r="Y16" s="18" t="s">
        <v>19</v>
      </c>
      <c r="Z16" s="19" t="str">
        <f t="shared" si="20"/>
        <v>3</v>
      </c>
      <c r="AA16" s="17" t="s">
        <v>2</v>
      </c>
      <c r="AB16" s="18" t="s">
        <v>76</v>
      </c>
      <c r="AC16" s="19">
        <f t="shared" si="22"/>
        <v>0</v>
      </c>
      <c r="AD16" s="28"/>
      <c r="AE16" s="26"/>
      <c r="AF16" s="19"/>
      <c r="AG16" s="21">
        <f t="shared" si="12"/>
        <v>11</v>
      </c>
      <c r="AH16" s="22">
        <f>'20.Spieltag'!AJ16</f>
        <v>225</v>
      </c>
      <c r="AI16" s="29">
        <f>'20.Spieltag'!AK16</f>
        <v>7</v>
      </c>
      <c r="AJ16" s="24">
        <f t="shared" si="13"/>
        <v>236</v>
      </c>
      <c r="AK16" s="25">
        <f t="shared" si="10"/>
        <v>8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77</v>
      </c>
      <c r="D17" s="18" t="s">
        <v>74</v>
      </c>
      <c r="E17" s="19" t="str">
        <f t="shared" si="14"/>
        <v>2</v>
      </c>
      <c r="F17" s="17" t="s">
        <v>20</v>
      </c>
      <c r="G17" s="18" t="s">
        <v>19</v>
      </c>
      <c r="H17" s="19">
        <f t="shared" si="15"/>
        <v>0</v>
      </c>
      <c r="I17" s="17" t="s">
        <v>19</v>
      </c>
      <c r="J17" s="18" t="s">
        <v>76</v>
      </c>
      <c r="K17" s="19">
        <f t="shared" si="16"/>
        <v>0</v>
      </c>
      <c r="L17" s="17" t="s">
        <v>74</v>
      </c>
      <c r="M17" s="18" t="s">
        <v>74</v>
      </c>
      <c r="N17" s="66" t="str">
        <f t="shared" si="17"/>
        <v>3</v>
      </c>
      <c r="O17" s="17" t="s">
        <v>2</v>
      </c>
      <c r="P17" s="18" t="s">
        <v>76</v>
      </c>
      <c r="Q17" s="19">
        <f t="shared" si="18"/>
        <v>0</v>
      </c>
      <c r="R17" s="17" t="s">
        <v>76</v>
      </c>
      <c r="S17" s="18" t="s">
        <v>19</v>
      </c>
      <c r="T17" s="85">
        <f t="shared" si="21"/>
        <v>0</v>
      </c>
      <c r="U17" s="17" t="s">
        <v>77</v>
      </c>
      <c r="V17" s="18" t="s">
        <v>19</v>
      </c>
      <c r="W17" s="66" t="str">
        <f t="shared" si="19"/>
        <v>3</v>
      </c>
      <c r="X17" s="17" t="s">
        <v>74</v>
      </c>
      <c r="Y17" s="18" t="s">
        <v>74</v>
      </c>
      <c r="Z17" s="19" t="str">
        <f t="shared" si="20"/>
        <v>3</v>
      </c>
      <c r="AA17" s="17" t="s">
        <v>2</v>
      </c>
      <c r="AB17" s="18" t="s">
        <v>76</v>
      </c>
      <c r="AC17" s="19">
        <f t="shared" si="22"/>
        <v>0</v>
      </c>
      <c r="AD17" s="28"/>
      <c r="AE17" s="26"/>
      <c r="AF17" s="19"/>
      <c r="AG17" s="21">
        <f t="shared" si="12"/>
        <v>11</v>
      </c>
      <c r="AH17" s="22">
        <f>'20.Spieltag'!AJ17</f>
        <v>196</v>
      </c>
      <c r="AI17" s="29">
        <f>'20.Spieltag'!AK17</f>
        <v>15</v>
      </c>
      <c r="AJ17" s="24">
        <f t="shared" si="13"/>
        <v>207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2"/>
        <v>0</v>
      </c>
      <c r="AH18" s="22">
        <f>'20.Spieltag'!AJ18</f>
        <v>138</v>
      </c>
      <c r="AI18" s="29">
        <f>'20.Spieltag'!AK18</f>
        <v>20</v>
      </c>
      <c r="AJ18" s="24">
        <f t="shared" si="13"/>
        <v>138</v>
      </c>
      <c r="AK18" s="25">
        <f t="shared" si="10"/>
        <v>20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77</v>
      </c>
      <c r="D19" s="18" t="s">
        <v>74</v>
      </c>
      <c r="E19" s="19" t="str">
        <f t="shared" si="14"/>
        <v>2</v>
      </c>
      <c r="F19" s="17" t="s">
        <v>19</v>
      </c>
      <c r="G19" s="18" t="s">
        <v>74</v>
      </c>
      <c r="H19" s="19">
        <f t="shared" si="15"/>
        <v>0</v>
      </c>
      <c r="I19" s="17" t="s">
        <v>19</v>
      </c>
      <c r="J19" s="18" t="s">
        <v>19</v>
      </c>
      <c r="K19" s="19" t="str">
        <f t="shared" si="16"/>
        <v>3</v>
      </c>
      <c r="L19" s="17" t="s">
        <v>74</v>
      </c>
      <c r="M19" s="18" t="s">
        <v>2</v>
      </c>
      <c r="N19" s="66">
        <f t="shared" si="17"/>
        <v>0</v>
      </c>
      <c r="O19" s="17" t="s">
        <v>2</v>
      </c>
      <c r="P19" s="18" t="s">
        <v>76</v>
      </c>
      <c r="Q19" s="19">
        <f t="shared" si="18"/>
        <v>0</v>
      </c>
      <c r="R19" s="17" t="s">
        <v>74</v>
      </c>
      <c r="S19" s="18" t="s">
        <v>19</v>
      </c>
      <c r="T19" s="85">
        <f t="shared" si="21"/>
        <v>0</v>
      </c>
      <c r="U19" s="17" t="s">
        <v>77</v>
      </c>
      <c r="V19" s="18" t="s">
        <v>76</v>
      </c>
      <c r="W19" s="66" t="str">
        <f t="shared" si="19"/>
        <v>2</v>
      </c>
      <c r="X19" s="17" t="s">
        <v>74</v>
      </c>
      <c r="Y19" s="18" t="s">
        <v>19</v>
      </c>
      <c r="Z19" s="19">
        <f t="shared" si="20"/>
        <v>0</v>
      </c>
      <c r="AA19" s="17" t="s">
        <v>74</v>
      </c>
      <c r="AB19" s="18" t="s">
        <v>76</v>
      </c>
      <c r="AC19" s="19">
        <f t="shared" si="22"/>
        <v>0</v>
      </c>
      <c r="AD19" s="28"/>
      <c r="AE19" s="26"/>
      <c r="AF19" s="19"/>
      <c r="AG19" s="21">
        <f t="shared" si="12"/>
        <v>7</v>
      </c>
      <c r="AH19" s="22">
        <f>'20.Spieltag'!AJ19</f>
        <v>208</v>
      </c>
      <c r="AI19" s="29">
        <f>'20.Spieltag'!AK19</f>
        <v>12</v>
      </c>
      <c r="AJ19" s="24">
        <f t="shared" si="13"/>
        <v>215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2</v>
      </c>
      <c r="D20" s="18" t="s">
        <v>74</v>
      </c>
      <c r="E20" s="19" t="str">
        <f t="shared" si="14"/>
        <v>2</v>
      </c>
      <c r="F20" s="17" t="s">
        <v>74</v>
      </c>
      <c r="G20" s="18" t="s">
        <v>19</v>
      </c>
      <c r="H20" s="19">
        <f t="shared" si="15"/>
        <v>0</v>
      </c>
      <c r="I20" s="17" t="s">
        <v>19</v>
      </c>
      <c r="J20" s="18" t="s">
        <v>74</v>
      </c>
      <c r="K20" s="19">
        <f t="shared" si="16"/>
        <v>0</v>
      </c>
      <c r="L20" s="17" t="s">
        <v>76</v>
      </c>
      <c r="M20" s="18" t="s">
        <v>74</v>
      </c>
      <c r="N20" s="66">
        <f t="shared" si="17"/>
        <v>0</v>
      </c>
      <c r="O20" s="17" t="s">
        <v>74</v>
      </c>
      <c r="P20" s="18" t="s">
        <v>74</v>
      </c>
      <c r="Q20" s="19" t="str">
        <f t="shared" si="18"/>
        <v>3</v>
      </c>
      <c r="R20" s="17" t="s">
        <v>76</v>
      </c>
      <c r="S20" s="18" t="s">
        <v>19</v>
      </c>
      <c r="T20" s="85">
        <f t="shared" si="21"/>
        <v>0</v>
      </c>
      <c r="U20" s="17" t="s">
        <v>77</v>
      </c>
      <c r="V20" s="18" t="s">
        <v>76</v>
      </c>
      <c r="W20" s="66" t="str">
        <f t="shared" si="19"/>
        <v>2</v>
      </c>
      <c r="X20" s="17" t="s">
        <v>19</v>
      </c>
      <c r="Y20" s="18" t="s">
        <v>74</v>
      </c>
      <c r="Z20" s="19">
        <f t="shared" si="20"/>
        <v>0</v>
      </c>
      <c r="AA20" s="17" t="s">
        <v>74</v>
      </c>
      <c r="AB20" s="18" t="s">
        <v>76</v>
      </c>
      <c r="AC20" s="19">
        <f t="shared" si="22"/>
        <v>0</v>
      </c>
      <c r="AD20" s="28"/>
      <c r="AE20" s="26"/>
      <c r="AF20" s="19"/>
      <c r="AG20" s="21">
        <f t="shared" si="12"/>
        <v>7</v>
      </c>
      <c r="AH20" s="22">
        <f>'20.Spieltag'!AJ20</f>
        <v>201</v>
      </c>
      <c r="AI20" s="29">
        <f>'20.Spieltag'!AK20</f>
        <v>14</v>
      </c>
      <c r="AJ20" s="24">
        <f t="shared" si="13"/>
        <v>208</v>
      </c>
      <c r="AK20" s="25">
        <f t="shared" si="10"/>
        <v>14</v>
      </c>
      <c r="AL20" s="1"/>
    </row>
    <row r="21" spans="1:38" ht="24.9" customHeight="1" thickBot="1">
      <c r="A21" s="29">
        <f t="shared" si="11"/>
        <v>3</v>
      </c>
      <c r="B21" s="21" t="s">
        <v>86</v>
      </c>
      <c r="C21" s="17" t="s">
        <v>77</v>
      </c>
      <c r="D21" s="18" t="s">
        <v>76</v>
      </c>
      <c r="E21" s="19" t="str">
        <f t="shared" si="14"/>
        <v>2</v>
      </c>
      <c r="F21" s="17" t="s">
        <v>19</v>
      </c>
      <c r="G21" s="18" t="s">
        <v>74</v>
      </c>
      <c r="H21" s="19">
        <f t="shared" si="15"/>
        <v>0</v>
      </c>
      <c r="I21" s="17" t="s">
        <v>76</v>
      </c>
      <c r="J21" s="18" t="s">
        <v>74</v>
      </c>
      <c r="K21" s="19">
        <f t="shared" si="16"/>
        <v>0</v>
      </c>
      <c r="L21" s="17" t="s">
        <v>76</v>
      </c>
      <c r="M21" s="18" t="s">
        <v>74</v>
      </c>
      <c r="N21" s="66">
        <f t="shared" si="17"/>
        <v>0</v>
      </c>
      <c r="O21" s="17" t="s">
        <v>2</v>
      </c>
      <c r="P21" s="18" t="s">
        <v>76</v>
      </c>
      <c r="Q21" s="19">
        <f t="shared" si="18"/>
        <v>0</v>
      </c>
      <c r="R21" s="17" t="s">
        <v>74</v>
      </c>
      <c r="S21" s="18" t="s">
        <v>19</v>
      </c>
      <c r="T21" s="85">
        <f t="shared" si="21"/>
        <v>0</v>
      </c>
      <c r="U21" s="17" t="s">
        <v>77</v>
      </c>
      <c r="V21" s="18" t="s">
        <v>74</v>
      </c>
      <c r="W21" s="66" t="str">
        <f t="shared" si="19"/>
        <v>2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76</v>
      </c>
      <c r="AC21" s="19">
        <f t="shared" si="22"/>
        <v>0</v>
      </c>
      <c r="AD21" s="28"/>
      <c r="AE21" s="26"/>
      <c r="AF21" s="19"/>
      <c r="AG21" s="21">
        <f t="shared" si="12"/>
        <v>4</v>
      </c>
      <c r="AH21" s="22">
        <f>'20.Spieltag'!AJ21</f>
        <v>242</v>
      </c>
      <c r="AI21" s="29">
        <f>'20.Spieltag'!AK21</f>
        <v>2</v>
      </c>
      <c r="AJ21" s="24">
        <f t="shared" si="13"/>
        <v>246</v>
      </c>
      <c r="AK21" s="25">
        <f t="shared" si="10"/>
        <v>3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2</v>
      </c>
      <c r="E22" s="19">
        <f t="shared" si="14"/>
        <v>0</v>
      </c>
      <c r="F22" s="17" t="s">
        <v>19</v>
      </c>
      <c r="G22" s="18" t="s">
        <v>19</v>
      </c>
      <c r="H22" s="19" t="str">
        <f t="shared" si="15"/>
        <v>5</v>
      </c>
      <c r="I22" s="17" t="s">
        <v>74</v>
      </c>
      <c r="J22" s="18" t="s">
        <v>76</v>
      </c>
      <c r="K22" s="19">
        <f t="shared" si="16"/>
        <v>0</v>
      </c>
      <c r="L22" s="17" t="s">
        <v>19</v>
      </c>
      <c r="M22" s="18" t="s">
        <v>74</v>
      </c>
      <c r="N22" s="66">
        <f t="shared" si="17"/>
        <v>0</v>
      </c>
      <c r="O22" s="17" t="s">
        <v>2</v>
      </c>
      <c r="P22" s="18" t="s">
        <v>76</v>
      </c>
      <c r="Q22" s="19">
        <f t="shared" si="18"/>
        <v>0</v>
      </c>
      <c r="R22" s="17" t="s">
        <v>74</v>
      </c>
      <c r="S22" s="18" t="s">
        <v>19</v>
      </c>
      <c r="T22" s="85">
        <f t="shared" si="21"/>
        <v>0</v>
      </c>
      <c r="U22" s="17" t="s">
        <v>19</v>
      </c>
      <c r="V22" s="18" t="s">
        <v>74</v>
      </c>
      <c r="W22" s="66" t="str">
        <f t="shared" si="19"/>
        <v>2</v>
      </c>
      <c r="X22" s="17" t="s">
        <v>74</v>
      </c>
      <c r="Y22" s="18" t="s">
        <v>2</v>
      </c>
      <c r="Z22" s="19">
        <f t="shared" si="20"/>
        <v>0</v>
      </c>
      <c r="AA22" s="17" t="s">
        <v>20</v>
      </c>
      <c r="AB22" s="18" t="s">
        <v>76</v>
      </c>
      <c r="AC22" s="19">
        <f t="shared" si="22"/>
        <v>0</v>
      </c>
      <c r="AD22" s="28"/>
      <c r="AE22" s="26"/>
      <c r="AF22" s="19"/>
      <c r="AG22" s="21">
        <f t="shared" si="12"/>
        <v>7</v>
      </c>
      <c r="AH22" s="22">
        <f>'20.Spieltag'!AJ22</f>
        <v>194</v>
      </c>
      <c r="AI22" s="29">
        <f>'20.Spieltag'!AK22</f>
        <v>17</v>
      </c>
      <c r="AJ22" s="24">
        <f t="shared" si="13"/>
        <v>201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2</v>
      </c>
      <c r="D23" s="18" t="s">
        <v>76</v>
      </c>
      <c r="E23" s="19" t="str">
        <f t="shared" si="14"/>
        <v>2</v>
      </c>
      <c r="F23" s="17" t="s">
        <v>2</v>
      </c>
      <c r="G23" s="18" t="s">
        <v>74</v>
      </c>
      <c r="H23" s="19">
        <f t="shared" si="15"/>
        <v>0</v>
      </c>
      <c r="I23" s="17" t="s">
        <v>74</v>
      </c>
      <c r="J23" s="18" t="s">
        <v>19</v>
      </c>
      <c r="K23" s="19">
        <f t="shared" si="16"/>
        <v>0</v>
      </c>
      <c r="L23" s="17" t="s">
        <v>19</v>
      </c>
      <c r="M23" s="18" t="s">
        <v>19</v>
      </c>
      <c r="N23" s="66" t="str">
        <f t="shared" si="17"/>
        <v>3</v>
      </c>
      <c r="O23" s="17" t="s">
        <v>2</v>
      </c>
      <c r="P23" s="18" t="s">
        <v>76</v>
      </c>
      <c r="Q23" s="19">
        <f t="shared" si="18"/>
        <v>0</v>
      </c>
      <c r="R23" s="17" t="s">
        <v>74</v>
      </c>
      <c r="S23" s="18" t="s">
        <v>74</v>
      </c>
      <c r="T23" s="85">
        <f t="shared" si="21"/>
        <v>12</v>
      </c>
      <c r="U23" s="17" t="s">
        <v>2</v>
      </c>
      <c r="V23" s="18" t="s">
        <v>74</v>
      </c>
      <c r="W23" s="66" t="str">
        <f t="shared" si="19"/>
        <v>3</v>
      </c>
      <c r="X23" s="17" t="s">
        <v>74</v>
      </c>
      <c r="Y23" s="18" t="s">
        <v>2</v>
      </c>
      <c r="Z23" s="19">
        <f t="shared" si="20"/>
        <v>0</v>
      </c>
      <c r="AA23" s="17" t="s">
        <v>77</v>
      </c>
      <c r="AB23" s="18" t="s">
        <v>76</v>
      </c>
      <c r="AC23" s="19">
        <f t="shared" si="22"/>
        <v>0</v>
      </c>
      <c r="AD23" s="28"/>
      <c r="AE23" s="26"/>
      <c r="AF23" s="19"/>
      <c r="AG23" s="21">
        <f t="shared" si="12"/>
        <v>20</v>
      </c>
      <c r="AH23" s="22">
        <f>'20.Spieltag'!AJ23</f>
        <v>163</v>
      </c>
      <c r="AI23" s="29">
        <f>'20.Spieltag'!AK23</f>
        <v>18</v>
      </c>
      <c r="AJ23" s="24">
        <f t="shared" si="13"/>
        <v>183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2"/>
        <v>0</v>
      </c>
      <c r="AH24" s="22">
        <f>'20.Spieltag'!AJ24</f>
        <v>144</v>
      </c>
      <c r="AI24" s="29">
        <f>'20.Spieltag'!AK24</f>
        <v>19</v>
      </c>
      <c r="AJ24" s="24">
        <f t="shared" si="13"/>
        <v>144</v>
      </c>
      <c r="AK24" s="25">
        <f t="shared" si="10"/>
        <v>19</v>
      </c>
      <c r="AL24" s="1"/>
    </row>
    <row r="25" spans="1:38" ht="24.9" customHeight="1" thickBot="1">
      <c r="A25" s="29">
        <f t="shared" si="11"/>
        <v>8</v>
      </c>
      <c r="B25" s="21" t="s">
        <v>78</v>
      </c>
      <c r="C25" s="17" t="s">
        <v>19</v>
      </c>
      <c r="D25" s="18" t="s">
        <v>76</v>
      </c>
      <c r="E25" s="19" t="str">
        <f t="shared" si="14"/>
        <v>2</v>
      </c>
      <c r="F25" s="17" t="s">
        <v>19</v>
      </c>
      <c r="G25" s="18" t="s">
        <v>19</v>
      </c>
      <c r="H25" s="19" t="str">
        <f t="shared" si="15"/>
        <v>5</v>
      </c>
      <c r="I25" s="17" t="s">
        <v>74</v>
      </c>
      <c r="J25" s="18" t="s">
        <v>76</v>
      </c>
      <c r="K25" s="19">
        <f t="shared" si="16"/>
        <v>0</v>
      </c>
      <c r="L25" s="17" t="s">
        <v>76</v>
      </c>
      <c r="M25" s="18" t="s">
        <v>74</v>
      </c>
      <c r="N25" s="66">
        <f t="shared" si="17"/>
        <v>0</v>
      </c>
      <c r="O25" s="17" t="s">
        <v>2</v>
      </c>
      <c r="P25" s="18" t="s">
        <v>74</v>
      </c>
      <c r="Q25" s="19">
        <f t="shared" si="18"/>
        <v>0</v>
      </c>
      <c r="R25" s="17" t="s">
        <v>19</v>
      </c>
      <c r="S25" s="18" t="s">
        <v>2</v>
      </c>
      <c r="T25" s="85">
        <f t="shared" si="21"/>
        <v>0</v>
      </c>
      <c r="U25" s="17" t="s">
        <v>19</v>
      </c>
      <c r="V25" s="18" t="s">
        <v>76</v>
      </c>
      <c r="W25" s="66" t="str">
        <f t="shared" si="19"/>
        <v>5</v>
      </c>
      <c r="X25" s="17" t="s">
        <v>74</v>
      </c>
      <c r="Y25" s="18" t="s">
        <v>74</v>
      </c>
      <c r="Z25" s="19" t="str">
        <f t="shared" si="20"/>
        <v>3</v>
      </c>
      <c r="AA25" s="17" t="s">
        <v>20</v>
      </c>
      <c r="AB25" s="18" t="s">
        <v>76</v>
      </c>
      <c r="AC25" s="19">
        <f t="shared" si="22"/>
        <v>0</v>
      </c>
      <c r="AD25" s="28"/>
      <c r="AE25" s="26"/>
      <c r="AF25" s="19"/>
      <c r="AG25" s="21">
        <f t="shared" si="12"/>
        <v>15</v>
      </c>
      <c r="AH25" s="22">
        <f>'20.Spieltag'!AJ25</f>
        <v>221</v>
      </c>
      <c r="AI25" s="29">
        <f>'20.Spieltag'!AK25</f>
        <v>9</v>
      </c>
      <c r="AJ25" s="24">
        <f t="shared" si="13"/>
        <v>236</v>
      </c>
      <c r="AK25" s="25">
        <f t="shared" si="10"/>
        <v>8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19</v>
      </c>
      <c r="D26" s="18" t="s">
        <v>76</v>
      </c>
      <c r="E26" s="19" t="str">
        <f t="shared" si="14"/>
        <v>2</v>
      </c>
      <c r="F26" s="17" t="s">
        <v>2</v>
      </c>
      <c r="G26" s="18" t="s">
        <v>76</v>
      </c>
      <c r="H26" s="19">
        <f t="shared" si="15"/>
        <v>0</v>
      </c>
      <c r="I26" s="17" t="s">
        <v>74</v>
      </c>
      <c r="J26" s="18" t="s">
        <v>74</v>
      </c>
      <c r="K26" s="19" t="str">
        <f t="shared" si="16"/>
        <v>5</v>
      </c>
      <c r="L26" s="17" t="s">
        <v>19</v>
      </c>
      <c r="M26" s="18" t="s">
        <v>76</v>
      </c>
      <c r="N26" s="66">
        <f t="shared" si="17"/>
        <v>0</v>
      </c>
      <c r="O26" s="17" t="s">
        <v>19</v>
      </c>
      <c r="P26" s="18" t="s">
        <v>76</v>
      </c>
      <c r="Q26" s="19">
        <f t="shared" si="18"/>
        <v>0</v>
      </c>
      <c r="R26" s="17" t="s">
        <v>76</v>
      </c>
      <c r="S26" s="18" t="s">
        <v>74</v>
      </c>
      <c r="T26" s="85">
        <f t="shared" si="21"/>
        <v>0</v>
      </c>
      <c r="U26" s="17" t="s">
        <v>2</v>
      </c>
      <c r="V26" s="18" t="s">
        <v>74</v>
      </c>
      <c r="W26" s="66" t="str">
        <f t="shared" si="19"/>
        <v>3</v>
      </c>
      <c r="X26" s="17" t="s">
        <v>19</v>
      </c>
      <c r="Y26" s="18" t="s">
        <v>74</v>
      </c>
      <c r="Z26" s="19">
        <f t="shared" si="20"/>
        <v>0</v>
      </c>
      <c r="AA26" s="17" t="s">
        <v>2</v>
      </c>
      <c r="AB26" s="18" t="s">
        <v>76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'20.Spieltag'!AJ26</f>
        <v>212</v>
      </c>
      <c r="AI26" s="29">
        <f>'20.Spieltag'!AK26</f>
        <v>11</v>
      </c>
      <c r="AJ26" s="24">
        <f t="shared" ref="AJ26" si="24">AG26+AH26</f>
        <v>222</v>
      </c>
      <c r="AK26" s="25">
        <f t="shared" si="10"/>
        <v>11</v>
      </c>
      <c r="AL26" s="1"/>
    </row>
    <row r="27" spans="1:38" ht="28.2" customHeight="1" thickBot="1">
      <c r="A27" s="29">
        <f t="shared" ref="A27" si="25">AK27</f>
        <v>5</v>
      </c>
      <c r="B27" s="21" t="s">
        <v>73</v>
      </c>
      <c r="C27" s="17" t="s">
        <v>2</v>
      </c>
      <c r="D27" s="18" t="s">
        <v>74</v>
      </c>
      <c r="E27" s="19" t="str">
        <f t="shared" si="14"/>
        <v>2</v>
      </c>
      <c r="F27" s="17" t="s">
        <v>19</v>
      </c>
      <c r="G27" s="18" t="s">
        <v>74</v>
      </c>
      <c r="H27" s="19">
        <f t="shared" si="15"/>
        <v>0</v>
      </c>
      <c r="I27" s="17" t="s">
        <v>19</v>
      </c>
      <c r="J27" s="18" t="s">
        <v>74</v>
      </c>
      <c r="K27" s="19">
        <f t="shared" si="16"/>
        <v>0</v>
      </c>
      <c r="L27" s="17" t="s">
        <v>74</v>
      </c>
      <c r="M27" s="18" t="s">
        <v>19</v>
      </c>
      <c r="N27" s="66">
        <f t="shared" si="17"/>
        <v>0</v>
      </c>
      <c r="O27" s="17" t="s">
        <v>77</v>
      </c>
      <c r="P27" s="18" t="s">
        <v>74</v>
      </c>
      <c r="Q27" s="19">
        <f t="shared" si="18"/>
        <v>0</v>
      </c>
      <c r="R27" s="17" t="s">
        <v>19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0</v>
      </c>
      <c r="U27" s="17" t="s">
        <v>2</v>
      </c>
      <c r="V27" s="18" t="s">
        <v>74</v>
      </c>
      <c r="W27" s="66" t="str">
        <f t="shared" si="19"/>
        <v>3</v>
      </c>
      <c r="X27" s="17" t="s">
        <v>74</v>
      </c>
      <c r="Y27" s="18" t="s">
        <v>74</v>
      </c>
      <c r="Z27" s="19" t="str">
        <f t="shared" si="20"/>
        <v>3</v>
      </c>
      <c r="AA27" s="17" t="s">
        <v>77</v>
      </c>
      <c r="AB27" s="18" t="s">
        <v>76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8</v>
      </c>
      <c r="AH27" s="22">
        <f>'20.Spieltag'!AJ27</f>
        <v>232</v>
      </c>
      <c r="AI27" s="29">
        <f>'20.Spieltag'!AK27</f>
        <v>6</v>
      </c>
      <c r="AJ27" s="24">
        <f t="shared" ref="AJ27" si="27">AG27+AH27</f>
        <v>240</v>
      </c>
      <c r="AK27" s="25">
        <f t="shared" si="10"/>
        <v>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96" priority="12" operator="equal">
      <formula>"Schalke 04"</formula>
    </cfRule>
  </conditionalFormatting>
  <conditionalFormatting sqref="I4 AA4 C6 R4 F6 L6 U4 O6 X6 X4">
    <cfRule type="cellIs" dxfId="9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4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2" priority="1" rank="3"/>
  </conditionalFormatting>
  <conditionalFormatting sqref="AG5:AG26 AG31:AG1048576">
    <cfRule type="top10" dxfId="91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topLeftCell="B4" workbookViewId="0">
      <selection activeCell="AG12" sqref="AG12:AK1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2</v>
      </c>
      <c r="E7" s="77" t="s">
        <v>1</v>
      </c>
      <c r="F7" s="76" t="s">
        <v>74</v>
      </c>
      <c r="G7" s="76" t="s">
        <v>19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77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</f>
        <v>0</v>
      </c>
      <c r="R8" s="17" t="s">
        <v>76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IF(OR(EXACT($R$7,R8)*(EXACT($S$7,S8)))=TRUE,$AO$9,IF(($S$7-$R$7=S8-R8),$AO$8,IF(OR(EXACT($R$7&gt;$S$7,R8&gt;S8)*EXACT($R$7=$S$7,R8=S8)*EXACT($R$7&lt;$S$7,R8&lt;S8)),$AO$7,0)))*2</f>
        <v>4</v>
      </c>
      <c r="U8" s="17" t="s">
        <v>74</v>
      </c>
      <c r="V8" s="18" t="s">
        <v>2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19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11</v>
      </c>
      <c r="AH8" s="22">
        <f>'21.Spieltag'!AJ8</f>
        <v>252</v>
      </c>
      <c r="AI8" s="29">
        <f>'21.Spieltag'!AK8</f>
        <v>2</v>
      </c>
      <c r="AJ8" s="24">
        <f t="shared" ref="AJ8" si="9">AG8+AH8</f>
        <v>263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76</v>
      </c>
      <c r="D9" s="18" t="s">
        <v>19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19</v>
      </c>
      <c r="J9" s="18" t="s">
        <v>19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19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3</v>
      </c>
      <c r="O9" s="17" t="s">
        <v>74</v>
      </c>
      <c r="P9" s="18" t="s">
        <v>74</v>
      </c>
      <c r="Q9" s="19">
        <f t="shared" ref="Q9:Q27" si="16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74</v>
      </c>
      <c r="T9" s="85">
        <f>IF(OR(EXACT($R$7,R9)*(EXACT($S$7,S9)))=TRUE,$AO$9,IF(($S$7-$R$7=S9-R9),$AO$8,IF(OR(EXACT($R$7&gt;$S$7,R9&gt;S9)*EXACT($R$7=$S$7,R9=S9)*EXACT($R$7&lt;$S$7,R9&lt;S9)),$AO$7,0)))*2*2</f>
        <v>0</v>
      </c>
      <c r="U9" s="17" t="s">
        <v>74</v>
      </c>
      <c r="V9" s="18" t="s">
        <v>19</v>
      </c>
      <c r="W9" s="66">
        <f t="shared" si="5"/>
        <v>0</v>
      </c>
      <c r="X9" s="17" t="s">
        <v>76</v>
      </c>
      <c r="Y9" s="18" t="s">
        <v>19</v>
      </c>
      <c r="Z9" s="19" t="str">
        <f t="shared" ref="Z9:Z27" si="17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74</v>
      </c>
      <c r="AC9" s="19">
        <f t="shared" ref="AC9:AC27" si="18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19">E9+H9+K9+N9+Q9+T9+W9+Z9+AC9+AF9</f>
        <v>7</v>
      </c>
      <c r="AH9" s="22">
        <f>'21.Spieltag'!AJ9</f>
        <v>195</v>
      </c>
      <c r="AI9" s="29">
        <f>'21.Spieltag'!AK9</f>
        <v>17</v>
      </c>
      <c r="AJ9" s="24">
        <f t="shared" ref="AJ9:AJ25" si="20">AG9+AH9</f>
        <v>202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3</v>
      </c>
      <c r="B10" s="21" t="s">
        <v>95</v>
      </c>
      <c r="C10" s="17" t="s">
        <v>74</v>
      </c>
      <c r="D10" s="18" t="s">
        <v>19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74</v>
      </c>
      <c r="J10" s="18" t="s">
        <v>2</v>
      </c>
      <c r="K10" s="19" t="str">
        <f t="shared" si="14"/>
        <v>2</v>
      </c>
      <c r="L10" s="17" t="s">
        <v>74</v>
      </c>
      <c r="M10" s="18" t="s">
        <v>2</v>
      </c>
      <c r="N10" s="66">
        <f t="shared" si="15"/>
        <v>0</v>
      </c>
      <c r="O10" s="17" t="s">
        <v>19</v>
      </c>
      <c r="P10" s="18" t="s">
        <v>74</v>
      </c>
      <c r="Q10" s="19">
        <f t="shared" si="16"/>
        <v>0</v>
      </c>
      <c r="R10" s="17" t="s">
        <v>74</v>
      </c>
      <c r="S10" s="18" t="s">
        <v>2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74</v>
      </c>
      <c r="V10" s="18" t="s">
        <v>19</v>
      </c>
      <c r="W10" s="66">
        <f t="shared" si="5"/>
        <v>0</v>
      </c>
      <c r="X10" s="17" t="s">
        <v>74</v>
      </c>
      <c r="Y10" s="18" t="s">
        <v>19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18"/>
        <v>2</v>
      </c>
      <c r="AD10" s="28"/>
      <c r="AE10" s="26"/>
      <c r="AF10" s="19"/>
      <c r="AG10" s="21">
        <f t="shared" si="19"/>
        <v>14</v>
      </c>
      <c r="AH10" s="22">
        <f>'21.Spieltag'!AJ10</f>
        <v>240</v>
      </c>
      <c r="AI10" s="29">
        <f>'21.Spieltag'!AK10</f>
        <v>5</v>
      </c>
      <c r="AJ10" s="24">
        <f t="shared" si="20"/>
        <v>254</v>
      </c>
      <c r="AK10" s="25">
        <f t="shared" si="10"/>
        <v>3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19</v>
      </c>
      <c r="D11" s="18" t="s">
        <v>2</v>
      </c>
      <c r="E11" s="19" t="str">
        <f t="shared" si="12"/>
        <v>2</v>
      </c>
      <c r="F11" s="17" t="s">
        <v>2</v>
      </c>
      <c r="G11" s="18" t="s">
        <v>74</v>
      </c>
      <c r="H11" s="19">
        <f t="shared" si="13"/>
        <v>0</v>
      </c>
      <c r="I11" s="17" t="s">
        <v>74</v>
      </c>
      <c r="J11" s="18" t="s">
        <v>19</v>
      </c>
      <c r="K11" s="19" t="str">
        <f t="shared" si="14"/>
        <v>3</v>
      </c>
      <c r="L11" s="17" t="s">
        <v>19</v>
      </c>
      <c r="M11" s="18" t="s">
        <v>77</v>
      </c>
      <c r="N11" s="66">
        <f t="shared" si="15"/>
        <v>0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85">
        <f t="shared" ref="T11:T27" si="21">IF(OR(EXACT($R$7,R11)*(EXACT($S$7,S11)))=TRUE,$AO$9,IF(($S$7-$R$7=S11-R11),$AO$8,IF(OR(EXACT($R$7&gt;$S$7,R11&gt;S11)*EXACT($R$7=$S$7,R11=S11)*EXACT($R$7&lt;$S$7,R11&lt;S11)),$AO$7,0)))*2*2</f>
        <v>0</v>
      </c>
      <c r="U11" s="17" t="s">
        <v>19</v>
      </c>
      <c r="V11" s="18" t="s">
        <v>2</v>
      </c>
      <c r="W11" s="66">
        <f t="shared" si="5"/>
        <v>0</v>
      </c>
      <c r="X11" s="17" t="s">
        <v>74</v>
      </c>
      <c r="Y11" s="18" t="s">
        <v>2</v>
      </c>
      <c r="Z11" s="19" t="str">
        <f t="shared" si="17"/>
        <v>2</v>
      </c>
      <c r="AA11" s="17" t="s">
        <v>19</v>
      </c>
      <c r="AB11" s="18" t="s">
        <v>74</v>
      </c>
      <c r="AC11" s="19" t="str">
        <f t="shared" si="18"/>
        <v>2</v>
      </c>
      <c r="AD11" s="28"/>
      <c r="AE11" s="26"/>
      <c r="AF11" s="19"/>
      <c r="AG11" s="21">
        <f t="shared" si="19"/>
        <v>9</v>
      </c>
      <c r="AH11" s="22">
        <f>'21.Spieltag'!AJ11</f>
        <v>237</v>
      </c>
      <c r="AI11" s="29">
        <f>'21.Spieltag'!AK11</f>
        <v>7</v>
      </c>
      <c r="AJ11" s="24">
        <f t="shared" si="20"/>
        <v>246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/>
      <c r="D12" s="18"/>
      <c r="E12" s="19"/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2</v>
      </c>
      <c r="L12" s="17" t="s">
        <v>19</v>
      </c>
      <c r="M12" s="18" t="s">
        <v>19</v>
      </c>
      <c r="N12" s="66">
        <f t="shared" si="15"/>
        <v>0</v>
      </c>
      <c r="O12" s="17" t="s">
        <v>19</v>
      </c>
      <c r="P12" s="18" t="s">
        <v>19</v>
      </c>
      <c r="Q12" s="19">
        <f t="shared" si="16"/>
        <v>0</v>
      </c>
      <c r="R12" s="17" t="s">
        <v>74</v>
      </c>
      <c r="S12" s="18" t="s">
        <v>2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74</v>
      </c>
      <c r="V12" s="18" t="s">
        <v>19</v>
      </c>
      <c r="W12" s="66">
        <f t="shared" si="5"/>
        <v>0</v>
      </c>
      <c r="X12" s="17" t="s">
        <v>74</v>
      </c>
      <c r="Y12" s="18" t="s">
        <v>19</v>
      </c>
      <c r="Z12" s="85">
        <f>IF(OR(EXACT($X$7,X12)*(EXACT($Y$7,Y12)))=TRUE,$AO$9,IF(($Y$7-$X$7=Y12-X12),$AO$8,IF(OR(EXACT($X$7&gt;$Y$7,X12&gt;Y12)*EXACT($X$7=$Y$7,X12=Y12)*EXACT($X$7&lt;$Y$7,X12&lt;Y12)),$AO$7,0)))*2</f>
        <v>4</v>
      </c>
      <c r="AA12" s="17" t="s">
        <v>74</v>
      </c>
      <c r="AB12" s="18" t="s">
        <v>74</v>
      </c>
      <c r="AC12" s="19">
        <f t="shared" si="18"/>
        <v>0</v>
      </c>
      <c r="AD12" s="28"/>
      <c r="AE12" s="26"/>
      <c r="AF12" s="19"/>
      <c r="AG12" s="21">
        <f t="shared" si="19"/>
        <v>10</v>
      </c>
      <c r="AH12" s="22">
        <f>'21.Spieltag'!AJ12</f>
        <v>259</v>
      </c>
      <c r="AI12" s="29">
        <f>'21.Spieltag'!AK12</f>
        <v>1</v>
      </c>
      <c r="AJ12" s="24">
        <f t="shared" si="20"/>
        <v>269</v>
      </c>
      <c r="AK12" s="25">
        <f t="shared" si="10"/>
        <v>1</v>
      </c>
      <c r="AL12" s="1"/>
    </row>
    <row r="13" spans="1:42" ht="24.9" customHeight="1" thickBot="1">
      <c r="A13" s="29">
        <f t="shared" si="11"/>
        <v>10</v>
      </c>
      <c r="B13" s="21" t="s">
        <v>75</v>
      </c>
      <c r="C13" s="17" t="s">
        <v>74</v>
      </c>
      <c r="D13" s="18" t="s">
        <v>19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74</v>
      </c>
      <c r="J13" s="18" t="s">
        <v>19</v>
      </c>
      <c r="K13" s="19" t="str">
        <f t="shared" si="14"/>
        <v>3</v>
      </c>
      <c r="L13" s="17" t="s">
        <v>2</v>
      </c>
      <c r="M13" s="18" t="s">
        <v>19</v>
      </c>
      <c r="N13" s="66" t="str">
        <f t="shared" si="15"/>
        <v>3</v>
      </c>
      <c r="O13" s="17" t="s">
        <v>19</v>
      </c>
      <c r="P13" s="18" t="s">
        <v>74</v>
      </c>
      <c r="Q13" s="19">
        <f t="shared" si="16"/>
        <v>0</v>
      </c>
      <c r="R13" s="17" t="s">
        <v>74</v>
      </c>
      <c r="S13" s="18" t="s">
        <v>76</v>
      </c>
      <c r="T13" s="85">
        <f t="shared" si="21"/>
        <v>0</v>
      </c>
      <c r="U13" s="17" t="s">
        <v>74</v>
      </c>
      <c r="V13" s="18" t="s">
        <v>2</v>
      </c>
      <c r="W13" s="66">
        <f t="shared" si="5"/>
        <v>0</v>
      </c>
      <c r="X13" s="17" t="s">
        <v>74</v>
      </c>
      <c r="Y13" s="18" t="s">
        <v>19</v>
      </c>
      <c r="Z13" s="19" t="str">
        <f t="shared" si="17"/>
        <v>2</v>
      </c>
      <c r="AA13" s="17" t="s">
        <v>19</v>
      </c>
      <c r="AB13" s="18" t="s">
        <v>74</v>
      </c>
      <c r="AC13" s="19" t="str">
        <f t="shared" si="18"/>
        <v>2</v>
      </c>
      <c r="AD13" s="27"/>
      <c r="AE13" s="26"/>
      <c r="AF13" s="19"/>
      <c r="AG13" s="21">
        <f t="shared" si="19"/>
        <v>12</v>
      </c>
      <c r="AH13" s="22">
        <f>'21.Spieltag'!AJ13</f>
        <v>230</v>
      </c>
      <c r="AI13" s="29">
        <f>'21.Spieltag'!AK13</f>
        <v>10</v>
      </c>
      <c r="AJ13" s="24">
        <f t="shared" si="20"/>
        <v>242</v>
      </c>
      <c r="AK13" s="25">
        <f t="shared" si="10"/>
        <v>10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 t="s">
        <v>74</v>
      </c>
      <c r="D14" s="18" t="s">
        <v>19</v>
      </c>
      <c r="E14" s="19" t="str">
        <f t="shared" si="12"/>
        <v>2</v>
      </c>
      <c r="F14" s="17" t="s">
        <v>2</v>
      </c>
      <c r="G14" s="18" t="s">
        <v>74</v>
      </c>
      <c r="H14" s="19">
        <f t="shared" si="13"/>
        <v>0</v>
      </c>
      <c r="I14" s="17" t="s">
        <v>19</v>
      </c>
      <c r="J14" s="18" t="s">
        <v>2</v>
      </c>
      <c r="K14" s="19" t="str">
        <f t="shared" si="14"/>
        <v>3</v>
      </c>
      <c r="L14" s="17" t="s">
        <v>19</v>
      </c>
      <c r="M14" s="18" t="s">
        <v>19</v>
      </c>
      <c r="N14" s="66">
        <f t="shared" si="15"/>
        <v>0</v>
      </c>
      <c r="O14" s="17" t="s">
        <v>19</v>
      </c>
      <c r="P14" s="18" t="s">
        <v>74</v>
      </c>
      <c r="Q14" s="19">
        <f t="shared" si="16"/>
        <v>0</v>
      </c>
      <c r="R14" s="17" t="s">
        <v>2</v>
      </c>
      <c r="S14" s="18" t="s">
        <v>74</v>
      </c>
      <c r="T14" s="85">
        <f t="shared" si="21"/>
        <v>0</v>
      </c>
      <c r="U14" s="17" t="s">
        <v>74</v>
      </c>
      <c r="V14" s="18" t="s">
        <v>19</v>
      </c>
      <c r="W14" s="66">
        <f t="shared" si="5"/>
        <v>0</v>
      </c>
      <c r="X14" s="17" t="s">
        <v>76</v>
      </c>
      <c r="Y14" s="18" t="s">
        <v>19</v>
      </c>
      <c r="Z14" s="19" t="str">
        <f t="shared" si="17"/>
        <v>2</v>
      </c>
      <c r="AA14" s="17" t="s">
        <v>74</v>
      </c>
      <c r="AB14" s="18" t="s">
        <v>74</v>
      </c>
      <c r="AC14" s="19">
        <f t="shared" si="18"/>
        <v>0</v>
      </c>
      <c r="AD14" s="28"/>
      <c r="AE14" s="26"/>
      <c r="AF14" s="19"/>
      <c r="AG14" s="21">
        <f t="shared" si="19"/>
        <v>7</v>
      </c>
      <c r="AH14" s="22">
        <f>'21.Spieltag'!AJ14</f>
        <v>242</v>
      </c>
      <c r="AI14" s="29">
        <f>'21.Spieltag'!AK14</f>
        <v>4</v>
      </c>
      <c r="AJ14" s="24">
        <f t="shared" si="20"/>
        <v>249</v>
      </c>
      <c r="AK14" s="25">
        <f t="shared" si="10"/>
        <v>5</v>
      </c>
      <c r="AL14" s="1"/>
    </row>
    <row r="15" spans="1:42" ht="24.9" customHeight="1" thickBot="1">
      <c r="A15" s="29">
        <f t="shared" si="11"/>
        <v>12</v>
      </c>
      <c r="B15" s="21" t="s">
        <v>81</v>
      </c>
      <c r="C15" s="17" t="s">
        <v>76</v>
      </c>
      <c r="D15" s="18" t="s">
        <v>19</v>
      </c>
      <c r="E15" s="19" t="str">
        <f t="shared" si="12"/>
        <v>2</v>
      </c>
      <c r="F15" s="17" t="s">
        <v>19</v>
      </c>
      <c r="G15" s="18" t="s">
        <v>76</v>
      </c>
      <c r="H15" s="19">
        <f t="shared" si="13"/>
        <v>0</v>
      </c>
      <c r="I15" s="17" t="s">
        <v>74</v>
      </c>
      <c r="J15" s="18" t="s">
        <v>19</v>
      </c>
      <c r="K15" s="19" t="str">
        <f t="shared" si="14"/>
        <v>3</v>
      </c>
      <c r="L15" s="17" t="s">
        <v>76</v>
      </c>
      <c r="M15" s="18" t="s">
        <v>19</v>
      </c>
      <c r="N15" s="66">
        <f t="shared" si="15"/>
        <v>0</v>
      </c>
      <c r="O15" s="17" t="s">
        <v>19</v>
      </c>
      <c r="P15" s="18" t="s">
        <v>74</v>
      </c>
      <c r="Q15" s="19">
        <f t="shared" si="16"/>
        <v>0</v>
      </c>
      <c r="R15" s="17" t="s">
        <v>19</v>
      </c>
      <c r="S15" s="18" t="s">
        <v>74</v>
      </c>
      <c r="T15" s="85">
        <f t="shared" si="21"/>
        <v>0</v>
      </c>
      <c r="U15" s="17" t="s">
        <v>76</v>
      </c>
      <c r="V15" s="18" t="s">
        <v>19</v>
      </c>
      <c r="W15" s="66">
        <f t="shared" si="5"/>
        <v>0</v>
      </c>
      <c r="X15" s="17" t="s">
        <v>74</v>
      </c>
      <c r="Y15" s="18" t="s">
        <v>2</v>
      </c>
      <c r="Z15" s="19" t="str">
        <f t="shared" si="17"/>
        <v>2</v>
      </c>
      <c r="AA15" s="17" t="s">
        <v>74</v>
      </c>
      <c r="AB15" s="18" t="s">
        <v>74</v>
      </c>
      <c r="AC15" s="19">
        <f t="shared" si="18"/>
        <v>0</v>
      </c>
      <c r="AD15" s="28"/>
      <c r="AE15" s="26"/>
      <c r="AF15" s="19"/>
      <c r="AG15" s="21">
        <f t="shared" si="19"/>
        <v>7</v>
      </c>
      <c r="AH15" s="22">
        <f>'21.Spieltag'!AJ15</f>
        <v>217</v>
      </c>
      <c r="AI15" s="29">
        <f>'21.Spieltag'!AK15</f>
        <v>12</v>
      </c>
      <c r="AJ15" s="24">
        <f t="shared" si="20"/>
        <v>224</v>
      </c>
      <c r="AK15" s="25">
        <f t="shared" si="10"/>
        <v>12</v>
      </c>
      <c r="AL15" s="1"/>
    </row>
    <row r="16" spans="1:42" ht="24.9" customHeight="1" thickBot="1">
      <c r="A16" s="29">
        <f t="shared" si="11"/>
        <v>8</v>
      </c>
      <c r="B16" s="21" t="s">
        <v>87</v>
      </c>
      <c r="C16" s="17" t="s">
        <v>74</v>
      </c>
      <c r="D16" s="18" t="s">
        <v>2</v>
      </c>
      <c r="E16" s="19" t="str">
        <f t="shared" si="12"/>
        <v>2</v>
      </c>
      <c r="F16" s="17" t="s">
        <v>2</v>
      </c>
      <c r="G16" s="18" t="s">
        <v>74</v>
      </c>
      <c r="H16" s="19">
        <f t="shared" si="13"/>
        <v>0</v>
      </c>
      <c r="I16" s="17" t="s">
        <v>74</v>
      </c>
      <c r="J16" s="18" t="s">
        <v>19</v>
      </c>
      <c r="K16" s="19" t="str">
        <f t="shared" si="14"/>
        <v>3</v>
      </c>
      <c r="L16" s="17" t="s">
        <v>19</v>
      </c>
      <c r="M16" s="18" t="s">
        <v>19</v>
      </c>
      <c r="N16" s="66">
        <f t="shared" si="15"/>
        <v>0</v>
      </c>
      <c r="O16" s="17" t="s">
        <v>19</v>
      </c>
      <c r="P16" s="18" t="s">
        <v>76</v>
      </c>
      <c r="Q16" s="19">
        <f t="shared" si="16"/>
        <v>0</v>
      </c>
      <c r="R16" s="17" t="s">
        <v>19</v>
      </c>
      <c r="S16" s="18" t="s">
        <v>19</v>
      </c>
      <c r="T16" s="85">
        <f t="shared" si="21"/>
        <v>0</v>
      </c>
      <c r="U16" s="17" t="s">
        <v>74</v>
      </c>
      <c r="V16" s="18" t="s">
        <v>19</v>
      </c>
      <c r="W16" s="66">
        <f t="shared" si="5"/>
        <v>0</v>
      </c>
      <c r="X16" s="17" t="s">
        <v>74</v>
      </c>
      <c r="Y16" s="18" t="s">
        <v>2</v>
      </c>
      <c r="Z16" s="19" t="str">
        <f t="shared" si="17"/>
        <v>2</v>
      </c>
      <c r="AA16" s="17" t="s">
        <v>2</v>
      </c>
      <c r="AB16" s="18" t="s">
        <v>74</v>
      </c>
      <c r="AC16" s="19" t="str">
        <f t="shared" si="18"/>
        <v>2</v>
      </c>
      <c r="AD16" s="28"/>
      <c r="AE16" s="26"/>
      <c r="AF16" s="19"/>
      <c r="AG16" s="21">
        <f t="shared" si="19"/>
        <v>9</v>
      </c>
      <c r="AH16" s="22">
        <f>'21.Spieltag'!AJ16</f>
        <v>236</v>
      </c>
      <c r="AI16" s="29">
        <f>'21.Spieltag'!AK16</f>
        <v>8</v>
      </c>
      <c r="AJ16" s="24">
        <f t="shared" si="20"/>
        <v>245</v>
      </c>
      <c r="AK16" s="25">
        <f t="shared" si="10"/>
        <v>8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76</v>
      </c>
      <c r="D17" s="18" t="s">
        <v>19</v>
      </c>
      <c r="E17" s="19" t="str">
        <f t="shared" si="12"/>
        <v>2</v>
      </c>
      <c r="F17" s="17" t="s">
        <v>77</v>
      </c>
      <c r="G17" s="18" t="s">
        <v>19</v>
      </c>
      <c r="H17" s="19">
        <f t="shared" si="13"/>
        <v>0</v>
      </c>
      <c r="I17" s="17" t="s">
        <v>74</v>
      </c>
      <c r="J17" s="18" t="s">
        <v>77</v>
      </c>
      <c r="K17" s="19" t="str">
        <f t="shared" si="14"/>
        <v>2</v>
      </c>
      <c r="L17" s="17" t="s">
        <v>77</v>
      </c>
      <c r="M17" s="18" t="s">
        <v>19</v>
      </c>
      <c r="N17" s="66" t="str">
        <f t="shared" si="15"/>
        <v>2</v>
      </c>
      <c r="O17" s="17" t="s">
        <v>74</v>
      </c>
      <c r="P17" s="18" t="s">
        <v>74</v>
      </c>
      <c r="Q17" s="19">
        <f t="shared" si="16"/>
        <v>0</v>
      </c>
      <c r="R17" s="17" t="s">
        <v>2</v>
      </c>
      <c r="S17" s="18" t="s">
        <v>74</v>
      </c>
      <c r="T17" s="85">
        <f t="shared" si="21"/>
        <v>0</v>
      </c>
      <c r="U17" s="17" t="s">
        <v>19</v>
      </c>
      <c r="V17" s="18" t="s">
        <v>2</v>
      </c>
      <c r="W17" s="66">
        <f t="shared" si="5"/>
        <v>0</v>
      </c>
      <c r="X17" s="17" t="s">
        <v>74</v>
      </c>
      <c r="Y17" s="18" t="s">
        <v>74</v>
      </c>
      <c r="Z17" s="19">
        <f t="shared" si="17"/>
        <v>0</v>
      </c>
      <c r="AA17" s="17" t="s">
        <v>2</v>
      </c>
      <c r="AB17" s="18" t="s">
        <v>19</v>
      </c>
      <c r="AC17" s="19" t="str">
        <f t="shared" si="18"/>
        <v>2</v>
      </c>
      <c r="AD17" s="28"/>
      <c r="AE17" s="26"/>
      <c r="AF17" s="19"/>
      <c r="AG17" s="21">
        <f t="shared" si="19"/>
        <v>8</v>
      </c>
      <c r="AH17" s="22">
        <f>'21.Spieltag'!AJ17</f>
        <v>207</v>
      </c>
      <c r="AI17" s="29">
        <f>'21.Spieltag'!AK17</f>
        <v>15</v>
      </c>
      <c r="AJ17" s="24">
        <f t="shared" si="20"/>
        <v>215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>
        <f t="shared" si="12"/>
        <v>0</v>
      </c>
      <c r="F18" s="17"/>
      <c r="G18" s="18"/>
      <c r="H18" s="19">
        <f t="shared" si="13"/>
        <v>0</v>
      </c>
      <c r="I18" s="17"/>
      <c r="J18" s="18"/>
      <c r="K18" s="19">
        <f t="shared" si="14"/>
        <v>0</v>
      </c>
      <c r="L18" s="17"/>
      <c r="M18" s="18"/>
      <c r="N18" s="66">
        <f t="shared" si="15"/>
        <v>0</v>
      </c>
      <c r="O18" s="17"/>
      <c r="P18" s="18"/>
      <c r="Q18" s="19">
        <f t="shared" si="16"/>
        <v>0</v>
      </c>
      <c r="R18" s="17"/>
      <c r="S18" s="18"/>
      <c r="T18" s="85">
        <f t="shared" si="21"/>
        <v>0</v>
      </c>
      <c r="U18" s="17"/>
      <c r="V18" s="18"/>
      <c r="W18" s="66" t="str">
        <f t="shared" si="5"/>
        <v>3</v>
      </c>
      <c r="X18" s="17"/>
      <c r="Y18" s="18"/>
      <c r="Z18" s="19">
        <f t="shared" si="17"/>
        <v>0</v>
      </c>
      <c r="AA18" s="17"/>
      <c r="AB18" s="18"/>
      <c r="AC18" s="19">
        <f t="shared" si="18"/>
        <v>0</v>
      </c>
      <c r="AD18" s="28"/>
      <c r="AE18" s="26"/>
      <c r="AF18" s="19"/>
      <c r="AG18" s="21">
        <f t="shared" si="19"/>
        <v>3</v>
      </c>
      <c r="AH18" s="22">
        <f>'21.Spieltag'!AJ18</f>
        <v>138</v>
      </c>
      <c r="AI18" s="29">
        <f>'21.Spieltag'!AK18</f>
        <v>20</v>
      </c>
      <c r="AJ18" s="24">
        <f t="shared" si="20"/>
        <v>141</v>
      </c>
      <c r="AK18" s="25">
        <f t="shared" si="10"/>
        <v>20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76</v>
      </c>
      <c r="D19" s="18" t="s">
        <v>74</v>
      </c>
      <c r="E19" s="19" t="str">
        <f t="shared" si="12"/>
        <v>2</v>
      </c>
      <c r="F19" s="17" t="s">
        <v>77</v>
      </c>
      <c r="G19" s="18" t="s">
        <v>76</v>
      </c>
      <c r="H19" s="19">
        <f t="shared" si="13"/>
        <v>0</v>
      </c>
      <c r="I19" s="17" t="s">
        <v>74</v>
      </c>
      <c r="J19" s="18" t="s">
        <v>19</v>
      </c>
      <c r="K19" s="19" t="str">
        <f t="shared" si="14"/>
        <v>3</v>
      </c>
      <c r="L19" s="17" t="s">
        <v>74</v>
      </c>
      <c r="M19" s="18" t="s">
        <v>74</v>
      </c>
      <c r="N19" s="66">
        <f t="shared" si="15"/>
        <v>0</v>
      </c>
      <c r="O19" s="17" t="s">
        <v>19</v>
      </c>
      <c r="P19" s="18" t="s">
        <v>74</v>
      </c>
      <c r="Q19" s="19">
        <f t="shared" si="16"/>
        <v>0</v>
      </c>
      <c r="R19" s="17" t="s">
        <v>99</v>
      </c>
      <c r="S19" s="18" t="s">
        <v>76</v>
      </c>
      <c r="T19" s="85">
        <f t="shared" si="21"/>
        <v>0</v>
      </c>
      <c r="U19" s="17" t="s">
        <v>74</v>
      </c>
      <c r="V19" s="18" t="s">
        <v>2</v>
      </c>
      <c r="W19" s="66">
        <f t="shared" si="5"/>
        <v>0</v>
      </c>
      <c r="X19" s="17" t="s">
        <v>76</v>
      </c>
      <c r="Y19" s="18" t="s">
        <v>20</v>
      </c>
      <c r="Z19" s="19" t="str">
        <f t="shared" si="17"/>
        <v>2</v>
      </c>
      <c r="AA19" s="17" t="s">
        <v>74</v>
      </c>
      <c r="AB19" s="18" t="s">
        <v>19</v>
      </c>
      <c r="AC19" s="19">
        <f t="shared" si="18"/>
        <v>0</v>
      </c>
      <c r="AD19" s="28"/>
      <c r="AE19" s="26"/>
      <c r="AF19" s="19"/>
      <c r="AG19" s="21">
        <f t="shared" si="19"/>
        <v>7</v>
      </c>
      <c r="AH19" s="22">
        <f>'21.Spieltag'!AJ19</f>
        <v>215</v>
      </c>
      <c r="AI19" s="29">
        <f>'21.Spieltag'!AK19</f>
        <v>13</v>
      </c>
      <c r="AJ19" s="24">
        <f t="shared" si="20"/>
        <v>222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74</v>
      </c>
      <c r="D20" s="18" t="s">
        <v>74</v>
      </c>
      <c r="E20" s="19">
        <f t="shared" si="12"/>
        <v>0</v>
      </c>
      <c r="F20" s="17" t="s">
        <v>76</v>
      </c>
      <c r="G20" s="18" t="s">
        <v>74</v>
      </c>
      <c r="H20" s="19" t="str">
        <f t="shared" si="13"/>
        <v>3</v>
      </c>
      <c r="I20" s="17" t="s">
        <v>74</v>
      </c>
      <c r="J20" s="18" t="s">
        <v>19</v>
      </c>
      <c r="K20" s="19" t="str">
        <f t="shared" si="14"/>
        <v>3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74</v>
      </c>
      <c r="Q20" s="19">
        <f t="shared" si="16"/>
        <v>0</v>
      </c>
      <c r="R20" s="17" t="s">
        <v>19</v>
      </c>
      <c r="S20" s="18" t="s">
        <v>76</v>
      </c>
      <c r="T20" s="85">
        <f t="shared" si="21"/>
        <v>0</v>
      </c>
      <c r="U20" s="17" t="s">
        <v>76</v>
      </c>
      <c r="V20" s="18" t="s">
        <v>19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7"/>
        <v>2</v>
      </c>
      <c r="AA20" s="17" t="s">
        <v>19</v>
      </c>
      <c r="AB20" s="18" t="s">
        <v>74</v>
      </c>
      <c r="AC20" s="19" t="str">
        <f t="shared" si="18"/>
        <v>2</v>
      </c>
      <c r="AD20" s="28"/>
      <c r="AE20" s="26"/>
      <c r="AF20" s="19"/>
      <c r="AG20" s="21">
        <f t="shared" si="19"/>
        <v>10</v>
      </c>
      <c r="AH20" s="22">
        <f>'21.Spieltag'!AJ20</f>
        <v>208</v>
      </c>
      <c r="AI20" s="29">
        <f>'21.Spieltag'!AK20</f>
        <v>14</v>
      </c>
      <c r="AJ20" s="24">
        <f t="shared" si="20"/>
        <v>218</v>
      </c>
      <c r="AK20" s="25">
        <f t="shared" si="10"/>
        <v>14</v>
      </c>
      <c r="AL20" s="1"/>
    </row>
    <row r="21" spans="1:38" ht="24.9" customHeight="1" thickBot="1">
      <c r="A21" s="29">
        <f t="shared" si="11"/>
        <v>4</v>
      </c>
      <c r="B21" s="21" t="s">
        <v>86</v>
      </c>
      <c r="C21" s="17" t="s">
        <v>76</v>
      </c>
      <c r="D21" s="18" t="s">
        <v>19</v>
      </c>
      <c r="E21" s="19" t="str">
        <f t="shared" si="12"/>
        <v>2</v>
      </c>
      <c r="F21" s="17" t="s">
        <v>2</v>
      </c>
      <c r="G21" s="18" t="s">
        <v>74</v>
      </c>
      <c r="H21" s="19">
        <f t="shared" si="13"/>
        <v>0</v>
      </c>
      <c r="I21" s="17" t="s">
        <v>74</v>
      </c>
      <c r="J21" s="18" t="s">
        <v>19</v>
      </c>
      <c r="K21" s="19" t="str">
        <f t="shared" si="14"/>
        <v>3</v>
      </c>
      <c r="L21" s="17" t="s">
        <v>74</v>
      </c>
      <c r="M21" s="18" t="s">
        <v>19</v>
      </c>
      <c r="N21" s="66">
        <f t="shared" si="15"/>
        <v>0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19</v>
      </c>
      <c r="T21" s="85">
        <f t="shared" si="21"/>
        <v>0</v>
      </c>
      <c r="U21" s="17" t="s">
        <v>74</v>
      </c>
      <c r="V21" s="18" t="s">
        <v>19</v>
      </c>
      <c r="W21" s="66">
        <f t="shared" si="5"/>
        <v>0</v>
      </c>
      <c r="X21" s="17" t="s">
        <v>74</v>
      </c>
      <c r="Y21" s="18" t="s">
        <v>2</v>
      </c>
      <c r="Z21" s="19" t="str">
        <f t="shared" si="17"/>
        <v>2</v>
      </c>
      <c r="AA21" s="17" t="s">
        <v>74</v>
      </c>
      <c r="AB21" s="18" t="s">
        <v>74</v>
      </c>
      <c r="AC21" s="19">
        <f t="shared" si="18"/>
        <v>0</v>
      </c>
      <c r="AD21" s="28"/>
      <c r="AE21" s="26"/>
      <c r="AF21" s="19"/>
      <c r="AG21" s="21">
        <f t="shared" si="19"/>
        <v>7</v>
      </c>
      <c r="AH21" s="22">
        <f>'21.Spieltag'!AJ21</f>
        <v>246</v>
      </c>
      <c r="AI21" s="29">
        <f>'21.Spieltag'!AK21</f>
        <v>3</v>
      </c>
      <c r="AJ21" s="24">
        <f t="shared" si="20"/>
        <v>253</v>
      </c>
      <c r="AK21" s="25">
        <f t="shared" si="10"/>
        <v>4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76</v>
      </c>
      <c r="D22" s="18" t="s">
        <v>19</v>
      </c>
      <c r="E22" s="19" t="str">
        <f t="shared" si="12"/>
        <v>2</v>
      </c>
      <c r="F22" s="17" t="s">
        <v>2</v>
      </c>
      <c r="G22" s="18" t="s">
        <v>74</v>
      </c>
      <c r="H22" s="19">
        <f t="shared" si="13"/>
        <v>0</v>
      </c>
      <c r="I22" s="17" t="s">
        <v>74</v>
      </c>
      <c r="J22" s="18" t="s">
        <v>19</v>
      </c>
      <c r="K22" s="19" t="str">
        <f t="shared" si="14"/>
        <v>3</v>
      </c>
      <c r="L22" s="17" t="s">
        <v>2</v>
      </c>
      <c r="M22" s="18" t="s">
        <v>19</v>
      </c>
      <c r="N22" s="66" t="str">
        <f t="shared" si="15"/>
        <v>3</v>
      </c>
      <c r="O22" s="17" t="s">
        <v>74</v>
      </c>
      <c r="P22" s="18" t="s">
        <v>19</v>
      </c>
      <c r="Q22" s="19" t="str">
        <f t="shared" si="16"/>
        <v>3</v>
      </c>
      <c r="R22" s="17" t="s">
        <v>19</v>
      </c>
      <c r="S22" s="18" t="s">
        <v>19</v>
      </c>
      <c r="T22" s="85">
        <f t="shared" si="21"/>
        <v>0</v>
      </c>
      <c r="U22" s="17" t="s">
        <v>76</v>
      </c>
      <c r="V22" s="18" t="s">
        <v>19</v>
      </c>
      <c r="W22" s="66">
        <f t="shared" si="5"/>
        <v>0</v>
      </c>
      <c r="X22" s="17" t="s">
        <v>76</v>
      </c>
      <c r="Y22" s="18" t="s">
        <v>74</v>
      </c>
      <c r="Z22" s="19" t="str">
        <f t="shared" si="17"/>
        <v>2</v>
      </c>
      <c r="AA22" s="17" t="s">
        <v>19</v>
      </c>
      <c r="AB22" s="18" t="s">
        <v>19</v>
      </c>
      <c r="AC22" s="19">
        <f t="shared" si="18"/>
        <v>0</v>
      </c>
      <c r="AD22" s="28"/>
      <c r="AE22" s="26"/>
      <c r="AF22" s="19"/>
      <c r="AG22" s="21">
        <f t="shared" si="19"/>
        <v>13</v>
      </c>
      <c r="AH22" s="22">
        <f>'21.Spieltag'!AJ22</f>
        <v>201</v>
      </c>
      <c r="AI22" s="29">
        <f>'21.Spieltag'!AK22</f>
        <v>16</v>
      </c>
      <c r="AJ22" s="24">
        <f t="shared" si="20"/>
        <v>214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74</v>
      </c>
      <c r="D23" s="18" t="s">
        <v>19</v>
      </c>
      <c r="E23" s="19" t="str">
        <f t="shared" si="12"/>
        <v>2</v>
      </c>
      <c r="F23" s="17" t="s">
        <v>2</v>
      </c>
      <c r="G23" s="18" t="s">
        <v>76</v>
      </c>
      <c r="H23" s="19">
        <f t="shared" si="13"/>
        <v>0</v>
      </c>
      <c r="I23" s="17" t="s">
        <v>19</v>
      </c>
      <c r="J23" s="18" t="s">
        <v>74</v>
      </c>
      <c r="K23" s="19">
        <f t="shared" si="14"/>
        <v>0</v>
      </c>
      <c r="L23" s="17" t="s">
        <v>74</v>
      </c>
      <c r="M23" s="18" t="s">
        <v>77</v>
      </c>
      <c r="N23" s="66">
        <f t="shared" si="15"/>
        <v>0</v>
      </c>
      <c r="O23" s="17" t="s">
        <v>19</v>
      </c>
      <c r="P23" s="18" t="s">
        <v>76</v>
      </c>
      <c r="Q23" s="19">
        <f t="shared" si="16"/>
        <v>0</v>
      </c>
      <c r="R23" s="17" t="s">
        <v>74</v>
      </c>
      <c r="S23" s="18" t="s">
        <v>74</v>
      </c>
      <c r="T23" s="85">
        <f t="shared" si="21"/>
        <v>0</v>
      </c>
      <c r="U23" s="17" t="s">
        <v>76</v>
      </c>
      <c r="V23" s="18" t="s">
        <v>19</v>
      </c>
      <c r="W23" s="66">
        <f t="shared" si="5"/>
        <v>0</v>
      </c>
      <c r="X23" s="17" t="s">
        <v>74</v>
      </c>
      <c r="Y23" s="18" t="s">
        <v>2</v>
      </c>
      <c r="Z23" s="19" t="str">
        <f t="shared" si="17"/>
        <v>2</v>
      </c>
      <c r="AA23" s="17" t="s">
        <v>74</v>
      </c>
      <c r="AB23" s="18" t="s">
        <v>19</v>
      </c>
      <c r="AC23" s="19">
        <f t="shared" si="18"/>
        <v>0</v>
      </c>
      <c r="AD23" s="28"/>
      <c r="AE23" s="26"/>
      <c r="AF23" s="19"/>
      <c r="AG23" s="21">
        <f t="shared" si="19"/>
        <v>4</v>
      </c>
      <c r="AH23" s="22">
        <f>'21.Spieltag'!AJ23</f>
        <v>183</v>
      </c>
      <c r="AI23" s="29">
        <f>'21.Spieltag'!AK23</f>
        <v>18</v>
      </c>
      <c r="AJ23" s="24">
        <f t="shared" si="20"/>
        <v>187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>
        <f t="shared" si="12"/>
        <v>0</v>
      </c>
      <c r="F24" s="17"/>
      <c r="G24" s="18"/>
      <c r="H24" s="19">
        <f t="shared" si="13"/>
        <v>0</v>
      </c>
      <c r="I24" s="17"/>
      <c r="J24" s="18"/>
      <c r="K24" s="19">
        <f t="shared" si="14"/>
        <v>0</v>
      </c>
      <c r="L24" s="17"/>
      <c r="M24" s="18"/>
      <c r="N24" s="66">
        <f t="shared" si="15"/>
        <v>0</v>
      </c>
      <c r="O24" s="17"/>
      <c r="P24" s="18"/>
      <c r="Q24" s="19">
        <f t="shared" si="16"/>
        <v>0</v>
      </c>
      <c r="R24" s="17"/>
      <c r="S24" s="18"/>
      <c r="T24" s="85">
        <f t="shared" si="21"/>
        <v>0</v>
      </c>
      <c r="U24" s="17"/>
      <c r="V24" s="18"/>
      <c r="W24" s="66" t="str">
        <f t="shared" si="5"/>
        <v>3</v>
      </c>
      <c r="X24" s="17"/>
      <c r="Y24" s="18"/>
      <c r="Z24" s="19">
        <f t="shared" si="17"/>
        <v>0</v>
      </c>
      <c r="AA24" s="17"/>
      <c r="AB24" s="18"/>
      <c r="AC24" s="19">
        <f t="shared" si="18"/>
        <v>0</v>
      </c>
      <c r="AD24" s="28"/>
      <c r="AE24" s="26"/>
      <c r="AF24" s="19"/>
      <c r="AG24" s="21">
        <f t="shared" si="19"/>
        <v>3</v>
      </c>
      <c r="AH24" s="22">
        <f>'21.Spieltag'!AJ24</f>
        <v>144</v>
      </c>
      <c r="AI24" s="29">
        <f>'21.Spieltag'!AK24</f>
        <v>19</v>
      </c>
      <c r="AJ24" s="24">
        <f t="shared" si="20"/>
        <v>147</v>
      </c>
      <c r="AK24" s="25">
        <f t="shared" si="10"/>
        <v>19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74</v>
      </c>
      <c r="D25" s="18" t="s">
        <v>19</v>
      </c>
      <c r="E25" s="19" t="str">
        <f t="shared" si="12"/>
        <v>2</v>
      </c>
      <c r="F25" s="17" t="s">
        <v>19</v>
      </c>
      <c r="G25" s="18" t="s">
        <v>76</v>
      </c>
      <c r="H25" s="19">
        <f t="shared" si="13"/>
        <v>0</v>
      </c>
      <c r="I25" s="17" t="s">
        <v>74</v>
      </c>
      <c r="J25" s="18" t="s">
        <v>2</v>
      </c>
      <c r="K25" s="19" t="str">
        <f t="shared" si="14"/>
        <v>2</v>
      </c>
      <c r="L25" s="17" t="s">
        <v>74</v>
      </c>
      <c r="M25" s="18" t="s">
        <v>2</v>
      </c>
      <c r="N25" s="66">
        <f t="shared" si="15"/>
        <v>0</v>
      </c>
      <c r="O25" s="17" t="s">
        <v>19</v>
      </c>
      <c r="P25" s="18" t="s">
        <v>19</v>
      </c>
      <c r="Q25" s="19">
        <f t="shared" si="16"/>
        <v>0</v>
      </c>
      <c r="R25" s="17" t="s">
        <v>74</v>
      </c>
      <c r="S25" s="18" t="s">
        <v>74</v>
      </c>
      <c r="T25" s="85">
        <f t="shared" si="21"/>
        <v>0</v>
      </c>
      <c r="U25" s="17" t="s">
        <v>76</v>
      </c>
      <c r="V25" s="18" t="s">
        <v>2</v>
      </c>
      <c r="W25" s="66">
        <f t="shared" si="5"/>
        <v>0</v>
      </c>
      <c r="X25" s="17" t="s">
        <v>74</v>
      </c>
      <c r="Y25" s="18" t="s">
        <v>77</v>
      </c>
      <c r="Z25" s="19" t="str">
        <f t="shared" si="17"/>
        <v>3</v>
      </c>
      <c r="AA25" s="17" t="s">
        <v>19</v>
      </c>
      <c r="AB25" s="18" t="s">
        <v>19</v>
      </c>
      <c r="AC25" s="19">
        <f t="shared" si="18"/>
        <v>0</v>
      </c>
      <c r="AD25" s="28"/>
      <c r="AE25" s="26"/>
      <c r="AF25" s="19"/>
      <c r="AG25" s="21">
        <f t="shared" si="19"/>
        <v>7</v>
      </c>
      <c r="AH25" s="22">
        <f>'21.Spieltag'!AJ25</f>
        <v>236</v>
      </c>
      <c r="AI25" s="29">
        <f>'21.Spieltag'!AK25</f>
        <v>8</v>
      </c>
      <c r="AJ25" s="24">
        <f t="shared" si="20"/>
        <v>243</v>
      </c>
      <c r="AK25" s="25">
        <f t="shared" si="10"/>
        <v>9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74</v>
      </c>
      <c r="D26" s="18" t="s">
        <v>19</v>
      </c>
      <c r="E26" s="19" t="str">
        <f t="shared" si="12"/>
        <v>2</v>
      </c>
      <c r="F26" s="17" t="s">
        <v>2</v>
      </c>
      <c r="G26" s="18" t="s">
        <v>74</v>
      </c>
      <c r="H26" s="19">
        <f t="shared" si="13"/>
        <v>0</v>
      </c>
      <c r="I26" s="17" t="s">
        <v>74</v>
      </c>
      <c r="J26" s="18" t="s">
        <v>74</v>
      </c>
      <c r="K26" s="19">
        <f t="shared" si="14"/>
        <v>0</v>
      </c>
      <c r="L26" s="17" t="s">
        <v>74</v>
      </c>
      <c r="M26" s="18" t="s">
        <v>2</v>
      </c>
      <c r="N26" s="66">
        <f t="shared" si="15"/>
        <v>0</v>
      </c>
      <c r="O26" s="17" t="s">
        <v>19</v>
      </c>
      <c r="P26" s="18" t="s">
        <v>76</v>
      </c>
      <c r="Q26" s="19">
        <f t="shared" si="16"/>
        <v>0</v>
      </c>
      <c r="R26" s="17" t="s">
        <v>19</v>
      </c>
      <c r="S26" s="18" t="s">
        <v>76</v>
      </c>
      <c r="T26" s="85">
        <f t="shared" si="21"/>
        <v>0</v>
      </c>
      <c r="U26" s="17" t="s">
        <v>76</v>
      </c>
      <c r="V26" s="18" t="s">
        <v>19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7"/>
        <v>2</v>
      </c>
      <c r="AA26" s="17" t="s">
        <v>19</v>
      </c>
      <c r="AB26" s="18" t="s">
        <v>74</v>
      </c>
      <c r="AC26" s="19" t="str">
        <f t="shared" si="18"/>
        <v>2</v>
      </c>
      <c r="AD26" s="28"/>
      <c r="AE26" s="26"/>
      <c r="AF26" s="19"/>
      <c r="AG26" s="21">
        <f t="shared" ref="AG26" si="22">E26+H26+K26+N26+Q26+T26+W26+Z26+AC26+AF26</f>
        <v>6</v>
      </c>
      <c r="AH26" s="22">
        <f>'21.Spieltag'!AJ26</f>
        <v>222</v>
      </c>
      <c r="AI26" s="29">
        <f>'21.Spieltag'!AK26</f>
        <v>11</v>
      </c>
      <c r="AJ26" s="24">
        <f t="shared" ref="AJ26" si="23">AG26+AH26</f>
        <v>228</v>
      </c>
      <c r="AK26" s="25">
        <f t="shared" si="10"/>
        <v>11</v>
      </c>
      <c r="AL26" s="1"/>
    </row>
    <row r="27" spans="1:38" ht="28.2" customHeight="1" thickBot="1">
      <c r="A27" s="29">
        <f t="shared" ref="A27" si="24">AK27</f>
        <v>5</v>
      </c>
      <c r="B27" s="21" t="s">
        <v>73</v>
      </c>
      <c r="C27" s="17" t="s">
        <v>74</v>
      </c>
      <c r="D27" s="18" t="s">
        <v>19</v>
      </c>
      <c r="E27" s="19" t="str">
        <f t="shared" si="12"/>
        <v>2</v>
      </c>
      <c r="F27" s="17" t="s">
        <v>2</v>
      </c>
      <c r="G27" s="18" t="s">
        <v>74</v>
      </c>
      <c r="H27" s="19">
        <f t="shared" si="13"/>
        <v>0</v>
      </c>
      <c r="I27" s="17" t="s">
        <v>74</v>
      </c>
      <c r="J27" s="18" t="s">
        <v>19</v>
      </c>
      <c r="K27" s="19" t="str">
        <f t="shared" si="14"/>
        <v>3</v>
      </c>
      <c r="L27" s="17" t="s">
        <v>74</v>
      </c>
      <c r="M27" s="18" t="s">
        <v>2</v>
      </c>
      <c r="N27" s="66">
        <f t="shared" si="15"/>
        <v>0</v>
      </c>
      <c r="O27" s="17" t="s">
        <v>19</v>
      </c>
      <c r="P27" s="18" t="s">
        <v>74</v>
      </c>
      <c r="Q27" s="19">
        <f t="shared" si="16"/>
        <v>0</v>
      </c>
      <c r="R27" s="17" t="s">
        <v>19</v>
      </c>
      <c r="S27" s="18" t="s">
        <v>74</v>
      </c>
      <c r="T27" s="85">
        <f t="shared" si="21"/>
        <v>0</v>
      </c>
      <c r="U27" s="17" t="s">
        <v>74</v>
      </c>
      <c r="V27" s="18" t="s">
        <v>19</v>
      </c>
      <c r="W27" s="66">
        <f t="shared" si="5"/>
        <v>0</v>
      </c>
      <c r="X27" s="17" t="s">
        <v>74</v>
      </c>
      <c r="Y27" s="18" t="s">
        <v>2</v>
      </c>
      <c r="Z27" s="19" t="str">
        <f t="shared" si="17"/>
        <v>2</v>
      </c>
      <c r="AA27" s="17" t="s">
        <v>19</v>
      </c>
      <c r="AB27" s="18" t="s">
        <v>74</v>
      </c>
      <c r="AC27" s="19" t="str">
        <f t="shared" si="18"/>
        <v>2</v>
      </c>
      <c r="AD27" s="28"/>
      <c r="AE27" s="26"/>
      <c r="AF27" s="19"/>
      <c r="AG27" s="21">
        <f t="shared" ref="AG27" si="25">E27+H27+K27+N27+Q27+T27+W27+Z27+AC27+AF27</f>
        <v>9</v>
      </c>
      <c r="AH27" s="22">
        <f>'21.Spieltag'!AJ27</f>
        <v>240</v>
      </c>
      <c r="AI27" s="29">
        <f>'21.Spieltag'!AK27</f>
        <v>5</v>
      </c>
      <c r="AJ27" s="24">
        <f t="shared" ref="AJ27" si="26">AG27+AH27</f>
        <v>249</v>
      </c>
      <c r="AK27" s="25">
        <f t="shared" si="10"/>
        <v>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90" priority="12" operator="equal">
      <formula>"Schalke 04"</formula>
    </cfRule>
  </conditionalFormatting>
  <conditionalFormatting sqref="F6 O4 I6 I4 AA4 C6 U4 X6">
    <cfRule type="cellIs" dxfId="8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8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6" priority="1" rank="3"/>
  </conditionalFormatting>
  <conditionalFormatting sqref="AG5:AG26 AG31:AG1048576">
    <cfRule type="top10" dxfId="85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topLeftCell="A16" workbookViewId="0">
      <selection activeCell="AG18" sqref="AG1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20</v>
      </c>
      <c r="G7" s="76" t="s">
        <v>74</v>
      </c>
      <c r="H7" s="77" t="s">
        <v>1</v>
      </c>
      <c r="I7" s="76" t="s">
        <v>20</v>
      </c>
      <c r="J7" s="76" t="s">
        <v>74</v>
      </c>
      <c r="K7" s="77" t="s">
        <v>1</v>
      </c>
      <c r="L7" s="76" t="s">
        <v>19</v>
      </c>
      <c r="M7" s="76" t="s">
        <v>76</v>
      </c>
      <c r="N7" s="77" t="s">
        <v>1</v>
      </c>
      <c r="O7" s="76" t="s">
        <v>2</v>
      </c>
      <c r="P7" s="76" t="s">
        <v>76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2</v>
      </c>
      <c r="B8" s="21" t="s">
        <v>85</v>
      </c>
      <c r="C8" s="17" t="s">
        <v>74</v>
      </c>
      <c r="D8" s="18" t="s">
        <v>2</v>
      </c>
      <c r="E8" s="85">
        <f>IF(OR(EXACT($C$7,C8)*(EXACT($D$7,D8)))=TRUE,$AO$9,IF(($D$7-$C$7=D8-C8),$AO$8,IF(OR(EXACT($C$7&gt;$D$7,C8&gt;D8)*EXACT($C$7=$D$7,C8=D8)*EXACT($C$7&lt;$D$7,C8&lt;D8)),$AO$7,0)))*2</f>
        <v>0</v>
      </c>
      <c r="F8" s="17" t="s">
        <v>2</v>
      </c>
      <c r="G8" s="18" t="s">
        <v>76</v>
      </c>
      <c r="H8" s="19">
        <f>IF(OR(EXACT($F$7,F8)*(EXACT($G$7,G8)))=TRUE,$AO$9,IF(($G$7-$F$7=G8-F8),$AO$8,IF(OR(EXACT($F$7&gt;$G$7,F8&gt;G8)*EXACT($F$7=$G$7,F8=G8)*EXACT($F$7&lt;$G$7,F8&lt;G8)),$AO$7,0)))*2</f>
        <v>4</v>
      </c>
      <c r="I8" s="17" t="s">
        <v>19</v>
      </c>
      <c r="J8" s="18" t="s">
        <v>74</v>
      </c>
      <c r="K8" s="19" t="str">
        <f t="shared" ref="K8" si="0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6" t="str">
        <f t="shared" ref="N8" si="1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 t="str">
        <f t="shared" ref="Q8" si="2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74</v>
      </c>
      <c r="T8" s="19" t="str">
        <f t="shared" ref="T8" si="3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 t="shared" ref="W8:W27" si="4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" si="5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>
        <f t="shared" ref="AC8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12</v>
      </c>
      <c r="AH8" s="22">
        <f>'22.Spieltag'!AJ8</f>
        <v>263</v>
      </c>
      <c r="AI8" s="29">
        <f>'22.Spieltag'!AK8</f>
        <v>2</v>
      </c>
      <c r="AJ8" s="24">
        <f t="shared" ref="AJ8" si="8">AG8+AH8</f>
        <v>275</v>
      </c>
      <c r="AK8" s="25">
        <f t="shared" ref="AK8:AK27" si="9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17</v>
      </c>
      <c r="B9" s="21" t="s">
        <v>90</v>
      </c>
      <c r="C9" s="17" t="s">
        <v>74</v>
      </c>
      <c r="D9" s="18" t="s">
        <v>77</v>
      </c>
      <c r="E9" s="19">
        <f t="shared" ref="E9:E27" si="11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85">
        <f t="shared" ref="H9:H27" si="12">IF(OR(EXACT($F$7,F9)*(EXACT($G$7,G9)))=TRUE,$AO$9,IF(($G$7-$F$7=G9-F9),$AO$8,IF(OR(EXACT($F$7&gt;$G$7,F9&gt;G9)*EXACT($F$7=$G$7,F9=G9)*EXACT($F$7&lt;$G$7,F9&lt;G9)),$AO$7,0)))*2*2</f>
        <v>0</v>
      </c>
      <c r="I9" s="17" t="s">
        <v>77</v>
      </c>
      <c r="J9" s="18" t="s">
        <v>76</v>
      </c>
      <c r="K9" s="19" t="str">
        <f t="shared" ref="K9:K27" si="13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 t="str">
        <f t="shared" ref="N9:N27" si="14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>
        <f t="shared" ref="Q9:Q27" si="15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76</v>
      </c>
      <c r="T9" s="19" t="str">
        <f t="shared" ref="T9:T27" si="16">IF(OR(EXACT($R$7,R9)*(EXACT($S$7,S9)))=TRUE,$AO$9,IF(($S$7-$R$7=S9-R9),$AO$8,IF(OR(EXACT($R$7&gt;$S$7,R9&gt;S9)*EXACT($R$7=$S$7,R9=S9)*EXACT($R$7&lt;$S$7,R9&lt;S9)),$AO$7,0)))</f>
        <v>3</v>
      </c>
      <c r="U9" s="17" t="s">
        <v>2</v>
      </c>
      <c r="V9" s="18" t="s">
        <v>19</v>
      </c>
      <c r="W9" s="66">
        <f t="shared" si="4"/>
        <v>0</v>
      </c>
      <c r="X9" s="17" t="s">
        <v>74</v>
      </c>
      <c r="Y9" s="18" t="s">
        <v>76</v>
      </c>
      <c r="Z9" s="19">
        <f t="shared" ref="Z9:Z27" si="17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8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19">E9+H9+K9+N9+Q9+T9+W9+Z9+AC9+AF9</f>
        <v>9</v>
      </c>
      <c r="AH9" s="22">
        <f>'22.Spieltag'!AJ9</f>
        <v>202</v>
      </c>
      <c r="AI9" s="29">
        <f>'22.Spieltag'!AK9</f>
        <v>17</v>
      </c>
      <c r="AJ9" s="24">
        <f t="shared" ref="AJ9:AJ25" si="20">AG9+AH9</f>
        <v>211</v>
      </c>
      <c r="AK9" s="25">
        <f t="shared" si="9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0"/>
        <v>3</v>
      </c>
      <c r="B10" s="21" t="s">
        <v>95</v>
      </c>
      <c r="C10" s="17" t="s">
        <v>74</v>
      </c>
      <c r="D10" s="18" t="s">
        <v>2</v>
      </c>
      <c r="E10" s="19">
        <f t="shared" si="11"/>
        <v>0</v>
      </c>
      <c r="F10" s="17" t="s">
        <v>19</v>
      </c>
      <c r="G10" s="18" t="s">
        <v>74</v>
      </c>
      <c r="H10" s="19">
        <f>IF(OR(EXACT($F$7,F10)*(EXACT($G$7,G10)))=TRUE,$AO$9,IF(($G$7-$F$7=G10-F10),$AO$8,IF(OR(EXACT($F$7&gt;$G$7,F10&gt;G10)*EXACT($F$7=$G$7,F10=G10)*EXACT($F$7&lt;$G$7,F10&lt;G10)),$AO$7,0)))*2</f>
        <v>4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76</v>
      </c>
      <c r="N10" s="66" t="str">
        <f t="shared" si="14"/>
        <v>5</v>
      </c>
      <c r="O10" s="17" t="s">
        <v>2</v>
      </c>
      <c r="P10" s="18" t="s">
        <v>74</v>
      </c>
      <c r="Q10" s="19" t="str">
        <f t="shared" si="15"/>
        <v>2</v>
      </c>
      <c r="R10" s="17" t="s">
        <v>19</v>
      </c>
      <c r="S10" s="18" t="s">
        <v>74</v>
      </c>
      <c r="T10" s="19" t="str">
        <f t="shared" si="16"/>
        <v>3</v>
      </c>
      <c r="U10" s="17" t="s">
        <v>19</v>
      </c>
      <c r="V10" s="18" t="s">
        <v>74</v>
      </c>
      <c r="W10" s="66">
        <f t="shared" si="4"/>
        <v>0</v>
      </c>
      <c r="X10" s="17" t="s">
        <v>19</v>
      </c>
      <c r="Y10" s="18" t="s">
        <v>74</v>
      </c>
      <c r="Z10" s="19">
        <f t="shared" si="17"/>
        <v>0</v>
      </c>
      <c r="AA10" s="17" t="s">
        <v>19</v>
      </c>
      <c r="AB10" s="18" t="s">
        <v>74</v>
      </c>
      <c r="AC10" s="19">
        <f t="shared" si="18"/>
        <v>0</v>
      </c>
      <c r="AD10" s="28"/>
      <c r="AE10" s="26"/>
      <c r="AF10" s="19"/>
      <c r="AG10" s="21">
        <f t="shared" si="19"/>
        <v>18</v>
      </c>
      <c r="AH10" s="22">
        <f>'22.Spieltag'!AJ10</f>
        <v>254</v>
      </c>
      <c r="AI10" s="29">
        <f>'22.Spieltag'!AK10</f>
        <v>3</v>
      </c>
      <c r="AJ10" s="24">
        <f t="shared" si="20"/>
        <v>272</v>
      </c>
      <c r="AK10" s="25">
        <f t="shared" si="9"/>
        <v>3</v>
      </c>
      <c r="AL10" s="80"/>
      <c r="AM10" s="81"/>
      <c r="AN10" s="81"/>
      <c r="AO10" s="82"/>
    </row>
    <row r="11" spans="1:42" ht="24.9" customHeight="1" thickBot="1">
      <c r="A11" s="29">
        <f t="shared" si="10"/>
        <v>8</v>
      </c>
      <c r="B11" s="21" t="s">
        <v>98</v>
      </c>
      <c r="C11" s="17" t="s">
        <v>74</v>
      </c>
      <c r="D11" s="18" t="s">
        <v>19</v>
      </c>
      <c r="E11" s="19">
        <f t="shared" si="11"/>
        <v>0</v>
      </c>
      <c r="F11" s="17" t="s">
        <v>74</v>
      </c>
      <c r="G11" s="18" t="s">
        <v>19</v>
      </c>
      <c r="H11" s="85">
        <f t="shared" si="12"/>
        <v>0</v>
      </c>
      <c r="I11" s="17" t="s">
        <v>77</v>
      </c>
      <c r="J11" s="18" t="s">
        <v>76</v>
      </c>
      <c r="K11" s="19" t="str">
        <f t="shared" si="13"/>
        <v>3</v>
      </c>
      <c r="L11" s="17" t="s">
        <v>19</v>
      </c>
      <c r="M11" s="18" t="s">
        <v>76</v>
      </c>
      <c r="N11" s="66" t="str">
        <f t="shared" si="14"/>
        <v>5</v>
      </c>
      <c r="O11" s="17" t="s">
        <v>2</v>
      </c>
      <c r="P11" s="18" t="s">
        <v>74</v>
      </c>
      <c r="Q11" s="19" t="str">
        <f t="shared" si="15"/>
        <v>2</v>
      </c>
      <c r="R11" s="17" t="s">
        <v>2</v>
      </c>
      <c r="S11" s="18" t="s">
        <v>2</v>
      </c>
      <c r="T11" s="19">
        <f t="shared" si="16"/>
        <v>0</v>
      </c>
      <c r="U11" s="17" t="s">
        <v>74</v>
      </c>
      <c r="V11" s="18" t="s">
        <v>19</v>
      </c>
      <c r="W11" s="66">
        <f t="shared" si="4"/>
        <v>0</v>
      </c>
      <c r="X11" s="17" t="s">
        <v>19</v>
      </c>
      <c r="Y11" s="18" t="s">
        <v>19</v>
      </c>
      <c r="Z11" s="19">
        <f t="shared" si="17"/>
        <v>0</v>
      </c>
      <c r="AA11" s="17" t="s">
        <v>2</v>
      </c>
      <c r="AB11" s="18" t="s">
        <v>19</v>
      </c>
      <c r="AC11" s="19">
        <f t="shared" si="18"/>
        <v>0</v>
      </c>
      <c r="AD11" s="28"/>
      <c r="AE11" s="26"/>
      <c r="AF11" s="19"/>
      <c r="AG11" s="21">
        <f t="shared" si="19"/>
        <v>10</v>
      </c>
      <c r="AH11" s="22">
        <f>'22.Spieltag'!AJ11</f>
        <v>246</v>
      </c>
      <c r="AI11" s="29">
        <f>'22.Spieltag'!AK11</f>
        <v>7</v>
      </c>
      <c r="AJ11" s="24">
        <f t="shared" si="20"/>
        <v>256</v>
      </c>
      <c r="AK11" s="25">
        <f t="shared" si="9"/>
        <v>8</v>
      </c>
      <c r="AL11" s="1"/>
      <c r="AP11" s="67"/>
    </row>
    <row r="12" spans="1:42" ht="24.9" customHeight="1" thickBot="1">
      <c r="A12" s="29">
        <f t="shared" si="10"/>
        <v>1</v>
      </c>
      <c r="B12" s="21" t="s">
        <v>88</v>
      </c>
      <c r="C12" s="17" t="s">
        <v>74</v>
      </c>
      <c r="D12" s="18" t="s">
        <v>19</v>
      </c>
      <c r="E12" s="19">
        <f t="shared" si="11"/>
        <v>0</v>
      </c>
      <c r="F12" s="17" t="s">
        <v>19</v>
      </c>
      <c r="G12" s="18" t="s">
        <v>76</v>
      </c>
      <c r="H12" s="19">
        <f>IF(OR(EXACT($F$7,F12)*(EXACT($G$7,G12)))=TRUE,$AO$9,IF(($G$7-$F$7=G12-F12),$AO$8,IF(OR(EXACT($F$7&gt;$G$7,F12&gt;G12)*EXACT($F$7=$G$7,F12=G12)*EXACT($F$7&lt;$G$7,F12&lt;G12)),$AO$7,0)))*2</f>
        <v>4</v>
      </c>
      <c r="I12" s="17" t="s">
        <v>2</v>
      </c>
      <c r="J12" s="18" t="s">
        <v>76</v>
      </c>
      <c r="K12" s="85">
        <f>IF(OR(EXACT($I$7,I12)*(EXACT($J$7,J12)))=TRUE,$AO$9,IF(($J$7-$I$7=J12-I12),$AO$8,IF(OR(EXACT($I$7&gt;$J$7,I12&gt;J12)*EXACT($I$7=$J$7,I12=J12)*EXACT($I$7&lt;$J$7,I12&lt;J12)),$AO$7,0)))*2</f>
        <v>4</v>
      </c>
      <c r="L12" s="17" t="s">
        <v>2</v>
      </c>
      <c r="M12" s="18" t="s">
        <v>74</v>
      </c>
      <c r="N12" s="66" t="str">
        <f t="shared" si="14"/>
        <v>3</v>
      </c>
      <c r="O12" s="17" t="s">
        <v>2</v>
      </c>
      <c r="P12" s="18" t="s">
        <v>74</v>
      </c>
      <c r="Q12" s="19" t="str">
        <f t="shared" si="15"/>
        <v>2</v>
      </c>
      <c r="R12" s="17" t="s">
        <v>2</v>
      </c>
      <c r="S12" s="18" t="s">
        <v>19</v>
      </c>
      <c r="T12" s="19" t="str">
        <f t="shared" si="16"/>
        <v>5</v>
      </c>
      <c r="U12" s="17" t="s">
        <v>19</v>
      </c>
      <c r="V12" s="18" t="s">
        <v>74</v>
      </c>
      <c r="W12" s="66">
        <f t="shared" si="4"/>
        <v>0</v>
      </c>
      <c r="X12" s="17" t="s">
        <v>19</v>
      </c>
      <c r="Y12" s="18" t="s">
        <v>19</v>
      </c>
      <c r="Z12" s="19">
        <f t="shared" si="17"/>
        <v>0</v>
      </c>
      <c r="AA12" s="17" t="s">
        <v>19</v>
      </c>
      <c r="AB12" s="18" t="s">
        <v>74</v>
      </c>
      <c r="AC12" s="19">
        <f t="shared" si="18"/>
        <v>0</v>
      </c>
      <c r="AD12" s="28"/>
      <c r="AE12" s="26"/>
      <c r="AF12" s="19"/>
      <c r="AG12" s="21">
        <f t="shared" si="19"/>
        <v>18</v>
      </c>
      <c r="AH12" s="22">
        <f>'22.Spieltag'!AJ12</f>
        <v>269</v>
      </c>
      <c r="AI12" s="29">
        <f>'22.Spieltag'!AK12</f>
        <v>1</v>
      </c>
      <c r="AJ12" s="24">
        <f t="shared" si="20"/>
        <v>287</v>
      </c>
      <c r="AK12" s="25">
        <f t="shared" si="9"/>
        <v>1</v>
      </c>
      <c r="AL12" s="1"/>
    </row>
    <row r="13" spans="1:42" ht="24.9" customHeight="1" thickBot="1">
      <c r="A13" s="29">
        <f t="shared" si="10"/>
        <v>10</v>
      </c>
      <c r="B13" s="21" t="s">
        <v>75</v>
      </c>
      <c r="C13" s="17" t="s">
        <v>74</v>
      </c>
      <c r="D13" s="18" t="s">
        <v>19</v>
      </c>
      <c r="E13" s="19">
        <f t="shared" si="11"/>
        <v>0</v>
      </c>
      <c r="F13" s="17" t="s">
        <v>76</v>
      </c>
      <c r="G13" s="18" t="s">
        <v>19</v>
      </c>
      <c r="H13" s="85">
        <f t="shared" si="12"/>
        <v>0</v>
      </c>
      <c r="I13" s="17" t="s">
        <v>2</v>
      </c>
      <c r="J13" s="18" t="s">
        <v>76</v>
      </c>
      <c r="K13" s="19" t="str">
        <f t="shared" si="13"/>
        <v>2</v>
      </c>
      <c r="L13" s="17" t="s">
        <v>2</v>
      </c>
      <c r="M13" s="18" t="s">
        <v>74</v>
      </c>
      <c r="N13" s="66" t="str">
        <f t="shared" si="14"/>
        <v>3</v>
      </c>
      <c r="O13" s="17" t="s">
        <v>19</v>
      </c>
      <c r="P13" s="18" t="s">
        <v>74</v>
      </c>
      <c r="Q13" s="19" t="str">
        <f t="shared" si="15"/>
        <v>2</v>
      </c>
      <c r="R13" s="17" t="s">
        <v>19</v>
      </c>
      <c r="S13" s="18" t="s">
        <v>74</v>
      </c>
      <c r="T13" s="19" t="str">
        <f t="shared" si="16"/>
        <v>3</v>
      </c>
      <c r="U13" s="17" t="s">
        <v>19</v>
      </c>
      <c r="V13" s="18" t="s">
        <v>74</v>
      </c>
      <c r="W13" s="66">
        <f t="shared" si="4"/>
        <v>0</v>
      </c>
      <c r="X13" s="17" t="s">
        <v>74</v>
      </c>
      <c r="Y13" s="18" t="s">
        <v>74</v>
      </c>
      <c r="Z13" s="19">
        <f t="shared" si="17"/>
        <v>0</v>
      </c>
      <c r="AA13" s="17" t="s">
        <v>19</v>
      </c>
      <c r="AB13" s="18" t="s">
        <v>74</v>
      </c>
      <c r="AC13" s="19">
        <f t="shared" si="18"/>
        <v>0</v>
      </c>
      <c r="AD13" s="27"/>
      <c r="AE13" s="26"/>
      <c r="AF13" s="19"/>
      <c r="AG13" s="21">
        <f t="shared" si="19"/>
        <v>10</v>
      </c>
      <c r="AH13" s="22">
        <f>'22.Spieltag'!AJ13</f>
        <v>242</v>
      </c>
      <c r="AI13" s="29">
        <f>'22.Spieltag'!AK13</f>
        <v>10</v>
      </c>
      <c r="AJ13" s="24">
        <f t="shared" si="20"/>
        <v>252</v>
      </c>
      <c r="AK13" s="25">
        <f t="shared" si="9"/>
        <v>10</v>
      </c>
      <c r="AL13" s="1"/>
    </row>
    <row r="14" spans="1:42" ht="24.9" customHeight="1" thickBot="1">
      <c r="A14" s="29">
        <f t="shared" si="10"/>
        <v>5</v>
      </c>
      <c r="B14" s="21" t="s">
        <v>93</v>
      </c>
      <c r="C14" s="17" t="s">
        <v>74</v>
      </c>
      <c r="D14" s="18" t="s">
        <v>2</v>
      </c>
      <c r="E14" s="19">
        <f t="shared" si="11"/>
        <v>0</v>
      </c>
      <c r="F14" s="17" t="s">
        <v>74</v>
      </c>
      <c r="G14" s="18" t="s">
        <v>2</v>
      </c>
      <c r="H14" s="85">
        <f t="shared" si="12"/>
        <v>0</v>
      </c>
      <c r="I14" s="17" t="s">
        <v>77</v>
      </c>
      <c r="J14" s="18" t="s">
        <v>76</v>
      </c>
      <c r="K14" s="19" t="str">
        <f t="shared" si="13"/>
        <v>3</v>
      </c>
      <c r="L14" s="17" t="s">
        <v>19</v>
      </c>
      <c r="M14" s="18" t="s">
        <v>76</v>
      </c>
      <c r="N14" s="66" t="str">
        <f t="shared" si="14"/>
        <v>5</v>
      </c>
      <c r="O14" s="17" t="s">
        <v>2</v>
      </c>
      <c r="P14" s="18" t="s">
        <v>74</v>
      </c>
      <c r="Q14" s="19" t="str">
        <f t="shared" si="15"/>
        <v>2</v>
      </c>
      <c r="R14" s="17" t="s">
        <v>19</v>
      </c>
      <c r="S14" s="18" t="s">
        <v>74</v>
      </c>
      <c r="T14" s="19" t="str">
        <f t="shared" si="16"/>
        <v>3</v>
      </c>
      <c r="U14" s="17" t="s">
        <v>19</v>
      </c>
      <c r="V14" s="18" t="s">
        <v>74</v>
      </c>
      <c r="W14" s="66">
        <f t="shared" si="4"/>
        <v>0</v>
      </c>
      <c r="X14" s="17" t="s">
        <v>19</v>
      </c>
      <c r="Y14" s="18" t="s">
        <v>19</v>
      </c>
      <c r="Z14" s="19">
        <f t="shared" si="17"/>
        <v>0</v>
      </c>
      <c r="AA14" s="17" t="s">
        <v>74</v>
      </c>
      <c r="AB14" s="18" t="s">
        <v>2</v>
      </c>
      <c r="AC14" s="19" t="str">
        <f t="shared" si="18"/>
        <v>2</v>
      </c>
      <c r="AD14" s="28"/>
      <c r="AE14" s="26"/>
      <c r="AF14" s="19"/>
      <c r="AG14" s="21">
        <f t="shared" si="19"/>
        <v>15</v>
      </c>
      <c r="AH14" s="22">
        <f>'22.Spieltag'!AJ14</f>
        <v>249</v>
      </c>
      <c r="AI14" s="29">
        <f>'22.Spieltag'!AK14</f>
        <v>5</v>
      </c>
      <c r="AJ14" s="24">
        <f t="shared" si="20"/>
        <v>264</v>
      </c>
      <c r="AK14" s="25">
        <f t="shared" si="9"/>
        <v>5</v>
      </c>
      <c r="AL14" s="1"/>
    </row>
    <row r="15" spans="1:42" ht="24.9" customHeight="1" thickBot="1">
      <c r="A15" s="29">
        <f t="shared" si="10"/>
        <v>13</v>
      </c>
      <c r="B15" s="21" t="s">
        <v>81</v>
      </c>
      <c r="C15" s="17" t="s">
        <v>76</v>
      </c>
      <c r="D15" s="18" t="s">
        <v>19</v>
      </c>
      <c r="E15" s="19">
        <f t="shared" ref="E15" si="21">IF(OR(EXACT($C$7,C15)*(EXACT($D$7,D15)))=TRUE,$AO$9,IF(($D$7-$C$7=D15-C15),$AO$8,IF(OR(EXACT($C$7&gt;$D$7,C15&gt;D15)*EXACT($C$7=$D$7,C15=D15)*EXACT($C$7&lt;$D$7,C15&lt;D15)),$AO$7,0)))</f>
        <v>0</v>
      </c>
      <c r="F15" s="17" t="s">
        <v>76</v>
      </c>
      <c r="G15" s="18" t="s">
        <v>74</v>
      </c>
      <c r="H15" s="85">
        <f t="shared" ref="H15" si="22">IF(OR(EXACT($F$7,F15)*(EXACT($G$7,G15)))=TRUE,$AO$9,IF(($G$7-$F$7=G15-F15),$AO$8,IF(OR(EXACT($F$7&gt;$G$7,F15&gt;G15)*EXACT($F$7=$G$7,F15=G15)*EXACT($F$7&lt;$G$7,F15&lt;G15)),$AO$7,0)))*2*2</f>
        <v>0</v>
      </c>
      <c r="I15" s="17" t="s">
        <v>77</v>
      </c>
      <c r="J15" s="18" t="s">
        <v>76</v>
      </c>
      <c r="K15" s="19" t="str">
        <f t="shared" ref="K15" si="23">IF(OR(EXACT($I$7,I15)*(EXACT($J$7,J15)))=TRUE,$AO$9,IF(($J$7-$I$7=J15-I15),$AO$8,IF(OR(EXACT($I$7&gt;$J$7,I15&gt;J15)*EXACT($I$7=$J$7,I15=J15)*EXACT($I$7&lt;$J$7,I15&lt;J15)),$AO$7,0)))</f>
        <v>3</v>
      </c>
      <c r="L15" s="17" t="s">
        <v>19</v>
      </c>
      <c r="M15" s="18" t="s">
        <v>76</v>
      </c>
      <c r="N15" s="66" t="str">
        <f t="shared" ref="N15" si="24">IF(OR(EXACT($L$7,L15)*(EXACT($M$7,M15)))=TRUE,$AO$9,IF(($M$7-$L$7=M15-L15),$AO$8,IF(OR(EXACT($L$7&gt;$M$7,L15&gt;M15)*EXACT($L$7=$M$7,L15=M15)*EXACT($L$7&lt;$M$7,L15&lt;M15)),$AO$7,0)))</f>
        <v>5</v>
      </c>
      <c r="O15" s="17" t="s">
        <v>77</v>
      </c>
      <c r="P15" s="18" t="s">
        <v>76</v>
      </c>
      <c r="Q15" s="19" t="str">
        <f t="shared" ref="Q15" si="25">IF(OR(EXACT($O$7,O15)*(EXACT($P$7,P15)))=TRUE,$AO$9,IF(($P$7-$O$7=P15-O15),$AO$8,IF(OR(EXACT($O$7&gt;$P$7,O15&gt;P15)*EXACT($O$7=$P$7,O15=P15)*EXACT($O$7&lt;$P$7,O15&lt;P15)),$AO$7,0)))</f>
        <v>2</v>
      </c>
      <c r="R15" s="17" t="s">
        <v>19</v>
      </c>
      <c r="S15" s="18" t="s">
        <v>74</v>
      </c>
      <c r="T15" s="19" t="str">
        <f t="shared" ref="T15" si="26">IF(OR(EXACT($R$7,R15)*(EXACT($S$7,S15)))=TRUE,$AO$9,IF(($S$7-$R$7=S15-R15),$AO$8,IF(OR(EXACT($R$7&gt;$S$7,R15&gt;S15)*EXACT($R$7=$S$7,R15=S15)*EXACT($R$7&lt;$S$7,R15&lt;S15)),$AO$7,0)))</f>
        <v>3</v>
      </c>
      <c r="U15" s="17" t="s">
        <v>74</v>
      </c>
      <c r="V15" s="18" t="s">
        <v>19</v>
      </c>
      <c r="W15" s="66">
        <f t="shared" ref="W15" si="27">IF(OR(EXACT($U$7,U15)*(EXACT($V$7,V15)))=TRUE,$AO$9,IF(($V$7-$U$7=V15-U15),$AO$8,IF(OR(EXACT($U$7&gt;$V$7,U15&gt;V15)*EXACT($U$7=$V$7,U15=V15)*EXACT($U$7&lt;$V$7,U15&lt;V15)),$AO$7,0)))</f>
        <v>0</v>
      </c>
      <c r="X15" s="17" t="s">
        <v>19</v>
      </c>
      <c r="Y15" s="18" t="s">
        <v>74</v>
      </c>
      <c r="Z15" s="19">
        <f t="shared" ref="Z15" si="28">IF(OR(EXACT($X$7,X15)*(EXACT($Y$7,Y15)))=TRUE,$AO$9,IF(($Y$7-$X$7=Y15-X15),$AO$8,IF(OR(EXACT($X$7&gt;$Y$7,X15&gt;Y15)*EXACT($X$7=$Y$7,X15=Y15)*EXACT($X$7&lt;$Y$7,X15&lt;Y15)),$AO$7,0)))</f>
        <v>0</v>
      </c>
      <c r="AA15" s="17" t="s">
        <v>19</v>
      </c>
      <c r="AB15" s="18" t="s">
        <v>76</v>
      </c>
      <c r="AC15" s="19">
        <f t="shared" si="18"/>
        <v>0</v>
      </c>
      <c r="AD15" s="28"/>
      <c r="AE15" s="26"/>
      <c r="AF15" s="19"/>
      <c r="AG15" s="21">
        <f t="shared" si="19"/>
        <v>13</v>
      </c>
      <c r="AH15" s="22">
        <f>'22.Spieltag'!AJ15</f>
        <v>224</v>
      </c>
      <c r="AI15" s="29">
        <f>'22.Spieltag'!AK15</f>
        <v>12</v>
      </c>
      <c r="AJ15" s="24">
        <f t="shared" si="20"/>
        <v>237</v>
      </c>
      <c r="AK15" s="25">
        <f t="shared" si="9"/>
        <v>13</v>
      </c>
      <c r="AL15" s="1"/>
    </row>
    <row r="16" spans="1:42" ht="24.9" customHeight="1" thickBot="1">
      <c r="A16" s="29">
        <f t="shared" si="10"/>
        <v>6</v>
      </c>
      <c r="B16" s="21" t="s">
        <v>87</v>
      </c>
      <c r="C16" s="17" t="s">
        <v>74</v>
      </c>
      <c r="D16" s="18" t="s">
        <v>2</v>
      </c>
      <c r="E16" s="19">
        <f t="shared" si="11"/>
        <v>0</v>
      </c>
      <c r="F16" s="17" t="s">
        <v>74</v>
      </c>
      <c r="G16" s="18" t="s">
        <v>74</v>
      </c>
      <c r="H16" s="85">
        <f t="shared" si="12"/>
        <v>0</v>
      </c>
      <c r="I16" s="17" t="s">
        <v>77</v>
      </c>
      <c r="J16" s="18" t="s">
        <v>76</v>
      </c>
      <c r="K16" s="19" t="str">
        <f t="shared" si="13"/>
        <v>3</v>
      </c>
      <c r="L16" s="17" t="s">
        <v>19</v>
      </c>
      <c r="M16" s="18" t="s">
        <v>76</v>
      </c>
      <c r="N16" s="66" t="str">
        <f t="shared" si="14"/>
        <v>5</v>
      </c>
      <c r="O16" s="17" t="s">
        <v>2</v>
      </c>
      <c r="P16" s="18" t="s">
        <v>74</v>
      </c>
      <c r="Q16" s="19" t="str">
        <f t="shared" si="15"/>
        <v>2</v>
      </c>
      <c r="R16" s="17" t="s">
        <v>19</v>
      </c>
      <c r="S16" s="18" t="s">
        <v>74</v>
      </c>
      <c r="T16" s="19" t="str">
        <f t="shared" si="16"/>
        <v>3</v>
      </c>
      <c r="U16" s="17" t="s">
        <v>74</v>
      </c>
      <c r="V16" s="18" t="s">
        <v>74</v>
      </c>
      <c r="W16" s="66" t="str">
        <f t="shared" si="4"/>
        <v>5</v>
      </c>
      <c r="X16" s="17" t="s">
        <v>19</v>
      </c>
      <c r="Y16" s="18" t="s">
        <v>74</v>
      </c>
      <c r="Z16" s="19">
        <f t="shared" si="17"/>
        <v>0</v>
      </c>
      <c r="AA16" s="17" t="s">
        <v>2</v>
      </c>
      <c r="AB16" s="18" t="s">
        <v>74</v>
      </c>
      <c r="AC16" s="19">
        <f t="shared" si="18"/>
        <v>0</v>
      </c>
      <c r="AD16" s="28"/>
      <c r="AE16" s="26"/>
      <c r="AF16" s="19"/>
      <c r="AG16" s="21">
        <f t="shared" si="19"/>
        <v>18</v>
      </c>
      <c r="AH16" s="22">
        <f>'22.Spieltag'!AJ16</f>
        <v>245</v>
      </c>
      <c r="AI16" s="29">
        <f>'22.Spieltag'!AK16</f>
        <v>8</v>
      </c>
      <c r="AJ16" s="24">
        <f t="shared" si="20"/>
        <v>263</v>
      </c>
      <c r="AK16" s="25">
        <f t="shared" si="9"/>
        <v>6</v>
      </c>
      <c r="AL16" s="1"/>
    </row>
    <row r="17" spans="1:38" ht="24.9" customHeight="1" thickBot="1">
      <c r="A17" s="29">
        <f t="shared" si="10"/>
        <v>15</v>
      </c>
      <c r="B17" s="21" t="s">
        <v>80</v>
      </c>
      <c r="C17" s="17" t="s">
        <v>74</v>
      </c>
      <c r="D17" s="18" t="s">
        <v>2</v>
      </c>
      <c r="E17" s="19">
        <f t="shared" si="11"/>
        <v>0</v>
      </c>
      <c r="F17" s="17" t="s">
        <v>76</v>
      </c>
      <c r="G17" s="18" t="s">
        <v>74</v>
      </c>
      <c r="H17" s="85">
        <f t="shared" si="12"/>
        <v>0</v>
      </c>
      <c r="I17" s="17" t="s">
        <v>2</v>
      </c>
      <c r="J17" s="18" t="s">
        <v>76</v>
      </c>
      <c r="K17" s="19" t="str">
        <f t="shared" si="13"/>
        <v>2</v>
      </c>
      <c r="L17" s="17" t="s">
        <v>19</v>
      </c>
      <c r="M17" s="18" t="s">
        <v>74</v>
      </c>
      <c r="N17" s="66" t="str">
        <f t="shared" si="14"/>
        <v>2</v>
      </c>
      <c r="O17" s="17" t="s">
        <v>77</v>
      </c>
      <c r="P17" s="18" t="s">
        <v>74</v>
      </c>
      <c r="Q17" s="19" t="str">
        <f t="shared" si="15"/>
        <v>3</v>
      </c>
      <c r="R17" s="17" t="s">
        <v>20</v>
      </c>
      <c r="S17" s="18" t="s">
        <v>19</v>
      </c>
      <c r="T17" s="19" t="str">
        <f t="shared" si="16"/>
        <v>2</v>
      </c>
      <c r="U17" s="17" t="s">
        <v>19</v>
      </c>
      <c r="V17" s="18" t="s">
        <v>74</v>
      </c>
      <c r="W17" s="66">
        <f t="shared" si="4"/>
        <v>0</v>
      </c>
      <c r="X17" s="17" t="s">
        <v>76</v>
      </c>
      <c r="Y17" s="18" t="s">
        <v>76</v>
      </c>
      <c r="Z17" s="19">
        <f t="shared" si="17"/>
        <v>0</v>
      </c>
      <c r="AA17" s="17" t="s">
        <v>19</v>
      </c>
      <c r="AB17" s="18" t="s">
        <v>74</v>
      </c>
      <c r="AC17" s="19">
        <f t="shared" si="18"/>
        <v>0</v>
      </c>
      <c r="AD17" s="28"/>
      <c r="AE17" s="26"/>
      <c r="AF17" s="19"/>
      <c r="AG17" s="21">
        <f t="shared" si="19"/>
        <v>9</v>
      </c>
      <c r="AH17" s="22">
        <f>'22.Spieltag'!AJ17</f>
        <v>215</v>
      </c>
      <c r="AI17" s="29">
        <f>'22.Spieltag'!AK17</f>
        <v>15</v>
      </c>
      <c r="AJ17" s="24">
        <f t="shared" si="20"/>
        <v>224</v>
      </c>
      <c r="AK17" s="25">
        <f t="shared" si="9"/>
        <v>15</v>
      </c>
      <c r="AL17" s="1"/>
    </row>
    <row r="18" spans="1:38" ht="24.9" customHeight="1" thickBot="1">
      <c r="A18" s="29">
        <f t="shared" si="10"/>
        <v>19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85">
        <f t="shared" si="12"/>
        <v>0</v>
      </c>
      <c r="I18" s="17" t="s">
        <v>77</v>
      </c>
      <c r="J18" s="18" t="s">
        <v>76</v>
      </c>
      <c r="K18" s="19" t="str">
        <f t="shared" si="13"/>
        <v>3</v>
      </c>
      <c r="L18" s="17" t="s">
        <v>19</v>
      </c>
      <c r="M18" s="18" t="s">
        <v>76</v>
      </c>
      <c r="N18" s="66" t="str">
        <f t="shared" si="14"/>
        <v>5</v>
      </c>
      <c r="O18" s="17" t="s">
        <v>2</v>
      </c>
      <c r="P18" s="18" t="s">
        <v>76</v>
      </c>
      <c r="Q18" s="19" t="str">
        <f t="shared" si="15"/>
        <v>5</v>
      </c>
      <c r="R18" s="17" t="s">
        <v>19</v>
      </c>
      <c r="S18" s="18" t="s">
        <v>74</v>
      </c>
      <c r="T18" s="19" t="str">
        <f t="shared" si="16"/>
        <v>3</v>
      </c>
      <c r="U18" s="17" t="s">
        <v>19</v>
      </c>
      <c r="V18" s="18" t="s">
        <v>74</v>
      </c>
      <c r="W18" s="66">
        <f t="shared" si="4"/>
        <v>0</v>
      </c>
      <c r="X18" s="17" t="s">
        <v>74</v>
      </c>
      <c r="Y18" s="18" t="s">
        <v>74</v>
      </c>
      <c r="Z18" s="19">
        <f t="shared" si="17"/>
        <v>0</v>
      </c>
      <c r="AA18" s="17" t="s">
        <v>76</v>
      </c>
      <c r="AB18" s="18" t="s">
        <v>74</v>
      </c>
      <c r="AC18" s="19" t="str">
        <f t="shared" si="18"/>
        <v>3</v>
      </c>
      <c r="AD18" s="28"/>
      <c r="AE18" s="26"/>
      <c r="AF18" s="19"/>
      <c r="AG18" s="21">
        <f t="shared" si="19"/>
        <v>19</v>
      </c>
      <c r="AH18" s="22">
        <f>'22.Spieltag'!AJ18</f>
        <v>141</v>
      </c>
      <c r="AI18" s="29">
        <f>'22.Spieltag'!AK18</f>
        <v>20</v>
      </c>
      <c r="AJ18" s="24">
        <f t="shared" si="20"/>
        <v>160</v>
      </c>
      <c r="AK18" s="25">
        <f t="shared" si="9"/>
        <v>19</v>
      </c>
      <c r="AL18" s="1"/>
    </row>
    <row r="19" spans="1:38" ht="24.9" customHeight="1" thickBot="1">
      <c r="A19" s="29">
        <f t="shared" si="10"/>
        <v>12</v>
      </c>
      <c r="B19" s="21" t="s">
        <v>89</v>
      </c>
      <c r="C19" s="17" t="s">
        <v>74</v>
      </c>
      <c r="D19" s="18" t="s">
        <v>2</v>
      </c>
      <c r="E19" s="19">
        <f t="shared" si="11"/>
        <v>0</v>
      </c>
      <c r="F19" s="17" t="s">
        <v>76</v>
      </c>
      <c r="G19" s="18" t="s">
        <v>74</v>
      </c>
      <c r="H19" s="85">
        <f t="shared" si="12"/>
        <v>0</v>
      </c>
      <c r="I19" s="17" t="s">
        <v>2</v>
      </c>
      <c r="J19" s="18" t="s">
        <v>74</v>
      </c>
      <c r="K19" s="19" t="str">
        <f t="shared" si="13"/>
        <v>2</v>
      </c>
      <c r="L19" s="17" t="s">
        <v>19</v>
      </c>
      <c r="M19" s="18" t="s">
        <v>74</v>
      </c>
      <c r="N19" s="66" t="str">
        <f t="shared" si="14"/>
        <v>2</v>
      </c>
      <c r="O19" s="17" t="s">
        <v>74</v>
      </c>
      <c r="P19" s="18" t="s">
        <v>76</v>
      </c>
      <c r="Q19" s="19" t="str">
        <f t="shared" si="15"/>
        <v>2</v>
      </c>
      <c r="R19" s="17" t="s">
        <v>19</v>
      </c>
      <c r="S19" s="18" t="s">
        <v>74</v>
      </c>
      <c r="T19" s="19" t="str">
        <f t="shared" si="16"/>
        <v>3</v>
      </c>
      <c r="U19" s="17" t="s">
        <v>74</v>
      </c>
      <c r="V19" s="18" t="s">
        <v>74</v>
      </c>
      <c r="W19" s="66" t="str">
        <f t="shared" si="4"/>
        <v>5</v>
      </c>
      <c r="X19" s="17" t="s">
        <v>74</v>
      </c>
      <c r="Y19" s="18" t="s">
        <v>19</v>
      </c>
      <c r="Z19" s="19" t="str">
        <f t="shared" si="17"/>
        <v>3</v>
      </c>
      <c r="AA19" s="17" t="s">
        <v>2</v>
      </c>
      <c r="AB19" s="18" t="s">
        <v>74</v>
      </c>
      <c r="AC19" s="19">
        <f t="shared" si="18"/>
        <v>0</v>
      </c>
      <c r="AD19" s="28"/>
      <c r="AE19" s="26"/>
      <c r="AF19" s="19"/>
      <c r="AG19" s="21">
        <f t="shared" si="19"/>
        <v>17</v>
      </c>
      <c r="AH19" s="22">
        <f>'22.Spieltag'!AJ19</f>
        <v>222</v>
      </c>
      <c r="AI19" s="29">
        <f>'22.Spieltag'!AK19</f>
        <v>13</v>
      </c>
      <c r="AJ19" s="24">
        <f t="shared" si="20"/>
        <v>239</v>
      </c>
      <c r="AK19" s="25">
        <f t="shared" si="9"/>
        <v>12</v>
      </c>
      <c r="AL19" s="1"/>
    </row>
    <row r="20" spans="1:38" ht="24.9" customHeight="1" thickBot="1">
      <c r="A20" s="29">
        <f t="shared" si="10"/>
        <v>14</v>
      </c>
      <c r="B20" s="21" t="s">
        <v>83</v>
      </c>
      <c r="C20" s="17" t="s">
        <v>74</v>
      </c>
      <c r="D20" s="18" t="s">
        <v>19</v>
      </c>
      <c r="E20" s="19">
        <f t="shared" si="11"/>
        <v>0</v>
      </c>
      <c r="F20" s="17" t="s">
        <v>76</v>
      </c>
      <c r="G20" s="18" t="s">
        <v>19</v>
      </c>
      <c r="H20" s="85">
        <f t="shared" si="12"/>
        <v>0</v>
      </c>
      <c r="I20" s="17" t="s">
        <v>77</v>
      </c>
      <c r="J20" s="18" t="s">
        <v>76</v>
      </c>
      <c r="K20" s="19" t="str">
        <f t="shared" si="13"/>
        <v>3</v>
      </c>
      <c r="L20" s="17" t="s">
        <v>2</v>
      </c>
      <c r="M20" s="18" t="s">
        <v>74</v>
      </c>
      <c r="N20" s="66" t="str">
        <f t="shared" si="14"/>
        <v>3</v>
      </c>
      <c r="O20" s="17" t="s">
        <v>19</v>
      </c>
      <c r="P20" s="18" t="s">
        <v>74</v>
      </c>
      <c r="Q20" s="19" t="str">
        <f t="shared" si="15"/>
        <v>2</v>
      </c>
      <c r="R20" s="17" t="s">
        <v>2</v>
      </c>
      <c r="S20" s="18" t="s">
        <v>76</v>
      </c>
      <c r="T20" s="19" t="str">
        <f t="shared" si="16"/>
        <v>2</v>
      </c>
      <c r="U20" s="17" t="s">
        <v>76</v>
      </c>
      <c r="V20" s="18" t="s">
        <v>76</v>
      </c>
      <c r="W20" s="66" t="str">
        <f t="shared" si="4"/>
        <v>3</v>
      </c>
      <c r="X20" s="17" t="s">
        <v>74</v>
      </c>
      <c r="Y20" s="18" t="s">
        <v>74</v>
      </c>
      <c r="Z20" s="19">
        <f t="shared" si="17"/>
        <v>0</v>
      </c>
      <c r="AA20" s="17" t="s">
        <v>74</v>
      </c>
      <c r="AB20" s="18" t="s">
        <v>74</v>
      </c>
      <c r="AC20" s="19">
        <f t="shared" si="18"/>
        <v>0</v>
      </c>
      <c r="AD20" s="28"/>
      <c r="AE20" s="26"/>
      <c r="AF20" s="19"/>
      <c r="AG20" s="21">
        <f t="shared" si="19"/>
        <v>13</v>
      </c>
      <c r="AH20" s="22">
        <f>'22.Spieltag'!AJ20</f>
        <v>218</v>
      </c>
      <c r="AI20" s="29">
        <f>'22.Spieltag'!AK20</f>
        <v>14</v>
      </c>
      <c r="AJ20" s="24">
        <f t="shared" si="20"/>
        <v>231</v>
      </c>
      <c r="AK20" s="25">
        <f t="shared" si="9"/>
        <v>14</v>
      </c>
      <c r="AL20" s="1"/>
    </row>
    <row r="21" spans="1:38" ht="24.9" customHeight="1" thickBot="1">
      <c r="A21" s="29">
        <f t="shared" si="10"/>
        <v>4</v>
      </c>
      <c r="B21" s="21" t="s">
        <v>86</v>
      </c>
      <c r="C21" s="17" t="s">
        <v>74</v>
      </c>
      <c r="D21" s="18" t="s">
        <v>19</v>
      </c>
      <c r="E21" s="19">
        <f t="shared" si="11"/>
        <v>0</v>
      </c>
      <c r="F21" s="17" t="s">
        <v>74</v>
      </c>
      <c r="G21" s="18" t="s">
        <v>19</v>
      </c>
      <c r="H21" s="85">
        <f t="shared" si="12"/>
        <v>0</v>
      </c>
      <c r="I21" s="17" t="s">
        <v>2</v>
      </c>
      <c r="J21" s="18" t="s">
        <v>76</v>
      </c>
      <c r="K21" s="19" t="str">
        <f t="shared" si="13"/>
        <v>2</v>
      </c>
      <c r="L21" s="17" t="s">
        <v>19</v>
      </c>
      <c r="M21" s="18" t="s">
        <v>76</v>
      </c>
      <c r="N21" s="66" t="str">
        <f t="shared" si="14"/>
        <v>5</v>
      </c>
      <c r="O21" s="17" t="s">
        <v>19</v>
      </c>
      <c r="P21" s="18" t="s">
        <v>76</v>
      </c>
      <c r="Q21" s="19" t="str">
        <f t="shared" si="15"/>
        <v>2</v>
      </c>
      <c r="R21" s="17" t="s">
        <v>19</v>
      </c>
      <c r="S21" s="18" t="s">
        <v>74</v>
      </c>
      <c r="T21" s="19" t="str">
        <f t="shared" si="16"/>
        <v>3</v>
      </c>
      <c r="U21" s="17" t="s">
        <v>74</v>
      </c>
      <c r="V21" s="18" t="s">
        <v>74</v>
      </c>
      <c r="W21" s="66" t="str">
        <f t="shared" si="4"/>
        <v>5</v>
      </c>
      <c r="X21" s="17" t="s">
        <v>74</v>
      </c>
      <c r="Y21" s="18" t="s">
        <v>74</v>
      </c>
      <c r="Z21" s="19">
        <f t="shared" si="17"/>
        <v>0</v>
      </c>
      <c r="AA21" s="17" t="s">
        <v>74</v>
      </c>
      <c r="AB21" s="18" t="s">
        <v>74</v>
      </c>
      <c r="AC21" s="19">
        <f t="shared" si="18"/>
        <v>0</v>
      </c>
      <c r="AD21" s="28"/>
      <c r="AE21" s="26"/>
      <c r="AF21" s="19"/>
      <c r="AG21" s="21">
        <f t="shared" si="19"/>
        <v>17</v>
      </c>
      <c r="AH21" s="22">
        <f>'22.Spieltag'!AJ21</f>
        <v>253</v>
      </c>
      <c r="AI21" s="29">
        <f>'22.Spieltag'!AK21</f>
        <v>4</v>
      </c>
      <c r="AJ21" s="24">
        <f t="shared" si="20"/>
        <v>270</v>
      </c>
      <c r="AK21" s="25">
        <f t="shared" si="9"/>
        <v>4</v>
      </c>
      <c r="AL21" s="1"/>
    </row>
    <row r="22" spans="1:38" ht="24.9" customHeight="1" thickBot="1">
      <c r="A22" s="29">
        <f t="shared" si="10"/>
        <v>16</v>
      </c>
      <c r="B22" s="21" t="s">
        <v>96</v>
      </c>
      <c r="C22" s="17" t="s">
        <v>76</v>
      </c>
      <c r="D22" s="18" t="s">
        <v>19</v>
      </c>
      <c r="E22" s="19">
        <f t="shared" si="11"/>
        <v>0</v>
      </c>
      <c r="F22" s="17" t="s">
        <v>74</v>
      </c>
      <c r="G22" s="18" t="s">
        <v>19</v>
      </c>
      <c r="H22" s="85">
        <f t="shared" si="12"/>
        <v>0</v>
      </c>
      <c r="I22" s="17" t="s">
        <v>99</v>
      </c>
      <c r="J22" s="18" t="s">
        <v>76</v>
      </c>
      <c r="K22" s="19" t="str">
        <f t="shared" si="13"/>
        <v>2</v>
      </c>
      <c r="L22" s="17" t="s">
        <v>76</v>
      </c>
      <c r="M22" s="18" t="s">
        <v>76</v>
      </c>
      <c r="N22" s="66">
        <f t="shared" si="14"/>
        <v>0</v>
      </c>
      <c r="O22" s="17" t="s">
        <v>2</v>
      </c>
      <c r="P22" s="18" t="s">
        <v>74</v>
      </c>
      <c r="Q22" s="19" t="str">
        <f t="shared" si="15"/>
        <v>2</v>
      </c>
      <c r="R22" s="17" t="s">
        <v>19</v>
      </c>
      <c r="S22" s="18" t="s">
        <v>2</v>
      </c>
      <c r="T22" s="19">
        <f t="shared" si="16"/>
        <v>0</v>
      </c>
      <c r="U22" s="17" t="s">
        <v>19</v>
      </c>
      <c r="V22" s="18" t="s">
        <v>74</v>
      </c>
      <c r="W22" s="66">
        <f t="shared" si="4"/>
        <v>0</v>
      </c>
      <c r="X22" s="17" t="s">
        <v>19</v>
      </c>
      <c r="Y22" s="18" t="s">
        <v>19</v>
      </c>
      <c r="Z22" s="19">
        <f t="shared" si="17"/>
        <v>0</v>
      </c>
      <c r="AA22" s="17" t="s">
        <v>2</v>
      </c>
      <c r="AB22" s="18" t="s">
        <v>74</v>
      </c>
      <c r="AC22" s="19">
        <f t="shared" si="18"/>
        <v>0</v>
      </c>
      <c r="AD22" s="28"/>
      <c r="AE22" s="26"/>
      <c r="AF22" s="19"/>
      <c r="AG22" s="21">
        <f t="shared" si="19"/>
        <v>4</v>
      </c>
      <c r="AH22" s="22">
        <f>'22.Spieltag'!AJ22</f>
        <v>214</v>
      </c>
      <c r="AI22" s="29">
        <f>'22.Spieltag'!AK22</f>
        <v>16</v>
      </c>
      <c r="AJ22" s="24">
        <f t="shared" si="20"/>
        <v>218</v>
      </c>
      <c r="AK22" s="25">
        <f t="shared" si="9"/>
        <v>16</v>
      </c>
      <c r="AL22" s="1"/>
    </row>
    <row r="23" spans="1:38" ht="24.9" customHeight="1" thickBot="1">
      <c r="A23" s="29">
        <f t="shared" si="10"/>
        <v>18</v>
      </c>
      <c r="B23" s="21" t="s">
        <v>94</v>
      </c>
      <c r="C23" s="17" t="s">
        <v>76</v>
      </c>
      <c r="D23" s="18" t="s">
        <v>19</v>
      </c>
      <c r="E23" s="19">
        <f t="shared" si="11"/>
        <v>0</v>
      </c>
      <c r="F23" s="17" t="s">
        <v>74</v>
      </c>
      <c r="G23" s="18" t="s">
        <v>19</v>
      </c>
      <c r="H23" s="85">
        <f t="shared" si="12"/>
        <v>0</v>
      </c>
      <c r="I23" s="17" t="s">
        <v>2</v>
      </c>
      <c r="J23" s="18" t="s">
        <v>76</v>
      </c>
      <c r="K23" s="19" t="str">
        <f t="shared" si="13"/>
        <v>2</v>
      </c>
      <c r="L23" s="17" t="s">
        <v>2</v>
      </c>
      <c r="M23" s="18" t="s">
        <v>74</v>
      </c>
      <c r="N23" s="66" t="str">
        <f t="shared" si="14"/>
        <v>3</v>
      </c>
      <c r="O23" s="17" t="s">
        <v>2</v>
      </c>
      <c r="P23" s="18" t="s">
        <v>76</v>
      </c>
      <c r="Q23" s="19" t="str">
        <f t="shared" si="15"/>
        <v>5</v>
      </c>
      <c r="R23" s="17" t="s">
        <v>19</v>
      </c>
      <c r="S23" s="18" t="s">
        <v>2</v>
      </c>
      <c r="T23" s="19">
        <f t="shared" si="16"/>
        <v>0</v>
      </c>
      <c r="U23" s="17" t="s">
        <v>76</v>
      </c>
      <c r="V23" s="18" t="s">
        <v>19</v>
      </c>
      <c r="W23" s="66">
        <f t="shared" si="4"/>
        <v>0</v>
      </c>
      <c r="X23" s="17" t="s">
        <v>74</v>
      </c>
      <c r="Y23" s="18" t="s">
        <v>19</v>
      </c>
      <c r="Z23" s="19" t="str">
        <f t="shared" si="17"/>
        <v>3</v>
      </c>
      <c r="AA23" s="17" t="s">
        <v>2</v>
      </c>
      <c r="AB23" s="18" t="s">
        <v>19</v>
      </c>
      <c r="AC23" s="19">
        <f t="shared" si="18"/>
        <v>0</v>
      </c>
      <c r="AD23" s="28"/>
      <c r="AE23" s="26"/>
      <c r="AF23" s="19"/>
      <c r="AG23" s="21">
        <f t="shared" si="19"/>
        <v>13</v>
      </c>
      <c r="AH23" s="22">
        <f>'22.Spieltag'!AJ23</f>
        <v>187</v>
      </c>
      <c r="AI23" s="29">
        <f>'22.Spieltag'!AK23</f>
        <v>18</v>
      </c>
      <c r="AJ23" s="24">
        <f t="shared" si="20"/>
        <v>200</v>
      </c>
      <c r="AK23" s="25">
        <f t="shared" si="9"/>
        <v>18</v>
      </c>
      <c r="AL23" s="1"/>
    </row>
    <row r="24" spans="1:38" ht="24.9" customHeight="1" thickBot="1">
      <c r="A24" s="29">
        <f t="shared" si="10"/>
        <v>20</v>
      </c>
      <c r="B24" s="21" t="s">
        <v>92</v>
      </c>
      <c r="C24" s="17"/>
      <c r="D24" s="18"/>
      <c r="E24" s="19"/>
      <c r="F24" s="17"/>
      <c r="G24" s="18"/>
      <c r="H24" s="85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9"/>
        <v>0</v>
      </c>
      <c r="AH24" s="22">
        <f>'22.Spieltag'!AJ24</f>
        <v>147</v>
      </c>
      <c r="AI24" s="29">
        <f>'22.Spieltag'!AK24</f>
        <v>19</v>
      </c>
      <c r="AJ24" s="24">
        <f t="shared" si="20"/>
        <v>147</v>
      </c>
      <c r="AK24" s="25">
        <f t="shared" si="9"/>
        <v>20</v>
      </c>
      <c r="AL24" s="1"/>
    </row>
    <row r="25" spans="1:38" ht="24.9" customHeight="1" thickBot="1">
      <c r="A25" s="29">
        <f t="shared" si="10"/>
        <v>8</v>
      </c>
      <c r="B25" s="21" t="s">
        <v>78</v>
      </c>
      <c r="C25" s="17" t="s">
        <v>76</v>
      </c>
      <c r="D25" s="18" t="s">
        <v>19</v>
      </c>
      <c r="E25" s="19">
        <f t="shared" si="11"/>
        <v>0</v>
      </c>
      <c r="F25" s="17" t="s">
        <v>74</v>
      </c>
      <c r="G25" s="18" t="s">
        <v>19</v>
      </c>
      <c r="H25" s="85">
        <f t="shared" si="12"/>
        <v>0</v>
      </c>
      <c r="I25" s="17" t="s">
        <v>2</v>
      </c>
      <c r="J25" s="18" t="s">
        <v>74</v>
      </c>
      <c r="K25" s="19" t="str">
        <f t="shared" si="13"/>
        <v>2</v>
      </c>
      <c r="L25" s="17" t="s">
        <v>2</v>
      </c>
      <c r="M25" s="18" t="s">
        <v>74</v>
      </c>
      <c r="N25" s="66" t="str">
        <f t="shared" si="14"/>
        <v>3</v>
      </c>
      <c r="O25" s="17" t="s">
        <v>77</v>
      </c>
      <c r="P25" s="18" t="s">
        <v>76</v>
      </c>
      <c r="Q25" s="19" t="str">
        <f t="shared" si="15"/>
        <v>2</v>
      </c>
      <c r="R25" s="17" t="s">
        <v>74</v>
      </c>
      <c r="S25" s="18" t="s">
        <v>76</v>
      </c>
      <c r="T25" s="19" t="str">
        <f t="shared" si="16"/>
        <v>3</v>
      </c>
      <c r="U25" s="17" t="s">
        <v>19</v>
      </c>
      <c r="V25" s="18" t="s">
        <v>19</v>
      </c>
      <c r="W25" s="66" t="str">
        <f t="shared" si="4"/>
        <v>3</v>
      </c>
      <c r="X25" s="17" t="s">
        <v>19</v>
      </c>
      <c r="Y25" s="18" t="s">
        <v>76</v>
      </c>
      <c r="Z25" s="19">
        <f t="shared" si="17"/>
        <v>0</v>
      </c>
      <c r="AA25" s="17" t="s">
        <v>19</v>
      </c>
      <c r="AB25" s="18" t="s">
        <v>74</v>
      </c>
      <c r="AC25" s="19">
        <f t="shared" si="18"/>
        <v>0</v>
      </c>
      <c r="AD25" s="28"/>
      <c r="AE25" s="26"/>
      <c r="AF25" s="19"/>
      <c r="AG25" s="21">
        <f t="shared" si="19"/>
        <v>13</v>
      </c>
      <c r="AH25" s="22">
        <f>'22.Spieltag'!AJ25</f>
        <v>243</v>
      </c>
      <c r="AI25" s="29">
        <f>'22.Spieltag'!AK25</f>
        <v>9</v>
      </c>
      <c r="AJ25" s="24">
        <f t="shared" si="20"/>
        <v>256</v>
      </c>
      <c r="AK25" s="25">
        <f t="shared" si="9"/>
        <v>8</v>
      </c>
      <c r="AL25" s="1"/>
    </row>
    <row r="26" spans="1:38" ht="28.2" customHeight="1" thickBot="1">
      <c r="A26" s="29">
        <f t="shared" si="10"/>
        <v>11</v>
      </c>
      <c r="B26" s="21" t="s">
        <v>82</v>
      </c>
      <c r="C26" s="17" t="s">
        <v>74</v>
      </c>
      <c r="D26" s="18" t="s">
        <v>74</v>
      </c>
      <c r="E26" s="19">
        <f t="shared" si="11"/>
        <v>0</v>
      </c>
      <c r="F26" s="17" t="s">
        <v>74</v>
      </c>
      <c r="G26" s="18" t="s">
        <v>19</v>
      </c>
      <c r="H26" s="85">
        <f t="shared" si="12"/>
        <v>0</v>
      </c>
      <c r="I26" s="17" t="s">
        <v>2</v>
      </c>
      <c r="J26" s="18" t="s">
        <v>76</v>
      </c>
      <c r="K26" s="19" t="str">
        <f t="shared" si="13"/>
        <v>2</v>
      </c>
      <c r="L26" s="17" t="s">
        <v>19</v>
      </c>
      <c r="M26" s="18" t="s">
        <v>74</v>
      </c>
      <c r="N26" s="66" t="str">
        <f t="shared" si="14"/>
        <v>2</v>
      </c>
      <c r="O26" s="17" t="s">
        <v>77</v>
      </c>
      <c r="P26" s="18" t="s">
        <v>76</v>
      </c>
      <c r="Q26" s="19" t="str">
        <f t="shared" si="15"/>
        <v>2</v>
      </c>
      <c r="R26" s="17" t="s">
        <v>19</v>
      </c>
      <c r="S26" s="18" t="s">
        <v>74</v>
      </c>
      <c r="T26" s="19" t="str">
        <f t="shared" si="16"/>
        <v>3</v>
      </c>
      <c r="U26" s="17" t="s">
        <v>74</v>
      </c>
      <c r="V26" s="18" t="s">
        <v>74</v>
      </c>
      <c r="W26" s="66" t="str">
        <f t="shared" si="4"/>
        <v>5</v>
      </c>
      <c r="X26" s="17" t="s">
        <v>19</v>
      </c>
      <c r="Y26" s="18" t="s">
        <v>76</v>
      </c>
      <c r="Z26" s="19">
        <f t="shared" si="17"/>
        <v>0</v>
      </c>
      <c r="AA26" s="17" t="s">
        <v>19</v>
      </c>
      <c r="AB26" s="18" t="s">
        <v>74</v>
      </c>
      <c r="AC26" s="19">
        <f t="shared" si="18"/>
        <v>0</v>
      </c>
      <c r="AD26" s="28"/>
      <c r="AE26" s="26"/>
      <c r="AF26" s="19"/>
      <c r="AG26" s="21">
        <f t="shared" ref="AG26" si="29">E26+H26+K26+N26+Q26+T26+W26+Z26+AC26+AF26</f>
        <v>14</v>
      </c>
      <c r="AH26" s="22">
        <f>'22.Spieltag'!AJ26</f>
        <v>228</v>
      </c>
      <c r="AI26" s="29">
        <f>'22.Spieltag'!AK26</f>
        <v>11</v>
      </c>
      <c r="AJ26" s="24">
        <f t="shared" ref="AJ26" si="30">AG26+AH26</f>
        <v>242</v>
      </c>
      <c r="AK26" s="25">
        <f t="shared" si="9"/>
        <v>11</v>
      </c>
      <c r="AL26" s="1"/>
    </row>
    <row r="27" spans="1:38" ht="28.2" customHeight="1" thickBot="1">
      <c r="A27" s="29">
        <f t="shared" ref="A27" si="31">AK27</f>
        <v>7</v>
      </c>
      <c r="B27" s="21" t="s">
        <v>73</v>
      </c>
      <c r="C27" s="17" t="s">
        <v>74</v>
      </c>
      <c r="D27" s="18" t="s">
        <v>19</v>
      </c>
      <c r="E27" s="19">
        <f t="shared" si="11"/>
        <v>0</v>
      </c>
      <c r="F27" s="17" t="s">
        <v>74</v>
      </c>
      <c r="G27" s="18" t="s">
        <v>74</v>
      </c>
      <c r="H27" s="85">
        <f t="shared" si="12"/>
        <v>0</v>
      </c>
      <c r="I27" s="17" t="s">
        <v>20</v>
      </c>
      <c r="J27" s="18" t="s">
        <v>74</v>
      </c>
      <c r="K27" s="19" t="str">
        <f t="shared" si="13"/>
        <v>5</v>
      </c>
      <c r="L27" s="17" t="s">
        <v>19</v>
      </c>
      <c r="M27" s="18" t="s">
        <v>74</v>
      </c>
      <c r="N27" s="66" t="str">
        <f t="shared" si="14"/>
        <v>2</v>
      </c>
      <c r="O27" s="17" t="s">
        <v>2</v>
      </c>
      <c r="P27" s="18" t="s">
        <v>74</v>
      </c>
      <c r="Q27" s="19" t="str">
        <f t="shared" si="15"/>
        <v>2</v>
      </c>
      <c r="R27" s="17" t="s">
        <v>19</v>
      </c>
      <c r="S27" s="18" t="s">
        <v>74</v>
      </c>
      <c r="T27" s="19" t="str">
        <f t="shared" si="16"/>
        <v>3</v>
      </c>
      <c r="U27" s="17" t="s">
        <v>19</v>
      </c>
      <c r="V27" s="18" t="s">
        <v>74</v>
      </c>
      <c r="W27" s="66">
        <f t="shared" si="4"/>
        <v>0</v>
      </c>
      <c r="X27" s="17" t="s">
        <v>19</v>
      </c>
      <c r="Y27" s="18" t="s">
        <v>74</v>
      </c>
      <c r="Z27" s="19">
        <f t="shared" si="17"/>
        <v>0</v>
      </c>
      <c r="AA27" s="17" t="s">
        <v>74</v>
      </c>
      <c r="AB27" s="18" t="s">
        <v>74</v>
      </c>
      <c r="AC27" s="19">
        <f t="shared" si="18"/>
        <v>0</v>
      </c>
      <c r="AD27" s="28"/>
      <c r="AE27" s="26"/>
      <c r="AF27" s="19"/>
      <c r="AG27" s="21">
        <f t="shared" ref="AG27" si="32">E27+H27+K27+N27+Q27+T27+W27+Z27+AC27+AF27</f>
        <v>12</v>
      </c>
      <c r="AH27" s="22">
        <f>'22.Spieltag'!AJ27</f>
        <v>249</v>
      </c>
      <c r="AI27" s="29">
        <f>'22.Spieltag'!AK27</f>
        <v>5</v>
      </c>
      <c r="AJ27" s="24">
        <f t="shared" ref="AJ27" si="33">AG27+AH27</f>
        <v>261</v>
      </c>
      <c r="AK27" s="25">
        <f t="shared" si="9"/>
        <v>7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84" priority="12" operator="equal">
      <formula>"Schalke 04"</formula>
    </cfRule>
  </conditionalFormatting>
  <conditionalFormatting sqref="R4 X4 I6 L4 AA4 O4 F6 R6 U6 L6 C6 I4">
    <cfRule type="cellIs" dxfId="8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0" priority="1" rank="3"/>
  </conditionalFormatting>
  <conditionalFormatting sqref="AG5:AG26 AG31:AG1048576">
    <cfRule type="top10" dxfId="79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D21" sqref="AD21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45</v>
      </c>
      <c r="B4" s="16"/>
      <c r="C4" s="68" t="s">
        <v>11</v>
      </c>
      <c r="F4" s="68" t="s">
        <v>18</v>
      </c>
      <c r="I4" s="68" t="s">
        <v>67</v>
      </c>
      <c r="L4" s="68" t="s">
        <v>57</v>
      </c>
      <c r="O4" s="68" t="s">
        <v>58</v>
      </c>
      <c r="R4" s="68" t="s">
        <v>17</v>
      </c>
      <c r="U4" s="68" t="s">
        <v>12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16</v>
      </c>
      <c r="I6" s="68" t="s">
        <v>56</v>
      </c>
      <c r="L6" s="68" t="s">
        <v>70</v>
      </c>
      <c r="O6" s="68" t="s">
        <v>59</v>
      </c>
      <c r="R6" s="68" t="s">
        <v>13</v>
      </c>
      <c r="U6" s="68" t="s">
        <v>15</v>
      </c>
      <c r="X6" s="68" t="s">
        <v>14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76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76</v>
      </c>
      <c r="P7" s="76" t="s">
        <v>2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77</v>
      </c>
      <c r="V7" s="76" t="s">
        <v>19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77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76</v>
      </c>
      <c r="G8" s="18" t="s">
        <v>19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19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10</v>
      </c>
      <c r="AH8" s="22">
        <f>'23.Spieltag'!AJ8</f>
        <v>275</v>
      </c>
      <c r="AI8" s="29">
        <f>'23.Spieltag'!AK8</f>
        <v>2</v>
      </c>
      <c r="AJ8" s="24">
        <f t="shared" ref="AJ8" si="10">AG8+AH8</f>
        <v>285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77</v>
      </c>
      <c r="V9" s="18" t="s">
        <v>19</v>
      </c>
      <c r="W9" s="66" t="str">
        <f t="shared" si="6"/>
        <v>5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10</v>
      </c>
      <c r="AH9" s="22">
        <f>'23.Spieltag'!AJ9</f>
        <v>211</v>
      </c>
      <c r="AI9" s="29">
        <f>'23.Spieltag'!AK9</f>
        <v>17</v>
      </c>
      <c r="AJ9" s="24">
        <f t="shared" ref="AJ9:AJ25" si="22">AG9+AH9</f>
        <v>221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74</v>
      </c>
      <c r="P10" s="18" t="s">
        <v>2</v>
      </c>
      <c r="Q10" s="19" t="str">
        <f t="shared" si="17"/>
        <v>2</v>
      </c>
      <c r="R10" s="17" t="s">
        <v>19</v>
      </c>
      <c r="S10" s="18" t="s">
        <v>19</v>
      </c>
      <c r="T10" s="19">
        <f t="shared" si="18"/>
        <v>0</v>
      </c>
      <c r="U10" s="17" t="s">
        <v>2</v>
      </c>
      <c r="V10" s="18" t="s">
        <v>74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5</v>
      </c>
      <c r="AH10" s="22">
        <f>'23.Spieltag'!AJ10</f>
        <v>272</v>
      </c>
      <c r="AI10" s="29">
        <f>'23.Spieltag'!AK10</f>
        <v>3</v>
      </c>
      <c r="AJ10" s="24">
        <f t="shared" si="22"/>
        <v>277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10</v>
      </c>
      <c r="B11" s="21" t="s">
        <v>98</v>
      </c>
      <c r="C11" s="17" t="s">
        <v>19</v>
      </c>
      <c r="D11" s="18" t="s">
        <v>74</v>
      </c>
      <c r="E11" s="85">
        <f t="shared" si="13"/>
        <v>0</v>
      </c>
      <c r="F11" s="17" t="s">
        <v>19</v>
      </c>
      <c r="G11" s="18" t="s">
        <v>2</v>
      </c>
      <c r="H11" s="19">
        <f t="shared" si="14"/>
        <v>0</v>
      </c>
      <c r="I11" s="17" t="s">
        <v>74</v>
      </c>
      <c r="J11" s="18" t="s">
        <v>19</v>
      </c>
      <c r="K11" s="19">
        <f t="shared" si="15"/>
        <v>0</v>
      </c>
      <c r="L11" s="17" t="s">
        <v>2</v>
      </c>
      <c r="M11" s="18" t="s">
        <v>19</v>
      </c>
      <c r="N11" s="66">
        <f t="shared" si="16"/>
        <v>0</v>
      </c>
      <c r="O11" s="17" t="s">
        <v>2</v>
      </c>
      <c r="P11" s="18" t="s">
        <v>2</v>
      </c>
      <c r="Q11" s="19">
        <f t="shared" si="17"/>
        <v>0</v>
      </c>
      <c r="R11" s="17" t="s">
        <v>2</v>
      </c>
      <c r="S11" s="18" t="s">
        <v>19</v>
      </c>
      <c r="T11" s="19">
        <f t="shared" si="18"/>
        <v>0</v>
      </c>
      <c r="U11" s="17" t="s">
        <v>19</v>
      </c>
      <c r="V11" s="18" t="s">
        <v>2</v>
      </c>
      <c r="W11" s="66">
        <f t="shared" si="6"/>
        <v>0</v>
      </c>
      <c r="X11" s="17" t="s">
        <v>74</v>
      </c>
      <c r="Y11" s="18" t="s">
        <v>19</v>
      </c>
      <c r="Z11" s="19">
        <f t="shared" si="19"/>
        <v>0</v>
      </c>
      <c r="AA11" s="17" t="s">
        <v>74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0</v>
      </c>
      <c r="AH11" s="22">
        <f>'23.Spieltag'!AJ11</f>
        <v>256</v>
      </c>
      <c r="AI11" s="29">
        <f>'23.Spieltag'!AK11</f>
        <v>8</v>
      </c>
      <c r="AJ11" s="24">
        <f t="shared" si="22"/>
        <v>256</v>
      </c>
      <c r="AK11" s="25">
        <f t="shared" si="11"/>
        <v>10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85">
        <f t="shared" si="13"/>
        <v>0</v>
      </c>
      <c r="F12" s="17" t="s">
        <v>74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>
        <f t="shared" si="15"/>
        <v>0</v>
      </c>
      <c r="L12" s="17" t="s">
        <v>19</v>
      </c>
      <c r="M12" s="18" t="s">
        <v>19</v>
      </c>
      <c r="N12" s="66" t="str">
        <f t="shared" si="16"/>
        <v>3</v>
      </c>
      <c r="O12" s="17" t="s">
        <v>74</v>
      </c>
      <c r="P12" s="18" t="s">
        <v>2</v>
      </c>
      <c r="Q12" s="19" t="str">
        <f t="shared" si="17"/>
        <v>2</v>
      </c>
      <c r="R12" s="17" t="s">
        <v>2</v>
      </c>
      <c r="S12" s="18" t="s">
        <v>74</v>
      </c>
      <c r="T12" s="19">
        <f t="shared" si="18"/>
        <v>0</v>
      </c>
      <c r="U12" s="17" t="s">
        <v>2</v>
      </c>
      <c r="V12" s="18" t="s">
        <v>2</v>
      </c>
      <c r="W12" s="66">
        <f t="shared" si="6"/>
        <v>0</v>
      </c>
      <c r="X12" s="17" t="s">
        <v>74</v>
      </c>
      <c r="Y12" s="18" t="s">
        <v>74</v>
      </c>
      <c r="Z12" s="19" t="str">
        <f t="shared" si="19"/>
        <v>5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10</v>
      </c>
      <c r="AH12" s="22">
        <f>'23.Spieltag'!AJ12</f>
        <v>287</v>
      </c>
      <c r="AI12" s="29">
        <f>'23.Spieltag'!AK12</f>
        <v>1</v>
      </c>
      <c r="AJ12" s="24">
        <f t="shared" si="22"/>
        <v>297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>
        <f t="shared" si="14"/>
        <v>0</v>
      </c>
      <c r="I13" s="17" t="s">
        <v>19</v>
      </c>
      <c r="J13" s="18" t="s">
        <v>74</v>
      </c>
      <c r="K13" s="19" t="str">
        <f t="shared" si="15"/>
        <v>5</v>
      </c>
      <c r="L13" s="17" t="s">
        <v>2</v>
      </c>
      <c r="M13" s="18" t="s">
        <v>74</v>
      </c>
      <c r="N13" s="66">
        <f t="shared" si="16"/>
        <v>0</v>
      </c>
      <c r="O13" s="17" t="s">
        <v>19</v>
      </c>
      <c r="P13" s="18" t="s">
        <v>19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2</v>
      </c>
      <c r="V13" s="18" t="s">
        <v>76</v>
      </c>
      <c r="W13" s="66" t="str">
        <f t="shared" si="6"/>
        <v>2</v>
      </c>
      <c r="X13" s="17" t="s">
        <v>74</v>
      </c>
      <c r="Y13" s="18" t="s">
        <v>76</v>
      </c>
      <c r="Z13" s="19">
        <f t="shared" si="19"/>
        <v>0</v>
      </c>
      <c r="AA13" s="17" t="s">
        <v>74</v>
      </c>
      <c r="AB13" s="18" t="s">
        <v>74</v>
      </c>
      <c r="AC13" s="19" t="str">
        <f t="shared" si="20"/>
        <v>3</v>
      </c>
      <c r="AD13" s="27"/>
      <c r="AE13" s="26"/>
      <c r="AF13" s="19"/>
      <c r="AG13" s="21">
        <f t="shared" si="21"/>
        <v>10</v>
      </c>
      <c r="AH13" s="22">
        <f>'23.Spieltag'!AJ13</f>
        <v>252</v>
      </c>
      <c r="AI13" s="29">
        <f>'23.Spieltag'!AK13</f>
        <v>10</v>
      </c>
      <c r="AJ13" s="24">
        <f t="shared" si="22"/>
        <v>262</v>
      </c>
      <c r="AK13" s="25">
        <f t="shared" si="11"/>
        <v>9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2</v>
      </c>
      <c r="D14" s="18" t="s">
        <v>74</v>
      </c>
      <c r="E14" s="85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2</v>
      </c>
      <c r="M14" s="18" t="s">
        <v>19</v>
      </c>
      <c r="N14" s="66">
        <f t="shared" si="16"/>
        <v>0</v>
      </c>
      <c r="O14" s="17" t="s">
        <v>74</v>
      </c>
      <c r="P14" s="18" t="s">
        <v>19</v>
      </c>
      <c r="Q14" s="19" t="str">
        <f t="shared" si="17"/>
        <v>2</v>
      </c>
      <c r="R14" s="17" t="s">
        <v>74</v>
      </c>
      <c r="S14" s="18" t="s">
        <v>2</v>
      </c>
      <c r="T14" s="19" t="str">
        <f t="shared" si="18"/>
        <v>2</v>
      </c>
      <c r="U14" s="17" t="s">
        <v>2</v>
      </c>
      <c r="V14" s="18" t="s">
        <v>74</v>
      </c>
      <c r="W14" s="66" t="str">
        <f t="shared" si="6"/>
        <v>3</v>
      </c>
      <c r="X14" s="17" t="s">
        <v>74</v>
      </c>
      <c r="Y14" s="18" t="s">
        <v>19</v>
      </c>
      <c r="Z14" s="19">
        <f t="shared" si="19"/>
        <v>0</v>
      </c>
      <c r="AA14" s="17" t="s">
        <v>74</v>
      </c>
      <c r="AB14" s="18" t="s">
        <v>74</v>
      </c>
      <c r="AC14" s="19" t="str">
        <f t="shared" si="20"/>
        <v>3</v>
      </c>
      <c r="AD14" s="28"/>
      <c r="AE14" s="26"/>
      <c r="AF14" s="19"/>
      <c r="AG14" s="21">
        <f t="shared" si="21"/>
        <v>10</v>
      </c>
      <c r="AH14" s="22">
        <f>'23.Spieltag'!AJ14</f>
        <v>264</v>
      </c>
      <c r="AI14" s="29">
        <f>'23.Spieltag'!AK14</f>
        <v>5</v>
      </c>
      <c r="AJ14" s="24">
        <f t="shared" si="22"/>
        <v>274</v>
      </c>
      <c r="AK14" s="25">
        <f t="shared" si="11"/>
        <v>6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85">
        <f t="shared" si="13"/>
        <v>0</v>
      </c>
      <c r="F15" s="17" t="s">
        <v>76</v>
      </c>
      <c r="G15" s="18" t="s">
        <v>74</v>
      </c>
      <c r="H15" s="19">
        <f t="shared" si="14"/>
        <v>0</v>
      </c>
      <c r="I15" s="17" t="s">
        <v>19</v>
      </c>
      <c r="J15" s="18" t="s">
        <v>76</v>
      </c>
      <c r="K15" s="19" t="str">
        <f t="shared" si="15"/>
        <v>2</v>
      </c>
      <c r="L15" s="17" t="s">
        <v>19</v>
      </c>
      <c r="M15" s="18" t="s">
        <v>76</v>
      </c>
      <c r="N15" s="66">
        <f t="shared" si="16"/>
        <v>0</v>
      </c>
      <c r="O15" s="17" t="s">
        <v>76</v>
      </c>
      <c r="P15" s="18" t="s">
        <v>19</v>
      </c>
      <c r="Q15" s="19" t="str">
        <f t="shared" si="17"/>
        <v>2</v>
      </c>
      <c r="R15" s="17" t="s">
        <v>19</v>
      </c>
      <c r="S15" s="18" t="s">
        <v>74</v>
      </c>
      <c r="T15" s="19">
        <f t="shared" si="18"/>
        <v>0</v>
      </c>
      <c r="U15" s="17" t="s">
        <v>19</v>
      </c>
      <c r="V15" s="18" t="s">
        <v>76</v>
      </c>
      <c r="W15" s="66" t="str">
        <f t="shared" si="6"/>
        <v>3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74</v>
      </c>
      <c r="AC15" s="19" t="str">
        <f t="shared" si="20"/>
        <v>3</v>
      </c>
      <c r="AD15" s="28"/>
      <c r="AE15" s="26"/>
      <c r="AF15" s="19"/>
      <c r="AG15" s="21">
        <f t="shared" si="21"/>
        <v>10</v>
      </c>
      <c r="AH15" s="22">
        <f>'23.Spieltag'!AJ15</f>
        <v>237</v>
      </c>
      <c r="AI15" s="29">
        <f>'23.Spieltag'!AK15</f>
        <v>13</v>
      </c>
      <c r="AJ15" s="24">
        <f t="shared" si="22"/>
        <v>247</v>
      </c>
      <c r="AK15" s="25">
        <f t="shared" si="11"/>
        <v>12</v>
      </c>
      <c r="AL15" s="1"/>
    </row>
    <row r="16" spans="1:42" ht="24.9" customHeight="1" thickBot="1">
      <c r="A16" s="29">
        <f t="shared" si="12"/>
        <v>7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74</v>
      </c>
      <c r="G16" s="18" t="s">
        <v>2</v>
      </c>
      <c r="H16" s="19">
        <f t="shared" si="14"/>
        <v>0</v>
      </c>
      <c r="I16" s="17" t="s">
        <v>19</v>
      </c>
      <c r="J16" s="18" t="s">
        <v>74</v>
      </c>
      <c r="K16" s="19" t="str">
        <f t="shared" si="15"/>
        <v>5</v>
      </c>
      <c r="L16" s="17" t="s">
        <v>19</v>
      </c>
      <c r="M16" s="18" t="s">
        <v>76</v>
      </c>
      <c r="N16" s="66">
        <f t="shared" si="16"/>
        <v>0</v>
      </c>
      <c r="O16" s="17" t="s">
        <v>74</v>
      </c>
      <c r="P16" s="18" t="s">
        <v>2</v>
      </c>
      <c r="Q16" s="19" t="str">
        <f t="shared" si="17"/>
        <v>2</v>
      </c>
      <c r="R16" s="17" t="s">
        <v>19</v>
      </c>
      <c r="S16" s="18" t="s">
        <v>76</v>
      </c>
      <c r="T16" s="19">
        <f t="shared" si="18"/>
        <v>0</v>
      </c>
      <c r="U16" s="17" t="s">
        <v>2</v>
      </c>
      <c r="V16" s="18" t="s">
        <v>74</v>
      </c>
      <c r="W16" s="66" t="str">
        <f t="shared" si="6"/>
        <v>3</v>
      </c>
      <c r="X16" s="17" t="s">
        <v>74</v>
      </c>
      <c r="Y16" s="18" t="s">
        <v>19</v>
      </c>
      <c r="Z16" s="19">
        <f t="shared" si="19"/>
        <v>0</v>
      </c>
      <c r="AA16" s="17" t="s">
        <v>76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10</v>
      </c>
      <c r="AH16" s="22">
        <f>'23.Spieltag'!AJ16</f>
        <v>263</v>
      </c>
      <c r="AI16" s="29">
        <f>'23.Spieltag'!AK16</f>
        <v>6</v>
      </c>
      <c r="AJ16" s="24">
        <f t="shared" si="22"/>
        <v>273</v>
      </c>
      <c r="AK16" s="25">
        <f t="shared" si="11"/>
        <v>7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20</v>
      </c>
      <c r="D17" s="18" t="s">
        <v>19</v>
      </c>
      <c r="E17" s="85">
        <f t="shared" si="13"/>
        <v>0</v>
      </c>
      <c r="F17" s="17" t="s">
        <v>74</v>
      </c>
      <c r="G17" s="18" t="s">
        <v>2</v>
      </c>
      <c r="H17" s="19">
        <f t="shared" si="14"/>
        <v>0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19</v>
      </c>
      <c r="P17" s="18" t="s">
        <v>20</v>
      </c>
      <c r="Q17" s="19" t="str">
        <f t="shared" si="17"/>
        <v>3</v>
      </c>
      <c r="R17" s="17" t="s">
        <v>19</v>
      </c>
      <c r="S17" s="18" t="s">
        <v>74</v>
      </c>
      <c r="T17" s="19">
        <f t="shared" si="18"/>
        <v>0</v>
      </c>
      <c r="U17" s="17" t="s">
        <v>2</v>
      </c>
      <c r="V17" s="18" t="s">
        <v>2</v>
      </c>
      <c r="W17" s="66">
        <f t="shared" si="6"/>
        <v>0</v>
      </c>
      <c r="X17" s="17" t="s">
        <v>76</v>
      </c>
      <c r="Y17" s="18" t="s">
        <v>19</v>
      </c>
      <c r="Z17" s="19">
        <f t="shared" si="19"/>
        <v>0</v>
      </c>
      <c r="AA17" s="17" t="s">
        <v>74</v>
      </c>
      <c r="AB17" s="18" t="s">
        <v>2</v>
      </c>
      <c r="AC17" s="19">
        <f t="shared" si="20"/>
        <v>0</v>
      </c>
      <c r="AD17" s="28"/>
      <c r="AE17" s="26"/>
      <c r="AF17" s="19"/>
      <c r="AG17" s="21">
        <f t="shared" si="21"/>
        <v>3</v>
      </c>
      <c r="AH17" s="22">
        <f>'23.Spieltag'!AJ17</f>
        <v>224</v>
      </c>
      <c r="AI17" s="29">
        <f>'23.Spieltag'!AK17</f>
        <v>15</v>
      </c>
      <c r="AJ17" s="24">
        <f t="shared" si="22"/>
        <v>227</v>
      </c>
      <c r="AK17" s="25">
        <f t="shared" si="11"/>
        <v>15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'23.Spieltag'!AJ18</f>
        <v>160</v>
      </c>
      <c r="AI18" s="29">
        <f>'23.Spieltag'!AK18</f>
        <v>19</v>
      </c>
      <c r="AJ18" s="24">
        <f t="shared" si="22"/>
        <v>160</v>
      </c>
      <c r="AK18" s="25">
        <f t="shared" si="11"/>
        <v>19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85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19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76</v>
      </c>
      <c r="T19" s="19">
        <f t="shared" si="18"/>
        <v>0</v>
      </c>
      <c r="U19" s="17" t="s">
        <v>74</v>
      </c>
      <c r="V19" s="18" t="s">
        <v>76</v>
      </c>
      <c r="W19" s="66" t="str">
        <f t="shared" si="6"/>
        <v>2</v>
      </c>
      <c r="X19" s="17" t="s">
        <v>76</v>
      </c>
      <c r="Y19" s="18" t="s">
        <v>19</v>
      </c>
      <c r="Z19" s="19">
        <f t="shared" si="19"/>
        <v>0</v>
      </c>
      <c r="AA19" s="17" t="s">
        <v>76</v>
      </c>
      <c r="AB19" s="18" t="s">
        <v>76</v>
      </c>
      <c r="AC19" s="19" t="str">
        <f t="shared" si="20"/>
        <v>5</v>
      </c>
      <c r="AD19" s="28"/>
      <c r="AE19" s="26"/>
      <c r="AF19" s="19"/>
      <c r="AG19" s="21">
        <f t="shared" si="21"/>
        <v>7</v>
      </c>
      <c r="AH19" s="22">
        <f>'23.Spieltag'!AJ19</f>
        <v>239</v>
      </c>
      <c r="AI19" s="29">
        <f>'23.Spieltag'!AK19</f>
        <v>12</v>
      </c>
      <c r="AJ19" s="24">
        <f t="shared" si="22"/>
        <v>246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19</v>
      </c>
      <c r="M20" s="18" t="s">
        <v>76</v>
      </c>
      <c r="N20" s="66">
        <f t="shared" si="16"/>
        <v>0</v>
      </c>
      <c r="O20" s="17" t="s">
        <v>74</v>
      </c>
      <c r="P20" s="18" t="s">
        <v>19</v>
      </c>
      <c r="Q20" s="19" t="str">
        <f t="shared" si="17"/>
        <v>2</v>
      </c>
      <c r="R20" s="17" t="s">
        <v>74</v>
      </c>
      <c r="S20" s="18" t="s">
        <v>19</v>
      </c>
      <c r="T20" s="19" t="str">
        <f t="shared" si="18"/>
        <v>3</v>
      </c>
      <c r="U20" s="17" t="s">
        <v>77</v>
      </c>
      <c r="V20" s="18" t="s">
        <v>76</v>
      </c>
      <c r="W20" s="66" t="str">
        <f t="shared" si="6"/>
        <v>2</v>
      </c>
      <c r="X20" s="17" t="s">
        <v>74</v>
      </c>
      <c r="Y20" s="18" t="s">
        <v>19</v>
      </c>
      <c r="Z20" s="19">
        <f t="shared" si="19"/>
        <v>0</v>
      </c>
      <c r="AA20" s="17" t="s">
        <v>74</v>
      </c>
      <c r="AB20" s="18" t="s">
        <v>76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'23.Spieltag'!AJ20</f>
        <v>231</v>
      </c>
      <c r="AI20" s="29">
        <f>'23.Spieltag'!AK20</f>
        <v>14</v>
      </c>
      <c r="AJ20" s="24">
        <f t="shared" si="22"/>
        <v>241</v>
      </c>
      <c r="AK20" s="25">
        <f t="shared" si="11"/>
        <v>14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19</v>
      </c>
      <c r="J21" s="18" t="s">
        <v>74</v>
      </c>
      <c r="K21" s="19" t="str">
        <f t="shared" si="15"/>
        <v>5</v>
      </c>
      <c r="L21" s="17" t="s">
        <v>19</v>
      </c>
      <c r="M21" s="18" t="s">
        <v>74</v>
      </c>
      <c r="N21" s="66">
        <f t="shared" si="16"/>
        <v>0</v>
      </c>
      <c r="O21" s="17" t="s">
        <v>74</v>
      </c>
      <c r="P21" s="18" t="s">
        <v>19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19</v>
      </c>
      <c r="V21" s="18" t="s">
        <v>74</v>
      </c>
      <c r="W21" s="66" t="str">
        <f t="shared" si="6"/>
        <v>2</v>
      </c>
      <c r="X21" s="17" t="s">
        <v>74</v>
      </c>
      <c r="Y21" s="18" t="s">
        <v>19</v>
      </c>
      <c r="Z21" s="19">
        <f t="shared" si="19"/>
        <v>0</v>
      </c>
      <c r="AA21" s="17" t="s">
        <v>74</v>
      </c>
      <c r="AB21" s="18" t="s">
        <v>19</v>
      </c>
      <c r="AC21" s="19">
        <f t="shared" si="20"/>
        <v>0</v>
      </c>
      <c r="AD21" s="28"/>
      <c r="AE21" s="26"/>
      <c r="AF21" s="19"/>
      <c r="AG21" s="21">
        <f t="shared" si="21"/>
        <v>9</v>
      </c>
      <c r="AH21" s="22">
        <f>'23.Spieltag'!AJ21</f>
        <v>270</v>
      </c>
      <c r="AI21" s="29">
        <f>'23.Spieltag'!AK21</f>
        <v>4</v>
      </c>
      <c r="AJ21" s="24">
        <f t="shared" si="22"/>
        <v>279</v>
      </c>
      <c r="AK21" s="25">
        <f t="shared" si="11"/>
        <v>4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19</v>
      </c>
      <c r="H22" s="19">
        <f t="shared" si="14"/>
        <v>0</v>
      </c>
      <c r="I22" s="17" t="s">
        <v>74</v>
      </c>
      <c r="J22" s="18" t="s">
        <v>19</v>
      </c>
      <c r="K22" s="19">
        <f t="shared" si="15"/>
        <v>0</v>
      </c>
      <c r="L22" s="17" t="s">
        <v>2</v>
      </c>
      <c r="M22" s="18" t="s">
        <v>19</v>
      </c>
      <c r="N22" s="66">
        <f t="shared" si="16"/>
        <v>0</v>
      </c>
      <c r="O22" s="17" t="s">
        <v>74</v>
      </c>
      <c r="P22" s="18" t="s">
        <v>2</v>
      </c>
      <c r="Q22" s="19" t="str">
        <f t="shared" si="17"/>
        <v>2</v>
      </c>
      <c r="R22" s="17" t="s">
        <v>19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>
        <f t="shared" si="6"/>
        <v>0</v>
      </c>
      <c r="X22" s="17" t="s">
        <v>76</v>
      </c>
      <c r="Y22" s="18" t="s">
        <v>74</v>
      </c>
      <c r="Z22" s="19">
        <f t="shared" si="19"/>
        <v>0</v>
      </c>
      <c r="AA22" s="17" t="s">
        <v>76</v>
      </c>
      <c r="AB22" s="18" t="s">
        <v>19</v>
      </c>
      <c r="AC22" s="19">
        <f t="shared" si="20"/>
        <v>0</v>
      </c>
      <c r="AD22" s="28"/>
      <c r="AE22" s="26"/>
      <c r="AF22" s="19"/>
      <c r="AG22" s="21">
        <f t="shared" si="21"/>
        <v>2</v>
      </c>
      <c r="AH22" s="22">
        <f>'23.Spieltag'!AJ22</f>
        <v>218</v>
      </c>
      <c r="AI22" s="29">
        <f>'23.Spieltag'!AK22</f>
        <v>16</v>
      </c>
      <c r="AJ22" s="24">
        <f t="shared" si="22"/>
        <v>220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74</v>
      </c>
      <c r="G23" s="18" t="s">
        <v>19</v>
      </c>
      <c r="H23" s="19">
        <f t="shared" si="14"/>
        <v>0</v>
      </c>
      <c r="I23" s="17" t="s">
        <v>19</v>
      </c>
      <c r="J23" s="18" t="s">
        <v>76</v>
      </c>
      <c r="K23" s="19" t="str">
        <f t="shared" si="15"/>
        <v>2</v>
      </c>
      <c r="L23" s="17" t="s">
        <v>2</v>
      </c>
      <c r="M23" s="18" t="s">
        <v>76</v>
      </c>
      <c r="N23" s="66">
        <f t="shared" si="16"/>
        <v>0</v>
      </c>
      <c r="O23" s="17" t="s">
        <v>74</v>
      </c>
      <c r="P23" s="18" t="s">
        <v>2</v>
      </c>
      <c r="Q23" s="19" t="str">
        <f t="shared" si="17"/>
        <v>2</v>
      </c>
      <c r="R23" s="17" t="s">
        <v>2</v>
      </c>
      <c r="S23" s="18" t="s">
        <v>74</v>
      </c>
      <c r="T23" s="19">
        <f t="shared" si="18"/>
        <v>0</v>
      </c>
      <c r="U23" s="17" t="s">
        <v>77</v>
      </c>
      <c r="V23" s="18" t="s">
        <v>19</v>
      </c>
      <c r="W23" s="66" t="str">
        <f t="shared" si="6"/>
        <v>5</v>
      </c>
      <c r="X23" s="17" t="s">
        <v>76</v>
      </c>
      <c r="Y23" s="18" t="s">
        <v>19</v>
      </c>
      <c r="Z23" s="19">
        <f t="shared" si="19"/>
        <v>0</v>
      </c>
      <c r="AA23" s="17" t="s">
        <v>74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12</v>
      </c>
      <c r="AH23" s="22">
        <f>'23.Spieltag'!AJ23</f>
        <v>200</v>
      </c>
      <c r="AI23" s="29">
        <f>'23.Spieltag'!AK23</f>
        <v>18</v>
      </c>
      <c r="AJ23" s="24">
        <f t="shared" si="22"/>
        <v>212</v>
      </c>
      <c r="AK23" s="25">
        <f t="shared" si="11"/>
        <v>18</v>
      </c>
      <c r="AL23" s="1"/>
    </row>
    <row r="24" spans="1:38" ht="24.9" customHeight="1" thickBot="1">
      <c r="A24" s="29">
        <f t="shared" si="12"/>
        <v>20</v>
      </c>
      <c r="B24" s="21" t="s">
        <v>92</v>
      </c>
      <c r="C24" s="17"/>
      <c r="D24" s="18"/>
      <c r="E24" s="85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'23.Spieltag'!AJ24</f>
        <v>147</v>
      </c>
      <c r="AI24" s="29">
        <f>'23.Spieltag'!AK24</f>
        <v>20</v>
      </c>
      <c r="AJ24" s="24">
        <f t="shared" si="22"/>
        <v>147</v>
      </c>
      <c r="AK24" s="25">
        <f t="shared" si="11"/>
        <v>20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2</v>
      </c>
      <c r="D25" s="18" t="s">
        <v>74</v>
      </c>
      <c r="E25" s="85">
        <f t="shared" si="13"/>
        <v>0</v>
      </c>
      <c r="F25" s="17" t="s">
        <v>76</v>
      </c>
      <c r="G25" s="18" t="s">
        <v>19</v>
      </c>
      <c r="H25" s="19">
        <f t="shared" si="14"/>
        <v>0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76</v>
      </c>
      <c r="P25" s="18" t="s">
        <v>19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19</v>
      </c>
      <c r="V25" s="18" t="s">
        <v>74</v>
      </c>
      <c r="W25" s="66" t="str">
        <f t="shared" si="6"/>
        <v>2</v>
      </c>
      <c r="X25" s="17" t="s">
        <v>74</v>
      </c>
      <c r="Y25" s="18" t="s">
        <v>74</v>
      </c>
      <c r="Z25" s="19" t="str">
        <f t="shared" si="19"/>
        <v>5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9</v>
      </c>
      <c r="AH25" s="22">
        <f>'23.Spieltag'!AJ25</f>
        <v>256</v>
      </c>
      <c r="AI25" s="29">
        <f>'23.Spieltag'!AK25</f>
        <v>8</v>
      </c>
      <c r="AJ25" s="24">
        <f t="shared" si="22"/>
        <v>265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85">
        <f t="shared" si="13"/>
        <v>0</v>
      </c>
      <c r="F26" s="17" t="s">
        <v>74</v>
      </c>
      <c r="G26" s="18" t="s">
        <v>74</v>
      </c>
      <c r="H26" s="19">
        <f t="shared" si="14"/>
        <v>0</v>
      </c>
      <c r="I26" s="17" t="s">
        <v>19</v>
      </c>
      <c r="J26" s="18" t="s">
        <v>76</v>
      </c>
      <c r="K26" s="19" t="str">
        <f t="shared" si="15"/>
        <v>2</v>
      </c>
      <c r="L26" s="17" t="s">
        <v>19</v>
      </c>
      <c r="M26" s="18" t="s">
        <v>76</v>
      </c>
      <c r="N26" s="66">
        <f t="shared" si="16"/>
        <v>0</v>
      </c>
      <c r="O26" s="17" t="s">
        <v>76</v>
      </c>
      <c r="P26" s="18" t="s">
        <v>19</v>
      </c>
      <c r="Q26" s="19" t="str">
        <f t="shared" si="17"/>
        <v>2</v>
      </c>
      <c r="R26" s="17" t="s">
        <v>74</v>
      </c>
      <c r="S26" s="18" t="s">
        <v>74</v>
      </c>
      <c r="T26" s="19">
        <f t="shared" si="18"/>
        <v>0</v>
      </c>
      <c r="U26" s="17" t="s">
        <v>19</v>
      </c>
      <c r="V26" s="18" t="s">
        <v>74</v>
      </c>
      <c r="W26" s="66" t="str">
        <f t="shared" si="6"/>
        <v>2</v>
      </c>
      <c r="X26" s="17" t="s">
        <v>74</v>
      </c>
      <c r="Y26" s="18" t="s">
        <v>19</v>
      </c>
      <c r="Z26" s="19">
        <f t="shared" si="19"/>
        <v>0</v>
      </c>
      <c r="AA26" s="17" t="s">
        <v>76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6</v>
      </c>
      <c r="AH26" s="22">
        <f>'23.Spieltag'!AJ26</f>
        <v>242</v>
      </c>
      <c r="AI26" s="29">
        <f>'23.Spieltag'!AK26</f>
        <v>11</v>
      </c>
      <c r="AJ26" s="24">
        <f t="shared" ref="AJ26" si="24">AG26+AH26</f>
        <v>248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2</v>
      </c>
      <c r="B27" s="21" t="s">
        <v>73</v>
      </c>
      <c r="C27" s="17" t="s">
        <v>74</v>
      </c>
      <c r="D27" s="18" t="s">
        <v>74</v>
      </c>
      <c r="E27" s="85">
        <f t="shared" si="13"/>
        <v>12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 t="str">
        <f t="shared" si="15"/>
        <v>5</v>
      </c>
      <c r="L27" s="17" t="s">
        <v>74</v>
      </c>
      <c r="M27" s="18" t="s">
        <v>74</v>
      </c>
      <c r="N27" s="66" t="str">
        <f t="shared" si="16"/>
        <v>5</v>
      </c>
      <c r="O27" s="17" t="s">
        <v>74</v>
      </c>
      <c r="P27" s="18" t="s">
        <v>2</v>
      </c>
      <c r="Q27" s="19" t="str">
        <f t="shared" si="17"/>
        <v>2</v>
      </c>
      <c r="R27" s="17" t="s">
        <v>19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3</v>
      </c>
      <c r="X27" s="17" t="s">
        <v>74</v>
      </c>
      <c r="Y27" s="18" t="s">
        <v>19</v>
      </c>
      <c r="Z27" s="19">
        <f t="shared" si="19"/>
        <v>0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27</v>
      </c>
      <c r="AH27" s="22">
        <f>'23.Spieltag'!AJ27</f>
        <v>261</v>
      </c>
      <c r="AI27" s="29">
        <f>'23.Spieltag'!AK27</f>
        <v>7</v>
      </c>
      <c r="AJ27" s="24">
        <f t="shared" ref="AJ27" si="27">AG27+AH27</f>
        <v>288</v>
      </c>
      <c r="AK27" s="25">
        <f t="shared" si="11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4:C5 R5 O4:O5 F4:F6 U4:U5 L4:L5 X5:X6 I4:I5 AA4:AA6">
    <cfRule type="cellIs" dxfId="78" priority="15" operator="equal">
      <formula>"Schalke 04"</formula>
    </cfRule>
  </conditionalFormatting>
  <conditionalFormatting sqref="C4 O6 C6 I6 I4 AA4 X4 L6 F4 R6 R4 U6">
    <cfRule type="cellIs" dxfId="77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6" priority="8">
      <formula>($AG8&gt;40)</formula>
    </cfRule>
  </conditionalFormatting>
  <conditionalFormatting sqref="A31:A1048576 A1:A3 A5:A26">
    <cfRule type="colorScale" priority="7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0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4" priority="4" rank="3"/>
  </conditionalFormatting>
  <conditionalFormatting sqref="AG5:AG26 AG31:AG1048576">
    <cfRule type="top10" dxfId="73" priority="5" rank="3"/>
  </conditionalFormatting>
  <conditionalFormatting sqref="AG27">
    <cfRule type="top10" dxfId="72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topLeftCell="A4" workbookViewId="0">
      <selection activeCell="A14" sqref="A14:XFD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46</v>
      </c>
      <c r="B4" s="16"/>
      <c r="C4" s="68" t="s">
        <v>56</v>
      </c>
      <c r="F4" s="68" t="s">
        <v>21</v>
      </c>
      <c r="I4" s="68" t="s">
        <v>16</v>
      </c>
      <c r="L4" s="68" t="s">
        <v>14</v>
      </c>
      <c r="O4" s="68" t="s">
        <v>68</v>
      </c>
      <c r="R4" s="68" t="s">
        <v>15</v>
      </c>
      <c r="U4" s="68" t="s">
        <v>13</v>
      </c>
      <c r="X4" s="68" t="s">
        <v>59</v>
      </c>
      <c r="AA4" s="68" t="s">
        <v>70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58</v>
      </c>
      <c r="I6" s="68" t="s">
        <v>11</v>
      </c>
      <c r="L6" s="68" t="s">
        <v>12</v>
      </c>
      <c r="O6" s="68" t="s">
        <v>69</v>
      </c>
      <c r="R6" s="68" t="s">
        <v>67</v>
      </c>
      <c r="U6" s="68" t="s">
        <v>71</v>
      </c>
      <c r="X6" s="68" t="s">
        <v>57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74</v>
      </c>
      <c r="G7" s="76" t="s">
        <v>76</v>
      </c>
      <c r="H7" s="77" t="s">
        <v>1</v>
      </c>
      <c r="I7" s="76" t="s">
        <v>20</v>
      </c>
      <c r="J7" s="76" t="s">
        <v>76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19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76</v>
      </c>
      <c r="K8" s="66">
        <f>IF(OR(EXACT($I$7,I8)*(EXACT($J$7,J8)))=TRUE,$AO$9,IF(($J$7-$I$7=J8-I8),$AO$8,IF(OR(EXACT($I$7&gt;$J$7,I8&gt;J8)*EXACT($I$7=$J$7,I8=J8)*EXACT($I$7&lt;$J$7,I8&lt;J8)),$AO$7,0)))*2</f>
        <v>4</v>
      </c>
      <c r="L8" s="17" t="s">
        <v>74</v>
      </c>
      <c r="M8" s="18" t="s">
        <v>20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</f>
        <v>0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2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12</v>
      </c>
      <c r="AH8" s="22">
        <f>'24.Spieltag'!AJ8</f>
        <v>285</v>
      </c>
      <c r="AI8" s="29">
        <f>'24.Spieltag'!AK8</f>
        <v>3</v>
      </c>
      <c r="AJ8" s="24">
        <f t="shared" ref="AJ8" si="9">AG8+AH8</f>
        <v>297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74</v>
      </c>
      <c r="K9" s="85">
        <f t="shared" ref="K9:K26" si="14">IF(OR(EXACT($I$7,I9)*(EXACT($J$7,J9)))=TRUE,$AO$9,IF(($J$7-$I$7=J9-I9),$AO$8,IF(OR(EXACT($I$7&gt;$J$7,I9&gt;J9)*EXACT($I$7=$J$7,I9=J9)*EXACT($I$7&lt;$J$7,I9&lt;J9)),$AO$7,0)))*2*2</f>
        <v>0</v>
      </c>
      <c r="L9" s="17" t="s">
        <v>74</v>
      </c>
      <c r="M9" s="18" t="s">
        <v>77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74</v>
      </c>
      <c r="P9" s="18" t="s">
        <v>74</v>
      </c>
      <c r="Q9" s="19">
        <f t="shared" ref="Q9:Q27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19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76</v>
      </c>
      <c r="V9" s="18" t="s">
        <v>76</v>
      </c>
      <c r="W9" s="66">
        <f t="shared" ref="W9:W27" si="18">IF(OR(EXACT($U$7,U9)*(EXACT($V$7,V9)))=TRUE,$AO$9,IF(($V$7-$U$7=V9-U9),$AO$8,IF(OR(EXACT($U$7&gt;$V$7,U9&gt;V9)*EXACT($U$7=$V$7,U9=V9)*EXACT($U$7&lt;$V$7,U9&lt;V9)),$AO$7,0)))</f>
        <v>0</v>
      </c>
      <c r="X9" s="17" t="s">
        <v>19</v>
      </c>
      <c r="Y9" s="18" t="s">
        <v>76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6</v>
      </c>
      <c r="AH9" s="22">
        <f>'24.Spieltag'!AJ9</f>
        <v>221</v>
      </c>
      <c r="AI9" s="29">
        <f>'24.Spieltag'!AK9</f>
        <v>16</v>
      </c>
      <c r="AJ9" s="24">
        <f t="shared" ref="AJ9:AJ25" si="22">AG9+AH9</f>
        <v>227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74</v>
      </c>
      <c r="D10" s="18" t="s">
        <v>19</v>
      </c>
      <c r="E10" s="19">
        <f t="shared" si="12"/>
        <v>0</v>
      </c>
      <c r="F10" s="17" t="s">
        <v>74</v>
      </c>
      <c r="G10" s="18" t="s">
        <v>19</v>
      </c>
      <c r="H10" s="19">
        <f t="shared" si="13"/>
        <v>0</v>
      </c>
      <c r="I10" s="17" t="s">
        <v>2</v>
      </c>
      <c r="J10" s="18" t="s">
        <v>74</v>
      </c>
      <c r="K10" s="66">
        <f>IF(OR(EXACT($I$7,I10)*(EXACT($J$7,J10)))=TRUE,$AO$9,IF(($J$7-$I$7=J10-I10),$AO$8,IF(OR(EXACT($I$7&gt;$J$7,I10&gt;J10)*EXACT($I$7=$J$7,I10=J10)*EXACT($I$7&lt;$J$7,I10&lt;J10)),$AO$7,0)))*2</f>
        <v>4</v>
      </c>
      <c r="L10" s="17" t="s">
        <v>74</v>
      </c>
      <c r="M10" s="18" t="s">
        <v>77</v>
      </c>
      <c r="N10" s="85">
        <f>IF(OR(EXACT($L$7,L10)*(EXACT($M$7,M10)))=TRUE,$AO$9,IF(($M$7-$L$7=M10-L10),$AO$8,IF(OR(EXACT($L$7&gt;$M$7,L10&gt;M10)*EXACT($L$7=$M$7,L10=M10)*EXACT($L$7&lt;$M$7,L10&lt;M10)),$AO$7,0)))*2</f>
        <v>4</v>
      </c>
      <c r="O10" s="17" t="s">
        <v>19</v>
      </c>
      <c r="P10" s="18" t="s">
        <v>74</v>
      </c>
      <c r="Q10" s="19" t="str">
        <f t="shared" si="16"/>
        <v>5</v>
      </c>
      <c r="R10" s="17" t="s">
        <v>19</v>
      </c>
      <c r="S10" s="18" t="s">
        <v>74</v>
      </c>
      <c r="T10" s="19" t="str">
        <f t="shared" si="17"/>
        <v>2</v>
      </c>
      <c r="U10" s="17" t="s">
        <v>19</v>
      </c>
      <c r="V10" s="18" t="s">
        <v>74</v>
      </c>
      <c r="W10" s="66">
        <f t="shared" si="18"/>
        <v>0</v>
      </c>
      <c r="X10" s="17" t="s">
        <v>19</v>
      </c>
      <c r="Y10" s="18" t="s">
        <v>74</v>
      </c>
      <c r="Z10" s="19">
        <f t="shared" si="19"/>
        <v>0</v>
      </c>
      <c r="AA10" s="17" t="s">
        <v>19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15</v>
      </c>
      <c r="AH10" s="22">
        <f>'24.Spieltag'!AJ10</f>
        <v>277</v>
      </c>
      <c r="AI10" s="29">
        <f>'24.Spieltag'!AK10</f>
        <v>5</v>
      </c>
      <c r="AJ10" s="24">
        <f t="shared" si="22"/>
        <v>292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2</v>
      </c>
      <c r="E11" s="19">
        <f t="shared" si="12"/>
        <v>0</v>
      </c>
      <c r="F11" s="17" t="s">
        <v>74</v>
      </c>
      <c r="G11" s="18" t="s">
        <v>19</v>
      </c>
      <c r="H11" s="19">
        <f t="shared" si="13"/>
        <v>0</v>
      </c>
      <c r="I11" s="17" t="s">
        <v>74</v>
      </c>
      <c r="J11" s="18" t="s">
        <v>19</v>
      </c>
      <c r="K11" s="85">
        <f t="shared" si="14"/>
        <v>0</v>
      </c>
      <c r="L11" s="17" t="s">
        <v>76</v>
      </c>
      <c r="M11" s="18" t="s">
        <v>2</v>
      </c>
      <c r="N11" s="66" t="str">
        <f t="shared" si="15"/>
        <v>2</v>
      </c>
      <c r="O11" s="17" t="s">
        <v>19</v>
      </c>
      <c r="P11" s="18" t="s">
        <v>74</v>
      </c>
      <c r="Q11" s="19" t="str">
        <f t="shared" si="16"/>
        <v>5</v>
      </c>
      <c r="R11" s="17" t="s">
        <v>2</v>
      </c>
      <c r="S11" s="18" t="s">
        <v>74</v>
      </c>
      <c r="T11" s="19" t="str">
        <f t="shared" si="17"/>
        <v>3</v>
      </c>
      <c r="U11" s="17" t="s">
        <v>19</v>
      </c>
      <c r="V11" s="18" t="s">
        <v>76</v>
      </c>
      <c r="W11" s="66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'24.Spieltag'!AJ11</f>
        <v>256</v>
      </c>
      <c r="AI11" s="29">
        <f>'24.Spieltag'!AK11</f>
        <v>10</v>
      </c>
      <c r="AJ11" s="24">
        <f t="shared" si="22"/>
        <v>266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74</v>
      </c>
      <c r="G12" s="18" t="s">
        <v>19</v>
      </c>
      <c r="H12" s="19">
        <f t="shared" si="13"/>
        <v>0</v>
      </c>
      <c r="I12" s="17" t="s">
        <v>2</v>
      </c>
      <c r="J12" s="18" t="s">
        <v>74</v>
      </c>
      <c r="K12" s="66">
        <f>IF(OR(EXACT($I$7,I12)*(EXACT($J$7,J12)))=TRUE,$AO$9,IF(($J$7-$I$7=J12-I12),$AO$8,IF(OR(EXACT($I$7&gt;$J$7,I12&gt;J12)*EXACT($I$7=$J$7,I12=J12)*EXACT($I$7&lt;$J$7,I12&lt;J12)),$AO$7,0)))*2</f>
        <v>4</v>
      </c>
      <c r="L12" s="17" t="s">
        <v>76</v>
      </c>
      <c r="M12" s="18" t="s">
        <v>19</v>
      </c>
      <c r="N12" s="66" t="str">
        <f t="shared" si="15"/>
        <v>3</v>
      </c>
      <c r="O12" s="17" t="s">
        <v>19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>
        <f t="shared" si="17"/>
        <v>0</v>
      </c>
      <c r="U12" s="17" t="s">
        <v>19</v>
      </c>
      <c r="V12" s="18" t="s">
        <v>74</v>
      </c>
      <c r="W12" s="66">
        <f t="shared" si="18"/>
        <v>0</v>
      </c>
      <c r="X12" s="17" t="s">
        <v>2</v>
      </c>
      <c r="Y12" s="18" t="s">
        <v>19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11</v>
      </c>
      <c r="AH12" s="22">
        <f>'24.Spieltag'!AJ12</f>
        <v>297</v>
      </c>
      <c r="AI12" s="29">
        <f>'24.Spieltag'!AK12</f>
        <v>1</v>
      </c>
      <c r="AJ12" s="24">
        <f t="shared" si="22"/>
        <v>308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74</v>
      </c>
      <c r="G13" s="18" t="s">
        <v>19</v>
      </c>
      <c r="H13" s="19">
        <f t="shared" si="13"/>
        <v>0</v>
      </c>
      <c r="I13" s="17" t="s">
        <v>76</v>
      </c>
      <c r="J13" s="18" t="s">
        <v>74</v>
      </c>
      <c r="K13" s="85">
        <v>0</v>
      </c>
      <c r="L13" s="17" t="s">
        <v>76</v>
      </c>
      <c r="M13" s="18" t="s">
        <v>19</v>
      </c>
      <c r="N13" s="66" t="str">
        <f t="shared" si="15"/>
        <v>3</v>
      </c>
      <c r="O13" s="17" t="s">
        <v>19</v>
      </c>
      <c r="P13" s="18" t="s">
        <v>74</v>
      </c>
      <c r="Q13" s="19" t="str">
        <f t="shared" si="16"/>
        <v>5</v>
      </c>
      <c r="R13" s="17" t="s">
        <v>19</v>
      </c>
      <c r="S13" s="18" t="s">
        <v>74</v>
      </c>
      <c r="T13" s="19" t="str">
        <f t="shared" si="17"/>
        <v>2</v>
      </c>
      <c r="U13" s="17" t="s">
        <v>19</v>
      </c>
      <c r="V13" s="18" t="s">
        <v>74</v>
      </c>
      <c r="W13" s="66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14</v>
      </c>
      <c r="AH13" s="22">
        <f>'24.Spieltag'!AJ13</f>
        <v>262</v>
      </c>
      <c r="AI13" s="29">
        <f>'24.Spieltag'!AK13</f>
        <v>9</v>
      </c>
      <c r="AJ13" s="24">
        <f t="shared" si="22"/>
        <v>276</v>
      </c>
      <c r="AK13" s="25">
        <f t="shared" si="10"/>
        <v>9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74</v>
      </c>
      <c r="D14" s="18" t="s">
        <v>74</v>
      </c>
      <c r="E14" s="19">
        <f t="shared" si="12"/>
        <v>0</v>
      </c>
      <c r="F14" s="17" t="s">
        <v>74</v>
      </c>
      <c r="G14" s="18" t="s">
        <v>2</v>
      </c>
      <c r="H14" s="19">
        <f t="shared" si="13"/>
        <v>0</v>
      </c>
      <c r="I14" s="17" t="s">
        <v>2</v>
      </c>
      <c r="J14" s="18" t="s">
        <v>76</v>
      </c>
      <c r="K14" s="66">
        <f>IF(OR(EXACT($I$7,I14)*(EXACT($J$7,J14)))=TRUE,$AO$9,IF(($J$7-$I$7=J14-I14),$AO$8,IF(OR(EXACT($I$7&gt;$J$7,I14&gt;J14)*EXACT($I$7=$J$7,I14=J14)*EXACT($I$7&lt;$J$7,I14&lt;J14)),$AO$7,0)))*2</f>
        <v>4</v>
      </c>
      <c r="L14" s="17" t="s">
        <v>74</v>
      </c>
      <c r="M14" s="18" t="s">
        <v>2</v>
      </c>
      <c r="N14" s="85">
        <f>IF(OR(EXACT($L$7,L14)*(EXACT($M$7,M14)))=TRUE,$AO$9,IF(($M$7-$L$7=M14-L14),$AO$8,IF(OR(EXACT($L$7&gt;$M$7,L14&gt;M14)*EXACT($L$7=$M$7,L14=M14)*EXACT($L$7&lt;$M$7,L14&lt;M14)),$AO$7,0)))*2</f>
        <v>10</v>
      </c>
      <c r="O14" s="17" t="s">
        <v>19</v>
      </c>
      <c r="P14" s="18" t="s">
        <v>74</v>
      </c>
      <c r="Q14" s="19" t="str">
        <f t="shared" si="16"/>
        <v>5</v>
      </c>
      <c r="R14" s="17" t="s">
        <v>2</v>
      </c>
      <c r="S14" s="18" t="s">
        <v>74</v>
      </c>
      <c r="T14" s="19" t="str">
        <f t="shared" si="17"/>
        <v>3</v>
      </c>
      <c r="U14" s="17" t="s">
        <v>2</v>
      </c>
      <c r="V14" s="18" t="s">
        <v>76</v>
      </c>
      <c r="W14" s="66">
        <f t="shared" si="18"/>
        <v>0</v>
      </c>
      <c r="X14" s="17" t="s">
        <v>19</v>
      </c>
      <c r="Y14" s="18" t="s">
        <v>74</v>
      </c>
      <c r="Z14" s="19">
        <f t="shared" si="19"/>
        <v>0</v>
      </c>
      <c r="AA14" s="17" t="s">
        <v>74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22</v>
      </c>
      <c r="AH14" s="22">
        <f>'24.Spieltag'!AJ14</f>
        <v>274</v>
      </c>
      <c r="AI14" s="29">
        <f>'24.Spieltag'!AK14</f>
        <v>6</v>
      </c>
      <c r="AJ14" s="24">
        <f t="shared" si="22"/>
        <v>296</v>
      </c>
      <c r="AK14" s="25">
        <f t="shared" si="10"/>
        <v>4</v>
      </c>
      <c r="AL14" s="1"/>
    </row>
    <row r="15" spans="1:42" ht="24.9" customHeight="1" thickBot="1">
      <c r="A15" s="29">
        <f t="shared" si="11"/>
        <v>11</v>
      </c>
      <c r="B15" s="21" t="s">
        <v>81</v>
      </c>
      <c r="C15" s="17" t="s">
        <v>76</v>
      </c>
      <c r="D15" s="18" t="s">
        <v>19</v>
      </c>
      <c r="E15" s="19">
        <f t="shared" si="12"/>
        <v>0</v>
      </c>
      <c r="F15" s="17" t="s">
        <v>19</v>
      </c>
      <c r="G15" s="18" t="s">
        <v>74</v>
      </c>
      <c r="H15" s="19" t="str">
        <f t="shared" si="13"/>
        <v>3</v>
      </c>
      <c r="I15" s="17" t="s">
        <v>74</v>
      </c>
      <c r="J15" s="18" t="s">
        <v>19</v>
      </c>
      <c r="K15" s="85">
        <f t="shared" si="14"/>
        <v>0</v>
      </c>
      <c r="L15" s="17" t="s">
        <v>76</v>
      </c>
      <c r="M15" s="18" t="s">
        <v>2</v>
      </c>
      <c r="N15" s="66" t="str">
        <f t="shared" si="15"/>
        <v>2</v>
      </c>
      <c r="O15" s="17" t="s">
        <v>74</v>
      </c>
      <c r="P15" s="18" t="s">
        <v>76</v>
      </c>
      <c r="Q15" s="19" t="str">
        <f t="shared" si="16"/>
        <v>3</v>
      </c>
      <c r="R15" s="17" t="s">
        <v>2</v>
      </c>
      <c r="S15" s="18" t="s">
        <v>74</v>
      </c>
      <c r="T15" s="19" t="str">
        <f t="shared" si="17"/>
        <v>3</v>
      </c>
      <c r="U15" s="17" t="s">
        <v>19</v>
      </c>
      <c r="V15" s="18" t="s">
        <v>76</v>
      </c>
      <c r="W15" s="66">
        <f t="shared" si="18"/>
        <v>0</v>
      </c>
      <c r="X15" s="17" t="s">
        <v>19</v>
      </c>
      <c r="Y15" s="18" t="s">
        <v>76</v>
      </c>
      <c r="Z15" s="19">
        <f t="shared" si="19"/>
        <v>0</v>
      </c>
      <c r="AA15" s="17" t="s">
        <v>74</v>
      </c>
      <c r="AB15" s="18" t="s">
        <v>74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'24.Spieltag'!AJ15</f>
        <v>247</v>
      </c>
      <c r="AI15" s="29">
        <f>'24.Spieltag'!AK15</f>
        <v>12</v>
      </c>
      <c r="AJ15" s="24">
        <f t="shared" si="22"/>
        <v>258</v>
      </c>
      <c r="AK15" s="25">
        <f t="shared" si="10"/>
        <v>11</v>
      </c>
      <c r="AL15" s="1"/>
    </row>
    <row r="16" spans="1:42" ht="24.9" customHeight="1" thickBot="1">
      <c r="A16" s="29">
        <f t="shared" si="11"/>
        <v>5</v>
      </c>
      <c r="B16" s="21" t="s">
        <v>87</v>
      </c>
      <c r="C16" s="17" t="s">
        <v>74</v>
      </c>
      <c r="D16" s="18" t="s">
        <v>2</v>
      </c>
      <c r="E16" s="19">
        <f t="shared" si="12"/>
        <v>0</v>
      </c>
      <c r="F16" s="17" t="s">
        <v>74</v>
      </c>
      <c r="G16" s="18" t="s">
        <v>19</v>
      </c>
      <c r="H16" s="19">
        <f t="shared" si="13"/>
        <v>0</v>
      </c>
      <c r="I16" s="17" t="s">
        <v>2</v>
      </c>
      <c r="J16" s="18" t="s">
        <v>76</v>
      </c>
      <c r="K16" s="66">
        <f>IF(OR(EXACT($I$7,I16)*(EXACT($J$7,J16)))=TRUE,$AO$9,IF(($J$7-$I$7=J16-I16),$AO$8,IF(OR(EXACT($I$7&gt;$J$7,I16&gt;J16)*EXACT($I$7=$J$7,I16=J16)*EXACT($I$7&lt;$J$7,I16&lt;J16)),$AO$7,0)))*2</f>
        <v>4</v>
      </c>
      <c r="L16" s="17" t="s">
        <v>74</v>
      </c>
      <c r="M16" s="18" t="s">
        <v>2</v>
      </c>
      <c r="N16" s="85">
        <f>IF(OR(EXACT($L$7,L16)*(EXACT($M$7,M16)))=TRUE,$AO$9,IF(($M$7-$L$7=M16-L16),$AO$8,IF(OR(EXACT($L$7&gt;$M$7,L16&gt;M16)*EXACT($L$7=$M$7,L16=M16)*EXACT($L$7&lt;$M$7,L16&lt;M16)),$AO$7,0)))*2</f>
        <v>10</v>
      </c>
      <c r="O16" s="17" t="s">
        <v>19</v>
      </c>
      <c r="P16" s="18" t="s">
        <v>74</v>
      </c>
      <c r="Q16" s="19" t="str">
        <f t="shared" si="16"/>
        <v>5</v>
      </c>
      <c r="R16" s="17" t="s">
        <v>2</v>
      </c>
      <c r="S16" s="18" t="s">
        <v>74</v>
      </c>
      <c r="T16" s="19" t="str">
        <f t="shared" si="17"/>
        <v>3</v>
      </c>
      <c r="U16" s="17" t="s">
        <v>2</v>
      </c>
      <c r="V16" s="18" t="s">
        <v>74</v>
      </c>
      <c r="W16" s="66">
        <f t="shared" si="18"/>
        <v>0</v>
      </c>
      <c r="X16" s="17" t="s">
        <v>19</v>
      </c>
      <c r="Y16" s="18" t="s">
        <v>74</v>
      </c>
      <c r="Z16" s="19">
        <f t="shared" si="19"/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22</v>
      </c>
      <c r="AH16" s="22">
        <f>'24.Spieltag'!AJ16</f>
        <v>273</v>
      </c>
      <c r="AI16" s="29">
        <f>'24.Spieltag'!AK16</f>
        <v>7</v>
      </c>
      <c r="AJ16" s="24">
        <f t="shared" si="22"/>
        <v>295</v>
      </c>
      <c r="AK16" s="25">
        <f t="shared" si="10"/>
        <v>5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74</v>
      </c>
      <c r="D17" s="18" t="s">
        <v>19</v>
      </c>
      <c r="E17" s="19">
        <f t="shared" si="12"/>
        <v>0</v>
      </c>
      <c r="F17" s="17" t="s">
        <v>74</v>
      </c>
      <c r="G17" s="18" t="s">
        <v>74</v>
      </c>
      <c r="H17" s="19">
        <f t="shared" si="13"/>
        <v>0</v>
      </c>
      <c r="I17" s="17" t="s">
        <v>76</v>
      </c>
      <c r="J17" s="18" t="s">
        <v>2</v>
      </c>
      <c r="K17" s="85">
        <f t="shared" si="14"/>
        <v>0</v>
      </c>
      <c r="L17" s="17" t="s">
        <v>2</v>
      </c>
      <c r="M17" s="18" t="s">
        <v>19</v>
      </c>
      <c r="N17" s="66">
        <f t="shared" si="15"/>
        <v>0</v>
      </c>
      <c r="O17" s="17" t="s">
        <v>2</v>
      </c>
      <c r="P17" s="18" t="s">
        <v>74</v>
      </c>
      <c r="Q17" s="19" t="str">
        <f t="shared" si="16"/>
        <v>2</v>
      </c>
      <c r="R17" s="17" t="s">
        <v>77</v>
      </c>
      <c r="S17" s="18" t="s">
        <v>74</v>
      </c>
      <c r="T17" s="19" t="str">
        <f t="shared" si="17"/>
        <v>2</v>
      </c>
      <c r="U17" s="17" t="s">
        <v>2</v>
      </c>
      <c r="V17" s="18" t="s">
        <v>76</v>
      </c>
      <c r="W17" s="66">
        <f t="shared" si="18"/>
        <v>0</v>
      </c>
      <c r="X17" s="17" t="s">
        <v>19</v>
      </c>
      <c r="Y17" s="18" t="s">
        <v>76</v>
      </c>
      <c r="Z17" s="19">
        <f t="shared" si="19"/>
        <v>0</v>
      </c>
      <c r="AA17" s="17" t="s">
        <v>19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'24.Spieltag'!AJ17</f>
        <v>227</v>
      </c>
      <c r="AI17" s="29">
        <f>'24.Spieltag'!AK17</f>
        <v>15</v>
      </c>
      <c r="AJ17" s="24">
        <f t="shared" si="22"/>
        <v>233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 t="s">
        <v>74</v>
      </c>
      <c r="D18" s="18" t="s">
        <v>19</v>
      </c>
      <c r="E18" s="19">
        <f t="shared" si="12"/>
        <v>0</v>
      </c>
      <c r="F18" s="17" t="s">
        <v>74</v>
      </c>
      <c r="G18" s="18" t="s">
        <v>19</v>
      </c>
      <c r="H18" s="19">
        <f t="shared" si="13"/>
        <v>0</v>
      </c>
      <c r="I18" s="17" t="s">
        <v>74</v>
      </c>
      <c r="J18" s="18" t="s">
        <v>19</v>
      </c>
      <c r="K18" s="85">
        <f t="shared" si="14"/>
        <v>0</v>
      </c>
      <c r="L18" s="17" t="s">
        <v>76</v>
      </c>
      <c r="M18" s="18" t="s">
        <v>2</v>
      </c>
      <c r="N18" s="66" t="str">
        <f t="shared" si="15"/>
        <v>2</v>
      </c>
      <c r="O18" s="17" t="s">
        <v>74</v>
      </c>
      <c r="P18" s="18" t="s">
        <v>76</v>
      </c>
      <c r="Q18" s="19" t="str">
        <f t="shared" si="16"/>
        <v>3</v>
      </c>
      <c r="R18" s="17" t="s">
        <v>19</v>
      </c>
      <c r="S18" s="18" t="s">
        <v>74</v>
      </c>
      <c r="T18" s="19" t="str">
        <f t="shared" si="17"/>
        <v>2</v>
      </c>
      <c r="U18" s="17" t="s">
        <v>2</v>
      </c>
      <c r="V18" s="18" t="s">
        <v>74</v>
      </c>
      <c r="W18" s="66">
        <f t="shared" si="18"/>
        <v>0</v>
      </c>
      <c r="X18" s="17" t="s">
        <v>19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9</v>
      </c>
      <c r="AH18" s="22">
        <f>'24.Spieltag'!AJ18</f>
        <v>160</v>
      </c>
      <c r="AI18" s="29">
        <f>'24.Spieltag'!AK18</f>
        <v>19</v>
      </c>
      <c r="AJ18" s="24">
        <f t="shared" si="22"/>
        <v>169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74</v>
      </c>
      <c r="D19" s="18" t="s">
        <v>19</v>
      </c>
      <c r="E19" s="19">
        <f t="shared" si="12"/>
        <v>0</v>
      </c>
      <c r="F19" s="17" t="s">
        <v>74</v>
      </c>
      <c r="G19" s="18" t="s">
        <v>2</v>
      </c>
      <c r="H19" s="19">
        <f t="shared" si="13"/>
        <v>0</v>
      </c>
      <c r="I19" s="17" t="s">
        <v>76</v>
      </c>
      <c r="J19" s="18" t="s">
        <v>74</v>
      </c>
      <c r="K19" s="85">
        <f t="shared" si="14"/>
        <v>0</v>
      </c>
      <c r="L19" s="17" t="s">
        <v>76</v>
      </c>
      <c r="M19" s="18" t="s">
        <v>19</v>
      </c>
      <c r="N19" s="66" t="str">
        <f t="shared" si="15"/>
        <v>3</v>
      </c>
      <c r="O19" s="17" t="s">
        <v>2</v>
      </c>
      <c r="P19" s="18" t="s">
        <v>74</v>
      </c>
      <c r="Q19" s="19" t="str">
        <f t="shared" si="16"/>
        <v>2</v>
      </c>
      <c r="R19" s="17" t="s">
        <v>2</v>
      </c>
      <c r="S19" s="18" t="s">
        <v>74</v>
      </c>
      <c r="T19" s="19" t="str">
        <f t="shared" si="17"/>
        <v>3</v>
      </c>
      <c r="U19" s="17" t="s">
        <v>74</v>
      </c>
      <c r="V19" s="18" t="s">
        <v>74</v>
      </c>
      <c r="W19" s="66">
        <f t="shared" si="18"/>
        <v>0</v>
      </c>
      <c r="X19" s="17" t="s">
        <v>19</v>
      </c>
      <c r="Y19" s="18" t="s">
        <v>74</v>
      </c>
      <c r="Z19" s="19">
        <f t="shared" si="19"/>
        <v>0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'24.Spieltag'!AJ19</f>
        <v>246</v>
      </c>
      <c r="AI19" s="29">
        <f>'24.Spieltag'!AK19</f>
        <v>13</v>
      </c>
      <c r="AJ19" s="24">
        <f t="shared" si="22"/>
        <v>254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19</v>
      </c>
      <c r="E20" s="19">
        <f t="shared" si="12"/>
        <v>0</v>
      </c>
      <c r="F20" s="17" t="s">
        <v>74</v>
      </c>
      <c r="G20" s="18" t="s">
        <v>74</v>
      </c>
      <c r="H20" s="19">
        <f t="shared" si="13"/>
        <v>0</v>
      </c>
      <c r="I20" s="17" t="s">
        <v>76</v>
      </c>
      <c r="J20" s="18" t="s">
        <v>2</v>
      </c>
      <c r="K20" s="85">
        <f t="shared" si="14"/>
        <v>0</v>
      </c>
      <c r="L20" s="17" t="s">
        <v>74</v>
      </c>
      <c r="M20" s="18" t="s">
        <v>19</v>
      </c>
      <c r="N20" s="66" t="str">
        <f t="shared" si="15"/>
        <v>2</v>
      </c>
      <c r="O20" s="17" t="s">
        <v>19</v>
      </c>
      <c r="P20" s="18" t="s">
        <v>74</v>
      </c>
      <c r="Q20" s="19" t="str">
        <f t="shared" si="16"/>
        <v>5</v>
      </c>
      <c r="R20" s="17" t="s">
        <v>74</v>
      </c>
      <c r="S20" s="18" t="s">
        <v>76</v>
      </c>
      <c r="T20" s="19" t="str">
        <f t="shared" si="17"/>
        <v>2</v>
      </c>
      <c r="U20" s="17" t="s">
        <v>19</v>
      </c>
      <c r="V20" s="18" t="s">
        <v>76</v>
      </c>
      <c r="W20" s="66">
        <f t="shared" si="18"/>
        <v>0</v>
      </c>
      <c r="X20" s="17" t="s">
        <v>19</v>
      </c>
      <c r="Y20" s="18" t="s">
        <v>19</v>
      </c>
      <c r="Z20" s="19" t="str">
        <f t="shared" si="19"/>
        <v>3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'24.Spieltag'!AJ20</f>
        <v>241</v>
      </c>
      <c r="AI20" s="29">
        <f>'24.Spieltag'!AK20</f>
        <v>14</v>
      </c>
      <c r="AJ20" s="24">
        <f t="shared" si="22"/>
        <v>253</v>
      </c>
      <c r="AK20" s="25">
        <f t="shared" si="10"/>
        <v>14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74</v>
      </c>
      <c r="D21" s="18" t="s">
        <v>19</v>
      </c>
      <c r="E21" s="19">
        <f t="shared" si="12"/>
        <v>0</v>
      </c>
      <c r="F21" s="17" t="s">
        <v>74</v>
      </c>
      <c r="G21" s="18" t="s">
        <v>74</v>
      </c>
      <c r="H21" s="19">
        <f t="shared" si="13"/>
        <v>0</v>
      </c>
      <c r="I21" s="17" t="s">
        <v>76</v>
      </c>
      <c r="J21" s="18" t="s">
        <v>74</v>
      </c>
      <c r="K21" s="85">
        <f t="shared" si="14"/>
        <v>0</v>
      </c>
      <c r="L21" s="17" t="s">
        <v>76</v>
      </c>
      <c r="M21" s="18" t="s">
        <v>19</v>
      </c>
      <c r="N21" s="66" t="str">
        <f t="shared" si="15"/>
        <v>3</v>
      </c>
      <c r="O21" s="17" t="s">
        <v>74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19</v>
      </c>
      <c r="V21" s="18" t="s">
        <v>74</v>
      </c>
      <c r="W21" s="66">
        <f t="shared" si="18"/>
        <v>0</v>
      </c>
      <c r="X21" s="17" t="s">
        <v>74</v>
      </c>
      <c r="Y21" s="18" t="s">
        <v>74</v>
      </c>
      <c r="Z21" s="19" t="str">
        <f t="shared" si="19"/>
        <v>5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10</v>
      </c>
      <c r="AH21" s="22">
        <f>'24.Spieltag'!AJ21</f>
        <v>279</v>
      </c>
      <c r="AI21" s="29">
        <f>'24.Spieltag'!AK21</f>
        <v>4</v>
      </c>
      <c r="AJ21" s="24">
        <f t="shared" si="22"/>
        <v>289</v>
      </c>
      <c r="AK21" s="25">
        <f t="shared" si="10"/>
        <v>7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2</v>
      </c>
      <c r="E22" s="19">
        <f t="shared" si="12"/>
        <v>0</v>
      </c>
      <c r="F22" s="17" t="s">
        <v>76</v>
      </c>
      <c r="G22" s="18" t="s">
        <v>19</v>
      </c>
      <c r="H22" s="19">
        <f t="shared" si="13"/>
        <v>0</v>
      </c>
      <c r="I22" s="17" t="s">
        <v>74</v>
      </c>
      <c r="J22" s="18" t="s">
        <v>2</v>
      </c>
      <c r="K22" s="85">
        <f t="shared" si="14"/>
        <v>0</v>
      </c>
      <c r="L22" s="17" t="s">
        <v>76</v>
      </c>
      <c r="M22" s="18" t="s">
        <v>77</v>
      </c>
      <c r="N22" s="66" t="str">
        <f t="shared" si="15"/>
        <v>2</v>
      </c>
      <c r="O22" s="17" t="s">
        <v>19</v>
      </c>
      <c r="P22" s="18" t="s">
        <v>74</v>
      </c>
      <c r="Q22" s="19" t="str">
        <f t="shared" si="16"/>
        <v>5</v>
      </c>
      <c r="R22" s="17" t="s">
        <v>2</v>
      </c>
      <c r="S22" s="18" t="s">
        <v>76</v>
      </c>
      <c r="T22" s="19" t="str">
        <f t="shared" si="17"/>
        <v>2</v>
      </c>
      <c r="U22" s="17" t="s">
        <v>19</v>
      </c>
      <c r="V22" s="18" t="s">
        <v>19</v>
      </c>
      <c r="W22" s="66">
        <f t="shared" si="18"/>
        <v>0</v>
      </c>
      <c r="X22" s="17" t="s">
        <v>2</v>
      </c>
      <c r="Y22" s="18" t="s">
        <v>19</v>
      </c>
      <c r="Z22" s="19">
        <f t="shared" si="19"/>
        <v>0</v>
      </c>
      <c r="AA22" s="17" t="s">
        <v>74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9</v>
      </c>
      <c r="AH22" s="22">
        <f>'24.Spieltag'!AJ22</f>
        <v>220</v>
      </c>
      <c r="AI22" s="29">
        <f>'24.Spieltag'!AK22</f>
        <v>17</v>
      </c>
      <c r="AJ22" s="24">
        <f t="shared" si="22"/>
        <v>229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76</v>
      </c>
      <c r="D23" s="18" t="s">
        <v>2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74</v>
      </c>
      <c r="J23" s="18" t="s">
        <v>19</v>
      </c>
      <c r="K23" s="85">
        <f t="shared" si="14"/>
        <v>0</v>
      </c>
      <c r="L23" s="17" t="s">
        <v>76</v>
      </c>
      <c r="M23" s="18" t="s">
        <v>77</v>
      </c>
      <c r="N23" s="66" t="str">
        <f t="shared" si="15"/>
        <v>2</v>
      </c>
      <c r="O23" s="17" t="s">
        <v>74</v>
      </c>
      <c r="P23" s="18" t="s">
        <v>19</v>
      </c>
      <c r="Q23" s="19">
        <f t="shared" si="16"/>
        <v>0</v>
      </c>
      <c r="R23" s="17" t="s">
        <v>2</v>
      </c>
      <c r="S23" s="18" t="s">
        <v>74</v>
      </c>
      <c r="T23" s="19" t="str">
        <f t="shared" si="17"/>
        <v>3</v>
      </c>
      <c r="U23" s="17" t="s">
        <v>2</v>
      </c>
      <c r="V23" s="18" t="s">
        <v>76</v>
      </c>
      <c r="W23" s="66">
        <f t="shared" si="18"/>
        <v>0</v>
      </c>
      <c r="X23" s="17" t="s">
        <v>77</v>
      </c>
      <c r="Y23" s="18" t="s">
        <v>74</v>
      </c>
      <c r="Z23" s="19">
        <f t="shared" si="19"/>
        <v>0</v>
      </c>
      <c r="AA23" s="17" t="s">
        <v>74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5</v>
      </c>
      <c r="AH23" s="22">
        <f>'24.Spieltag'!AJ23</f>
        <v>212</v>
      </c>
      <c r="AI23" s="29">
        <f>'24.Spieltag'!AK23</f>
        <v>18</v>
      </c>
      <c r="AJ23" s="24">
        <f t="shared" si="22"/>
        <v>217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85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'24.Spieltag'!AJ24</f>
        <v>147</v>
      </c>
      <c r="AI24" s="29">
        <f>'24.Spieltag'!AK24</f>
        <v>20</v>
      </c>
      <c r="AJ24" s="24">
        <f t="shared" si="22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8</v>
      </c>
      <c r="B25" s="21" t="s">
        <v>78</v>
      </c>
      <c r="C25" s="17" t="s">
        <v>76</v>
      </c>
      <c r="D25" s="18" t="s">
        <v>74</v>
      </c>
      <c r="E25" s="19">
        <f t="shared" si="12"/>
        <v>0</v>
      </c>
      <c r="F25" s="17" t="s">
        <v>74</v>
      </c>
      <c r="G25" s="18" t="s">
        <v>74</v>
      </c>
      <c r="H25" s="19">
        <f t="shared" si="13"/>
        <v>0</v>
      </c>
      <c r="I25" s="17" t="s">
        <v>74</v>
      </c>
      <c r="J25" s="18" t="s">
        <v>19</v>
      </c>
      <c r="K25" s="85">
        <f t="shared" si="14"/>
        <v>0</v>
      </c>
      <c r="L25" s="17" t="s">
        <v>76</v>
      </c>
      <c r="M25" s="18" t="s">
        <v>2</v>
      </c>
      <c r="N25" s="66" t="str">
        <f t="shared" si="15"/>
        <v>2</v>
      </c>
      <c r="O25" s="17" t="s">
        <v>74</v>
      </c>
      <c r="P25" s="18" t="s">
        <v>76</v>
      </c>
      <c r="Q25" s="19" t="str">
        <f t="shared" si="16"/>
        <v>3</v>
      </c>
      <c r="R25" s="17" t="s">
        <v>19</v>
      </c>
      <c r="S25" s="18" t="s">
        <v>76</v>
      </c>
      <c r="T25" s="19" t="str">
        <f t="shared" si="17"/>
        <v>5</v>
      </c>
      <c r="U25" s="17" t="s">
        <v>2</v>
      </c>
      <c r="V25" s="18" t="s">
        <v>76</v>
      </c>
      <c r="W25" s="66">
        <f t="shared" si="18"/>
        <v>0</v>
      </c>
      <c r="X25" s="17" t="s">
        <v>19</v>
      </c>
      <c r="Y25" s="18" t="s">
        <v>74</v>
      </c>
      <c r="Z25" s="19">
        <f t="shared" si="19"/>
        <v>0</v>
      </c>
      <c r="AA25" s="17" t="s">
        <v>74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12</v>
      </c>
      <c r="AH25" s="22">
        <f>'24.Spieltag'!AJ25</f>
        <v>265</v>
      </c>
      <c r="AI25" s="29">
        <f>'24.Spieltag'!AK25</f>
        <v>8</v>
      </c>
      <c r="AJ25" s="24">
        <f t="shared" si="22"/>
        <v>277</v>
      </c>
      <c r="AK25" s="25">
        <f t="shared" si="10"/>
        <v>8</v>
      </c>
      <c r="AL25" s="1"/>
    </row>
    <row r="26" spans="1:38" ht="28.2" customHeight="1" thickBot="1">
      <c r="A26" s="29">
        <f t="shared" si="11"/>
        <v>12</v>
      </c>
      <c r="B26" s="21" t="s">
        <v>82</v>
      </c>
      <c r="C26" s="17" t="s">
        <v>74</v>
      </c>
      <c r="D26" s="18" t="s">
        <v>19</v>
      </c>
      <c r="E26" s="19">
        <f t="shared" si="12"/>
        <v>0</v>
      </c>
      <c r="F26" s="17" t="s">
        <v>74</v>
      </c>
      <c r="G26" s="18" t="s">
        <v>74</v>
      </c>
      <c r="H26" s="19">
        <f t="shared" si="13"/>
        <v>0</v>
      </c>
      <c r="I26" s="17" t="s">
        <v>76</v>
      </c>
      <c r="J26" s="18" t="s">
        <v>74</v>
      </c>
      <c r="K26" s="85">
        <f t="shared" si="14"/>
        <v>0</v>
      </c>
      <c r="L26" s="17" t="s">
        <v>76</v>
      </c>
      <c r="M26" s="18" t="s">
        <v>19</v>
      </c>
      <c r="N26" s="66" t="str">
        <f t="shared" si="15"/>
        <v>3</v>
      </c>
      <c r="O26" s="17" t="s">
        <v>74</v>
      </c>
      <c r="P26" s="18" t="s">
        <v>74</v>
      </c>
      <c r="Q26" s="19">
        <f t="shared" si="16"/>
        <v>0</v>
      </c>
      <c r="R26" s="17" t="s">
        <v>19</v>
      </c>
      <c r="S26" s="18" t="s">
        <v>74</v>
      </c>
      <c r="T26" s="19" t="str">
        <f t="shared" si="17"/>
        <v>2</v>
      </c>
      <c r="U26" s="17" t="s">
        <v>2</v>
      </c>
      <c r="V26" s="18" t="s">
        <v>76</v>
      </c>
      <c r="W26" s="66">
        <f t="shared" si="18"/>
        <v>0</v>
      </c>
      <c r="X26" s="17" t="s">
        <v>19</v>
      </c>
      <c r="Y26" s="18" t="s">
        <v>76</v>
      </c>
      <c r="Z26" s="19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'24.Spieltag'!AJ26</f>
        <v>248</v>
      </c>
      <c r="AI26" s="29">
        <f>'24.Spieltag'!AK26</f>
        <v>11</v>
      </c>
      <c r="AJ26" s="24">
        <f t="shared" ref="AJ26" si="24">AG26+AH26</f>
        <v>255</v>
      </c>
      <c r="AK26" s="25">
        <f t="shared" si="10"/>
        <v>12</v>
      </c>
      <c r="AL26" s="1"/>
    </row>
    <row r="27" spans="1:38" ht="28.2" customHeight="1" thickBot="1">
      <c r="A27" s="29">
        <f t="shared" ref="A27" si="25">AK27</f>
        <v>2</v>
      </c>
      <c r="B27" s="21" t="s">
        <v>73</v>
      </c>
      <c r="C27" s="17" t="s">
        <v>74</v>
      </c>
      <c r="D27" s="18" t="s">
        <v>19</v>
      </c>
      <c r="E27" s="19">
        <f t="shared" si="12"/>
        <v>0</v>
      </c>
      <c r="F27" s="17" t="s">
        <v>74</v>
      </c>
      <c r="G27" s="18" t="s">
        <v>19</v>
      </c>
      <c r="H27" s="19">
        <f t="shared" si="13"/>
        <v>0</v>
      </c>
      <c r="I27" s="17" t="s">
        <v>2</v>
      </c>
      <c r="J27" s="18" t="s">
        <v>74</v>
      </c>
      <c r="K27" s="88">
        <f>IF(OR(EXACT($I$7,I27)*(EXACT($J$7,J27)))=TRUE,$AO$9,IF(($J$7-$I$7=J27-I27),$AO$8,IF(OR(EXACT($I$7&gt;$J$7,I27&gt;J27)*EXACT($I$7=$J$7,I27=J27)*EXACT($I$7&lt;$J$7,I27&lt;J27)),$AO$7,0)))*2</f>
        <v>4</v>
      </c>
      <c r="L27" s="17" t="s">
        <v>74</v>
      </c>
      <c r="M27" s="18" t="s">
        <v>2</v>
      </c>
      <c r="N27" s="66" t="str">
        <f t="shared" si="15"/>
        <v>5</v>
      </c>
      <c r="O27" s="17" t="s">
        <v>19</v>
      </c>
      <c r="P27" s="18" t="s">
        <v>76</v>
      </c>
      <c r="Q27" s="19" t="str">
        <f t="shared" si="16"/>
        <v>2</v>
      </c>
      <c r="R27" s="17" t="s">
        <v>2</v>
      </c>
      <c r="S27" s="18" t="s">
        <v>74</v>
      </c>
      <c r="T27" s="19" t="str">
        <f t="shared" si="17"/>
        <v>3</v>
      </c>
      <c r="U27" s="17" t="s">
        <v>19</v>
      </c>
      <c r="V27" s="18" t="s">
        <v>74</v>
      </c>
      <c r="W27" s="66">
        <f t="shared" si="18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'24.Spieltag'!AJ27</f>
        <v>288</v>
      </c>
      <c r="AI27" s="29">
        <f>'24.Spieltag'!AK27</f>
        <v>2</v>
      </c>
      <c r="AJ27" s="24">
        <f t="shared" ref="AJ27" si="27">AG27+AH27</f>
        <v>304</v>
      </c>
      <c r="AK27" s="25">
        <f t="shared" si="10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71" priority="115" rank="3"/>
  </conditionalFormatting>
  <conditionalFormatting sqref="L4:L5 U5 F4:F5 C4:C5 R4:R6 I4:I6 X5:X6 O4:O5 AA4:AA6">
    <cfRule type="cellIs" dxfId="70" priority="13" operator="equal">
      <formula>"Schalke 04"</formula>
    </cfRule>
  </conditionalFormatting>
  <conditionalFormatting sqref="F6 R4 X4 AA4 C6 L6 L4 U6 U4 O6">
    <cfRule type="cellIs" dxfId="69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8" priority="6">
      <formula>($AG8&gt;40)</formula>
    </cfRule>
  </conditionalFormatting>
  <conditionalFormatting sqref="AL6">
    <cfRule type="top10" dxfId="67" priority="779" rank="3"/>
  </conditionalFormatting>
  <conditionalFormatting sqref="A31:A1048576 A7:A26 A1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6" priority="2" stopIfTrue="1" rank="3"/>
  </conditionalFormatting>
  <conditionalFormatting sqref="AG5:AG26 AG31:AG1048576">
    <cfRule type="top10" dxfId="65" priority="3" rank="3"/>
  </conditionalFormatting>
  <conditionalFormatting sqref="AG27">
    <cfRule type="top10" dxfId="64" priority="1" stopIfTrue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tabSelected="1" topLeftCell="A20" workbookViewId="0">
      <selection activeCell="AB30" sqref="AB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S2" s="71"/>
      <c r="T2" s="73"/>
      <c r="V2" s="71"/>
      <c r="W2" s="73"/>
      <c r="Y2" s="71"/>
      <c r="Z2" s="73"/>
      <c r="AC2" s="71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47</v>
      </c>
      <c r="B4" s="16"/>
      <c r="C4" s="68" t="s">
        <v>71</v>
      </c>
      <c r="F4" s="68" t="s">
        <v>57</v>
      </c>
      <c r="I4" s="68" t="s">
        <v>14</v>
      </c>
      <c r="L4" s="68" t="s">
        <v>69</v>
      </c>
      <c r="O4" s="68" t="s">
        <v>12</v>
      </c>
      <c r="R4" s="68" t="s">
        <v>11</v>
      </c>
      <c r="U4" s="68" t="s">
        <v>18</v>
      </c>
      <c r="X4" s="68" t="s">
        <v>67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59</v>
      </c>
      <c r="F6" s="68" t="s">
        <v>68</v>
      </c>
      <c r="I6" s="68" t="s">
        <v>16</v>
      </c>
      <c r="L6" s="68" t="s">
        <v>15</v>
      </c>
      <c r="O6" s="68" t="s">
        <v>70</v>
      </c>
      <c r="R6" s="68" t="s">
        <v>17</v>
      </c>
      <c r="U6" s="68" t="s">
        <v>21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20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19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2</v>
      </c>
      <c r="Y7" s="76" t="s">
        <v>76</v>
      </c>
      <c r="Z7" s="77" t="s">
        <v>1</v>
      </c>
      <c r="AA7" s="76" t="s">
        <v>19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v>1</v>
      </c>
      <c r="B8" s="21" t="s">
        <v>88</v>
      </c>
      <c r="C8" s="17" t="s">
        <v>74</v>
      </c>
      <c r="D8" s="18" t="s">
        <v>2</v>
      </c>
      <c r="E8" s="85">
        <v>4</v>
      </c>
      <c r="F8" s="17" t="s">
        <v>19</v>
      </c>
      <c r="G8" s="18" t="s">
        <v>74</v>
      </c>
      <c r="H8" s="19" t="s">
        <v>19</v>
      </c>
      <c r="I8" s="17" t="s">
        <v>74</v>
      </c>
      <c r="J8" s="18" t="s">
        <v>19</v>
      </c>
      <c r="K8" s="19" t="s">
        <v>20</v>
      </c>
      <c r="L8" s="17" t="s">
        <v>76</v>
      </c>
      <c r="M8" s="18" t="s">
        <v>2</v>
      </c>
      <c r="N8" s="66">
        <v>0</v>
      </c>
      <c r="O8" s="17" t="s">
        <v>2</v>
      </c>
      <c r="P8" s="18" t="s">
        <v>74</v>
      </c>
      <c r="Q8" s="19" t="s">
        <v>19</v>
      </c>
      <c r="R8" s="17" t="s">
        <v>76</v>
      </c>
      <c r="S8" s="18" t="s">
        <v>19</v>
      </c>
      <c r="T8" s="66">
        <v>4</v>
      </c>
      <c r="U8" s="17" t="s">
        <v>74</v>
      </c>
      <c r="V8" s="18" t="s">
        <v>19</v>
      </c>
      <c r="W8" s="66" t="s">
        <v>20</v>
      </c>
      <c r="X8" s="17" t="s">
        <v>74</v>
      </c>
      <c r="Y8" s="18" t="s">
        <v>74</v>
      </c>
      <c r="Z8" s="19">
        <v>0</v>
      </c>
      <c r="AA8" s="17" t="s">
        <v>19</v>
      </c>
      <c r="AB8" s="18" t="s">
        <v>74</v>
      </c>
      <c r="AC8" s="19" t="s">
        <v>19</v>
      </c>
      <c r="AD8" s="20"/>
      <c r="AE8" s="18"/>
      <c r="AF8" s="19"/>
      <c r="AG8" s="21">
        <v>24</v>
      </c>
      <c r="AH8" s="22">
        <v>308</v>
      </c>
      <c r="AI8" s="29">
        <v>1</v>
      </c>
      <c r="AJ8" s="24">
        <v>332</v>
      </c>
      <c r="AK8" s="25"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v>2</v>
      </c>
      <c r="B9" s="21" t="s">
        <v>85</v>
      </c>
      <c r="C9" s="17" t="s">
        <v>74</v>
      </c>
      <c r="D9" s="18" t="s">
        <v>2</v>
      </c>
      <c r="E9" s="19" t="s">
        <v>19</v>
      </c>
      <c r="F9" s="17" t="s">
        <v>2</v>
      </c>
      <c r="G9" s="18" t="s">
        <v>76</v>
      </c>
      <c r="H9" s="19" t="s">
        <v>2</v>
      </c>
      <c r="I9" s="17" t="s">
        <v>76</v>
      </c>
      <c r="J9" s="18" t="s">
        <v>19</v>
      </c>
      <c r="K9" s="19" t="s">
        <v>19</v>
      </c>
      <c r="L9" s="17" t="s">
        <v>74</v>
      </c>
      <c r="M9" s="18" t="s">
        <v>19</v>
      </c>
      <c r="N9" s="66">
        <v>0</v>
      </c>
      <c r="O9" s="17" t="s">
        <v>77</v>
      </c>
      <c r="P9" s="18" t="s">
        <v>74</v>
      </c>
      <c r="Q9" s="85">
        <v>4</v>
      </c>
      <c r="R9" s="17" t="s">
        <v>76</v>
      </c>
      <c r="S9" s="18" t="s">
        <v>2</v>
      </c>
      <c r="T9" s="66">
        <v>10</v>
      </c>
      <c r="U9" s="17" t="s">
        <v>74</v>
      </c>
      <c r="V9" s="18" t="s">
        <v>19</v>
      </c>
      <c r="W9" s="66" t="s">
        <v>20</v>
      </c>
      <c r="X9" s="17" t="s">
        <v>19</v>
      </c>
      <c r="Y9" s="18" t="s">
        <v>74</v>
      </c>
      <c r="Z9" s="19" t="s">
        <v>19</v>
      </c>
      <c r="AA9" s="17" t="s">
        <v>74</v>
      </c>
      <c r="AB9" s="18" t="s">
        <v>74</v>
      </c>
      <c r="AC9" s="19">
        <v>0</v>
      </c>
      <c r="AD9" s="28"/>
      <c r="AE9" s="26"/>
      <c r="AF9" s="19"/>
      <c r="AG9" s="21">
        <v>28</v>
      </c>
      <c r="AH9" s="22">
        <v>297</v>
      </c>
      <c r="AI9" s="29">
        <v>3</v>
      </c>
      <c r="AJ9" s="24">
        <v>325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v>3</v>
      </c>
      <c r="B10" s="21" t="s">
        <v>73</v>
      </c>
      <c r="C10" s="17" t="s">
        <v>74</v>
      </c>
      <c r="D10" s="18" t="s">
        <v>2</v>
      </c>
      <c r="E10" s="19" t="s">
        <v>19</v>
      </c>
      <c r="F10" s="17" t="s">
        <v>19</v>
      </c>
      <c r="G10" s="18" t="s">
        <v>74</v>
      </c>
      <c r="H10" s="19" t="s">
        <v>19</v>
      </c>
      <c r="I10" s="17" t="s">
        <v>74</v>
      </c>
      <c r="J10" s="18" t="s">
        <v>19</v>
      </c>
      <c r="K10" s="19" t="s">
        <v>20</v>
      </c>
      <c r="L10" s="17" t="s">
        <v>74</v>
      </c>
      <c r="M10" s="18" t="s">
        <v>19</v>
      </c>
      <c r="N10" s="66">
        <v>0</v>
      </c>
      <c r="O10" s="17" t="s">
        <v>2</v>
      </c>
      <c r="P10" s="18" t="s">
        <v>74</v>
      </c>
      <c r="Q10" s="19" t="s">
        <v>19</v>
      </c>
      <c r="R10" s="17" t="s">
        <v>74</v>
      </c>
      <c r="S10" s="18" t="s">
        <v>2</v>
      </c>
      <c r="T10" s="86">
        <v>4</v>
      </c>
      <c r="U10" s="17" t="s">
        <v>19</v>
      </c>
      <c r="V10" s="18" t="s">
        <v>74</v>
      </c>
      <c r="W10" s="66">
        <v>0</v>
      </c>
      <c r="X10" s="17" t="s">
        <v>19</v>
      </c>
      <c r="Y10" s="18" t="s">
        <v>74</v>
      </c>
      <c r="Z10" s="19" t="s">
        <v>19</v>
      </c>
      <c r="AA10" s="17" t="s">
        <v>19</v>
      </c>
      <c r="AB10" s="18" t="s">
        <v>74</v>
      </c>
      <c r="AC10" s="19" t="s">
        <v>19</v>
      </c>
      <c r="AD10" s="28"/>
      <c r="AE10" s="26"/>
      <c r="AF10" s="19"/>
      <c r="AG10" s="21">
        <v>19</v>
      </c>
      <c r="AH10" s="22">
        <v>304</v>
      </c>
      <c r="AI10" s="29">
        <v>2</v>
      </c>
      <c r="AJ10" s="24">
        <v>323</v>
      </c>
      <c r="AK10" s="25">
        <v>3</v>
      </c>
      <c r="AL10" s="80"/>
      <c r="AM10" s="81"/>
      <c r="AN10" s="81"/>
      <c r="AO10" s="82"/>
    </row>
    <row r="11" spans="1:42" ht="24.9" customHeight="1" thickBot="1">
      <c r="A11" s="29">
        <v>4</v>
      </c>
      <c r="B11" s="21" t="s">
        <v>93</v>
      </c>
      <c r="C11" s="17" t="s">
        <v>74</v>
      </c>
      <c r="D11" s="18" t="s">
        <v>2</v>
      </c>
      <c r="E11" s="19" t="s">
        <v>19</v>
      </c>
      <c r="F11" s="17" t="s">
        <v>19</v>
      </c>
      <c r="G11" s="18" t="s">
        <v>74</v>
      </c>
      <c r="H11" s="19" t="s">
        <v>19</v>
      </c>
      <c r="I11" s="17" t="s">
        <v>76</v>
      </c>
      <c r="J11" s="18" t="s">
        <v>19</v>
      </c>
      <c r="K11" s="19" t="s">
        <v>19</v>
      </c>
      <c r="L11" s="17" t="s">
        <v>74</v>
      </c>
      <c r="M11" s="18" t="s">
        <v>2</v>
      </c>
      <c r="N11" s="66">
        <v>0</v>
      </c>
      <c r="O11" s="17" t="s">
        <v>2</v>
      </c>
      <c r="P11" s="18" t="s">
        <v>74</v>
      </c>
      <c r="Q11" s="85">
        <v>4</v>
      </c>
      <c r="R11" s="17" t="s">
        <v>74</v>
      </c>
      <c r="S11" s="18" t="s">
        <v>2</v>
      </c>
      <c r="T11" s="85">
        <v>8</v>
      </c>
      <c r="U11" s="17" t="s">
        <v>19</v>
      </c>
      <c r="V11" s="18" t="s">
        <v>74</v>
      </c>
      <c r="W11" s="66">
        <v>0</v>
      </c>
      <c r="X11" s="17" t="s">
        <v>76</v>
      </c>
      <c r="Y11" s="18" t="s">
        <v>19</v>
      </c>
      <c r="Z11" s="19">
        <v>0</v>
      </c>
      <c r="AA11" s="17" t="s">
        <v>74</v>
      </c>
      <c r="AB11" s="18" t="s">
        <v>74</v>
      </c>
      <c r="AC11" s="19">
        <v>0</v>
      </c>
      <c r="AD11" s="28"/>
      <c r="AE11" s="26"/>
      <c r="AF11" s="19"/>
      <c r="AG11" s="21">
        <v>18</v>
      </c>
      <c r="AH11" s="22">
        <v>296</v>
      </c>
      <c r="AI11" s="29">
        <v>4</v>
      </c>
      <c r="AJ11" s="24">
        <v>314</v>
      </c>
      <c r="AK11" s="25">
        <v>4</v>
      </c>
      <c r="AL11" s="1"/>
      <c r="AP11" s="67"/>
    </row>
    <row r="12" spans="1:42" ht="24.9" customHeight="1" thickBot="1">
      <c r="A12" s="29">
        <v>5</v>
      </c>
      <c r="B12" s="21" t="s">
        <v>87</v>
      </c>
      <c r="C12" s="17" t="s">
        <v>76</v>
      </c>
      <c r="D12" s="18" t="s">
        <v>19</v>
      </c>
      <c r="E12" s="19" t="s">
        <v>19</v>
      </c>
      <c r="F12" s="17" t="s">
        <v>19</v>
      </c>
      <c r="G12" s="18" t="s">
        <v>74</v>
      </c>
      <c r="H12" s="19" t="s">
        <v>19</v>
      </c>
      <c r="I12" s="17" t="s">
        <v>74</v>
      </c>
      <c r="J12" s="18" t="s">
        <v>19</v>
      </c>
      <c r="K12" s="19" t="s">
        <v>20</v>
      </c>
      <c r="L12" s="17" t="s">
        <v>76</v>
      </c>
      <c r="M12" s="18" t="s">
        <v>2</v>
      </c>
      <c r="N12" s="66">
        <v>0</v>
      </c>
      <c r="O12" s="17" t="s">
        <v>2</v>
      </c>
      <c r="P12" s="18" t="s">
        <v>74</v>
      </c>
      <c r="Q12" s="19" t="s">
        <v>19</v>
      </c>
      <c r="R12" s="17" t="s">
        <v>74</v>
      </c>
      <c r="S12" s="18" t="s">
        <v>76</v>
      </c>
      <c r="T12" s="85">
        <v>0</v>
      </c>
      <c r="U12" s="17" t="s">
        <v>19</v>
      </c>
      <c r="V12" s="18" t="s">
        <v>74</v>
      </c>
      <c r="W12" s="66">
        <v>0</v>
      </c>
      <c r="X12" s="17" t="s">
        <v>74</v>
      </c>
      <c r="Y12" s="18" t="s">
        <v>19</v>
      </c>
      <c r="Z12" s="19">
        <v>0</v>
      </c>
      <c r="AA12" s="17" t="s">
        <v>19</v>
      </c>
      <c r="AB12" s="18" t="s">
        <v>76</v>
      </c>
      <c r="AC12" s="19" t="s">
        <v>20</v>
      </c>
      <c r="AD12" s="28"/>
      <c r="AE12" s="26"/>
      <c r="AF12" s="19"/>
      <c r="AG12" s="21">
        <v>16</v>
      </c>
      <c r="AH12" s="22">
        <v>295</v>
      </c>
      <c r="AI12" s="29">
        <v>5</v>
      </c>
      <c r="AJ12" s="24">
        <v>311</v>
      </c>
      <c r="AK12" s="25">
        <v>5</v>
      </c>
      <c r="AL12" s="1"/>
    </row>
    <row r="13" spans="1:42" ht="24.9" customHeight="1" thickBot="1">
      <c r="A13" s="29">
        <v>6</v>
      </c>
      <c r="B13" s="21" t="s">
        <v>95</v>
      </c>
      <c r="C13" s="17" t="s">
        <v>76</v>
      </c>
      <c r="D13" s="18" t="s">
        <v>2</v>
      </c>
      <c r="E13" s="19" t="s">
        <v>19</v>
      </c>
      <c r="F13" s="17" t="s">
        <v>19</v>
      </c>
      <c r="G13" s="18" t="s">
        <v>74</v>
      </c>
      <c r="H13" s="19" t="s">
        <v>19</v>
      </c>
      <c r="I13" s="17" t="s">
        <v>74</v>
      </c>
      <c r="J13" s="18" t="s">
        <v>2</v>
      </c>
      <c r="K13" s="19" t="s">
        <v>19</v>
      </c>
      <c r="L13" s="17" t="s">
        <v>74</v>
      </c>
      <c r="M13" s="18" t="s">
        <v>19</v>
      </c>
      <c r="N13" s="66">
        <v>0</v>
      </c>
      <c r="O13" s="17" t="s">
        <v>2</v>
      </c>
      <c r="P13" s="18" t="s">
        <v>74</v>
      </c>
      <c r="Q13" s="85">
        <v>4</v>
      </c>
      <c r="R13" s="17" t="s">
        <v>74</v>
      </c>
      <c r="S13" s="18" t="s">
        <v>19</v>
      </c>
      <c r="T13" s="66">
        <v>4</v>
      </c>
      <c r="U13" s="17" t="s">
        <v>19</v>
      </c>
      <c r="V13" s="18" t="s">
        <v>74</v>
      </c>
      <c r="W13" s="66">
        <v>0</v>
      </c>
      <c r="X13" s="17" t="s">
        <v>74</v>
      </c>
      <c r="Y13" s="18" t="s">
        <v>19</v>
      </c>
      <c r="Z13" s="19">
        <v>0</v>
      </c>
      <c r="AA13" s="17" t="s">
        <v>19</v>
      </c>
      <c r="AB13" s="18" t="s">
        <v>74</v>
      </c>
      <c r="AC13" s="19" t="s">
        <v>19</v>
      </c>
      <c r="AD13" s="28"/>
      <c r="AE13" s="26"/>
      <c r="AF13" s="19"/>
      <c r="AG13" s="21">
        <v>16</v>
      </c>
      <c r="AH13" s="22">
        <v>292</v>
      </c>
      <c r="AI13" s="29">
        <v>6</v>
      </c>
      <c r="AJ13" s="24">
        <v>308</v>
      </c>
      <c r="AK13" s="25">
        <v>6</v>
      </c>
      <c r="AL13" s="1"/>
    </row>
    <row r="14" spans="1:42" ht="24.9" customHeight="1" thickBot="1">
      <c r="A14" s="29">
        <v>7</v>
      </c>
      <c r="B14" s="21" t="s">
        <v>86</v>
      </c>
      <c r="C14" s="17" t="s">
        <v>76</v>
      </c>
      <c r="D14" s="18" t="s">
        <v>2</v>
      </c>
      <c r="E14" s="19" t="s">
        <v>19</v>
      </c>
      <c r="F14" s="17" t="s">
        <v>19</v>
      </c>
      <c r="G14" s="18" t="s">
        <v>74</v>
      </c>
      <c r="H14" s="19" t="s">
        <v>19</v>
      </c>
      <c r="I14" s="17" t="s">
        <v>74</v>
      </c>
      <c r="J14" s="18" t="s">
        <v>19</v>
      </c>
      <c r="K14" s="19" t="s">
        <v>20</v>
      </c>
      <c r="L14" s="17" t="s">
        <v>74</v>
      </c>
      <c r="M14" s="18" t="s">
        <v>2</v>
      </c>
      <c r="N14" s="66">
        <v>0</v>
      </c>
      <c r="O14" s="17" t="s">
        <v>19</v>
      </c>
      <c r="P14" s="18" t="s">
        <v>76</v>
      </c>
      <c r="Q14" s="19" t="s">
        <v>19</v>
      </c>
      <c r="R14" s="17" t="s">
        <v>19</v>
      </c>
      <c r="S14" s="18" t="s">
        <v>74</v>
      </c>
      <c r="T14" s="85">
        <v>0</v>
      </c>
      <c r="U14" s="17" t="s">
        <v>74</v>
      </c>
      <c r="V14" s="18" t="s">
        <v>74</v>
      </c>
      <c r="W14" s="66">
        <v>0</v>
      </c>
      <c r="X14" s="17" t="s">
        <v>74</v>
      </c>
      <c r="Y14" s="18" t="s">
        <v>74</v>
      </c>
      <c r="Z14" s="19">
        <v>0</v>
      </c>
      <c r="AA14" s="17" t="s">
        <v>74</v>
      </c>
      <c r="AB14" s="18" t="s">
        <v>74</v>
      </c>
      <c r="AC14" s="19">
        <v>0</v>
      </c>
      <c r="AD14" s="28"/>
      <c r="AE14" s="26"/>
      <c r="AF14" s="19"/>
      <c r="AG14" s="21">
        <v>11</v>
      </c>
      <c r="AH14" s="22">
        <v>289</v>
      </c>
      <c r="AI14" s="29">
        <v>7</v>
      </c>
      <c r="AJ14" s="24">
        <v>300</v>
      </c>
      <c r="AK14" s="25">
        <v>7</v>
      </c>
      <c r="AL14" s="1"/>
    </row>
    <row r="15" spans="1:42" ht="24.9" customHeight="1" thickBot="1">
      <c r="A15" s="29">
        <v>8</v>
      </c>
      <c r="B15" s="21" t="s">
        <v>75</v>
      </c>
      <c r="C15" s="17" t="s">
        <v>74</v>
      </c>
      <c r="D15" s="18" t="s">
        <v>19</v>
      </c>
      <c r="E15" s="19" t="s">
        <v>2</v>
      </c>
      <c r="F15" s="17" t="s">
        <v>2</v>
      </c>
      <c r="G15" s="18" t="s">
        <v>74</v>
      </c>
      <c r="H15" s="19" t="s">
        <v>19</v>
      </c>
      <c r="I15" s="17" t="s">
        <v>74</v>
      </c>
      <c r="J15" s="18" t="s">
        <v>19</v>
      </c>
      <c r="K15" s="19" t="s">
        <v>20</v>
      </c>
      <c r="L15" s="17" t="s">
        <v>74</v>
      </c>
      <c r="M15" s="18" t="s">
        <v>19</v>
      </c>
      <c r="N15" s="66">
        <v>0</v>
      </c>
      <c r="O15" s="17" t="s">
        <v>2</v>
      </c>
      <c r="P15" s="18" t="s">
        <v>74</v>
      </c>
      <c r="Q15" s="19" t="s">
        <v>19</v>
      </c>
      <c r="R15" s="17" t="s">
        <v>74</v>
      </c>
      <c r="S15" s="18" t="s">
        <v>76</v>
      </c>
      <c r="T15" s="85">
        <v>0</v>
      </c>
      <c r="U15" s="17" t="s">
        <v>19</v>
      </c>
      <c r="V15" s="18" t="s">
        <v>74</v>
      </c>
      <c r="W15" s="66">
        <v>0</v>
      </c>
      <c r="X15" s="17" t="s">
        <v>74</v>
      </c>
      <c r="Y15" s="18" t="s">
        <v>19</v>
      </c>
      <c r="Z15" s="19">
        <v>0</v>
      </c>
      <c r="AA15" s="17" t="s">
        <v>2</v>
      </c>
      <c r="AB15" s="18" t="s">
        <v>74</v>
      </c>
      <c r="AC15" s="19" t="s">
        <v>2</v>
      </c>
      <c r="AD15" s="27"/>
      <c r="AE15" s="26"/>
      <c r="AF15" s="19"/>
      <c r="AG15" s="21">
        <v>15</v>
      </c>
      <c r="AH15" s="22">
        <v>276</v>
      </c>
      <c r="AI15" s="29">
        <v>9</v>
      </c>
      <c r="AJ15" s="24">
        <v>291</v>
      </c>
      <c r="AK15" s="25">
        <v>8</v>
      </c>
      <c r="AL15" s="1"/>
    </row>
    <row r="16" spans="1:42" ht="24.9" customHeight="1" thickBot="1">
      <c r="A16" s="29">
        <v>9</v>
      </c>
      <c r="B16" s="21" t="s">
        <v>78</v>
      </c>
      <c r="C16" s="17" t="s">
        <v>76</v>
      </c>
      <c r="D16" s="18" t="s">
        <v>2</v>
      </c>
      <c r="E16" s="19" t="s">
        <v>19</v>
      </c>
      <c r="F16" s="17" t="s">
        <v>19</v>
      </c>
      <c r="G16" s="18" t="s">
        <v>19</v>
      </c>
      <c r="H16" s="19">
        <v>0</v>
      </c>
      <c r="I16" s="17" t="s">
        <v>74</v>
      </c>
      <c r="J16" s="18" t="s">
        <v>2</v>
      </c>
      <c r="K16" s="19" t="s">
        <v>19</v>
      </c>
      <c r="L16" s="17" t="s">
        <v>74</v>
      </c>
      <c r="M16" s="18" t="s">
        <v>2</v>
      </c>
      <c r="N16" s="66">
        <v>0</v>
      </c>
      <c r="O16" s="17" t="s">
        <v>2</v>
      </c>
      <c r="P16" s="18" t="s">
        <v>19</v>
      </c>
      <c r="Q16" s="19" t="s">
        <v>19</v>
      </c>
      <c r="R16" s="17" t="s">
        <v>74</v>
      </c>
      <c r="S16" s="18" t="s">
        <v>76</v>
      </c>
      <c r="T16" s="85">
        <v>0</v>
      </c>
      <c r="U16" s="17" t="s">
        <v>74</v>
      </c>
      <c r="V16" s="18" t="s">
        <v>76</v>
      </c>
      <c r="W16" s="66">
        <v>0</v>
      </c>
      <c r="X16" s="17" t="s">
        <v>74</v>
      </c>
      <c r="Y16" s="18" t="s">
        <v>19</v>
      </c>
      <c r="Z16" s="19">
        <v>0</v>
      </c>
      <c r="AA16" s="17" t="s">
        <v>19</v>
      </c>
      <c r="AB16" s="18" t="s">
        <v>76</v>
      </c>
      <c r="AC16" s="19" t="s">
        <v>20</v>
      </c>
      <c r="AD16" s="28"/>
      <c r="AE16" s="26"/>
      <c r="AF16" s="19"/>
      <c r="AG16" s="21">
        <v>11</v>
      </c>
      <c r="AH16" s="22">
        <v>277</v>
      </c>
      <c r="AI16" s="29">
        <v>8</v>
      </c>
      <c r="AJ16" s="24">
        <v>288</v>
      </c>
      <c r="AK16" s="25">
        <v>9</v>
      </c>
      <c r="AL16" s="1"/>
    </row>
    <row r="17" spans="1:38" ht="24.9" customHeight="1" thickBot="1">
      <c r="A17" s="29">
        <v>10</v>
      </c>
      <c r="B17" s="21" t="s">
        <v>98</v>
      </c>
      <c r="C17" s="17" t="s">
        <v>74</v>
      </c>
      <c r="D17" s="18" t="s">
        <v>2</v>
      </c>
      <c r="E17" s="19" t="s">
        <v>19</v>
      </c>
      <c r="F17" s="17" t="s">
        <v>19</v>
      </c>
      <c r="G17" s="18" t="s">
        <v>74</v>
      </c>
      <c r="H17" s="19" t="s">
        <v>19</v>
      </c>
      <c r="I17" s="17" t="s">
        <v>74</v>
      </c>
      <c r="J17" s="18" t="s">
        <v>2</v>
      </c>
      <c r="K17" s="19" t="s">
        <v>19</v>
      </c>
      <c r="L17" s="17" t="s">
        <v>74</v>
      </c>
      <c r="M17" s="18" t="s">
        <v>2</v>
      </c>
      <c r="N17" s="66">
        <v>0</v>
      </c>
      <c r="O17" s="17" t="s">
        <v>77</v>
      </c>
      <c r="P17" s="18" t="s">
        <v>74</v>
      </c>
      <c r="Q17" s="85">
        <v>4</v>
      </c>
      <c r="R17" s="17" t="s">
        <v>19</v>
      </c>
      <c r="S17" s="18" t="s">
        <v>74</v>
      </c>
      <c r="T17" s="66">
        <v>0</v>
      </c>
      <c r="U17" s="17" t="s">
        <v>19</v>
      </c>
      <c r="V17" s="18" t="s">
        <v>74</v>
      </c>
      <c r="W17" s="66">
        <v>0</v>
      </c>
      <c r="X17" s="17" t="s">
        <v>74</v>
      </c>
      <c r="Y17" s="18" t="s">
        <v>2</v>
      </c>
      <c r="Z17" s="19">
        <v>0</v>
      </c>
      <c r="AA17" s="17" t="s">
        <v>19</v>
      </c>
      <c r="AB17" s="18" t="s">
        <v>19</v>
      </c>
      <c r="AC17" s="19">
        <v>0</v>
      </c>
      <c r="AD17" s="28"/>
      <c r="AE17" s="26"/>
      <c r="AF17" s="19"/>
      <c r="AG17" s="21">
        <v>10</v>
      </c>
      <c r="AH17" s="22">
        <v>266</v>
      </c>
      <c r="AI17" s="29">
        <v>10</v>
      </c>
      <c r="AJ17" s="24">
        <v>276</v>
      </c>
      <c r="AK17" s="25">
        <v>10</v>
      </c>
      <c r="AL17" s="1"/>
    </row>
    <row r="18" spans="1:38" ht="24.9" customHeight="1" thickBot="1">
      <c r="A18" s="29">
        <v>10</v>
      </c>
      <c r="B18" s="21" t="s">
        <v>81</v>
      </c>
      <c r="C18" s="17" t="s">
        <v>76</v>
      </c>
      <c r="D18" s="18" t="s">
        <v>19</v>
      </c>
      <c r="E18" s="19" t="s">
        <v>19</v>
      </c>
      <c r="F18" s="17" t="s">
        <v>19</v>
      </c>
      <c r="G18" s="18" t="s">
        <v>76</v>
      </c>
      <c r="H18" s="19" t="s">
        <v>19</v>
      </c>
      <c r="I18" s="17" t="s">
        <v>74</v>
      </c>
      <c r="J18" s="18" t="s">
        <v>19</v>
      </c>
      <c r="K18" s="19" t="s">
        <v>20</v>
      </c>
      <c r="L18" s="17" t="s">
        <v>76</v>
      </c>
      <c r="M18" s="18" t="s">
        <v>2</v>
      </c>
      <c r="N18" s="66">
        <v>0</v>
      </c>
      <c r="O18" s="17" t="s">
        <v>2</v>
      </c>
      <c r="P18" s="18" t="s">
        <v>74</v>
      </c>
      <c r="Q18" s="19" t="s">
        <v>19</v>
      </c>
      <c r="R18" s="17" t="s">
        <v>19</v>
      </c>
      <c r="S18" s="18" t="s">
        <v>74</v>
      </c>
      <c r="T18" s="66">
        <v>0</v>
      </c>
      <c r="U18" s="17" t="s">
        <v>19</v>
      </c>
      <c r="V18" s="18" t="s">
        <v>76</v>
      </c>
      <c r="W18" s="66">
        <v>0</v>
      </c>
      <c r="X18" s="17" t="s">
        <v>19</v>
      </c>
      <c r="Y18" s="18" t="s">
        <v>74</v>
      </c>
      <c r="Z18" s="19" t="s">
        <v>19</v>
      </c>
      <c r="AA18" s="17" t="s">
        <v>19</v>
      </c>
      <c r="AB18" s="18" t="s">
        <v>76</v>
      </c>
      <c r="AC18" s="19" t="s">
        <v>20</v>
      </c>
      <c r="AD18" s="28"/>
      <c r="AE18" s="26"/>
      <c r="AF18" s="19"/>
      <c r="AG18" s="21">
        <v>18</v>
      </c>
      <c r="AH18" s="22">
        <v>258</v>
      </c>
      <c r="AI18" s="29">
        <v>11</v>
      </c>
      <c r="AJ18" s="24">
        <v>276</v>
      </c>
      <c r="AK18" s="25">
        <v>10</v>
      </c>
      <c r="AL18" s="1"/>
    </row>
    <row r="19" spans="1:38" ht="24.9" customHeight="1" thickBot="1">
      <c r="A19" s="29">
        <v>12</v>
      </c>
      <c r="B19" s="21" t="s">
        <v>89</v>
      </c>
      <c r="C19" s="17" t="s">
        <v>76</v>
      </c>
      <c r="D19" s="18" t="s">
        <v>2</v>
      </c>
      <c r="E19" s="19" t="s">
        <v>19</v>
      </c>
      <c r="F19" s="17" t="s">
        <v>19</v>
      </c>
      <c r="G19" s="18" t="s">
        <v>74</v>
      </c>
      <c r="H19" s="19" t="s">
        <v>19</v>
      </c>
      <c r="I19" s="17" t="s">
        <v>74</v>
      </c>
      <c r="J19" s="18" t="s">
        <v>19</v>
      </c>
      <c r="K19" s="19" t="s">
        <v>20</v>
      </c>
      <c r="L19" s="17" t="s">
        <v>76</v>
      </c>
      <c r="M19" s="18" t="s">
        <v>20</v>
      </c>
      <c r="N19" s="66">
        <v>0</v>
      </c>
      <c r="O19" s="17" t="s">
        <v>19</v>
      </c>
      <c r="P19" s="18" t="s">
        <v>74</v>
      </c>
      <c r="Q19" s="19" t="s">
        <v>19</v>
      </c>
      <c r="R19" s="17" t="s">
        <v>74</v>
      </c>
      <c r="S19" s="18" t="s">
        <v>76</v>
      </c>
      <c r="T19" s="85">
        <v>0</v>
      </c>
      <c r="U19" s="17" t="s">
        <v>2</v>
      </c>
      <c r="V19" s="18" t="s">
        <v>76</v>
      </c>
      <c r="W19" s="66">
        <v>0</v>
      </c>
      <c r="X19" s="17" t="s">
        <v>74</v>
      </c>
      <c r="Y19" s="18" t="s">
        <v>2</v>
      </c>
      <c r="Z19" s="19">
        <v>0</v>
      </c>
      <c r="AA19" s="17" t="s">
        <v>19</v>
      </c>
      <c r="AB19" s="18" t="s">
        <v>74</v>
      </c>
      <c r="AC19" s="19" t="s">
        <v>19</v>
      </c>
      <c r="AD19" s="28"/>
      <c r="AE19" s="26"/>
      <c r="AF19" s="19"/>
      <c r="AG19" s="21">
        <v>13</v>
      </c>
      <c r="AH19" s="22">
        <v>254</v>
      </c>
      <c r="AI19" s="29">
        <v>13</v>
      </c>
      <c r="AJ19" s="24">
        <v>267</v>
      </c>
      <c r="AK19" s="25">
        <v>12</v>
      </c>
      <c r="AL19" s="1"/>
    </row>
    <row r="20" spans="1:38" ht="24.9" customHeight="1" thickBot="1">
      <c r="A20" s="29">
        <v>13</v>
      </c>
      <c r="B20" s="21" t="s">
        <v>82</v>
      </c>
      <c r="C20" s="17" t="s">
        <v>76</v>
      </c>
      <c r="D20" s="18" t="s">
        <v>2</v>
      </c>
      <c r="E20" s="19" t="s">
        <v>19</v>
      </c>
      <c r="F20" s="17" t="s">
        <v>19</v>
      </c>
      <c r="G20" s="18" t="s">
        <v>76</v>
      </c>
      <c r="H20" s="19" t="s">
        <v>19</v>
      </c>
      <c r="I20" s="17" t="s">
        <v>74</v>
      </c>
      <c r="J20" s="18" t="s">
        <v>74</v>
      </c>
      <c r="K20" s="19">
        <v>0</v>
      </c>
      <c r="L20" s="17" t="s">
        <v>76</v>
      </c>
      <c r="M20" s="18" t="s">
        <v>19</v>
      </c>
      <c r="N20" s="66">
        <v>0</v>
      </c>
      <c r="O20" s="17" t="s">
        <v>2</v>
      </c>
      <c r="P20" s="18" t="s">
        <v>76</v>
      </c>
      <c r="Q20" s="19" t="s">
        <v>19</v>
      </c>
      <c r="R20" s="17" t="s">
        <v>74</v>
      </c>
      <c r="S20" s="18" t="s">
        <v>76</v>
      </c>
      <c r="T20" s="85">
        <v>0</v>
      </c>
      <c r="U20" s="17" t="s">
        <v>19</v>
      </c>
      <c r="V20" s="18" t="s">
        <v>76</v>
      </c>
      <c r="W20" s="66">
        <v>0</v>
      </c>
      <c r="X20" s="17" t="s">
        <v>19</v>
      </c>
      <c r="Y20" s="18" t="s">
        <v>76</v>
      </c>
      <c r="Z20" s="19" t="s">
        <v>19</v>
      </c>
      <c r="AA20" s="17" t="s">
        <v>19</v>
      </c>
      <c r="AB20" s="18" t="s">
        <v>74</v>
      </c>
      <c r="AC20" s="19" t="s">
        <v>19</v>
      </c>
      <c r="AD20" s="28"/>
      <c r="AE20" s="26"/>
      <c r="AF20" s="19"/>
      <c r="AG20" s="21">
        <v>10</v>
      </c>
      <c r="AH20" s="22">
        <v>255</v>
      </c>
      <c r="AI20" s="29">
        <v>12</v>
      </c>
      <c r="AJ20" s="24">
        <v>265</v>
      </c>
      <c r="AK20" s="25">
        <v>13</v>
      </c>
      <c r="AL20" s="1"/>
    </row>
    <row r="21" spans="1:38" ht="24.9" customHeight="1" thickBot="1">
      <c r="A21" s="29">
        <v>14</v>
      </c>
      <c r="B21" s="21" t="s">
        <v>83</v>
      </c>
      <c r="C21" s="17" t="s">
        <v>76</v>
      </c>
      <c r="D21" s="18" t="s">
        <v>74</v>
      </c>
      <c r="E21" s="19" t="s">
        <v>20</v>
      </c>
      <c r="F21" s="17" t="s">
        <v>74</v>
      </c>
      <c r="G21" s="18" t="s">
        <v>74</v>
      </c>
      <c r="H21" s="19">
        <v>0</v>
      </c>
      <c r="I21" s="17" t="s">
        <v>76</v>
      </c>
      <c r="J21" s="18" t="s">
        <v>19</v>
      </c>
      <c r="K21" s="19" t="s">
        <v>19</v>
      </c>
      <c r="L21" s="17" t="s">
        <v>76</v>
      </c>
      <c r="M21" s="18" t="s">
        <v>2</v>
      </c>
      <c r="N21" s="66">
        <v>0</v>
      </c>
      <c r="O21" s="17" t="s">
        <v>2</v>
      </c>
      <c r="P21" s="18" t="s">
        <v>76</v>
      </c>
      <c r="Q21" s="19" t="s">
        <v>19</v>
      </c>
      <c r="R21" s="17" t="s">
        <v>19</v>
      </c>
      <c r="S21" s="18" t="s">
        <v>76</v>
      </c>
      <c r="T21" s="85">
        <v>0</v>
      </c>
      <c r="U21" s="17" t="s">
        <v>19</v>
      </c>
      <c r="V21" s="18" t="s">
        <v>19</v>
      </c>
      <c r="W21" s="66">
        <v>0</v>
      </c>
      <c r="X21" s="17" t="s">
        <v>74</v>
      </c>
      <c r="Y21" s="18" t="s">
        <v>74</v>
      </c>
      <c r="Z21" s="19">
        <v>0</v>
      </c>
      <c r="AA21" s="17" t="s">
        <v>74</v>
      </c>
      <c r="AB21" s="18" t="s">
        <v>76</v>
      </c>
      <c r="AC21" s="19" t="s">
        <v>19</v>
      </c>
      <c r="AD21" s="28"/>
      <c r="AE21" s="26"/>
      <c r="AF21" s="19"/>
      <c r="AG21" s="21">
        <v>11</v>
      </c>
      <c r="AH21" s="22">
        <v>253</v>
      </c>
      <c r="AI21" s="29">
        <v>14</v>
      </c>
      <c r="AJ21" s="24">
        <v>264</v>
      </c>
      <c r="AK21" s="25">
        <v>14</v>
      </c>
      <c r="AL21" s="1"/>
    </row>
    <row r="22" spans="1:38" ht="24.9" customHeight="1" thickBot="1">
      <c r="A22" s="29">
        <v>15</v>
      </c>
      <c r="B22" s="21" t="s">
        <v>80</v>
      </c>
      <c r="C22" s="17" t="s">
        <v>76</v>
      </c>
      <c r="D22" s="18" t="s">
        <v>19</v>
      </c>
      <c r="E22" s="19" t="s">
        <v>19</v>
      </c>
      <c r="F22" s="17" t="s">
        <v>19</v>
      </c>
      <c r="G22" s="18" t="s">
        <v>76</v>
      </c>
      <c r="H22" s="19" t="s">
        <v>19</v>
      </c>
      <c r="I22" s="17" t="s">
        <v>74</v>
      </c>
      <c r="J22" s="18" t="s">
        <v>2</v>
      </c>
      <c r="K22" s="19" t="s">
        <v>19</v>
      </c>
      <c r="L22" s="17" t="s">
        <v>74</v>
      </c>
      <c r="M22" s="18" t="s">
        <v>19</v>
      </c>
      <c r="N22" s="66">
        <v>0</v>
      </c>
      <c r="O22" s="17" t="s">
        <v>2</v>
      </c>
      <c r="P22" s="18" t="s">
        <v>19</v>
      </c>
      <c r="Q22" s="19" t="s">
        <v>19</v>
      </c>
      <c r="R22" s="17" t="s">
        <v>20</v>
      </c>
      <c r="S22" s="18" t="s">
        <v>76</v>
      </c>
      <c r="T22" s="85">
        <v>0</v>
      </c>
      <c r="U22" s="17" t="s">
        <v>19</v>
      </c>
      <c r="V22" s="18" t="s">
        <v>2</v>
      </c>
      <c r="W22" s="66" t="s">
        <v>2</v>
      </c>
      <c r="X22" s="17" t="s">
        <v>19</v>
      </c>
      <c r="Y22" s="18" t="s">
        <v>2</v>
      </c>
      <c r="Z22" s="19">
        <v>0</v>
      </c>
      <c r="AA22" s="17" t="s">
        <v>19</v>
      </c>
      <c r="AB22" s="18" t="s">
        <v>74</v>
      </c>
      <c r="AC22" s="19" t="s">
        <v>19</v>
      </c>
      <c r="AD22" s="28"/>
      <c r="AE22" s="26"/>
      <c r="AF22" s="19"/>
      <c r="AG22" s="21">
        <v>13</v>
      </c>
      <c r="AH22" s="22">
        <v>233</v>
      </c>
      <c r="AI22" s="29">
        <v>15</v>
      </c>
      <c r="AJ22" s="24">
        <v>246</v>
      </c>
      <c r="AK22" s="25">
        <v>15</v>
      </c>
      <c r="AL22" s="1"/>
    </row>
    <row r="23" spans="1:38" ht="24.9" customHeight="1" thickBot="1">
      <c r="A23" s="29">
        <v>16</v>
      </c>
      <c r="B23" s="21" t="s">
        <v>96</v>
      </c>
      <c r="C23" s="17" t="s">
        <v>74</v>
      </c>
      <c r="D23" s="18" t="s">
        <v>77</v>
      </c>
      <c r="E23" s="19" t="s">
        <v>19</v>
      </c>
      <c r="F23" s="17" t="s">
        <v>19</v>
      </c>
      <c r="G23" s="18" t="s">
        <v>76</v>
      </c>
      <c r="H23" s="19" t="s">
        <v>19</v>
      </c>
      <c r="I23" s="17" t="s">
        <v>74</v>
      </c>
      <c r="J23" s="18" t="s">
        <v>19</v>
      </c>
      <c r="K23" s="19" t="s">
        <v>20</v>
      </c>
      <c r="L23" s="17" t="s">
        <v>76</v>
      </c>
      <c r="M23" s="18" t="s">
        <v>2</v>
      </c>
      <c r="N23" s="66">
        <v>0</v>
      </c>
      <c r="O23" s="17" t="s">
        <v>19</v>
      </c>
      <c r="P23" s="18" t="s">
        <v>76</v>
      </c>
      <c r="Q23" s="19" t="s">
        <v>19</v>
      </c>
      <c r="R23" s="17" t="s">
        <v>74</v>
      </c>
      <c r="S23" s="18" t="s">
        <v>76</v>
      </c>
      <c r="T23" s="85">
        <v>0</v>
      </c>
      <c r="U23" s="17" t="s">
        <v>74</v>
      </c>
      <c r="V23" s="18" t="s">
        <v>74</v>
      </c>
      <c r="W23" s="66">
        <v>0</v>
      </c>
      <c r="X23" s="17" t="s">
        <v>19</v>
      </c>
      <c r="Y23" s="18" t="s">
        <v>74</v>
      </c>
      <c r="Z23" s="19" t="s">
        <v>19</v>
      </c>
      <c r="AA23" s="17" t="s">
        <v>19</v>
      </c>
      <c r="AB23" s="18" t="s">
        <v>19</v>
      </c>
      <c r="AC23" s="19">
        <v>0</v>
      </c>
      <c r="AD23" s="28"/>
      <c r="AE23" s="26"/>
      <c r="AF23" s="19"/>
      <c r="AG23" s="21">
        <v>13</v>
      </c>
      <c r="AH23" s="22">
        <v>229</v>
      </c>
      <c r="AI23" s="29">
        <v>16</v>
      </c>
      <c r="AJ23" s="24">
        <v>242</v>
      </c>
      <c r="AK23" s="25">
        <v>16</v>
      </c>
      <c r="AL23" s="1"/>
    </row>
    <row r="24" spans="1:38" ht="24.9" customHeight="1" thickBot="1">
      <c r="A24" s="29">
        <v>17</v>
      </c>
      <c r="B24" s="21" t="s">
        <v>90</v>
      </c>
      <c r="C24" s="17" t="s">
        <v>74</v>
      </c>
      <c r="D24" s="18" t="s">
        <v>2</v>
      </c>
      <c r="E24" s="19" t="s">
        <v>19</v>
      </c>
      <c r="F24" s="17" t="s">
        <v>19</v>
      </c>
      <c r="G24" s="18" t="s">
        <v>76</v>
      </c>
      <c r="H24" s="19" t="s">
        <v>19</v>
      </c>
      <c r="I24" s="17" t="s">
        <v>76</v>
      </c>
      <c r="J24" s="18" t="s">
        <v>19</v>
      </c>
      <c r="K24" s="19" t="s">
        <v>19</v>
      </c>
      <c r="L24" s="17" t="s">
        <v>74</v>
      </c>
      <c r="M24" s="18" t="s">
        <v>19</v>
      </c>
      <c r="N24" s="66">
        <v>0</v>
      </c>
      <c r="O24" s="17" t="s">
        <v>77</v>
      </c>
      <c r="P24" s="18" t="s">
        <v>76</v>
      </c>
      <c r="Q24" s="19" t="s">
        <v>20</v>
      </c>
      <c r="R24" s="17" t="s">
        <v>74</v>
      </c>
      <c r="S24" s="18" t="s">
        <v>76</v>
      </c>
      <c r="T24" s="85">
        <v>0</v>
      </c>
      <c r="U24" s="17" t="s">
        <v>74</v>
      </c>
      <c r="V24" s="18" t="s">
        <v>74</v>
      </c>
      <c r="W24" s="66">
        <v>0</v>
      </c>
      <c r="X24" s="17" t="s">
        <v>19</v>
      </c>
      <c r="Y24" s="18" t="s">
        <v>74</v>
      </c>
      <c r="Z24" s="19" t="s">
        <v>19</v>
      </c>
      <c r="AA24" s="17" t="s">
        <v>74</v>
      </c>
      <c r="AB24" s="18" t="s">
        <v>74</v>
      </c>
      <c r="AC24" s="19">
        <v>0</v>
      </c>
      <c r="AD24" s="28"/>
      <c r="AE24" s="26"/>
      <c r="AF24" s="19"/>
      <c r="AG24" s="21">
        <v>13</v>
      </c>
      <c r="AH24" s="22">
        <v>227</v>
      </c>
      <c r="AI24" s="29">
        <v>17</v>
      </c>
      <c r="AJ24" s="24">
        <v>240</v>
      </c>
      <c r="AK24" s="25">
        <v>17</v>
      </c>
      <c r="AL24" s="1"/>
    </row>
    <row r="25" spans="1:38" ht="24.9" customHeight="1" thickBot="1">
      <c r="A25" s="29">
        <v>18</v>
      </c>
      <c r="B25" s="21" t="s">
        <v>94</v>
      </c>
      <c r="C25" s="17" t="s">
        <v>76</v>
      </c>
      <c r="D25" s="18" t="s">
        <v>77</v>
      </c>
      <c r="E25" s="19" t="s">
        <v>19</v>
      </c>
      <c r="F25" s="17" t="s">
        <v>2</v>
      </c>
      <c r="G25" s="18" t="s">
        <v>74</v>
      </c>
      <c r="H25" s="19" t="s">
        <v>19</v>
      </c>
      <c r="I25" s="17" t="s">
        <v>76</v>
      </c>
      <c r="J25" s="18" t="s">
        <v>19</v>
      </c>
      <c r="K25" s="19" t="s">
        <v>19</v>
      </c>
      <c r="L25" s="17" t="s">
        <v>76</v>
      </c>
      <c r="M25" s="18" t="s">
        <v>2</v>
      </c>
      <c r="N25" s="66">
        <v>0</v>
      </c>
      <c r="O25" s="17" t="s">
        <v>77</v>
      </c>
      <c r="P25" s="18" t="s">
        <v>76</v>
      </c>
      <c r="Q25" s="19" t="s">
        <v>20</v>
      </c>
      <c r="R25" s="17" t="s">
        <v>74</v>
      </c>
      <c r="S25" s="18" t="s">
        <v>74</v>
      </c>
      <c r="T25" s="85">
        <v>0</v>
      </c>
      <c r="U25" s="17" t="s">
        <v>19</v>
      </c>
      <c r="V25" s="18" t="s">
        <v>74</v>
      </c>
      <c r="W25" s="66">
        <v>0</v>
      </c>
      <c r="X25" s="17" t="s">
        <v>19</v>
      </c>
      <c r="Y25" s="18" t="s">
        <v>2</v>
      </c>
      <c r="Z25" s="19">
        <v>0</v>
      </c>
      <c r="AA25" s="17" t="s">
        <v>19</v>
      </c>
      <c r="AB25" s="18" t="s">
        <v>74</v>
      </c>
      <c r="AC25" s="19" t="s">
        <v>19</v>
      </c>
      <c r="AD25" s="28"/>
      <c r="AE25" s="26"/>
      <c r="AF25" s="19"/>
      <c r="AG25" s="21">
        <v>13</v>
      </c>
      <c r="AH25" s="22">
        <v>217</v>
      </c>
      <c r="AI25" s="29">
        <v>18</v>
      </c>
      <c r="AJ25" s="24">
        <v>230</v>
      </c>
      <c r="AK25" s="25">
        <v>18</v>
      </c>
      <c r="AL25" s="1"/>
    </row>
    <row r="26" spans="1:38" ht="28.2" customHeight="1" thickBot="1">
      <c r="A26" s="29">
        <v>19</v>
      </c>
      <c r="B26" s="21" t="s">
        <v>84</v>
      </c>
      <c r="C26" s="17"/>
      <c r="D26" s="18"/>
      <c r="E26" s="19"/>
      <c r="F26" s="17" t="s">
        <v>19</v>
      </c>
      <c r="G26" s="18" t="s">
        <v>76</v>
      </c>
      <c r="H26" s="19" t="s">
        <v>19</v>
      </c>
      <c r="I26" s="17" t="s">
        <v>76</v>
      </c>
      <c r="J26" s="18" t="s">
        <v>19</v>
      </c>
      <c r="K26" s="19" t="s">
        <v>19</v>
      </c>
      <c r="L26" s="17" t="s">
        <v>74</v>
      </c>
      <c r="M26" s="18" t="s">
        <v>2</v>
      </c>
      <c r="N26" s="66">
        <v>0</v>
      </c>
      <c r="O26" s="17" t="s">
        <v>77</v>
      </c>
      <c r="P26" s="18" t="s">
        <v>74</v>
      </c>
      <c r="Q26" s="19" t="s">
        <v>19</v>
      </c>
      <c r="R26" s="17" t="s">
        <v>19</v>
      </c>
      <c r="S26" s="18" t="s">
        <v>76</v>
      </c>
      <c r="T26" s="85">
        <v>0</v>
      </c>
      <c r="U26" s="17" t="s">
        <v>19</v>
      </c>
      <c r="V26" s="18" t="s">
        <v>76</v>
      </c>
      <c r="W26" s="66">
        <v>0</v>
      </c>
      <c r="X26" s="17" t="s">
        <v>74</v>
      </c>
      <c r="Y26" s="18" t="s">
        <v>19</v>
      </c>
      <c r="Z26" s="19">
        <v>0</v>
      </c>
      <c r="AA26" s="17" t="s">
        <v>19</v>
      </c>
      <c r="AB26" s="18" t="s">
        <v>74</v>
      </c>
      <c r="AC26" s="19" t="s">
        <v>19</v>
      </c>
      <c r="AD26" s="28"/>
      <c r="AE26" s="26"/>
      <c r="AF26" s="19"/>
      <c r="AG26" s="21">
        <v>8</v>
      </c>
      <c r="AH26" s="22">
        <v>169</v>
      </c>
      <c r="AI26" s="29">
        <v>19</v>
      </c>
      <c r="AJ26" s="24">
        <v>177</v>
      </c>
      <c r="AK26" s="25">
        <v>19</v>
      </c>
      <c r="AL26" s="1"/>
    </row>
    <row r="27" spans="1:38" ht="28.2" customHeight="1" thickBot="1">
      <c r="A27" s="29">
        <v>20</v>
      </c>
      <c r="B27" s="21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85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147</v>
      </c>
      <c r="AI27" s="29">
        <v>20</v>
      </c>
      <c r="AJ27" s="24">
        <v>147</v>
      </c>
      <c r="AK27" s="25"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I4:I5 S2:T2 F4:F5 V2:W2 Y2:Z2 R5 O4:O6 U4:U6 L4:L5 X4:X6 C4:C5 AA4:AA6">
    <cfRule type="cellIs" dxfId="63" priority="13" operator="equal">
      <formula>"Schalke 04"</formula>
    </cfRule>
  </conditionalFormatting>
  <conditionalFormatting sqref="AA4 I6 L6 C6 R6 F6 X4 I4 U4 R4">
    <cfRule type="cellIs" dxfId="6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1" priority="6">
      <formula>($AG8&gt;40)</formula>
    </cfRule>
  </conditionalFormatting>
  <conditionalFormatting sqref="A31:A1048576 A1:A3 A5:A26">
    <cfRule type="colorScale" priority="7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769" rank="3"/>
  </conditionalFormatting>
  <conditionalFormatting sqref="AI8:AI26">
    <cfRule type="colorScale" priority="11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9" priority="2" rank="3"/>
  </conditionalFormatting>
  <conditionalFormatting sqref="AG5:AG26 AG31:AG1048576">
    <cfRule type="top10" dxfId="58" priority="3" rank="3"/>
  </conditionalFormatting>
  <conditionalFormatting sqref="AG27">
    <cfRule type="top10" dxfId="57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D2" s="71"/>
      <c r="S2" s="71"/>
      <c r="T2" s="73"/>
      <c r="V2" s="71"/>
      <c r="W2" s="73"/>
      <c r="AC2" s="71"/>
      <c r="AD2" s="68"/>
      <c r="AE2" s="70"/>
      <c r="AF2" s="70"/>
    </row>
    <row r="3" spans="1:42" ht="11.4">
      <c r="B3" s="16"/>
      <c r="J3" s="69"/>
      <c r="K3" s="69"/>
      <c r="AD3" s="68"/>
      <c r="AE3" s="69"/>
      <c r="AF3" s="69"/>
    </row>
    <row r="4" spans="1:42" ht="16.2" thickBot="1">
      <c r="A4" s="2" t="s">
        <v>48</v>
      </c>
      <c r="B4" s="16"/>
      <c r="C4" s="68" t="s">
        <v>56</v>
      </c>
      <c r="F4" s="68" t="s">
        <v>21</v>
      </c>
      <c r="I4" s="68" t="s">
        <v>13</v>
      </c>
      <c r="L4" s="68" t="s">
        <v>15</v>
      </c>
      <c r="O4" s="68" t="s">
        <v>16</v>
      </c>
      <c r="R4" s="68" t="s">
        <v>59</v>
      </c>
      <c r="U4" s="68" t="s">
        <v>17</v>
      </c>
      <c r="X4" s="68" t="s">
        <v>70</v>
      </c>
      <c r="AA4" s="68" t="s">
        <v>68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18</v>
      </c>
      <c r="F6" s="68" t="s">
        <v>71</v>
      </c>
      <c r="I6" s="68" t="s">
        <v>11</v>
      </c>
      <c r="L6" s="68" t="s">
        <v>57</v>
      </c>
      <c r="O6" s="68" t="s">
        <v>69</v>
      </c>
      <c r="R6" s="68" t="s">
        <v>12</v>
      </c>
      <c r="U6" s="68" t="s">
        <v>58</v>
      </c>
      <c r="X6" s="68" t="s">
        <v>14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332</v>
      </c>
      <c r="AI8" s="29">
        <f>'26.Spieltag'!AK8</f>
        <v>1</v>
      </c>
      <c r="AJ8" s="24">
        <f t="shared" ref="AJ8" si="11">AG8+AH8</f>
        <v>377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325</v>
      </c>
      <c r="AI9" s="29">
        <f>'26.Spieltag'!AK9</f>
        <v>2</v>
      </c>
      <c r="AJ9" s="24">
        <f t="shared" ref="AJ9:AJ25" si="23">AG9+AH9</f>
        <v>370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323</v>
      </c>
      <c r="AI10" s="29">
        <f>'26.Spieltag'!AK10</f>
        <v>3</v>
      </c>
      <c r="AJ10" s="24">
        <f t="shared" si="23"/>
        <v>368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314</v>
      </c>
      <c r="AI11" s="29">
        <f>'26.Spieltag'!AK11</f>
        <v>4</v>
      </c>
      <c r="AJ11" s="24">
        <f t="shared" si="23"/>
        <v>359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311</v>
      </c>
      <c r="AI12" s="29">
        <f>'26.Spieltag'!AK12</f>
        <v>5</v>
      </c>
      <c r="AJ12" s="24">
        <f t="shared" si="23"/>
        <v>356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308</v>
      </c>
      <c r="AI13" s="29">
        <f>'26.Spieltag'!AK13</f>
        <v>6</v>
      </c>
      <c r="AJ13" s="24">
        <f t="shared" si="23"/>
        <v>353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300</v>
      </c>
      <c r="AI14" s="29">
        <f>'26.Spieltag'!AK14</f>
        <v>7</v>
      </c>
      <c r="AJ14" s="24">
        <f t="shared" si="23"/>
        <v>345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291</v>
      </c>
      <c r="AI15" s="29">
        <f>'26.Spieltag'!AK15</f>
        <v>8</v>
      </c>
      <c r="AJ15" s="24">
        <f t="shared" si="23"/>
        <v>336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288</v>
      </c>
      <c r="AI16" s="29">
        <f>'26.Spieltag'!AK16</f>
        <v>9</v>
      </c>
      <c r="AJ16" s="24">
        <f t="shared" si="23"/>
        <v>333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276</v>
      </c>
      <c r="AI17" s="29">
        <f>'26.Spieltag'!AK17</f>
        <v>10</v>
      </c>
      <c r="AJ17" s="24">
        <f t="shared" si="23"/>
        <v>321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276</v>
      </c>
      <c r="AI18" s="29">
        <f>'26.Spieltag'!AK18</f>
        <v>10</v>
      </c>
      <c r="AJ18" s="24">
        <f t="shared" si="23"/>
        <v>321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267</v>
      </c>
      <c r="AI19" s="29">
        <f>'26.Spieltag'!AK19</f>
        <v>12</v>
      </c>
      <c r="AJ19" s="24">
        <f t="shared" si="23"/>
        <v>312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265</v>
      </c>
      <c r="AI20" s="29">
        <f>'26.Spieltag'!AK20</f>
        <v>13</v>
      </c>
      <c r="AJ20" s="24">
        <f t="shared" si="23"/>
        <v>310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264</v>
      </c>
      <c r="AI21" s="29">
        <f>'26.Spieltag'!AK21</f>
        <v>14</v>
      </c>
      <c r="AJ21" s="24">
        <f t="shared" si="23"/>
        <v>309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246</v>
      </c>
      <c r="AI22" s="29">
        <f>'26.Spieltag'!AK22</f>
        <v>15</v>
      </c>
      <c r="AJ22" s="24">
        <f t="shared" si="23"/>
        <v>291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242</v>
      </c>
      <c r="AI23" s="29">
        <f>'26.Spieltag'!AK23</f>
        <v>16</v>
      </c>
      <c r="AJ23" s="24">
        <f t="shared" si="23"/>
        <v>287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240</v>
      </c>
      <c r="AI24" s="29">
        <f>'26.Spieltag'!AK24</f>
        <v>17</v>
      </c>
      <c r="AJ24" s="24">
        <f t="shared" si="23"/>
        <v>285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230</v>
      </c>
      <c r="AI25" s="29">
        <f>'26.Spieltag'!AK25</f>
        <v>18</v>
      </c>
      <c r="AJ25" s="24">
        <f t="shared" si="23"/>
        <v>275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177</v>
      </c>
      <c r="AI26" s="29">
        <f>'26.Spieltag'!AK26</f>
        <v>19</v>
      </c>
      <c r="AJ26" s="24">
        <f t="shared" ref="AJ26" si="25">AG26+AH26</f>
        <v>222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147</v>
      </c>
      <c r="AI27" s="29">
        <f>'26.Spieltag'!AK27</f>
        <v>20</v>
      </c>
      <c r="AJ27" s="24">
        <f t="shared" ref="AJ27" si="28">AG27+AH27</f>
        <v>192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5 D2 C4:C5 I4:I6 V2:W2 L5 J3:K3 O4:O6 F4:F6 X4:X6 S2:T2 R4:R6 AA5:AA6">
    <cfRule type="cellIs" dxfId="56" priority="13" operator="equal">
      <formula>"Schalke 04"</formula>
    </cfRule>
  </conditionalFormatting>
  <conditionalFormatting sqref="C6 L6 U6 X4 I4 AA4 L4 U4">
    <cfRule type="cellIs" dxfId="55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6">
      <formula>($AG8&gt;40)</formula>
    </cfRule>
  </conditionalFormatting>
  <conditionalFormatting sqref="A31:A1048576 A1:A3 A5:A26">
    <cfRule type="colorScale" priority="7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754" rank="3"/>
  </conditionalFormatting>
  <conditionalFormatting sqref="AI8:AI26">
    <cfRule type="colorScale" priority="11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2" priority="2" rank="3"/>
  </conditionalFormatting>
  <conditionalFormatting sqref="AG5:AG26 AG31:AG1048576">
    <cfRule type="top10" dxfId="51" priority="3" rank="3"/>
  </conditionalFormatting>
  <conditionalFormatting sqref="AG27">
    <cfRule type="top10" dxfId="50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M2" s="71"/>
      <c r="N2" s="73"/>
      <c r="AC2" s="71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49</v>
      </c>
      <c r="B4" s="16"/>
      <c r="C4" s="68" t="s">
        <v>71</v>
      </c>
      <c r="F4" s="68" t="s">
        <v>12</v>
      </c>
      <c r="I4" s="68" t="s">
        <v>14</v>
      </c>
      <c r="L4" s="68" t="s">
        <v>67</v>
      </c>
      <c r="O4" s="68" t="s">
        <v>57</v>
      </c>
      <c r="R4" s="68" t="s">
        <v>70</v>
      </c>
      <c r="U4" s="68" t="s">
        <v>11</v>
      </c>
      <c r="X4" s="68" t="s">
        <v>69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68</v>
      </c>
      <c r="I6" s="68" t="s">
        <v>59</v>
      </c>
      <c r="L6" s="68" t="s">
        <v>17</v>
      </c>
      <c r="O6" s="68" t="s">
        <v>16</v>
      </c>
      <c r="R6" s="68" t="s">
        <v>15</v>
      </c>
      <c r="U6" s="68" t="s">
        <v>56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377</v>
      </c>
      <c r="AI8" s="29">
        <f>'27.Spieltag'!AK8</f>
        <v>1</v>
      </c>
      <c r="AJ8" s="24">
        <f t="shared" ref="AJ8" si="11">AG8+AH8</f>
        <v>422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370</v>
      </c>
      <c r="AI9" s="29">
        <f>'27.Spieltag'!AK9</f>
        <v>2</v>
      </c>
      <c r="AJ9" s="24">
        <f t="shared" ref="AJ9:AJ25" si="23">AG9+AH9</f>
        <v>415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368</v>
      </c>
      <c r="AI10" s="29">
        <f>'27.Spieltag'!AK10</f>
        <v>3</v>
      </c>
      <c r="AJ10" s="24">
        <f t="shared" si="23"/>
        <v>413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359</v>
      </c>
      <c r="AI11" s="29">
        <f>'27.Spieltag'!AK11</f>
        <v>4</v>
      </c>
      <c r="AJ11" s="24">
        <f t="shared" si="23"/>
        <v>404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356</v>
      </c>
      <c r="AI12" s="29">
        <f>'27.Spieltag'!AK12</f>
        <v>5</v>
      </c>
      <c r="AJ12" s="24">
        <f t="shared" si="23"/>
        <v>401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353</v>
      </c>
      <c r="AI13" s="29">
        <f>'27.Spieltag'!AK13</f>
        <v>6</v>
      </c>
      <c r="AJ13" s="24">
        <f t="shared" si="23"/>
        <v>398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345</v>
      </c>
      <c r="AI14" s="29">
        <f>'27.Spieltag'!AK14</f>
        <v>7</v>
      </c>
      <c r="AJ14" s="24">
        <f t="shared" si="23"/>
        <v>390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336</v>
      </c>
      <c r="AI15" s="29">
        <f>'27.Spieltag'!AK15</f>
        <v>8</v>
      </c>
      <c r="AJ15" s="24">
        <f t="shared" si="23"/>
        <v>381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333</v>
      </c>
      <c r="AI16" s="29">
        <f>'27.Spieltag'!AK16</f>
        <v>9</v>
      </c>
      <c r="AJ16" s="24">
        <f t="shared" si="23"/>
        <v>378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321</v>
      </c>
      <c r="AI17" s="29">
        <f>'27.Spieltag'!AK17</f>
        <v>10</v>
      </c>
      <c r="AJ17" s="24">
        <f t="shared" si="23"/>
        <v>366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321</v>
      </c>
      <c r="AI18" s="29">
        <f>'27.Spieltag'!AK18</f>
        <v>10</v>
      </c>
      <c r="AJ18" s="24">
        <f t="shared" si="23"/>
        <v>366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312</v>
      </c>
      <c r="AI19" s="29">
        <f>'27.Spieltag'!AK19</f>
        <v>12</v>
      </c>
      <c r="AJ19" s="24">
        <f t="shared" si="23"/>
        <v>357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310</v>
      </c>
      <c r="AI20" s="29">
        <f>'27.Spieltag'!AK20</f>
        <v>13</v>
      </c>
      <c r="AJ20" s="24">
        <f t="shared" si="23"/>
        <v>355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309</v>
      </c>
      <c r="AI21" s="29">
        <f>'27.Spieltag'!AK21</f>
        <v>14</v>
      </c>
      <c r="AJ21" s="24">
        <f t="shared" si="23"/>
        <v>354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291</v>
      </c>
      <c r="AI22" s="29">
        <f>'27.Spieltag'!AK22</f>
        <v>15</v>
      </c>
      <c r="AJ22" s="24">
        <f t="shared" si="23"/>
        <v>336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287</v>
      </c>
      <c r="AI23" s="29">
        <f>'27.Spieltag'!AK23</f>
        <v>16</v>
      </c>
      <c r="AJ23" s="24">
        <f t="shared" si="23"/>
        <v>332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285</v>
      </c>
      <c r="AI24" s="29">
        <f>'27.Spieltag'!AK24</f>
        <v>17</v>
      </c>
      <c r="AJ24" s="24">
        <f t="shared" si="23"/>
        <v>330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275</v>
      </c>
      <c r="AI25" s="29">
        <f>'27.Spieltag'!AK25</f>
        <v>18</v>
      </c>
      <c r="AJ25" s="24">
        <f t="shared" si="23"/>
        <v>320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222</v>
      </c>
      <c r="AI26" s="29">
        <f>'27.Spieltag'!AK26</f>
        <v>19</v>
      </c>
      <c r="AJ26" s="24">
        <f t="shared" ref="AJ26" si="25">AG26+AH26</f>
        <v>267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192</v>
      </c>
      <c r="AI27" s="29">
        <f>'27.Spieltag'!AK27</f>
        <v>20</v>
      </c>
      <c r="AJ27" s="24">
        <f t="shared" ref="AJ27" si="28">AG27+AH27</f>
        <v>237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4:C5 R5 M2:N2 L4:L5 O5:O6 I4:I5 F4:F5 X4:X6 U4:U6 AA5:AA6">
    <cfRule type="cellIs" dxfId="49" priority="13" operator="equal">
      <formula>"Schalke 04"</formula>
    </cfRule>
  </conditionalFormatting>
  <conditionalFormatting sqref="C6 C4 X4 O4 I6 AA4 F6 R6 L6 R4">
    <cfRule type="cellIs" dxfId="48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7" priority="6">
      <formula>($AG8&gt;40)</formula>
    </cfRule>
  </conditionalFormatting>
  <conditionalFormatting sqref="A31:A1048576 A1:A3 A5:A26">
    <cfRule type="colorScale" priority="7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739" rank="3"/>
  </conditionalFormatting>
  <conditionalFormatting sqref="AI8:AI26">
    <cfRule type="colorScale" priority="11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5" priority="2" rank="3"/>
  </conditionalFormatting>
  <conditionalFormatting sqref="AG5:AG26 AG31:AG1048576">
    <cfRule type="top10" dxfId="44" priority="3" rank="3"/>
  </conditionalFormatting>
  <conditionalFormatting sqref="AG27">
    <cfRule type="top10" dxfId="43" priority="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422</v>
      </c>
      <c r="AI8" s="29">
        <f>'28.Spieltag'!AK8</f>
        <v>1</v>
      </c>
      <c r="AJ8" s="24">
        <f t="shared" ref="AJ8" si="11">AG8+AH8</f>
        <v>467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415</v>
      </c>
      <c r="AI9" s="29">
        <f>'28.Spieltag'!AK9</f>
        <v>2</v>
      </c>
      <c r="AJ9" s="24">
        <f t="shared" ref="AJ9:AJ25" si="23">AG9+AH9</f>
        <v>460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413</v>
      </c>
      <c r="AI10" s="29">
        <f>'28.Spieltag'!AK10</f>
        <v>3</v>
      </c>
      <c r="AJ10" s="24">
        <f t="shared" si="23"/>
        <v>458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404</v>
      </c>
      <c r="AI11" s="29">
        <f>'28.Spieltag'!AK11</f>
        <v>4</v>
      </c>
      <c r="AJ11" s="24">
        <f t="shared" si="23"/>
        <v>449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401</v>
      </c>
      <c r="AI12" s="29">
        <f>'28.Spieltag'!AK12</f>
        <v>5</v>
      </c>
      <c r="AJ12" s="24">
        <f t="shared" si="23"/>
        <v>446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398</v>
      </c>
      <c r="AI13" s="29">
        <f>'28.Spieltag'!AK13</f>
        <v>6</v>
      </c>
      <c r="AJ13" s="24">
        <f t="shared" si="23"/>
        <v>443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390</v>
      </c>
      <c r="AI14" s="29">
        <f>'28.Spieltag'!AK14</f>
        <v>7</v>
      </c>
      <c r="AJ14" s="24">
        <f t="shared" si="23"/>
        <v>435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381</v>
      </c>
      <c r="AI15" s="29">
        <f>'28.Spieltag'!AK15</f>
        <v>8</v>
      </c>
      <c r="AJ15" s="24">
        <f t="shared" si="23"/>
        <v>426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378</v>
      </c>
      <c r="AI16" s="29">
        <f>'28.Spieltag'!AK16</f>
        <v>9</v>
      </c>
      <c r="AJ16" s="24">
        <f t="shared" si="23"/>
        <v>423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366</v>
      </c>
      <c r="AI17" s="29">
        <f>'28.Spieltag'!AK17</f>
        <v>10</v>
      </c>
      <c r="AJ17" s="24">
        <f t="shared" si="23"/>
        <v>411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366</v>
      </c>
      <c r="AI18" s="29">
        <f>'28.Spieltag'!AK18</f>
        <v>10</v>
      </c>
      <c r="AJ18" s="24">
        <f t="shared" si="23"/>
        <v>411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357</v>
      </c>
      <c r="AI19" s="29">
        <f>'28.Spieltag'!AK19</f>
        <v>12</v>
      </c>
      <c r="AJ19" s="24">
        <f t="shared" si="23"/>
        <v>402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355</v>
      </c>
      <c r="AI20" s="29">
        <f>'28.Spieltag'!AK20</f>
        <v>13</v>
      </c>
      <c r="AJ20" s="24">
        <f t="shared" si="23"/>
        <v>400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354</v>
      </c>
      <c r="AI21" s="29">
        <f>'28.Spieltag'!AK21</f>
        <v>14</v>
      </c>
      <c r="AJ21" s="24">
        <f t="shared" si="23"/>
        <v>399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336</v>
      </c>
      <c r="AI22" s="29">
        <f>'28.Spieltag'!AK22</f>
        <v>15</v>
      </c>
      <c r="AJ22" s="24">
        <f t="shared" si="23"/>
        <v>381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332</v>
      </c>
      <c r="AI23" s="29">
        <f>'28.Spieltag'!AK23</f>
        <v>16</v>
      </c>
      <c r="AJ23" s="24">
        <f t="shared" si="23"/>
        <v>377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330</v>
      </c>
      <c r="AI24" s="29">
        <f>'28.Spieltag'!AK24</f>
        <v>17</v>
      </c>
      <c r="AJ24" s="24">
        <f t="shared" si="23"/>
        <v>375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320</v>
      </c>
      <c r="AI25" s="29">
        <f>'28.Spieltag'!AK25</f>
        <v>18</v>
      </c>
      <c r="AJ25" s="24">
        <f t="shared" si="23"/>
        <v>365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267</v>
      </c>
      <c r="AI26" s="29">
        <f>'28.Spieltag'!AK26</f>
        <v>19</v>
      </c>
      <c r="AJ26" s="24">
        <f t="shared" ref="AJ26" si="25">AG26+AH26</f>
        <v>312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237</v>
      </c>
      <c r="AI27" s="29">
        <f>'28.Spieltag'!AK27</f>
        <v>20</v>
      </c>
      <c r="AJ27" s="24">
        <f t="shared" ref="AJ27" si="28">AG27+AH27</f>
        <v>282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42" priority="13" operator="equal">
      <formula>"Schalke 04"</formula>
    </cfRule>
  </conditionalFormatting>
  <conditionalFormatting sqref="C1 C3 F3 F1 I3 I1 L1 L3 O1 O3 R1 R3 U3 U1 X3 X1 AA3 AA1">
    <cfRule type="cellIs" dxfId="41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6">
      <formula>($AG8&gt;40)</formula>
    </cfRule>
  </conditionalFormatting>
  <conditionalFormatting sqref="A31:A1048576 A1:A3 A5:A26">
    <cfRule type="colorScale" priority="7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24" rank="3"/>
  </conditionalFormatting>
  <conditionalFormatting sqref="AI8:AI26">
    <cfRule type="colorScale" priority="11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2" rank="3"/>
  </conditionalFormatting>
  <conditionalFormatting sqref="AG5:AG26 AG31:AG1048576">
    <cfRule type="top10" dxfId="37" priority="3" rank="3"/>
  </conditionalFormatting>
  <conditionalFormatting sqref="AG27">
    <cfRule type="top10" dxfId="36" priority="1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467</v>
      </c>
      <c r="AI8" s="29">
        <f>'29.Spieltag'!AK8</f>
        <v>1</v>
      </c>
      <c r="AJ8" s="24">
        <f t="shared" ref="AJ8" si="11">AG8+AH8</f>
        <v>512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460</v>
      </c>
      <c r="AI9" s="29">
        <f>'29.Spieltag'!AK9</f>
        <v>2</v>
      </c>
      <c r="AJ9" s="24">
        <f t="shared" ref="AJ9:AJ25" si="23">AG9+AH9</f>
        <v>505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458</v>
      </c>
      <c r="AI10" s="29">
        <f>'29.Spieltag'!AK10</f>
        <v>3</v>
      </c>
      <c r="AJ10" s="24">
        <f t="shared" si="23"/>
        <v>503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449</v>
      </c>
      <c r="AI11" s="29">
        <f>'29.Spieltag'!AK11</f>
        <v>4</v>
      </c>
      <c r="AJ11" s="24">
        <f t="shared" si="23"/>
        <v>494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446</v>
      </c>
      <c r="AI12" s="29">
        <f>'29.Spieltag'!AK12</f>
        <v>5</v>
      </c>
      <c r="AJ12" s="24">
        <f t="shared" si="23"/>
        <v>491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443</v>
      </c>
      <c r="AI13" s="29">
        <f>'29.Spieltag'!AK13</f>
        <v>6</v>
      </c>
      <c r="AJ13" s="24">
        <f t="shared" si="23"/>
        <v>488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435</v>
      </c>
      <c r="AI14" s="29">
        <f>'29.Spieltag'!AK14</f>
        <v>7</v>
      </c>
      <c r="AJ14" s="24">
        <f t="shared" si="23"/>
        <v>480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426</v>
      </c>
      <c r="AI15" s="29">
        <f>'29.Spieltag'!AK15</f>
        <v>8</v>
      </c>
      <c r="AJ15" s="24">
        <f t="shared" si="23"/>
        <v>471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423</v>
      </c>
      <c r="AI16" s="29">
        <f>'29.Spieltag'!AK16</f>
        <v>9</v>
      </c>
      <c r="AJ16" s="24">
        <f t="shared" si="23"/>
        <v>468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411</v>
      </c>
      <c r="AI17" s="29">
        <f>'29.Spieltag'!AK17</f>
        <v>10</v>
      </c>
      <c r="AJ17" s="24">
        <f t="shared" si="23"/>
        <v>456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411</v>
      </c>
      <c r="AI18" s="29">
        <f>'29.Spieltag'!AK18</f>
        <v>10</v>
      </c>
      <c r="AJ18" s="24">
        <f t="shared" si="23"/>
        <v>456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402</v>
      </c>
      <c r="AI19" s="29">
        <f>'29.Spieltag'!AK19</f>
        <v>12</v>
      </c>
      <c r="AJ19" s="24">
        <f t="shared" si="23"/>
        <v>447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400</v>
      </c>
      <c r="AI20" s="29">
        <f>'29.Spieltag'!AK20</f>
        <v>13</v>
      </c>
      <c r="AJ20" s="24">
        <f t="shared" si="23"/>
        <v>445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399</v>
      </c>
      <c r="AI21" s="29">
        <f>'29.Spieltag'!AK21</f>
        <v>14</v>
      </c>
      <c r="AJ21" s="24">
        <f t="shared" si="23"/>
        <v>444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381</v>
      </c>
      <c r="AI22" s="29">
        <f>'29.Spieltag'!AK22</f>
        <v>15</v>
      </c>
      <c r="AJ22" s="24">
        <f t="shared" si="23"/>
        <v>426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377</v>
      </c>
      <c r="AI23" s="29">
        <f>'29.Spieltag'!AK23</f>
        <v>16</v>
      </c>
      <c r="AJ23" s="24">
        <f t="shared" si="23"/>
        <v>422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375</v>
      </c>
      <c r="AI24" s="29">
        <f>'29.Spieltag'!AK24</f>
        <v>17</v>
      </c>
      <c r="AJ24" s="24">
        <f t="shared" si="23"/>
        <v>420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365</v>
      </c>
      <c r="AI25" s="29">
        <f>'29.Spieltag'!AK25</f>
        <v>18</v>
      </c>
      <c r="AJ25" s="24">
        <f t="shared" si="23"/>
        <v>410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312</v>
      </c>
      <c r="AI26" s="29">
        <f>'29.Spieltag'!AK26</f>
        <v>19</v>
      </c>
      <c r="AJ26" s="24">
        <f t="shared" ref="AJ26" si="25">AG26+AH26</f>
        <v>357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282</v>
      </c>
      <c r="AI27" s="29">
        <f>'29.Spieltag'!AK27</f>
        <v>20</v>
      </c>
      <c r="AJ27" s="24">
        <f t="shared" ref="AJ27" si="28">AG27+AH27</f>
        <v>327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5" priority="13" operator="equal">
      <formula>"Schalke 04"</formula>
    </cfRule>
  </conditionalFormatting>
  <conditionalFormatting sqref="C3 C1 F3 F1 I1 I3 L1 L3 O3 O1 R1 R3 U1 U3 X3 X1 AA3 AA1">
    <cfRule type="cellIs" dxfId="34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6">
      <formula>($AG8&gt;40)</formula>
    </cfRule>
  </conditionalFormatting>
  <conditionalFormatting sqref="A31:A1048576 A1:A3 A5:A26">
    <cfRule type="colorScale" priority="7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709" rank="3"/>
  </conditionalFormatting>
  <conditionalFormatting sqref="AI8:AI26">
    <cfRule type="colorScale" priority="11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1" priority="2" rank="3"/>
  </conditionalFormatting>
  <conditionalFormatting sqref="AG5:AG26 AG31:AG1048576">
    <cfRule type="top10" dxfId="30" priority="3" rank="3"/>
  </conditionalFormatting>
  <conditionalFormatting sqref="AG27">
    <cfRule type="top10" dxfId="29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512</v>
      </c>
      <c r="AI8" s="29">
        <f>'30.Spieltag'!AK8</f>
        <v>1</v>
      </c>
      <c r="AJ8" s="24">
        <f t="shared" ref="AJ8" si="11">AG8+AH8</f>
        <v>557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505</v>
      </c>
      <c r="AI9" s="29">
        <f>'30.Spieltag'!AK9</f>
        <v>2</v>
      </c>
      <c r="AJ9" s="24">
        <f t="shared" ref="AJ9:AJ25" si="23">AG9+AH9</f>
        <v>550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503</v>
      </c>
      <c r="AI10" s="29">
        <f>'30.Spieltag'!AK10</f>
        <v>3</v>
      </c>
      <c r="AJ10" s="24">
        <f t="shared" si="23"/>
        <v>548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494</v>
      </c>
      <c r="AI11" s="29">
        <f>'30.Spieltag'!AK11</f>
        <v>4</v>
      </c>
      <c r="AJ11" s="24">
        <f t="shared" si="23"/>
        <v>539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491</v>
      </c>
      <c r="AI12" s="29">
        <f>'30.Spieltag'!AK12</f>
        <v>5</v>
      </c>
      <c r="AJ12" s="24">
        <f t="shared" si="23"/>
        <v>536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488</v>
      </c>
      <c r="AI13" s="29">
        <f>'30.Spieltag'!AK13</f>
        <v>6</v>
      </c>
      <c r="AJ13" s="24">
        <f t="shared" si="23"/>
        <v>533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480</v>
      </c>
      <c r="AI14" s="29">
        <f>'30.Spieltag'!AK14</f>
        <v>7</v>
      </c>
      <c r="AJ14" s="24">
        <f t="shared" si="23"/>
        <v>525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471</v>
      </c>
      <c r="AI15" s="29">
        <f>'30.Spieltag'!AK15</f>
        <v>8</v>
      </c>
      <c r="AJ15" s="24">
        <f t="shared" si="23"/>
        <v>516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468</v>
      </c>
      <c r="AI16" s="29">
        <f>'30.Spieltag'!AK16</f>
        <v>9</v>
      </c>
      <c r="AJ16" s="24">
        <f t="shared" si="23"/>
        <v>513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456</v>
      </c>
      <c r="AI17" s="29">
        <f>'30.Spieltag'!AK17</f>
        <v>10</v>
      </c>
      <c r="AJ17" s="24">
        <f t="shared" si="23"/>
        <v>501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456</v>
      </c>
      <c r="AI18" s="29">
        <f>'30.Spieltag'!AK18</f>
        <v>10</v>
      </c>
      <c r="AJ18" s="24">
        <f t="shared" si="23"/>
        <v>501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447</v>
      </c>
      <c r="AI19" s="29">
        <f>'30.Spieltag'!AK19</f>
        <v>12</v>
      </c>
      <c r="AJ19" s="24">
        <f t="shared" si="23"/>
        <v>492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445</v>
      </c>
      <c r="AI20" s="29">
        <f>'30.Spieltag'!AK20</f>
        <v>13</v>
      </c>
      <c r="AJ20" s="24">
        <f t="shared" si="23"/>
        <v>490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444</v>
      </c>
      <c r="AI21" s="29">
        <f>'30.Spieltag'!AK21</f>
        <v>14</v>
      </c>
      <c r="AJ21" s="24">
        <f t="shared" si="23"/>
        <v>489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426</v>
      </c>
      <c r="AI22" s="29">
        <f>'30.Spieltag'!AK22</f>
        <v>15</v>
      </c>
      <c r="AJ22" s="24">
        <f t="shared" si="23"/>
        <v>471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422</v>
      </c>
      <c r="AI23" s="29">
        <f>'30.Spieltag'!AK23</f>
        <v>16</v>
      </c>
      <c r="AJ23" s="24">
        <f t="shared" si="23"/>
        <v>467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420</v>
      </c>
      <c r="AI24" s="29">
        <f>'30.Spieltag'!AK24</f>
        <v>17</v>
      </c>
      <c r="AJ24" s="24">
        <f t="shared" si="23"/>
        <v>465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410</v>
      </c>
      <c r="AI25" s="29">
        <f>'30.Spieltag'!AK25</f>
        <v>18</v>
      </c>
      <c r="AJ25" s="24">
        <f t="shared" si="23"/>
        <v>455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357</v>
      </c>
      <c r="AI26" s="29">
        <f>'30.Spieltag'!AK26</f>
        <v>19</v>
      </c>
      <c r="AJ26" s="24">
        <f t="shared" ref="AJ26" si="25">AG26+AH26</f>
        <v>402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327</v>
      </c>
      <c r="AI27" s="29">
        <f>'30.Spieltag'!AK27</f>
        <v>20</v>
      </c>
      <c r="AJ27" s="24">
        <f t="shared" ref="AJ27" si="28">AG27+AH27</f>
        <v>372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8" priority="13" operator="equal">
      <formula>"Schalke 04"</formula>
    </cfRule>
  </conditionalFormatting>
  <conditionalFormatting sqref="I1 F3 C3 I3 F1 C1 L1 L3 O1 O3 R1 R3 U1 U3 X3 X1 AA3 AA1">
    <cfRule type="cellIs" dxfId="27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6">
      <formula>($AG8&gt;40)</formula>
    </cfRule>
  </conditionalFormatting>
  <conditionalFormatting sqref="A31:A1048576 A1:A3 A5:A26">
    <cfRule type="colorScale" priority="6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694" rank="3"/>
  </conditionalFormatting>
  <conditionalFormatting sqref="AI8:AI26">
    <cfRule type="colorScale" priority="11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4" priority="2" rank="3"/>
  </conditionalFormatting>
  <conditionalFormatting sqref="AG5:AG26 AG31:AG1048576">
    <cfRule type="top10" dxfId="23" priority="3" rank="3"/>
  </conditionalFormatting>
  <conditionalFormatting sqref="AG27">
    <cfRule type="top10" dxfId="2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557</v>
      </c>
      <c r="AI8" s="29">
        <f>'31.Spieltag'!AK8</f>
        <v>1</v>
      </c>
      <c r="AJ8" s="24">
        <f t="shared" ref="AJ8" si="11">AG8+AH8</f>
        <v>602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550</v>
      </c>
      <c r="AI9" s="29">
        <f>'31.Spieltag'!AK9</f>
        <v>2</v>
      </c>
      <c r="AJ9" s="24">
        <f t="shared" ref="AJ9:AJ25" si="23">AG9+AH9</f>
        <v>595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548</v>
      </c>
      <c r="AI10" s="29">
        <f>'31.Spieltag'!AK10</f>
        <v>3</v>
      </c>
      <c r="AJ10" s="24">
        <f t="shared" si="23"/>
        <v>593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539</v>
      </c>
      <c r="AI11" s="29">
        <f>'31.Spieltag'!AK11</f>
        <v>4</v>
      </c>
      <c r="AJ11" s="24">
        <f t="shared" si="23"/>
        <v>584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536</v>
      </c>
      <c r="AI12" s="29">
        <f>'31.Spieltag'!AK12</f>
        <v>5</v>
      </c>
      <c r="AJ12" s="24">
        <f t="shared" si="23"/>
        <v>581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533</v>
      </c>
      <c r="AI13" s="29">
        <f>'31.Spieltag'!AK13</f>
        <v>6</v>
      </c>
      <c r="AJ13" s="24">
        <f t="shared" si="23"/>
        <v>578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525</v>
      </c>
      <c r="AI14" s="29">
        <f>'31.Spieltag'!AK14</f>
        <v>7</v>
      </c>
      <c r="AJ14" s="24">
        <f t="shared" si="23"/>
        <v>570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516</v>
      </c>
      <c r="AI15" s="29">
        <f>'31.Spieltag'!AK15</f>
        <v>8</v>
      </c>
      <c r="AJ15" s="24">
        <f t="shared" si="23"/>
        <v>561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513</v>
      </c>
      <c r="AI16" s="29">
        <f>'31.Spieltag'!AK16</f>
        <v>9</v>
      </c>
      <c r="AJ16" s="24">
        <f t="shared" si="23"/>
        <v>558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501</v>
      </c>
      <c r="AI17" s="29">
        <f>'31.Spieltag'!AK17</f>
        <v>10</v>
      </c>
      <c r="AJ17" s="24">
        <f t="shared" si="23"/>
        <v>546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501</v>
      </c>
      <c r="AI18" s="29">
        <f>'31.Spieltag'!AK18</f>
        <v>10</v>
      </c>
      <c r="AJ18" s="24">
        <f t="shared" si="23"/>
        <v>546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492</v>
      </c>
      <c r="AI19" s="29">
        <f>'31.Spieltag'!AK19</f>
        <v>12</v>
      </c>
      <c r="AJ19" s="24">
        <f t="shared" si="23"/>
        <v>537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490</v>
      </c>
      <c r="AI20" s="29">
        <f>'31.Spieltag'!AK20</f>
        <v>13</v>
      </c>
      <c r="AJ20" s="24">
        <f t="shared" si="23"/>
        <v>535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489</v>
      </c>
      <c r="AI21" s="29">
        <f>'31.Spieltag'!AK21</f>
        <v>14</v>
      </c>
      <c r="AJ21" s="24">
        <f t="shared" si="23"/>
        <v>534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471</v>
      </c>
      <c r="AI22" s="29">
        <f>'31.Spieltag'!AK22</f>
        <v>15</v>
      </c>
      <c r="AJ22" s="24">
        <f t="shared" si="23"/>
        <v>516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467</v>
      </c>
      <c r="AI23" s="29">
        <f>'31.Spieltag'!AK23</f>
        <v>16</v>
      </c>
      <c r="AJ23" s="24">
        <f t="shared" si="23"/>
        <v>512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465</v>
      </c>
      <c r="AI24" s="29">
        <f>'31.Spieltag'!AK24</f>
        <v>17</v>
      </c>
      <c r="AJ24" s="24">
        <f t="shared" si="23"/>
        <v>510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455</v>
      </c>
      <c r="AI25" s="29">
        <f>'31.Spieltag'!AK25</f>
        <v>18</v>
      </c>
      <c r="AJ25" s="24">
        <f t="shared" si="23"/>
        <v>500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402</v>
      </c>
      <c r="AI26" s="29">
        <f>'31.Spieltag'!AK26</f>
        <v>19</v>
      </c>
      <c r="AJ26" s="24">
        <f t="shared" ref="AJ26" si="25">AG26+AH26</f>
        <v>447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372</v>
      </c>
      <c r="AI27" s="29">
        <f>'31.Spieltag'!AK27</f>
        <v>20</v>
      </c>
      <c r="AJ27" s="24">
        <f t="shared" ref="AJ27" si="28">AG27+AH27</f>
        <v>417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21" priority="17" operator="equal">
      <formula>"Schalke 04"</formula>
    </cfRule>
  </conditionalFormatting>
  <conditionalFormatting sqref="C1 C3 L3 F3 I3 I1 F1 L1 U3 O3 R3 O1 R1 U1 X3 X1 AA3 AA1">
    <cfRule type="cellIs" dxfId="20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6">
      <formula>($AG8&gt;40)</formula>
    </cfRule>
  </conditionalFormatting>
  <conditionalFormatting sqref="A31:A1048576 A1:A3 A5:A26">
    <cfRule type="colorScale" priority="6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" priority="679" rank="3"/>
  </conditionalFormatting>
  <conditionalFormatting sqref="AI8:AI26">
    <cfRule type="colorScale" priority="11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" priority="2" rank="3"/>
  </conditionalFormatting>
  <conditionalFormatting sqref="AG5:AG26 AG31:AG1048576">
    <cfRule type="top10" dxfId="16" priority="3" rank="3"/>
  </conditionalFormatting>
  <conditionalFormatting sqref="AG27">
    <cfRule type="top10" dxfId="15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topLeftCell="A16"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602</v>
      </c>
      <c r="AI8" s="29">
        <f>'32.Spieltag'!AK8</f>
        <v>1</v>
      </c>
      <c r="AJ8" s="24">
        <f t="shared" ref="AJ8" si="11">AG8+AH8</f>
        <v>647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595</v>
      </c>
      <c r="AI9" s="29">
        <f>'32.Spieltag'!AK9</f>
        <v>2</v>
      </c>
      <c r="AJ9" s="24">
        <f t="shared" ref="AJ9:AJ25" si="23">AG9+AH9</f>
        <v>640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593</v>
      </c>
      <c r="AI10" s="29">
        <f>'32.Spieltag'!AK10</f>
        <v>3</v>
      </c>
      <c r="AJ10" s="24">
        <f t="shared" si="23"/>
        <v>638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584</v>
      </c>
      <c r="AI11" s="29">
        <f>'32.Spieltag'!AK11</f>
        <v>4</v>
      </c>
      <c r="AJ11" s="24">
        <f t="shared" si="23"/>
        <v>629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581</v>
      </c>
      <c r="AI12" s="29">
        <f>'32.Spieltag'!AK12</f>
        <v>5</v>
      </c>
      <c r="AJ12" s="24">
        <f t="shared" si="23"/>
        <v>626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578</v>
      </c>
      <c r="AI13" s="29">
        <f>'32.Spieltag'!AK13</f>
        <v>6</v>
      </c>
      <c r="AJ13" s="24">
        <f t="shared" si="23"/>
        <v>623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570</v>
      </c>
      <c r="AI14" s="29">
        <f>'32.Spieltag'!AK14</f>
        <v>7</v>
      </c>
      <c r="AJ14" s="24">
        <f t="shared" si="23"/>
        <v>615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561</v>
      </c>
      <c r="AI15" s="29">
        <f>'32.Spieltag'!AK15</f>
        <v>8</v>
      </c>
      <c r="AJ15" s="24">
        <f t="shared" si="23"/>
        <v>606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558</v>
      </c>
      <c r="AI16" s="29">
        <f>'32.Spieltag'!AK16</f>
        <v>9</v>
      </c>
      <c r="AJ16" s="24">
        <f t="shared" si="23"/>
        <v>603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546</v>
      </c>
      <c r="AI17" s="29">
        <f>'32.Spieltag'!AK17</f>
        <v>10</v>
      </c>
      <c r="AJ17" s="24">
        <f t="shared" si="23"/>
        <v>591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546</v>
      </c>
      <c r="AI18" s="29">
        <f>'32.Spieltag'!AK18</f>
        <v>10</v>
      </c>
      <c r="AJ18" s="24">
        <f t="shared" si="23"/>
        <v>591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537</v>
      </c>
      <c r="AI19" s="29">
        <f>'32.Spieltag'!AK19</f>
        <v>12</v>
      </c>
      <c r="AJ19" s="24">
        <f t="shared" si="23"/>
        <v>582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535</v>
      </c>
      <c r="AI20" s="29">
        <f>'32.Spieltag'!AK20</f>
        <v>13</v>
      </c>
      <c r="AJ20" s="24">
        <f t="shared" si="23"/>
        <v>580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534</v>
      </c>
      <c r="AI21" s="29">
        <f>'32.Spieltag'!AK21</f>
        <v>14</v>
      </c>
      <c r="AJ21" s="24">
        <f t="shared" si="23"/>
        <v>579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516</v>
      </c>
      <c r="AI22" s="29">
        <f>'32.Spieltag'!AK22</f>
        <v>15</v>
      </c>
      <c r="AJ22" s="24">
        <f t="shared" si="23"/>
        <v>561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512</v>
      </c>
      <c r="AI23" s="29">
        <f>'32.Spieltag'!AK23</f>
        <v>16</v>
      </c>
      <c r="AJ23" s="24">
        <f t="shared" si="23"/>
        <v>557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510</v>
      </c>
      <c r="AI24" s="29">
        <f>'32.Spieltag'!AK24</f>
        <v>17</v>
      </c>
      <c r="AJ24" s="24">
        <f t="shared" si="23"/>
        <v>555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500</v>
      </c>
      <c r="AI25" s="29">
        <f>'32.Spieltag'!AK25</f>
        <v>18</v>
      </c>
      <c r="AJ25" s="24">
        <f t="shared" si="23"/>
        <v>545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447</v>
      </c>
      <c r="AI26" s="29">
        <f>'32.Spieltag'!AK26</f>
        <v>19</v>
      </c>
      <c r="AJ26" s="24">
        <f t="shared" ref="AJ26" si="25">AG26+AH26</f>
        <v>492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417</v>
      </c>
      <c r="AI27" s="29">
        <f>'32.Spieltag'!AK27</f>
        <v>20</v>
      </c>
      <c r="AJ27" s="24">
        <f t="shared" ref="AJ27" si="28">AG27+AH27</f>
        <v>462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4" priority="13" operator="equal">
      <formula>"Schalke 04"</formula>
    </cfRule>
  </conditionalFormatting>
  <conditionalFormatting sqref="C3 F3 I3 O3 R3 L3 U3 X3 AA3 C1 F1 I1 L1 R1 O1 U1 AA1 X1">
    <cfRule type="cellIs" dxfId="13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" priority="6">
      <formula>($AG8&gt;40)</formula>
    </cfRule>
  </conditionalFormatting>
  <conditionalFormatting sqref="A31:A1048576 A1:A3 A5:A26">
    <cfRule type="colorScale" priority="6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64" rank="3"/>
  </conditionalFormatting>
  <conditionalFormatting sqref="AI8:AI26">
    <cfRule type="colorScale" priority="11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" priority="2" rank="3"/>
  </conditionalFormatting>
  <conditionalFormatting sqref="AG5:AG26 AG31:AG1048576">
    <cfRule type="top10" dxfId="9" priority="3" rank="3"/>
  </conditionalFormatting>
  <conditionalFormatting sqref="AG27">
    <cfRule type="top10" dxfId="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16" workbookViewId="0">
      <selection activeCell="AG30" sqref="AG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647</v>
      </c>
      <c r="AI8" s="29">
        <f>'33.Spieltag'!AK8</f>
        <v>1</v>
      </c>
      <c r="AJ8" s="24">
        <f t="shared" ref="AJ8" si="11">AG8+AH8</f>
        <v>692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640</v>
      </c>
      <c r="AI9" s="29">
        <f>'33.Spieltag'!AK9</f>
        <v>2</v>
      </c>
      <c r="AJ9" s="24">
        <f t="shared" ref="AJ9:AJ25" si="23">AG9+AH9</f>
        <v>685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638</v>
      </c>
      <c r="AI10" s="29">
        <f>'33.Spieltag'!AK10</f>
        <v>3</v>
      </c>
      <c r="AJ10" s="24">
        <f t="shared" si="23"/>
        <v>683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629</v>
      </c>
      <c r="AI11" s="29">
        <f>'33.Spieltag'!AK11</f>
        <v>4</v>
      </c>
      <c r="AJ11" s="24">
        <f t="shared" si="23"/>
        <v>674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626</v>
      </c>
      <c r="AI12" s="29">
        <f>'33.Spieltag'!AK12</f>
        <v>5</v>
      </c>
      <c r="AJ12" s="24">
        <f t="shared" si="23"/>
        <v>671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623</v>
      </c>
      <c r="AI13" s="29">
        <f>'33.Spieltag'!AK13</f>
        <v>6</v>
      </c>
      <c r="AJ13" s="24">
        <f t="shared" si="23"/>
        <v>668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615</v>
      </c>
      <c r="AI14" s="29">
        <f>'33.Spieltag'!AK14</f>
        <v>7</v>
      </c>
      <c r="AJ14" s="24">
        <f t="shared" si="23"/>
        <v>660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606</v>
      </c>
      <c r="AI15" s="29">
        <f>'33.Spieltag'!AK15</f>
        <v>8</v>
      </c>
      <c r="AJ15" s="24">
        <f t="shared" si="23"/>
        <v>651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603</v>
      </c>
      <c r="AI16" s="29">
        <f>'33.Spieltag'!AK16</f>
        <v>9</v>
      </c>
      <c r="AJ16" s="24">
        <f t="shared" si="23"/>
        <v>648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591</v>
      </c>
      <c r="AI17" s="29">
        <f>'33.Spieltag'!AK17</f>
        <v>10</v>
      </c>
      <c r="AJ17" s="24">
        <f t="shared" si="23"/>
        <v>636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591</v>
      </c>
      <c r="AI18" s="29">
        <f>'33.Spieltag'!AK18</f>
        <v>10</v>
      </c>
      <c r="AJ18" s="24">
        <f t="shared" si="23"/>
        <v>636</v>
      </c>
      <c r="AK18" s="25">
        <f t="shared" si="12"/>
        <v>10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582</v>
      </c>
      <c r="AI19" s="29">
        <f>'33.Spieltag'!AK19</f>
        <v>12</v>
      </c>
      <c r="AJ19" s="24">
        <f t="shared" si="23"/>
        <v>627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580</v>
      </c>
      <c r="AI20" s="29">
        <f>'33.Spieltag'!AK20</f>
        <v>13</v>
      </c>
      <c r="AJ20" s="24">
        <f t="shared" si="23"/>
        <v>625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579</v>
      </c>
      <c r="AI21" s="29">
        <f>'33.Spieltag'!AK21</f>
        <v>14</v>
      </c>
      <c r="AJ21" s="24">
        <f t="shared" si="23"/>
        <v>624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561</v>
      </c>
      <c r="AI22" s="29">
        <f>'33.Spieltag'!AK22</f>
        <v>15</v>
      </c>
      <c r="AJ22" s="24">
        <f t="shared" si="23"/>
        <v>606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557</v>
      </c>
      <c r="AI23" s="29">
        <f>'33.Spieltag'!AK23</f>
        <v>16</v>
      </c>
      <c r="AJ23" s="24">
        <f t="shared" si="23"/>
        <v>602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555</v>
      </c>
      <c r="AI24" s="29">
        <f>'33.Spieltag'!AK24</f>
        <v>17</v>
      </c>
      <c r="AJ24" s="24">
        <f t="shared" si="23"/>
        <v>600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545</v>
      </c>
      <c r="AI25" s="29">
        <f>'33.Spieltag'!AK25</f>
        <v>18</v>
      </c>
      <c r="AJ25" s="24">
        <f t="shared" si="23"/>
        <v>590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492</v>
      </c>
      <c r="AI26" s="29">
        <f>'33.Spieltag'!AK26</f>
        <v>19</v>
      </c>
      <c r="AJ26" s="24">
        <f t="shared" ref="AJ26" si="25">AG26+AH26</f>
        <v>537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462</v>
      </c>
      <c r="AI27" s="29">
        <f>'33.Spieltag'!AK27</f>
        <v>20</v>
      </c>
      <c r="AJ27" s="24">
        <f t="shared" ref="AJ27" si="28">AG27+AH27</f>
        <v>507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7" priority="13" operator="equal">
      <formula>"Schalke 04"</formula>
    </cfRule>
  </conditionalFormatting>
  <conditionalFormatting sqref="X1 C1 AA3 O3 X3 I3 AA1 C3 L1 F3 L3 U3 R3 F1 I1 O1 R1 U1">
    <cfRule type="cellIs" dxfId="6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" priority="6">
      <formula>($AG8&gt;40)</formula>
    </cfRule>
  </conditionalFormatting>
  <conditionalFormatting sqref="A31:A1048576 A1:A3 A5:A26">
    <cfRule type="colorScale" priority="6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" priority="2" rank="3"/>
  </conditionalFormatting>
  <conditionalFormatting sqref="AG5:AG26 AG31:AG1048576">
    <cfRule type="top10" dxfId="3" priority="3" rank="3"/>
  </conditionalFormatting>
  <conditionalFormatting sqref="AG27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9" activePane="bottomRight" state="frozen"/>
      <selection activeCell="AN15" sqref="AN15"/>
      <selection pane="topRight" activeCell="AN15" sqref="AN15"/>
      <selection pane="bottomLeft" activeCell="AN15" sqref="AN15"/>
      <selection pane="bottomRight" activeCell="AT29" sqref="AT29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13</v>
      </c>
      <c r="T3" s="56">
        <f>'18.Spieltag'!$AG8</f>
        <v>13</v>
      </c>
      <c r="U3" s="56">
        <f>'19.Spieltag'!$AG8</f>
        <v>9</v>
      </c>
      <c r="V3" s="56">
        <f>'20.Spieltag'!$AG8</f>
        <v>14</v>
      </c>
      <c r="W3" s="56">
        <f>'21.Spieltag'!$AG8</f>
        <v>11</v>
      </c>
      <c r="X3" s="56">
        <f>'22.Spieltag'!$AG8</f>
        <v>11</v>
      </c>
      <c r="Y3" s="56">
        <f>'23.Spieltag'!$AG8</f>
        <v>12</v>
      </c>
      <c r="Z3" s="56">
        <f>'24.Spieltag'!$AG8</f>
        <v>10</v>
      </c>
      <c r="AA3" s="56">
        <f>'25.Spieltag'!$AG8</f>
        <v>12</v>
      </c>
      <c r="AB3" s="56">
        <f>'26.Spieltag'!$AG8</f>
        <v>24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681</v>
      </c>
      <c r="AL3" s="59">
        <f t="shared" ref="AL3" si="1">SMALL($C3:$AJ3,1)</f>
        <v>4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662</v>
      </c>
      <c r="AQ3" s="64">
        <f t="shared" ref="AQ3" si="6">SUM(AL3:AO3)</f>
        <v>19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6</v>
      </c>
      <c r="U4" s="56">
        <f>'19.Spieltag'!$AG9</f>
        <v>17</v>
      </c>
      <c r="V4" s="56">
        <f>'20.Spieltag'!$AG9</f>
        <v>9</v>
      </c>
      <c r="W4" s="56">
        <f>'21.Spieltag'!$AG9</f>
        <v>0</v>
      </c>
      <c r="X4" s="56">
        <f>'22.Spieltag'!$AG9</f>
        <v>7</v>
      </c>
      <c r="Y4" s="56">
        <f>'23.Spieltag'!$AG9</f>
        <v>9</v>
      </c>
      <c r="Z4" s="56">
        <f>'24.Spieltag'!$AG9</f>
        <v>10</v>
      </c>
      <c r="AA4" s="56">
        <f>'25.Spieltag'!$AG9</f>
        <v>6</v>
      </c>
      <c r="AB4" s="56">
        <f>'26.Spieltag'!$AG9</f>
        <v>28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615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615</v>
      </c>
      <c r="AQ4" s="64">
        <f t="shared" ref="AQ4:AQ18" si="13">SUM(AL4:AO4)</f>
        <v>0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19</v>
      </c>
      <c r="U5" s="56">
        <f>'19.Spieltag'!$AG10</f>
        <v>11</v>
      </c>
      <c r="V5" s="56">
        <f>'20.Spieltag'!$AG10</f>
        <v>14</v>
      </c>
      <c r="W5" s="56">
        <f>'21.Spieltag'!$AG10</f>
        <v>7</v>
      </c>
      <c r="X5" s="56">
        <f>'22.Spieltag'!$AG10</f>
        <v>14</v>
      </c>
      <c r="Y5" s="56">
        <f>'23.Spieltag'!$AG10</f>
        <v>18</v>
      </c>
      <c r="Z5" s="56">
        <f>'24.Spieltag'!$AG10</f>
        <v>5</v>
      </c>
      <c r="AA5" s="56">
        <f>'25.Spieltag'!$AG10</f>
        <v>15</v>
      </c>
      <c r="AB5" s="56">
        <f>'26.Spieltag'!$AG10</f>
        <v>19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671</v>
      </c>
      <c r="AL5" s="59">
        <f t="shared" si="8"/>
        <v>0</v>
      </c>
      <c r="AM5" s="59">
        <f t="shared" si="9"/>
        <v>4</v>
      </c>
      <c r="AN5" s="59">
        <f t="shared" si="10"/>
        <v>5</v>
      </c>
      <c r="AO5" s="59">
        <f t="shared" si="11"/>
        <v>6</v>
      </c>
      <c r="AP5" s="60">
        <f t="shared" si="12"/>
        <v>656</v>
      </c>
      <c r="AQ5" s="64">
        <f t="shared" si="13"/>
        <v>15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4</v>
      </c>
      <c r="U6" s="56">
        <f>'19.Spieltag'!$AG11</f>
        <v>29</v>
      </c>
      <c r="V6" s="56">
        <f>'20.Spieltag'!$AG11</f>
        <v>6</v>
      </c>
      <c r="W6" s="56">
        <f>'21.Spieltag'!$AG11</f>
        <v>16</v>
      </c>
      <c r="X6" s="56">
        <f>'22.Spieltag'!$AG11</f>
        <v>9</v>
      </c>
      <c r="Y6" s="56">
        <f>'23.Spieltag'!$AG11</f>
        <v>10</v>
      </c>
      <c r="Z6" s="56">
        <f>'24.Spieltag'!$AG11</f>
        <v>0</v>
      </c>
      <c r="AA6" s="56">
        <f>'25.Spieltag'!$AG11</f>
        <v>10</v>
      </c>
      <c r="AB6" s="56">
        <f>'26.Spieltag'!$AG11</f>
        <v>18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644</v>
      </c>
      <c r="AL6" s="59">
        <f t="shared" si="8"/>
        <v>0</v>
      </c>
      <c r="AM6" s="59">
        <f t="shared" si="9"/>
        <v>0</v>
      </c>
      <c r="AN6" s="59">
        <f t="shared" si="10"/>
        <v>4</v>
      </c>
      <c r="AO6" s="59">
        <f t="shared" si="11"/>
        <v>5</v>
      </c>
      <c r="AP6" s="60">
        <f t="shared" si="12"/>
        <v>635</v>
      </c>
      <c r="AQ6" s="64">
        <f t="shared" si="13"/>
        <v>9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12</v>
      </c>
      <c r="T7" s="56">
        <f>'18.Spieltag'!$AG12</f>
        <v>10</v>
      </c>
      <c r="U7" s="56">
        <f>'19.Spieltag'!$AG12</f>
        <v>14</v>
      </c>
      <c r="V7" s="56">
        <f>'20.Spieltag'!$AG12</f>
        <v>11</v>
      </c>
      <c r="W7" s="56">
        <f>'21.Spieltag'!$AG12</f>
        <v>0</v>
      </c>
      <c r="X7" s="56">
        <f>'22.Spieltag'!$AG12</f>
        <v>10</v>
      </c>
      <c r="Y7" s="56">
        <f>'23.Spieltag'!$AG12</f>
        <v>18</v>
      </c>
      <c r="Z7" s="56">
        <f>'24.Spieltag'!$AG12</f>
        <v>10</v>
      </c>
      <c r="AA7" s="56">
        <f>'25.Spieltag'!$AG12</f>
        <v>11</v>
      </c>
      <c r="AB7" s="56">
        <f>'26.Spieltag'!$AG12</f>
        <v>16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684</v>
      </c>
      <c r="AL7" s="59">
        <f t="shared" si="8"/>
        <v>0</v>
      </c>
      <c r="AM7" s="59">
        <f t="shared" si="9"/>
        <v>0</v>
      </c>
      <c r="AN7" s="59">
        <f t="shared" si="10"/>
        <v>2</v>
      </c>
      <c r="AO7" s="59">
        <f t="shared" si="11"/>
        <v>3</v>
      </c>
      <c r="AP7" s="60">
        <f t="shared" si="12"/>
        <v>679</v>
      </c>
      <c r="AQ7" s="64">
        <f t="shared" si="13"/>
        <v>5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14</v>
      </c>
      <c r="U8" s="56">
        <f>'19.Spieltag'!$AG13</f>
        <v>12</v>
      </c>
      <c r="V8" s="56">
        <f>'20.Spieltag'!$AG13</f>
        <v>13</v>
      </c>
      <c r="W8" s="56">
        <f>'21.Spieltag'!$AG13</f>
        <v>8</v>
      </c>
      <c r="X8" s="56">
        <f>'22.Spieltag'!$AG13</f>
        <v>12</v>
      </c>
      <c r="Y8" s="56">
        <f>'23.Spieltag'!$AG13</f>
        <v>10</v>
      </c>
      <c r="Z8" s="56">
        <f>'24.Spieltag'!$AG13</f>
        <v>10</v>
      </c>
      <c r="AA8" s="56">
        <f>'25.Spieltag'!$AG13</f>
        <v>14</v>
      </c>
      <c r="AB8" s="56">
        <f>'26.Spieltag'!$AG13</f>
        <v>16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652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628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14</v>
      </c>
      <c r="T9" s="56">
        <f>'18.Spieltag'!$AG14</f>
        <v>8</v>
      </c>
      <c r="U9" s="56">
        <f>'19.Spieltag'!$AG14</f>
        <v>15</v>
      </c>
      <c r="V9" s="56">
        <f>'20.Spieltag'!$AG14</f>
        <v>13</v>
      </c>
      <c r="W9" s="56">
        <f>'21.Spieltag'!$AG14</f>
        <v>5</v>
      </c>
      <c r="X9" s="56">
        <f>'22.Spieltag'!$AG14</f>
        <v>7</v>
      </c>
      <c r="Y9" s="56">
        <f>'23.Spieltag'!$AG14</f>
        <v>15</v>
      </c>
      <c r="Z9" s="56">
        <f>'24.Spieltag'!$AG14</f>
        <v>10</v>
      </c>
      <c r="AA9" s="56">
        <f>'25.Spieltag'!$AG14</f>
        <v>22</v>
      </c>
      <c r="AB9" s="56">
        <f>'26.Spieltag'!$AG14</f>
        <v>11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667</v>
      </c>
      <c r="AL9" s="59">
        <f t="shared" si="8"/>
        <v>5</v>
      </c>
      <c r="AM9" s="59">
        <f t="shared" si="9"/>
        <v>6</v>
      </c>
      <c r="AN9" s="59">
        <f t="shared" si="10"/>
        <v>6</v>
      </c>
      <c r="AO9" s="59">
        <f t="shared" si="11"/>
        <v>7</v>
      </c>
      <c r="AP9" s="60">
        <f t="shared" si="12"/>
        <v>643</v>
      </c>
      <c r="AQ9" s="64">
        <f t="shared" si="13"/>
        <v>24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11</v>
      </c>
      <c r="T10" s="56">
        <f>'18.Spieltag'!$AG15</f>
        <v>10</v>
      </c>
      <c r="U10" s="56">
        <f>'19.Spieltag'!$AG15</f>
        <v>17</v>
      </c>
      <c r="V10" s="56">
        <f>'20.Spieltag'!$AG15</f>
        <v>11</v>
      </c>
      <c r="W10" s="56">
        <f>'21.Spieltag'!$AG15</f>
        <v>10</v>
      </c>
      <c r="X10" s="56">
        <f>'22.Spieltag'!$AG15</f>
        <v>7</v>
      </c>
      <c r="Y10" s="56">
        <f>'23.Spieltag'!$AG15</f>
        <v>13</v>
      </c>
      <c r="Z10" s="56">
        <f>'24.Spieltag'!$AG15</f>
        <v>10</v>
      </c>
      <c r="AA10" s="56">
        <f>'25.Spieltag'!$AG15</f>
        <v>11</v>
      </c>
      <c r="AB10" s="56">
        <f>'26.Spieltag'!$AG15</f>
        <v>15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633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625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14</v>
      </c>
      <c r="T11" s="56">
        <f>'18.Spieltag'!$AG16</f>
        <v>15</v>
      </c>
      <c r="U11" s="56">
        <f>'19.Spieltag'!$AG16</f>
        <v>33</v>
      </c>
      <c r="V11" s="56">
        <f>'20.Spieltag'!$AG16</f>
        <v>10</v>
      </c>
      <c r="W11" s="56">
        <f>'21.Spieltag'!$AG16</f>
        <v>11</v>
      </c>
      <c r="X11" s="56">
        <f>'22.Spieltag'!$AG16</f>
        <v>9</v>
      </c>
      <c r="Y11" s="56">
        <f>'23.Spieltag'!$AG16</f>
        <v>18</v>
      </c>
      <c r="Z11" s="56">
        <f>'24.Spieltag'!$AG16</f>
        <v>10</v>
      </c>
      <c r="AA11" s="56">
        <f>'25.Spieltag'!$AG16</f>
        <v>22</v>
      </c>
      <c r="AB11" s="56">
        <f>'26.Spieltag'!$AG16</f>
        <v>11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666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6</v>
      </c>
      <c r="AP11" s="60">
        <f t="shared" si="12"/>
        <v>652</v>
      </c>
      <c r="AQ11" s="64">
        <f t="shared" si="13"/>
        <v>14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12</v>
      </c>
      <c r="T12" s="56">
        <f>'18.Spieltag'!$AG17</f>
        <v>13</v>
      </c>
      <c r="U12" s="56">
        <f>'19.Spieltag'!$AG17</f>
        <v>16</v>
      </c>
      <c r="V12" s="56">
        <f>'20.Spieltag'!$AG17</f>
        <v>7</v>
      </c>
      <c r="W12" s="56">
        <f>'21.Spieltag'!$AG17</f>
        <v>11</v>
      </c>
      <c r="X12" s="56">
        <f>'22.Spieltag'!$AG17</f>
        <v>8</v>
      </c>
      <c r="Y12" s="56">
        <f>'23.Spieltag'!$AG17</f>
        <v>9</v>
      </c>
      <c r="Z12" s="56">
        <f>'24.Spieltag'!$AG17</f>
        <v>3</v>
      </c>
      <c r="AA12" s="56">
        <f>'25.Spieltag'!$AG17</f>
        <v>6</v>
      </c>
      <c r="AB12" s="56">
        <f>'26.Spieltag'!$AG17</f>
        <v>10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603</v>
      </c>
      <c r="AL12" s="59">
        <f t="shared" si="8"/>
        <v>0</v>
      </c>
      <c r="AM12" s="59">
        <f t="shared" si="9"/>
        <v>3</v>
      </c>
      <c r="AN12" s="59">
        <f t="shared" si="10"/>
        <v>3</v>
      </c>
      <c r="AO12" s="59">
        <f t="shared" si="11"/>
        <v>4</v>
      </c>
      <c r="AP12" s="60">
        <f t="shared" si="12"/>
        <v>593</v>
      </c>
      <c r="AQ12" s="64">
        <f t="shared" si="13"/>
        <v>10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0</v>
      </c>
      <c r="T13" s="56">
        <f>'18.Spieltag'!$AG18</f>
        <v>9</v>
      </c>
      <c r="U13" s="56">
        <f>'19.Spieltag'!$AG18</f>
        <v>14</v>
      </c>
      <c r="V13" s="56">
        <f>'20.Spieltag'!$AG18</f>
        <v>12</v>
      </c>
      <c r="W13" s="56">
        <f>'21.Spieltag'!$AG18</f>
        <v>0</v>
      </c>
      <c r="X13" s="56">
        <f>'22.Spieltag'!$AG18</f>
        <v>3</v>
      </c>
      <c r="Y13" s="56">
        <f>'23.Spieltag'!$AG18</f>
        <v>19</v>
      </c>
      <c r="Z13" s="56">
        <f>'24.Spieltag'!$AG18</f>
        <v>0</v>
      </c>
      <c r="AA13" s="56">
        <f>'25.Spieltag'!$AG18</f>
        <v>9</v>
      </c>
      <c r="AB13" s="56">
        <f>'26.Spieltag'!$AG18</f>
        <v>18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547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547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10</v>
      </c>
      <c r="T14" s="56">
        <f>'18.Spieltag'!$AG19</f>
        <v>16</v>
      </c>
      <c r="U14" s="56">
        <f>'19.Spieltag'!$AG19</f>
        <v>15</v>
      </c>
      <c r="V14" s="56">
        <f>'20.Spieltag'!$AG19</f>
        <v>14</v>
      </c>
      <c r="W14" s="56">
        <f>'21.Spieltag'!$AG19</f>
        <v>7</v>
      </c>
      <c r="X14" s="56">
        <f>'22.Spieltag'!$AG19</f>
        <v>7</v>
      </c>
      <c r="Y14" s="56">
        <f>'23.Spieltag'!$AG19</f>
        <v>17</v>
      </c>
      <c r="Z14" s="56">
        <f>'24.Spieltag'!$AG19</f>
        <v>7</v>
      </c>
      <c r="AA14" s="56">
        <f>'25.Spieltag'!$AG19</f>
        <v>8</v>
      </c>
      <c r="AB14" s="56">
        <f>'26.Spieltag'!$AG19</f>
        <v>13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627</v>
      </c>
      <c r="AL14" s="59">
        <f t="shared" si="8"/>
        <v>0</v>
      </c>
      <c r="AM14" s="59">
        <f t="shared" si="9"/>
        <v>3</v>
      </c>
      <c r="AN14" s="59">
        <f t="shared" si="10"/>
        <v>3</v>
      </c>
      <c r="AO14" s="59">
        <f t="shared" si="11"/>
        <v>5</v>
      </c>
      <c r="AP14" s="60">
        <f t="shared" si="12"/>
        <v>616</v>
      </c>
      <c r="AQ14" s="64">
        <f t="shared" si="13"/>
        <v>11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13</v>
      </c>
      <c r="T15" s="56">
        <f>'18.Spieltag'!$AG20</f>
        <v>6</v>
      </c>
      <c r="U15" s="56">
        <f>'19.Spieltag'!$AG20</f>
        <v>4</v>
      </c>
      <c r="V15" s="56">
        <f>'20.Spieltag'!$AG20</f>
        <v>11</v>
      </c>
      <c r="W15" s="56">
        <f>'21.Spieltag'!$AG20</f>
        <v>7</v>
      </c>
      <c r="X15" s="56">
        <f>'22.Spieltag'!$AG20</f>
        <v>10</v>
      </c>
      <c r="Y15" s="56">
        <f>'23.Spieltag'!$AG20</f>
        <v>13</v>
      </c>
      <c r="Z15" s="56">
        <f>'24.Spieltag'!$AG20</f>
        <v>10</v>
      </c>
      <c r="AA15" s="56">
        <f>'25.Spieltag'!$AG20</f>
        <v>12</v>
      </c>
      <c r="AB15" s="56">
        <f>'26.Spieltag'!$AG20</f>
        <v>10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623</v>
      </c>
      <c r="AL15" s="59">
        <f t="shared" si="8"/>
        <v>2</v>
      </c>
      <c r="AM15" s="59">
        <f t="shared" si="9"/>
        <v>4</v>
      </c>
      <c r="AN15" s="59">
        <f t="shared" si="10"/>
        <v>4</v>
      </c>
      <c r="AO15" s="59">
        <f t="shared" si="11"/>
        <v>6</v>
      </c>
      <c r="AP15" s="60">
        <f t="shared" si="12"/>
        <v>607</v>
      </c>
      <c r="AQ15" s="64">
        <f t="shared" si="13"/>
        <v>16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13</v>
      </c>
      <c r="U16" s="56">
        <f>'19.Spieltag'!$AG21</f>
        <v>11</v>
      </c>
      <c r="V16" s="56">
        <f>'20.Spieltag'!$AG21</f>
        <v>10</v>
      </c>
      <c r="W16" s="56">
        <f>'21.Spieltag'!$AG21</f>
        <v>4</v>
      </c>
      <c r="X16" s="56">
        <f>'22.Spieltag'!$AG21</f>
        <v>7</v>
      </c>
      <c r="Y16" s="56">
        <f>'23.Spieltag'!$AG21</f>
        <v>17</v>
      </c>
      <c r="Z16" s="56">
        <f>'24.Spieltag'!$AG21</f>
        <v>9</v>
      </c>
      <c r="AA16" s="56">
        <f>'25.Spieltag'!$AG21</f>
        <v>10</v>
      </c>
      <c r="AB16" s="56">
        <f>'26.Spieltag'!$AG21</f>
        <v>11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660</v>
      </c>
      <c r="AL16" s="59">
        <f t="shared" si="8"/>
        <v>3</v>
      </c>
      <c r="AM16" s="59">
        <f t="shared" si="9"/>
        <v>4</v>
      </c>
      <c r="AN16" s="59">
        <f t="shared" si="10"/>
        <v>5</v>
      </c>
      <c r="AO16" s="59">
        <f t="shared" si="11"/>
        <v>5</v>
      </c>
      <c r="AP16" s="60">
        <f t="shared" si="12"/>
        <v>643</v>
      </c>
      <c r="AQ16" s="64">
        <f t="shared" si="13"/>
        <v>17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17</v>
      </c>
      <c r="T17" s="56">
        <f>'18.Spieltag'!$AG22</f>
        <v>14</v>
      </c>
      <c r="U17" s="56">
        <f>'19.Spieltag'!$AG22</f>
        <v>16</v>
      </c>
      <c r="V17" s="56">
        <f>'20.Spieltag'!$AG22</f>
        <v>9</v>
      </c>
      <c r="W17" s="56">
        <f>'21.Spieltag'!$AG22</f>
        <v>7</v>
      </c>
      <c r="X17" s="56">
        <f>'22.Spieltag'!$AG22</f>
        <v>13</v>
      </c>
      <c r="Y17" s="56">
        <f>'23.Spieltag'!$AG22</f>
        <v>4</v>
      </c>
      <c r="Z17" s="56">
        <f>'24.Spieltag'!$AG22</f>
        <v>2</v>
      </c>
      <c r="AA17" s="56">
        <f>'25.Spieltag'!$AG22</f>
        <v>9</v>
      </c>
      <c r="AB17" s="56">
        <f>'26.Spieltag'!$AG22</f>
        <v>13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602</v>
      </c>
      <c r="AL17" s="59">
        <f t="shared" si="8"/>
        <v>0</v>
      </c>
      <c r="AM17" s="59">
        <f t="shared" si="9"/>
        <v>2</v>
      </c>
      <c r="AN17" s="59">
        <f t="shared" si="10"/>
        <v>2</v>
      </c>
      <c r="AO17" s="59">
        <f t="shared" si="11"/>
        <v>4</v>
      </c>
      <c r="AP17" s="60">
        <f t="shared" si="12"/>
        <v>594</v>
      </c>
      <c r="AQ17" s="64">
        <f t="shared" si="13"/>
        <v>8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19</v>
      </c>
      <c r="T18" s="56">
        <f>'18.Spieltag'!$AG23</f>
        <v>8</v>
      </c>
      <c r="U18" s="56">
        <f>'19.Spieltag'!$AG23</f>
        <v>19</v>
      </c>
      <c r="V18" s="56">
        <f>'20.Spieltag'!$AG23</f>
        <v>6</v>
      </c>
      <c r="W18" s="56">
        <f>'21.Spieltag'!$AG23</f>
        <v>20</v>
      </c>
      <c r="X18" s="56">
        <f>'22.Spieltag'!$AG23</f>
        <v>4</v>
      </c>
      <c r="Y18" s="56">
        <f>'23.Spieltag'!$AG23</f>
        <v>13</v>
      </c>
      <c r="Z18" s="56">
        <f>'24.Spieltag'!$AG23</f>
        <v>12</v>
      </c>
      <c r="AA18" s="56">
        <f>'25.Spieltag'!$AG23</f>
        <v>5</v>
      </c>
      <c r="AB18" s="56">
        <f>'26.Spieltag'!$AG23</f>
        <v>13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590</v>
      </c>
      <c r="AL18" s="59">
        <f t="shared" si="8"/>
        <v>0</v>
      </c>
      <c r="AM18" s="59">
        <f t="shared" si="9"/>
        <v>0</v>
      </c>
      <c r="AN18" s="59">
        <f t="shared" si="10"/>
        <v>2</v>
      </c>
      <c r="AO18" s="59">
        <f t="shared" si="11"/>
        <v>2</v>
      </c>
      <c r="AP18" s="60">
        <f t="shared" si="12"/>
        <v>586</v>
      </c>
      <c r="AQ18" s="64">
        <f t="shared" si="13"/>
        <v>4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3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13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520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520</v>
      </c>
      <c r="AQ19" s="64">
        <f t="shared" ref="AQ19:AQ21" si="14">SUM(AL19:AO19)</f>
        <v>0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16</v>
      </c>
      <c r="T20" s="56">
        <f>'18.Spieltag'!$AG25</f>
        <v>9</v>
      </c>
      <c r="U20" s="56">
        <f>'19.Spieltag'!$AG25</f>
        <v>16</v>
      </c>
      <c r="V20" s="56">
        <f>'20.Spieltag'!$AG25</f>
        <v>13</v>
      </c>
      <c r="W20" s="56">
        <f>'21.Spieltag'!$AG25</f>
        <v>15</v>
      </c>
      <c r="X20" s="56">
        <f>'22.Spieltag'!$AG25</f>
        <v>7</v>
      </c>
      <c r="Y20" s="56">
        <f>'23.Spieltag'!$AG25</f>
        <v>13</v>
      </c>
      <c r="Z20" s="56">
        <f>'24.Spieltag'!$AG25</f>
        <v>9</v>
      </c>
      <c r="AA20" s="56">
        <f>'25.Spieltag'!$AG25</f>
        <v>12</v>
      </c>
      <c r="AB20" s="56">
        <f>'26.Spieltag'!$AG25</f>
        <v>13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650</v>
      </c>
      <c r="AL20" s="59">
        <f t="shared" si="8"/>
        <v>2</v>
      </c>
      <c r="AM20" s="59">
        <f t="shared" si="9"/>
        <v>3</v>
      </c>
      <c r="AN20" s="59">
        <f t="shared" si="10"/>
        <v>7</v>
      </c>
      <c r="AO20" s="59">
        <f t="shared" si="11"/>
        <v>8</v>
      </c>
      <c r="AP20" s="60">
        <f t="shared" si="12"/>
        <v>630</v>
      </c>
      <c r="AQ20" s="64">
        <f t="shared" si="14"/>
        <v>20</v>
      </c>
      <c r="AS20" s="54">
        <v>18</v>
      </c>
      <c r="AT20" s="55" t="s">
        <v>95</v>
      </c>
      <c r="AU20" s="57">
        <v>19</v>
      </c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11</v>
      </c>
      <c r="T21" s="56">
        <f>'18.Spieltag'!$AG26</f>
        <v>5</v>
      </c>
      <c r="U21" s="56">
        <f>'19.Spieltag'!$AG26</f>
        <v>15</v>
      </c>
      <c r="V21" s="56">
        <f>'20.Spieltag'!$AG26</f>
        <v>14</v>
      </c>
      <c r="W21" s="56">
        <f>'21.Spieltag'!$AG26</f>
        <v>10</v>
      </c>
      <c r="X21" s="56">
        <f>'22.Spieltag'!$AG26</f>
        <v>6</v>
      </c>
      <c r="Y21" s="56">
        <f>'23.Spieltag'!$AG26</f>
        <v>14</v>
      </c>
      <c r="Z21" s="56">
        <f>'24.Spieltag'!$AG26</f>
        <v>6</v>
      </c>
      <c r="AA21" s="56">
        <f>'25.Spieltag'!$AG26</f>
        <v>7</v>
      </c>
      <c r="AB21" s="56">
        <f>'26.Spieltag'!$AG26</f>
        <v>8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623</v>
      </c>
      <c r="AL21" s="59">
        <f t="shared" si="8"/>
        <v>0</v>
      </c>
      <c r="AM21" s="59">
        <f t="shared" si="9"/>
        <v>0</v>
      </c>
      <c r="AN21" s="59">
        <f t="shared" si="10"/>
        <v>4</v>
      </c>
      <c r="AO21" s="59">
        <f t="shared" si="11"/>
        <v>5</v>
      </c>
      <c r="AP21" s="60">
        <f t="shared" si="12"/>
        <v>614</v>
      </c>
      <c r="AQ21" s="64">
        <f t="shared" si="14"/>
        <v>9</v>
      </c>
      <c r="AS21" s="54">
        <v>19</v>
      </c>
      <c r="AT21" s="55" t="s">
        <v>107</v>
      </c>
      <c r="AU21" s="57">
        <v>33</v>
      </c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9</v>
      </c>
      <c r="T22" s="56">
        <f>'18.Spieltag'!$AG27</f>
        <v>17</v>
      </c>
      <c r="U22" s="56">
        <f>'19.Spieltag'!$AG27</f>
        <v>16</v>
      </c>
      <c r="V22" s="56">
        <f>'20.Spieltag'!$AG27</f>
        <v>18</v>
      </c>
      <c r="W22" s="56">
        <f>'21.Spieltag'!$AG27</f>
        <v>8</v>
      </c>
      <c r="X22" s="56">
        <f>'22.Spieltag'!$AG27</f>
        <v>9</v>
      </c>
      <c r="Y22" s="56">
        <f>'23.Spieltag'!$AG27</f>
        <v>12</v>
      </c>
      <c r="Z22" s="56">
        <f>'24.Spieltag'!$AG27</f>
        <v>27</v>
      </c>
      <c r="AA22" s="56">
        <f>'25.Spieltag'!$AG27</f>
        <v>16</v>
      </c>
      <c r="AB22" s="56">
        <f>'26.Spieltag'!$AG27</f>
        <v>0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664</v>
      </c>
      <c r="AL22" s="59">
        <f t="shared" si="8"/>
        <v>0</v>
      </c>
      <c r="AM22" s="59">
        <f t="shared" si="9"/>
        <v>2</v>
      </c>
      <c r="AN22" s="59">
        <f t="shared" si="10"/>
        <v>4</v>
      </c>
      <c r="AO22" s="59">
        <f t="shared" si="11"/>
        <v>6</v>
      </c>
      <c r="AP22" s="60">
        <f t="shared" ref="AP22:AP25" si="16">AK22-AO22-AN22-AM22-AL22</f>
        <v>652</v>
      </c>
      <c r="AQ22" s="64">
        <f t="shared" ref="AQ22:AQ25" si="17">SUM(AL22:AO22)</f>
        <v>12</v>
      </c>
      <c r="AS22" s="54">
        <v>20</v>
      </c>
      <c r="AT22" s="55" t="s">
        <v>73</v>
      </c>
      <c r="AU22" s="57">
        <v>18</v>
      </c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 t="s">
        <v>94</v>
      </c>
      <c r="AU23" s="57">
        <v>20</v>
      </c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 t="s">
        <v>95</v>
      </c>
      <c r="AU24" s="57">
        <v>14</v>
      </c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 t="s">
        <v>84</v>
      </c>
      <c r="AU25" s="55">
        <v>19</v>
      </c>
    </row>
    <row r="26" spans="1:47">
      <c r="AS26" s="54">
        <v>24</v>
      </c>
      <c r="AT26" s="58" t="s">
        <v>73</v>
      </c>
      <c r="AU26" s="55">
        <v>27</v>
      </c>
    </row>
    <row r="27" spans="1:47">
      <c r="AS27" s="54">
        <v>25</v>
      </c>
      <c r="AT27" s="55" t="s">
        <v>108</v>
      </c>
      <c r="AU27" s="55">
        <v>22</v>
      </c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213</v>
      </c>
      <c r="T28" s="65">
        <f t="shared" si="18"/>
        <v>190</v>
      </c>
      <c r="U28" s="65">
        <f t="shared" si="18"/>
        <v>273</v>
      </c>
      <c r="V28" s="65">
        <f t="shared" si="18"/>
        <v>192</v>
      </c>
      <c r="W28" s="65">
        <f t="shared" si="18"/>
        <v>146</v>
      </c>
      <c r="X28" s="65">
        <f t="shared" si="18"/>
        <v>145</v>
      </c>
      <c r="Y28" s="65">
        <f t="shared" si="18"/>
        <v>233</v>
      </c>
      <c r="Z28" s="65">
        <f t="shared" si="18"/>
        <v>140</v>
      </c>
      <c r="AA28" s="65">
        <f t="shared" si="18"/>
        <v>199</v>
      </c>
      <c r="AB28" s="65">
        <f t="shared" si="18"/>
        <v>228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11339</v>
      </c>
      <c r="AL28" s="65">
        <f t="shared" si="18"/>
        <v>17</v>
      </c>
      <c r="AM28" s="65">
        <f t="shared" si="18"/>
        <v>41</v>
      </c>
      <c r="AN28" s="65">
        <f t="shared" si="18"/>
        <v>65</v>
      </c>
      <c r="AO28" s="65">
        <f t="shared" si="18"/>
        <v>83</v>
      </c>
      <c r="AP28" s="65">
        <f t="shared" si="18"/>
        <v>11133</v>
      </c>
      <c r="AQ28" s="65">
        <f t="shared" si="18"/>
        <v>206</v>
      </c>
      <c r="AS28" s="54">
        <v>26</v>
      </c>
      <c r="AT28" s="55" t="s">
        <v>85</v>
      </c>
      <c r="AU28" s="55">
        <v>28</v>
      </c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2021-03-22T10:19:06Z</cp:lastPrinted>
  <dcterms:created xsi:type="dcterms:W3CDTF">1998-11-12T06:25:58Z</dcterms:created>
  <dcterms:modified xsi:type="dcterms:W3CDTF">2021-03-22T10:19:37Z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